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31" r:id="rId3"/>
    <sheet name="교정결과-HY" sheetId="34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불안정성" sheetId="33" r:id="rId10"/>
    <sheet name="STD_Data" sheetId="29" r:id="rId11"/>
    <sheet name="Mass_2_2" sheetId="14" r:id="rId12"/>
  </sheets>
  <definedNames>
    <definedName name="_xlnm._FilterDatabase" localSheetId="0" hidden="1">기본정보!#REF!</definedName>
    <definedName name="B_Tag" localSheetId="2">'교정결과-E'!$D$123:$J$123</definedName>
    <definedName name="B_Tag" localSheetId="3">'교정결과-HY'!$B$117:$Q$117</definedName>
    <definedName name="B_Tag">교정결과!$D$121:$K$121</definedName>
    <definedName name="B_Tag_2" localSheetId="4">판정결과!$E$115:$I$115</definedName>
    <definedName name="B_Tag_3" localSheetId="5">부록!$B$11:$K$11</definedName>
    <definedName name="Header_1" localSheetId="2">'교정결과-E'!$C$11:$F$15</definedName>
    <definedName name="Header_1">교정결과!$C$11:$I$14</definedName>
    <definedName name="Header2_1">판정결과!$D$11:$I$14</definedName>
    <definedName name="Mass_2_2_CMC">Mass_2_2!$J$4:$L$103</definedName>
    <definedName name="Mass_2_2_Condition">Mass_2_2!$A$4:$F$103</definedName>
    <definedName name="Mass_2_2_Resolution">Mass_2_2!$M$4:$P$103</definedName>
    <definedName name="Mass_2_2_Result">Mass_2_2!$U$4:$LH$11</definedName>
    <definedName name="Mass_2_2_Result_Temp">Mass_2_2!$G$4:$I$103</definedName>
    <definedName name="Mass_2_2_Spec">Mass_2_2!$Q$4:$S$103</definedName>
    <definedName name="Mass_2_2_STD1">Mass_2_2!$A$108</definedName>
    <definedName name="Mass_2_2_STD2">Mass_2_2!$L$108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D8" i="31" l="1"/>
  <c r="D8" i="11"/>
  <c r="H17" i="31" l="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6" i="31"/>
  <c r="H14" i="31"/>
  <c r="H13" i="3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5" i="11"/>
  <c r="H13" i="11"/>
  <c r="AD122" i="21"/>
  <c r="AE122" i="21"/>
  <c r="G16" i="34" l="1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5" i="34"/>
  <c r="F9" i="34" l="1"/>
  <c r="F8" i="34"/>
  <c r="F7" i="34"/>
  <c r="F6" i="34"/>
  <c r="A4" i="34"/>
  <c r="BE57" i="21" l="1"/>
  <c r="BF57" i="21"/>
  <c r="BE58" i="21"/>
  <c r="BF58" i="21"/>
  <c r="BE59" i="21"/>
  <c r="BF59" i="21"/>
  <c r="BE60" i="21"/>
  <c r="BF60" i="21"/>
  <c r="BE61" i="21"/>
  <c r="BF61" i="21"/>
  <c r="BE62" i="21"/>
  <c r="BF62" i="21"/>
  <c r="BE63" i="21"/>
  <c r="BF63" i="21"/>
  <c r="BE64" i="21"/>
  <c r="BF64" i="21"/>
  <c r="BE65" i="21"/>
  <c r="BF65" i="21"/>
  <c r="BE66" i="21"/>
  <c r="BF66" i="21"/>
  <c r="BE67" i="21"/>
  <c r="BF67" i="21"/>
  <c r="BE68" i="21"/>
  <c r="BF68" i="21"/>
  <c r="BE69" i="21"/>
  <c r="BF69" i="21"/>
  <c r="BE70" i="21"/>
  <c r="BF70" i="21"/>
  <c r="BE71" i="21"/>
  <c r="BF71" i="21"/>
  <c r="BE72" i="21"/>
  <c r="BF72" i="21"/>
  <c r="BE73" i="21"/>
  <c r="BF73" i="21"/>
  <c r="BE74" i="21"/>
  <c r="BF74" i="21"/>
  <c r="BE75" i="21"/>
  <c r="BF75" i="21"/>
  <c r="BE76" i="21"/>
  <c r="BF76" i="21"/>
  <c r="BE77" i="21"/>
  <c r="BF77" i="21"/>
  <c r="BE78" i="21"/>
  <c r="BF78" i="21"/>
  <c r="BE79" i="21"/>
  <c r="BF79" i="21"/>
  <c r="BE80" i="21"/>
  <c r="BF80" i="21"/>
  <c r="BE81" i="21"/>
  <c r="BF81" i="21"/>
  <c r="BE82" i="21"/>
  <c r="BF82" i="21"/>
  <c r="BE83" i="21"/>
  <c r="BF83" i="21"/>
  <c r="BE84" i="21"/>
  <c r="BF84" i="21"/>
  <c r="BE85" i="21"/>
  <c r="BF85" i="21"/>
  <c r="BE86" i="21"/>
  <c r="BF86" i="21"/>
  <c r="BE87" i="21"/>
  <c r="BF87" i="21"/>
  <c r="BE88" i="21"/>
  <c r="BF88" i="21"/>
  <c r="BE89" i="21"/>
  <c r="BF89" i="21"/>
  <c r="BE90" i="21"/>
  <c r="BF90" i="21"/>
  <c r="BE91" i="21"/>
  <c r="BF91" i="21"/>
  <c r="BE92" i="21"/>
  <c r="BF92" i="21"/>
  <c r="BE93" i="21"/>
  <c r="BF93" i="21"/>
  <c r="BE94" i="21"/>
  <c r="BF94" i="21"/>
  <c r="BE95" i="21"/>
  <c r="BF95" i="21"/>
  <c r="BE96" i="21"/>
  <c r="BF96" i="21"/>
  <c r="BE97" i="21"/>
  <c r="BF97" i="21"/>
  <c r="BE98" i="21"/>
  <c r="BF98" i="21"/>
  <c r="BE99" i="21"/>
  <c r="BF99" i="21"/>
  <c r="BE100" i="21"/>
  <c r="BF100" i="21"/>
  <c r="BE101" i="21"/>
  <c r="BF101" i="21"/>
  <c r="BE102" i="21"/>
  <c r="BF102" i="21"/>
  <c r="BE103" i="21"/>
  <c r="BF103" i="21"/>
  <c r="BE104" i="21"/>
  <c r="BF104" i="21"/>
  <c r="BE105" i="21"/>
  <c r="BF105" i="21"/>
  <c r="BE106" i="21"/>
  <c r="BF106" i="21"/>
  <c r="BE107" i="21"/>
  <c r="BF107" i="21"/>
  <c r="BE108" i="21"/>
  <c r="BF108" i="21"/>
  <c r="BE109" i="21"/>
  <c r="BF109" i="21"/>
  <c r="BE110" i="21"/>
  <c r="BF110" i="21"/>
  <c r="BE111" i="21"/>
  <c r="BF111" i="21"/>
  <c r="BE112" i="21"/>
  <c r="BF112" i="21"/>
  <c r="BE113" i="21"/>
  <c r="BF113" i="21"/>
  <c r="BE114" i="21"/>
  <c r="BF114" i="21"/>
  <c r="BE115" i="21"/>
  <c r="BF115" i="21"/>
  <c r="BE116" i="21"/>
  <c r="BF116" i="21"/>
  <c r="BE117" i="21"/>
  <c r="BF117" i="21"/>
  <c r="C19" i="21" l="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8" i="21"/>
  <c r="V123" i="21" l="1"/>
  <c r="W123" i="21"/>
  <c r="V124" i="21"/>
  <c r="W124" i="21"/>
  <c r="V125" i="21"/>
  <c r="W125" i="21"/>
  <c r="V126" i="21"/>
  <c r="W126" i="21"/>
  <c r="V127" i="21"/>
  <c r="W127" i="21"/>
  <c r="V128" i="21"/>
  <c r="W128" i="21"/>
  <c r="V129" i="21"/>
  <c r="W129" i="21"/>
  <c r="V130" i="21"/>
  <c r="W130" i="21"/>
  <c r="V131" i="21"/>
  <c r="W131" i="21"/>
  <c r="V132" i="21"/>
  <c r="W132" i="21"/>
  <c r="V133" i="21"/>
  <c r="W133" i="21"/>
  <c r="V134" i="21"/>
  <c r="W134" i="21"/>
  <c r="V135" i="21"/>
  <c r="W135" i="21"/>
  <c r="V136" i="21"/>
  <c r="W136" i="21"/>
  <c r="V137" i="21"/>
  <c r="W137" i="21"/>
  <c r="V138" i="21"/>
  <c r="W138" i="21"/>
  <c r="V139" i="21"/>
  <c r="W139" i="21"/>
  <c r="V140" i="21"/>
  <c r="W140" i="21"/>
  <c r="V141" i="21"/>
  <c r="W141" i="21"/>
  <c r="V142" i="21"/>
  <c r="W142" i="21"/>
  <c r="V143" i="21"/>
  <c r="W143" i="21"/>
  <c r="V144" i="21"/>
  <c r="W144" i="21"/>
  <c r="V145" i="21"/>
  <c r="W145" i="21"/>
  <c r="V146" i="21"/>
  <c r="W146" i="21"/>
  <c r="V147" i="21"/>
  <c r="W147" i="21"/>
  <c r="V148" i="21"/>
  <c r="W148" i="21"/>
  <c r="V149" i="21"/>
  <c r="W149" i="21"/>
  <c r="V150" i="21"/>
  <c r="W150" i="21"/>
  <c r="V151" i="21"/>
  <c r="W151" i="21"/>
  <c r="V152" i="21"/>
  <c r="W152" i="21"/>
  <c r="V153" i="21"/>
  <c r="W153" i="21"/>
  <c r="V154" i="21"/>
  <c r="W154" i="21"/>
  <c r="V155" i="21"/>
  <c r="W155" i="21"/>
  <c r="V156" i="21"/>
  <c r="W156" i="21"/>
  <c r="V157" i="21"/>
  <c r="W157" i="21"/>
  <c r="V158" i="21"/>
  <c r="W158" i="21"/>
  <c r="V159" i="21"/>
  <c r="W159" i="21"/>
  <c r="V160" i="21"/>
  <c r="W160" i="21"/>
  <c r="V161" i="21"/>
  <c r="W161" i="21"/>
  <c r="V162" i="21"/>
  <c r="W162" i="21"/>
  <c r="V163" i="21"/>
  <c r="W163" i="21"/>
  <c r="V164" i="21"/>
  <c r="W164" i="21"/>
  <c r="V165" i="21"/>
  <c r="W165" i="21"/>
  <c r="V166" i="21"/>
  <c r="W166" i="21"/>
  <c r="V167" i="21"/>
  <c r="W167" i="21"/>
  <c r="V168" i="21"/>
  <c r="W168" i="21"/>
  <c r="V169" i="21"/>
  <c r="W169" i="21"/>
  <c r="V170" i="21"/>
  <c r="W170" i="21"/>
  <c r="V171" i="21"/>
  <c r="W171" i="21"/>
  <c r="V172" i="21"/>
  <c r="W172" i="21"/>
  <c r="V173" i="21"/>
  <c r="W173" i="21"/>
  <c r="V174" i="21"/>
  <c r="W174" i="21"/>
  <c r="V175" i="21"/>
  <c r="W175" i="21"/>
  <c r="V176" i="21"/>
  <c r="W176" i="21"/>
  <c r="V177" i="21"/>
  <c r="W177" i="21"/>
  <c r="V178" i="21"/>
  <c r="W178" i="21"/>
  <c r="V179" i="21"/>
  <c r="W179" i="21"/>
  <c r="V180" i="21"/>
  <c r="W180" i="21"/>
  <c r="V181" i="21"/>
  <c r="W181" i="21"/>
  <c r="V182" i="21"/>
  <c r="W182" i="21"/>
  <c r="V183" i="21"/>
  <c r="W183" i="21"/>
  <c r="V184" i="21"/>
  <c r="W184" i="21"/>
  <c r="V185" i="21"/>
  <c r="W185" i="21"/>
  <c r="V186" i="21"/>
  <c r="W186" i="21"/>
  <c r="V187" i="21"/>
  <c r="W187" i="21"/>
  <c r="V188" i="21"/>
  <c r="W188" i="21"/>
  <c r="V189" i="21"/>
  <c r="W189" i="21"/>
  <c r="V190" i="21"/>
  <c r="W190" i="21"/>
  <c r="V191" i="21"/>
  <c r="W191" i="21"/>
  <c r="V192" i="21"/>
  <c r="W192" i="21"/>
  <c r="V193" i="21"/>
  <c r="W193" i="21"/>
  <c r="V194" i="21"/>
  <c r="W194" i="21"/>
  <c r="V195" i="21"/>
  <c r="W195" i="21"/>
  <c r="V196" i="21"/>
  <c r="W196" i="21"/>
  <c r="V197" i="21"/>
  <c r="W197" i="21"/>
  <c r="V198" i="21"/>
  <c r="W198" i="21"/>
  <c r="V199" i="21"/>
  <c r="W199" i="21"/>
  <c r="V200" i="21"/>
  <c r="W200" i="21"/>
  <c r="V201" i="21"/>
  <c r="W201" i="21"/>
  <c r="V202" i="21"/>
  <c r="W202" i="21"/>
  <c r="V203" i="21"/>
  <c r="W203" i="21"/>
  <c r="V204" i="21"/>
  <c r="W204" i="21"/>
  <c r="V205" i="21"/>
  <c r="W205" i="21"/>
  <c r="V206" i="21"/>
  <c r="W206" i="21"/>
  <c r="V207" i="21"/>
  <c r="W207" i="21"/>
  <c r="V208" i="21"/>
  <c r="W208" i="21"/>
  <c r="V209" i="21"/>
  <c r="W209" i="21"/>
  <c r="V210" i="21"/>
  <c r="W210" i="21"/>
  <c r="V211" i="21"/>
  <c r="W211" i="21"/>
  <c r="V212" i="21"/>
  <c r="W212" i="21"/>
  <c r="V213" i="21"/>
  <c r="W213" i="21"/>
  <c r="V214" i="21"/>
  <c r="W214" i="21"/>
  <c r="V215" i="21"/>
  <c r="W215" i="21"/>
  <c r="V216" i="21"/>
  <c r="W216" i="21"/>
  <c r="V217" i="21"/>
  <c r="W217" i="21"/>
  <c r="V218" i="21"/>
  <c r="W218" i="21"/>
  <c r="V219" i="21"/>
  <c r="W219" i="21"/>
  <c r="V220" i="21"/>
  <c r="W220" i="21"/>
  <c r="V221" i="21"/>
  <c r="W221" i="21"/>
  <c r="D19" i="21"/>
  <c r="E19" i="21"/>
  <c r="F19" i="21"/>
  <c r="G19" i="21"/>
  <c r="H19" i="21"/>
  <c r="AO19" i="21" s="1"/>
  <c r="I19" i="21"/>
  <c r="P10" i="3" s="1"/>
  <c r="J19" i="21"/>
  <c r="K247" i="21" s="1"/>
  <c r="N19" i="21"/>
  <c r="O19" i="21"/>
  <c r="Q19" i="21"/>
  <c r="R19" i="21"/>
  <c r="P9" i="3" s="1"/>
  <c r="S19" i="21"/>
  <c r="G123" i="21" s="1"/>
  <c r="T19" i="21"/>
  <c r="V19" i="21"/>
  <c r="W19" i="21"/>
  <c r="P11" i="3" s="1"/>
  <c r="X19" i="21"/>
  <c r="J123" i="21" s="1"/>
  <c r="Y19" i="21"/>
  <c r="R9" i="3" s="1"/>
  <c r="Z19" i="21"/>
  <c r="AA19" i="21"/>
  <c r="D20" i="21"/>
  <c r="E20" i="21"/>
  <c r="F20" i="21"/>
  <c r="G20" i="21"/>
  <c r="H20" i="21"/>
  <c r="AO20" i="21" s="1"/>
  <c r="I20" i="21"/>
  <c r="Z10" i="3" s="1"/>
  <c r="J20" i="21"/>
  <c r="K248" i="21" s="1"/>
  <c r="N20" i="21"/>
  <c r="O20" i="21"/>
  <c r="Q20" i="21"/>
  <c r="R20" i="21"/>
  <c r="Z9" i="3" s="1"/>
  <c r="S20" i="21"/>
  <c r="G124" i="21" s="1"/>
  <c r="T20" i="21"/>
  <c r="V20" i="21"/>
  <c r="W20" i="21"/>
  <c r="Z11" i="3" s="1"/>
  <c r="X20" i="21"/>
  <c r="J124" i="21" s="1"/>
  <c r="Y20" i="21"/>
  <c r="AB9" i="3" s="1"/>
  <c r="Z20" i="21"/>
  <c r="AA20" i="21"/>
  <c r="D21" i="21"/>
  <c r="E21" i="21"/>
  <c r="F21" i="21"/>
  <c r="G21" i="21"/>
  <c r="H21" i="21"/>
  <c r="AO21" i="21" s="1"/>
  <c r="D18" i="11" s="1"/>
  <c r="I21" i="21"/>
  <c r="F27" i="3" s="1"/>
  <c r="J21" i="21"/>
  <c r="K249" i="21" s="1"/>
  <c r="N21" i="21"/>
  <c r="O21" i="21"/>
  <c r="Q21" i="21"/>
  <c r="R21" i="21"/>
  <c r="F26" i="3" s="1"/>
  <c r="S21" i="21"/>
  <c r="G125" i="21" s="1"/>
  <c r="T21" i="21"/>
  <c r="V21" i="21"/>
  <c r="W21" i="21"/>
  <c r="F28" i="3" s="1"/>
  <c r="X21" i="21"/>
  <c r="J125" i="21" s="1"/>
  <c r="Y21" i="21"/>
  <c r="Z21" i="21"/>
  <c r="AA21" i="21"/>
  <c r="D22" i="21"/>
  <c r="E22" i="21"/>
  <c r="F22" i="21"/>
  <c r="G22" i="21"/>
  <c r="H22" i="21"/>
  <c r="I22" i="21"/>
  <c r="J22" i="21"/>
  <c r="K250" i="21" s="1"/>
  <c r="N22" i="21"/>
  <c r="O22" i="21"/>
  <c r="Q22" i="21"/>
  <c r="R22" i="21"/>
  <c r="P26" i="3" s="1"/>
  <c r="S22" i="21"/>
  <c r="G126" i="21" s="1"/>
  <c r="T22" i="21"/>
  <c r="V22" i="21"/>
  <c r="W22" i="21"/>
  <c r="P28" i="3" s="1"/>
  <c r="X22" i="21"/>
  <c r="J126" i="21" s="1"/>
  <c r="Y22" i="21"/>
  <c r="R26" i="3" s="1"/>
  <c r="Z22" i="21"/>
  <c r="AA22" i="21"/>
  <c r="D23" i="21"/>
  <c r="E23" i="21"/>
  <c r="F23" i="21"/>
  <c r="G23" i="21"/>
  <c r="H23" i="21"/>
  <c r="I23" i="21"/>
  <c r="J23" i="21"/>
  <c r="K251" i="21" s="1"/>
  <c r="N23" i="21"/>
  <c r="O23" i="21"/>
  <c r="Q23" i="21"/>
  <c r="R23" i="21"/>
  <c r="Z26" i="3" s="1"/>
  <c r="S23" i="21"/>
  <c r="G127" i="21" s="1"/>
  <c r="T23" i="21"/>
  <c r="V23" i="21"/>
  <c r="W23" i="21"/>
  <c r="X23" i="21"/>
  <c r="J127" i="21" s="1"/>
  <c r="Y23" i="21"/>
  <c r="AB26" i="3" s="1"/>
  <c r="Z23" i="21"/>
  <c r="AA23" i="21"/>
  <c r="D24" i="21"/>
  <c r="E24" i="21"/>
  <c r="F24" i="21"/>
  <c r="G24" i="21"/>
  <c r="H24" i="21"/>
  <c r="AO24" i="21" s="1"/>
  <c r="I24" i="21"/>
  <c r="F44" i="3" s="1"/>
  <c r="J24" i="21"/>
  <c r="K252" i="21" s="1"/>
  <c r="N24" i="21"/>
  <c r="O24" i="21"/>
  <c r="Q24" i="21"/>
  <c r="R24" i="21"/>
  <c r="F43" i="3" s="1"/>
  <c r="S24" i="21"/>
  <c r="G128" i="21" s="1"/>
  <c r="T24" i="21"/>
  <c r="V24" i="21"/>
  <c r="W24" i="21"/>
  <c r="F45" i="3" s="1"/>
  <c r="X24" i="21"/>
  <c r="J128" i="21" s="1"/>
  <c r="Y24" i="21"/>
  <c r="H43" i="3" s="1"/>
  <c r="Z24" i="21"/>
  <c r="AA24" i="21"/>
  <c r="D25" i="21"/>
  <c r="E25" i="21"/>
  <c r="F25" i="21"/>
  <c r="G25" i="21"/>
  <c r="H25" i="21"/>
  <c r="AO25" i="21" s="1"/>
  <c r="I25" i="21"/>
  <c r="P44" i="3" s="1"/>
  <c r="J25" i="21"/>
  <c r="K253" i="21" s="1"/>
  <c r="N25" i="21"/>
  <c r="O25" i="21"/>
  <c r="Q25" i="21"/>
  <c r="R25" i="21"/>
  <c r="S25" i="21"/>
  <c r="G129" i="21" s="1"/>
  <c r="T25" i="21"/>
  <c r="V25" i="21"/>
  <c r="W25" i="21"/>
  <c r="P45" i="3" s="1"/>
  <c r="X25" i="21"/>
  <c r="J129" i="21" s="1"/>
  <c r="Y25" i="21"/>
  <c r="Z25" i="21"/>
  <c r="AA25" i="21"/>
  <c r="D26" i="21"/>
  <c r="E26" i="21"/>
  <c r="F26" i="21"/>
  <c r="G26" i="21"/>
  <c r="H26" i="21"/>
  <c r="AO26" i="21" s="1"/>
  <c r="D24" i="31" s="1"/>
  <c r="I26" i="21"/>
  <c r="J26" i="21"/>
  <c r="K254" i="21" s="1"/>
  <c r="N26" i="21"/>
  <c r="O26" i="21"/>
  <c r="Q26" i="21"/>
  <c r="R26" i="21"/>
  <c r="Z43" i="3" s="1"/>
  <c r="S26" i="21"/>
  <c r="G130" i="21" s="1"/>
  <c r="T26" i="21"/>
  <c r="V26" i="21"/>
  <c r="W26" i="21"/>
  <c r="Z45" i="3" s="1"/>
  <c r="X26" i="21"/>
  <c r="J130" i="21" s="1"/>
  <c r="Y26" i="21"/>
  <c r="AB43" i="3" s="1"/>
  <c r="Z26" i="21"/>
  <c r="AA26" i="21"/>
  <c r="D27" i="21"/>
  <c r="E27" i="21"/>
  <c r="F27" i="21"/>
  <c r="G27" i="21"/>
  <c r="H27" i="21"/>
  <c r="AO27" i="21" s="1"/>
  <c r="I27" i="21"/>
  <c r="F61" i="3" s="1"/>
  <c r="J27" i="21"/>
  <c r="K255" i="21" s="1"/>
  <c r="N27" i="21"/>
  <c r="O27" i="21"/>
  <c r="Q27" i="21"/>
  <c r="R27" i="21"/>
  <c r="F60" i="3" s="1"/>
  <c r="S27" i="21"/>
  <c r="G131" i="21" s="1"/>
  <c r="T27" i="21"/>
  <c r="V27" i="21"/>
  <c r="W27" i="21"/>
  <c r="X27" i="21"/>
  <c r="J131" i="21" s="1"/>
  <c r="Y27" i="21"/>
  <c r="H60" i="3" s="1"/>
  <c r="Z27" i="21"/>
  <c r="AA27" i="21"/>
  <c r="D28" i="21"/>
  <c r="E28" i="21"/>
  <c r="F28" i="21"/>
  <c r="G28" i="21"/>
  <c r="H28" i="21"/>
  <c r="AO28" i="21" s="1"/>
  <c r="D26" i="31" s="1"/>
  <c r="I28" i="21"/>
  <c r="P61" i="3" s="1"/>
  <c r="J28" i="21"/>
  <c r="K256" i="21" s="1"/>
  <c r="N28" i="21"/>
  <c r="O28" i="21"/>
  <c r="Q28" i="21"/>
  <c r="R28" i="21"/>
  <c r="P60" i="3" s="1"/>
  <c r="S28" i="21"/>
  <c r="G132" i="21" s="1"/>
  <c r="T28" i="21"/>
  <c r="V28" i="21"/>
  <c r="W28" i="21"/>
  <c r="P62" i="3" s="1"/>
  <c r="X28" i="21"/>
  <c r="J132" i="21" s="1"/>
  <c r="Y28" i="21"/>
  <c r="R60" i="3" s="1"/>
  <c r="Z28" i="21"/>
  <c r="AA28" i="21"/>
  <c r="D29" i="21"/>
  <c r="E29" i="21"/>
  <c r="F29" i="21"/>
  <c r="G29" i="21"/>
  <c r="H29" i="21"/>
  <c r="AO29" i="21" s="1"/>
  <c r="I29" i="21"/>
  <c r="Z61" i="3" s="1"/>
  <c r="J29" i="21"/>
  <c r="K257" i="21" s="1"/>
  <c r="N29" i="21"/>
  <c r="O29" i="21"/>
  <c r="Q29" i="21"/>
  <c r="R29" i="21"/>
  <c r="Z60" i="3" s="1"/>
  <c r="S29" i="21"/>
  <c r="G133" i="21" s="1"/>
  <c r="T29" i="21"/>
  <c r="V29" i="21"/>
  <c r="W29" i="21"/>
  <c r="Z62" i="3" s="1"/>
  <c r="X29" i="21"/>
  <c r="J133" i="21" s="1"/>
  <c r="Y29" i="21"/>
  <c r="Z29" i="21"/>
  <c r="AA29" i="21"/>
  <c r="D30" i="21"/>
  <c r="E30" i="21"/>
  <c r="F30" i="21"/>
  <c r="G30" i="21"/>
  <c r="H30" i="21"/>
  <c r="AO30" i="21" s="1"/>
  <c r="I30" i="21"/>
  <c r="J30" i="21"/>
  <c r="K258" i="21" s="1"/>
  <c r="N30" i="21"/>
  <c r="O30" i="21"/>
  <c r="Q30" i="21"/>
  <c r="R30" i="21"/>
  <c r="F77" i="3" s="1"/>
  <c r="S30" i="21"/>
  <c r="G77" i="3" s="1"/>
  <c r="T30" i="21"/>
  <c r="V30" i="21"/>
  <c r="W30" i="21"/>
  <c r="F79" i="3" s="1"/>
  <c r="X30" i="21"/>
  <c r="J134" i="21" s="1"/>
  <c r="Y30" i="21"/>
  <c r="H77" i="3" s="1"/>
  <c r="Z30" i="21"/>
  <c r="AA30" i="21"/>
  <c r="D31" i="21"/>
  <c r="E31" i="21"/>
  <c r="F31" i="21"/>
  <c r="G31" i="21"/>
  <c r="H31" i="21"/>
  <c r="AO31" i="21" s="1"/>
  <c r="I31" i="21"/>
  <c r="P78" i="3" s="1"/>
  <c r="J31" i="21"/>
  <c r="K259" i="21" s="1"/>
  <c r="N31" i="21"/>
  <c r="O31" i="21"/>
  <c r="Q31" i="21"/>
  <c r="R31" i="21"/>
  <c r="S31" i="21"/>
  <c r="G135" i="21" s="1"/>
  <c r="T31" i="21"/>
  <c r="V31" i="21"/>
  <c r="W31" i="21"/>
  <c r="X31" i="21"/>
  <c r="J135" i="21" s="1"/>
  <c r="Y31" i="21"/>
  <c r="R77" i="3" s="1"/>
  <c r="Z31" i="21"/>
  <c r="AA31" i="21"/>
  <c r="D32" i="21"/>
  <c r="E32" i="21"/>
  <c r="F32" i="21"/>
  <c r="G32" i="21"/>
  <c r="H32" i="21"/>
  <c r="AO32" i="21" s="1"/>
  <c r="I32" i="21"/>
  <c r="Z78" i="3" s="1"/>
  <c r="J32" i="21"/>
  <c r="K260" i="21" s="1"/>
  <c r="N32" i="21"/>
  <c r="O32" i="21"/>
  <c r="Q32" i="21"/>
  <c r="R32" i="21"/>
  <c r="Z77" i="3" s="1"/>
  <c r="S32" i="21"/>
  <c r="G136" i="21" s="1"/>
  <c r="T32" i="21"/>
  <c r="V32" i="21"/>
  <c r="W32" i="21"/>
  <c r="Z79" i="3" s="1"/>
  <c r="X32" i="21"/>
  <c r="J136" i="21" s="1"/>
  <c r="Y32" i="21"/>
  <c r="AB77" i="3" s="1"/>
  <c r="Z32" i="21"/>
  <c r="AA32" i="21"/>
  <c r="D33" i="21"/>
  <c r="E33" i="21"/>
  <c r="F33" i="21"/>
  <c r="G33" i="21"/>
  <c r="H33" i="21"/>
  <c r="AO33" i="21" s="1"/>
  <c r="E30" i="30" s="1"/>
  <c r="I33" i="21"/>
  <c r="F95" i="3" s="1"/>
  <c r="J33" i="21"/>
  <c r="K261" i="21" s="1"/>
  <c r="N33" i="21"/>
  <c r="O33" i="21"/>
  <c r="Q33" i="21"/>
  <c r="R33" i="21"/>
  <c r="F94" i="3" s="1"/>
  <c r="S33" i="21"/>
  <c r="G137" i="21" s="1"/>
  <c r="T33" i="21"/>
  <c r="V33" i="21"/>
  <c r="W33" i="21"/>
  <c r="F96" i="3" s="1"/>
  <c r="X33" i="21"/>
  <c r="J137" i="21" s="1"/>
  <c r="Y33" i="21"/>
  <c r="H94" i="3" s="1"/>
  <c r="Z33" i="21"/>
  <c r="AA33" i="21"/>
  <c r="M137" i="21" s="1"/>
  <c r="D34" i="21"/>
  <c r="E34" i="21"/>
  <c r="F34" i="21"/>
  <c r="G34" i="21"/>
  <c r="H34" i="21"/>
  <c r="AO34" i="21" s="1"/>
  <c r="D32" i="31" s="1"/>
  <c r="I34" i="21"/>
  <c r="J34" i="21"/>
  <c r="K262" i="21" s="1"/>
  <c r="N34" i="21"/>
  <c r="O34" i="21"/>
  <c r="Q34" i="21"/>
  <c r="R34" i="21"/>
  <c r="P94" i="3" s="1"/>
  <c r="S34" i="21"/>
  <c r="G138" i="21" s="1"/>
  <c r="T34" i="21"/>
  <c r="V34" i="21"/>
  <c r="W34" i="21"/>
  <c r="P96" i="3" s="1"/>
  <c r="X34" i="21"/>
  <c r="J138" i="21" s="1"/>
  <c r="Y34" i="21"/>
  <c r="R94" i="3" s="1"/>
  <c r="Z34" i="21"/>
  <c r="AA34" i="21"/>
  <c r="M138" i="21" s="1"/>
  <c r="D35" i="21"/>
  <c r="E35" i="21"/>
  <c r="F35" i="21"/>
  <c r="G35" i="21"/>
  <c r="H35" i="21"/>
  <c r="AO35" i="21" s="1"/>
  <c r="D33" i="31" s="1"/>
  <c r="I35" i="21"/>
  <c r="Z95" i="3" s="1"/>
  <c r="J35" i="21"/>
  <c r="K263" i="21" s="1"/>
  <c r="N35" i="21"/>
  <c r="O35" i="21"/>
  <c r="Q35" i="21"/>
  <c r="R35" i="21"/>
  <c r="S35" i="21"/>
  <c r="G139" i="21" s="1"/>
  <c r="T35" i="21"/>
  <c r="V35" i="21"/>
  <c r="W35" i="21"/>
  <c r="X35" i="21"/>
  <c r="J139" i="21" s="1"/>
  <c r="Y35" i="21"/>
  <c r="Z35" i="21"/>
  <c r="AA35" i="21"/>
  <c r="M139" i="21" s="1"/>
  <c r="D36" i="21"/>
  <c r="E36" i="21"/>
  <c r="F36" i="21"/>
  <c r="G36" i="21"/>
  <c r="H36" i="21"/>
  <c r="AO36" i="21" s="1"/>
  <c r="I36" i="21"/>
  <c r="F112" i="3" s="1"/>
  <c r="J36" i="21"/>
  <c r="K264" i="21" s="1"/>
  <c r="N36" i="21"/>
  <c r="O36" i="21"/>
  <c r="Q36" i="21"/>
  <c r="R36" i="21"/>
  <c r="F111" i="3" s="1"/>
  <c r="S36" i="21"/>
  <c r="G140" i="21" s="1"/>
  <c r="T36" i="21"/>
  <c r="V36" i="21"/>
  <c r="W36" i="21"/>
  <c r="F113" i="3" s="1"/>
  <c r="X36" i="21"/>
  <c r="J140" i="21" s="1"/>
  <c r="Y36" i="21"/>
  <c r="H111" i="3" s="1"/>
  <c r="Z36" i="21"/>
  <c r="AA36" i="21"/>
  <c r="K140" i="21" s="1"/>
  <c r="D37" i="21"/>
  <c r="E37" i="21"/>
  <c r="F37" i="21"/>
  <c r="G37" i="21"/>
  <c r="H37" i="21"/>
  <c r="AO37" i="21" s="1"/>
  <c r="E34" i="30" s="1"/>
  <c r="I37" i="21"/>
  <c r="P112" i="3" s="1"/>
  <c r="J37" i="21"/>
  <c r="K265" i="21" s="1"/>
  <c r="N37" i="21"/>
  <c r="O37" i="21"/>
  <c r="Q37" i="21"/>
  <c r="R37" i="21"/>
  <c r="P111" i="3" s="1"/>
  <c r="S37" i="21"/>
  <c r="G141" i="21" s="1"/>
  <c r="T37" i="21"/>
  <c r="V37" i="21"/>
  <c r="W37" i="21"/>
  <c r="P113" i="3" s="1"/>
  <c r="X37" i="21"/>
  <c r="J141" i="21" s="1"/>
  <c r="Y37" i="21"/>
  <c r="Z37" i="21"/>
  <c r="AA37" i="21"/>
  <c r="K141" i="21" s="1"/>
  <c r="D38" i="21"/>
  <c r="E38" i="21"/>
  <c r="F38" i="21"/>
  <c r="G38" i="21"/>
  <c r="H38" i="21"/>
  <c r="AO38" i="21" s="1"/>
  <c r="D36" i="31" s="1"/>
  <c r="I38" i="21"/>
  <c r="J38" i="21"/>
  <c r="K266" i="21" s="1"/>
  <c r="N38" i="21"/>
  <c r="O38" i="21"/>
  <c r="Q38" i="21"/>
  <c r="R38" i="21"/>
  <c r="Z111" i="3" s="1"/>
  <c r="S38" i="21"/>
  <c r="G142" i="21" s="1"/>
  <c r="T38" i="21"/>
  <c r="V38" i="21"/>
  <c r="W38" i="21"/>
  <c r="Z113" i="3" s="1"/>
  <c r="X38" i="21"/>
  <c r="J142" i="21" s="1"/>
  <c r="Y38" i="21"/>
  <c r="AB111" i="3" s="1"/>
  <c r="Z38" i="21"/>
  <c r="AA38" i="21"/>
  <c r="K142" i="21" s="1"/>
  <c r="D39" i="21"/>
  <c r="E39" i="21"/>
  <c r="F39" i="21"/>
  <c r="G39" i="21"/>
  <c r="H39" i="21"/>
  <c r="AO39" i="21" s="1"/>
  <c r="I39" i="21"/>
  <c r="F129" i="3" s="1"/>
  <c r="J39" i="21"/>
  <c r="K267" i="21" s="1"/>
  <c r="N39" i="21"/>
  <c r="O39" i="21"/>
  <c r="Q39" i="21"/>
  <c r="R39" i="21"/>
  <c r="S39" i="21"/>
  <c r="G143" i="21" s="1"/>
  <c r="T39" i="21"/>
  <c r="V39" i="21"/>
  <c r="W39" i="21"/>
  <c r="X39" i="21"/>
  <c r="J143" i="21" s="1"/>
  <c r="Y39" i="21"/>
  <c r="H128" i="3" s="1"/>
  <c r="Z39" i="21"/>
  <c r="AA39" i="21"/>
  <c r="K143" i="21" s="1"/>
  <c r="D40" i="21"/>
  <c r="E40" i="21"/>
  <c r="F40" i="21"/>
  <c r="G40" i="21"/>
  <c r="H40" i="21"/>
  <c r="AO40" i="21" s="1"/>
  <c r="E37" i="30" s="1"/>
  <c r="I40" i="21"/>
  <c r="P129" i="3" s="1"/>
  <c r="J40" i="21"/>
  <c r="K268" i="21" s="1"/>
  <c r="N40" i="21"/>
  <c r="O40" i="21"/>
  <c r="Q40" i="21"/>
  <c r="R40" i="21"/>
  <c r="P128" i="3" s="1"/>
  <c r="S40" i="21"/>
  <c r="G144" i="21" s="1"/>
  <c r="T40" i="21"/>
  <c r="V40" i="21"/>
  <c r="W40" i="21"/>
  <c r="P130" i="3" s="1"/>
  <c r="X40" i="21"/>
  <c r="J144" i="21" s="1"/>
  <c r="Y40" i="21"/>
  <c r="R128" i="3" s="1"/>
  <c r="Z40" i="21"/>
  <c r="AA40" i="21"/>
  <c r="D41" i="21"/>
  <c r="E41" i="21"/>
  <c r="F41" i="21"/>
  <c r="G41" i="21"/>
  <c r="H41" i="21"/>
  <c r="I41" i="21"/>
  <c r="Z129" i="3" s="1"/>
  <c r="J41" i="21"/>
  <c r="K269" i="21" s="1"/>
  <c r="N41" i="21"/>
  <c r="O41" i="21"/>
  <c r="Q41" i="21"/>
  <c r="R41" i="21"/>
  <c r="Z128" i="3" s="1"/>
  <c r="S41" i="21"/>
  <c r="G145" i="21" s="1"/>
  <c r="T41" i="21"/>
  <c r="V41" i="21"/>
  <c r="W41" i="21"/>
  <c r="Z130" i="3" s="1"/>
  <c r="X41" i="21"/>
  <c r="J145" i="21" s="1"/>
  <c r="Y41" i="21"/>
  <c r="AB128" i="3" s="1"/>
  <c r="Z41" i="21"/>
  <c r="AA41" i="21"/>
  <c r="D42" i="21"/>
  <c r="E42" i="21"/>
  <c r="F42" i="21"/>
  <c r="G42" i="21"/>
  <c r="H42" i="21"/>
  <c r="AO42" i="21" s="1"/>
  <c r="I42" i="21"/>
  <c r="F146" i="3" s="1"/>
  <c r="J42" i="21"/>
  <c r="K270" i="21" s="1"/>
  <c r="N42" i="21"/>
  <c r="O42" i="21"/>
  <c r="Q42" i="21"/>
  <c r="R42" i="21"/>
  <c r="P42" i="21" s="1"/>
  <c r="S42" i="21"/>
  <c r="G146" i="21" s="1"/>
  <c r="T42" i="21"/>
  <c r="V42" i="21"/>
  <c r="W42" i="21"/>
  <c r="F147" i="3" s="1"/>
  <c r="X42" i="21"/>
  <c r="J146" i="21" s="1"/>
  <c r="Y42" i="21"/>
  <c r="H145" i="3" s="1"/>
  <c r="Z42" i="21"/>
  <c r="AA42" i="21"/>
  <c r="D43" i="21"/>
  <c r="E43" i="21"/>
  <c r="F43" i="21"/>
  <c r="G43" i="21"/>
  <c r="H43" i="21"/>
  <c r="AO43" i="21" s="1"/>
  <c r="I43" i="21"/>
  <c r="P146" i="3" s="1"/>
  <c r="J43" i="21"/>
  <c r="K271" i="21" s="1"/>
  <c r="N43" i="21"/>
  <c r="O43" i="21"/>
  <c r="Q43" i="21"/>
  <c r="R43" i="21"/>
  <c r="P145" i="3" s="1"/>
  <c r="S43" i="21"/>
  <c r="G147" i="21" s="1"/>
  <c r="T43" i="21"/>
  <c r="V43" i="21"/>
  <c r="W43" i="21"/>
  <c r="X43" i="21"/>
  <c r="J147" i="21" s="1"/>
  <c r="Y43" i="21"/>
  <c r="R145" i="3" s="1"/>
  <c r="Z43" i="21"/>
  <c r="AA43" i="21"/>
  <c r="M147" i="21" s="1"/>
  <c r="D44" i="21"/>
  <c r="E44" i="21"/>
  <c r="F44" i="21"/>
  <c r="G44" i="21"/>
  <c r="H44" i="21"/>
  <c r="AO44" i="21" s="1"/>
  <c r="D41" i="11" s="1"/>
  <c r="I44" i="21"/>
  <c r="Z146" i="3" s="1"/>
  <c r="J44" i="21"/>
  <c r="K272" i="21" s="1"/>
  <c r="N44" i="21"/>
  <c r="O44" i="21"/>
  <c r="Q44" i="21"/>
  <c r="R44" i="21"/>
  <c r="Z145" i="3" s="1"/>
  <c r="S44" i="21"/>
  <c r="G148" i="21" s="1"/>
  <c r="T44" i="21"/>
  <c r="V44" i="21"/>
  <c r="W44" i="21"/>
  <c r="Z147" i="3" s="1"/>
  <c r="X44" i="21"/>
  <c r="J148" i="21" s="1"/>
  <c r="Y44" i="21"/>
  <c r="AB145" i="3" s="1"/>
  <c r="Z44" i="21"/>
  <c r="AA44" i="21"/>
  <c r="M148" i="21" s="1"/>
  <c r="D45" i="21"/>
  <c r="E45" i="21"/>
  <c r="F45" i="21"/>
  <c r="G45" i="21"/>
  <c r="H45" i="21"/>
  <c r="AO45" i="21" s="1"/>
  <c r="D43" i="31" s="1"/>
  <c r="I45" i="21"/>
  <c r="F163" i="3" s="1"/>
  <c r="J45" i="21"/>
  <c r="K273" i="21" s="1"/>
  <c r="N45" i="21"/>
  <c r="O45" i="21"/>
  <c r="Q45" i="21"/>
  <c r="R45" i="21"/>
  <c r="S45" i="21"/>
  <c r="G149" i="21" s="1"/>
  <c r="T45" i="21"/>
  <c r="V45" i="21"/>
  <c r="W45" i="21"/>
  <c r="F164" i="3" s="1"/>
  <c r="X45" i="21"/>
  <c r="J149" i="21" s="1"/>
  <c r="Y45" i="21"/>
  <c r="Z45" i="21"/>
  <c r="AA45" i="21"/>
  <c r="D46" i="21"/>
  <c r="E46" i="21"/>
  <c r="F46" i="21"/>
  <c r="G46" i="21"/>
  <c r="H46" i="21"/>
  <c r="AO46" i="21" s="1"/>
  <c r="I46" i="21"/>
  <c r="J46" i="21"/>
  <c r="K274" i="21" s="1"/>
  <c r="N46" i="21"/>
  <c r="O46" i="21"/>
  <c r="Q46" i="21"/>
  <c r="R46" i="21"/>
  <c r="P162" i="3" s="1"/>
  <c r="S46" i="21"/>
  <c r="G150" i="21" s="1"/>
  <c r="T46" i="21"/>
  <c r="V46" i="21"/>
  <c r="W46" i="21"/>
  <c r="P164" i="3" s="1"/>
  <c r="X46" i="21"/>
  <c r="J150" i="21" s="1"/>
  <c r="Y46" i="21"/>
  <c r="R162" i="3" s="1"/>
  <c r="Z46" i="21"/>
  <c r="AA46" i="21"/>
  <c r="D47" i="21"/>
  <c r="E47" i="21"/>
  <c r="F47" i="21"/>
  <c r="G47" i="21"/>
  <c r="H47" i="21"/>
  <c r="AO47" i="21" s="1"/>
  <c r="E44" i="30" s="1"/>
  <c r="I47" i="21"/>
  <c r="Z163" i="3" s="1"/>
  <c r="J47" i="21"/>
  <c r="K275" i="21" s="1"/>
  <c r="N47" i="21"/>
  <c r="O47" i="21"/>
  <c r="Q47" i="21"/>
  <c r="R47" i="21"/>
  <c r="S47" i="21"/>
  <c r="G151" i="21" s="1"/>
  <c r="T47" i="21"/>
  <c r="V47" i="21"/>
  <c r="W47" i="21"/>
  <c r="Z164" i="3" s="1"/>
  <c r="X47" i="21"/>
  <c r="J151" i="21" s="1"/>
  <c r="Y47" i="21"/>
  <c r="AB162" i="3" s="1"/>
  <c r="Z47" i="21"/>
  <c r="AA47" i="21"/>
  <c r="M151" i="21" s="1"/>
  <c r="D48" i="21"/>
  <c r="E48" i="21"/>
  <c r="F48" i="21"/>
  <c r="G48" i="21"/>
  <c r="H48" i="21"/>
  <c r="AO48" i="21" s="1"/>
  <c r="D46" i="31" s="1"/>
  <c r="I48" i="21"/>
  <c r="F180" i="3" s="1"/>
  <c r="J48" i="21"/>
  <c r="K276" i="21" s="1"/>
  <c r="N48" i="21"/>
  <c r="O48" i="21"/>
  <c r="Q48" i="21"/>
  <c r="R48" i="21"/>
  <c r="F179" i="3" s="1"/>
  <c r="S48" i="21"/>
  <c r="G152" i="21" s="1"/>
  <c r="T48" i="21"/>
  <c r="V48" i="21"/>
  <c r="W48" i="21"/>
  <c r="F181" i="3" s="1"/>
  <c r="X48" i="21"/>
  <c r="G181" i="3" s="1"/>
  <c r="Y48" i="21"/>
  <c r="H179" i="3" s="1"/>
  <c r="Z48" i="21"/>
  <c r="AA48" i="21"/>
  <c r="M152" i="21" s="1"/>
  <c r="D49" i="21"/>
  <c r="E49" i="21"/>
  <c r="F49" i="21"/>
  <c r="G49" i="21"/>
  <c r="H49" i="21"/>
  <c r="AO49" i="21" s="1"/>
  <c r="I49" i="21"/>
  <c r="P180" i="3" s="1"/>
  <c r="J49" i="21"/>
  <c r="K277" i="21" s="1"/>
  <c r="N49" i="21"/>
  <c r="O49" i="21"/>
  <c r="Q49" i="21"/>
  <c r="R49" i="21"/>
  <c r="P179" i="3" s="1"/>
  <c r="S49" i="21"/>
  <c r="G153" i="21" s="1"/>
  <c r="T49" i="21"/>
  <c r="V49" i="21"/>
  <c r="W49" i="21"/>
  <c r="P181" i="3" s="1"/>
  <c r="X49" i="21"/>
  <c r="J153" i="21" s="1"/>
  <c r="Y49" i="21"/>
  <c r="Z49" i="21"/>
  <c r="AA49" i="21"/>
  <c r="D50" i="21"/>
  <c r="E50" i="21"/>
  <c r="F50" i="21"/>
  <c r="G50" i="21"/>
  <c r="H50" i="21"/>
  <c r="AO50" i="21" s="1"/>
  <c r="D47" i="11" s="1"/>
  <c r="I50" i="21"/>
  <c r="J50" i="21"/>
  <c r="K278" i="21" s="1"/>
  <c r="N50" i="21"/>
  <c r="O50" i="21"/>
  <c r="Q50" i="21"/>
  <c r="R50" i="21"/>
  <c r="P50" i="21" s="1"/>
  <c r="S50" i="21"/>
  <c r="G154" i="21" s="1"/>
  <c r="T50" i="21"/>
  <c r="V50" i="21"/>
  <c r="W50" i="21"/>
  <c r="Z181" i="3" s="1"/>
  <c r="X50" i="21"/>
  <c r="J154" i="21" s="1"/>
  <c r="Y50" i="21"/>
  <c r="AB179" i="3" s="1"/>
  <c r="Z50" i="21"/>
  <c r="AA50" i="21"/>
  <c r="M154" i="21" s="1"/>
  <c r="D51" i="21"/>
  <c r="E51" i="21"/>
  <c r="F51" i="21"/>
  <c r="G51" i="21"/>
  <c r="H51" i="21"/>
  <c r="AO51" i="21" s="1"/>
  <c r="E48" i="30" s="1"/>
  <c r="I51" i="21"/>
  <c r="F197" i="3" s="1"/>
  <c r="J51" i="21"/>
  <c r="K279" i="21" s="1"/>
  <c r="N51" i="21"/>
  <c r="O51" i="21"/>
  <c r="Q51" i="21"/>
  <c r="R51" i="21"/>
  <c r="S51" i="21"/>
  <c r="G155" i="21" s="1"/>
  <c r="T51" i="21"/>
  <c r="V51" i="21"/>
  <c r="W51" i="21"/>
  <c r="X51" i="21"/>
  <c r="J155" i="21" s="1"/>
  <c r="Y51" i="21"/>
  <c r="H196" i="3" s="1"/>
  <c r="Z51" i="21"/>
  <c r="AA51" i="21"/>
  <c r="M155" i="21" s="1"/>
  <c r="D52" i="21"/>
  <c r="E52" i="21"/>
  <c r="F52" i="21"/>
  <c r="G52" i="21"/>
  <c r="H52" i="21"/>
  <c r="AO52" i="21" s="1"/>
  <c r="I52" i="21"/>
  <c r="P197" i="3" s="1"/>
  <c r="J52" i="21"/>
  <c r="K280" i="21" s="1"/>
  <c r="N52" i="21"/>
  <c r="O52" i="21"/>
  <c r="Q52" i="21"/>
  <c r="R52" i="21"/>
  <c r="P196" i="3" s="1"/>
  <c r="S52" i="21"/>
  <c r="G156" i="21" s="1"/>
  <c r="T52" i="21"/>
  <c r="V52" i="21"/>
  <c r="W52" i="21"/>
  <c r="P198" i="3" s="1"/>
  <c r="X52" i="21"/>
  <c r="J156" i="21" s="1"/>
  <c r="Y52" i="21"/>
  <c r="R196" i="3" s="1"/>
  <c r="Z52" i="21"/>
  <c r="AA52" i="21"/>
  <c r="K156" i="21" s="1"/>
  <c r="D53" i="21"/>
  <c r="E53" i="21"/>
  <c r="F53" i="21"/>
  <c r="G53" i="21"/>
  <c r="H53" i="21"/>
  <c r="AO53" i="21" s="1"/>
  <c r="E50" i="30" s="1"/>
  <c r="I53" i="21"/>
  <c r="Z197" i="3" s="1"/>
  <c r="J53" i="21"/>
  <c r="K281" i="21" s="1"/>
  <c r="N53" i="21"/>
  <c r="O53" i="21"/>
  <c r="Q53" i="21"/>
  <c r="R53" i="21"/>
  <c r="Z196" i="3" s="1"/>
  <c r="S53" i="21"/>
  <c r="G157" i="21" s="1"/>
  <c r="T53" i="21"/>
  <c r="V53" i="21"/>
  <c r="W53" i="21"/>
  <c r="X53" i="21"/>
  <c r="J157" i="21" s="1"/>
  <c r="Y53" i="21"/>
  <c r="Z53" i="21"/>
  <c r="AA53" i="21"/>
  <c r="K157" i="21" s="1"/>
  <c r="D54" i="21"/>
  <c r="E54" i="21"/>
  <c r="F54" i="21"/>
  <c r="G54" i="21"/>
  <c r="H54" i="21"/>
  <c r="AO54" i="21" s="1"/>
  <c r="D52" i="31" s="1"/>
  <c r="I54" i="21"/>
  <c r="J54" i="21"/>
  <c r="K282" i="21" s="1"/>
  <c r="N54" i="21"/>
  <c r="O54" i="21"/>
  <c r="Q54" i="21"/>
  <c r="R54" i="21"/>
  <c r="P54" i="21" s="1"/>
  <c r="S54" i="21"/>
  <c r="G158" i="21" s="1"/>
  <c r="T54" i="21"/>
  <c r="V54" i="21"/>
  <c r="W54" i="21"/>
  <c r="F215" i="3" s="1"/>
  <c r="X54" i="21"/>
  <c r="J158" i="21" s="1"/>
  <c r="Y54" i="21"/>
  <c r="H213" i="3" s="1"/>
  <c r="Z54" i="21"/>
  <c r="AA54" i="21"/>
  <c r="K158" i="21" s="1"/>
  <c r="D55" i="21"/>
  <c r="E55" i="21"/>
  <c r="F55" i="21"/>
  <c r="G55" i="21"/>
  <c r="H55" i="21"/>
  <c r="AO55" i="21" s="1"/>
  <c r="I55" i="21"/>
  <c r="P214" i="3" s="1"/>
  <c r="J55" i="21"/>
  <c r="K283" i="21" s="1"/>
  <c r="N55" i="21"/>
  <c r="O55" i="21"/>
  <c r="Q55" i="21"/>
  <c r="R55" i="21"/>
  <c r="S55" i="21"/>
  <c r="G159" i="21" s="1"/>
  <c r="T55" i="21"/>
  <c r="V55" i="21"/>
  <c r="W55" i="21"/>
  <c r="X55" i="21"/>
  <c r="J159" i="21" s="1"/>
  <c r="L159" i="21" s="1"/>
  <c r="Y55" i="21"/>
  <c r="R213" i="3" s="1"/>
  <c r="Z55" i="21"/>
  <c r="AA55" i="21"/>
  <c r="K159" i="21" s="1"/>
  <c r="D56" i="21"/>
  <c r="E56" i="21"/>
  <c r="F56" i="21"/>
  <c r="G56" i="21"/>
  <c r="H56" i="21"/>
  <c r="AO56" i="21" s="1"/>
  <c r="E53" i="30" s="1"/>
  <c r="I56" i="21"/>
  <c r="Z214" i="3" s="1"/>
  <c r="J56" i="21"/>
  <c r="K284" i="21" s="1"/>
  <c r="N56" i="21"/>
  <c r="O56" i="21"/>
  <c r="Q56" i="21"/>
  <c r="R56" i="21"/>
  <c r="Z213" i="3" s="1"/>
  <c r="S56" i="21"/>
  <c r="G160" i="21" s="1"/>
  <c r="T56" i="21"/>
  <c r="V56" i="21"/>
  <c r="W56" i="21"/>
  <c r="Z215" i="3" s="1"/>
  <c r="X56" i="21"/>
  <c r="J160" i="21" s="1"/>
  <c r="Y56" i="21"/>
  <c r="AB213" i="3" s="1"/>
  <c r="Z56" i="21"/>
  <c r="AA56" i="21"/>
  <c r="K160" i="21" s="1"/>
  <c r="D57" i="21"/>
  <c r="E57" i="21"/>
  <c r="F57" i="21"/>
  <c r="G57" i="21"/>
  <c r="H57" i="21"/>
  <c r="I57" i="21"/>
  <c r="F231" i="3" s="1"/>
  <c r="J57" i="21"/>
  <c r="K285" i="21" s="1"/>
  <c r="N57" i="21"/>
  <c r="O57" i="21"/>
  <c r="Q57" i="21"/>
  <c r="R57" i="21"/>
  <c r="F230" i="3" s="1"/>
  <c r="S57" i="21"/>
  <c r="G161" i="21" s="1"/>
  <c r="T57" i="21"/>
  <c r="V57" i="21"/>
  <c r="W57" i="21"/>
  <c r="F232" i="3" s="1"/>
  <c r="X57" i="21"/>
  <c r="J161" i="21" s="1"/>
  <c r="Y57" i="21"/>
  <c r="Z57" i="21"/>
  <c r="AA57" i="21"/>
  <c r="K161" i="21" s="1"/>
  <c r="D58" i="21"/>
  <c r="E58" i="21"/>
  <c r="F58" i="21"/>
  <c r="G58" i="21"/>
  <c r="H58" i="21"/>
  <c r="AO58" i="21" s="1"/>
  <c r="D55" i="11" s="1"/>
  <c r="I58" i="21"/>
  <c r="P231" i="3" s="1"/>
  <c r="J58" i="21"/>
  <c r="K286" i="21" s="1"/>
  <c r="N58" i="21"/>
  <c r="O58" i="21"/>
  <c r="Q58" i="21"/>
  <c r="R58" i="21"/>
  <c r="P230" i="3" s="1"/>
  <c r="S58" i="21"/>
  <c r="G162" i="21" s="1"/>
  <c r="T58" i="21"/>
  <c r="V58" i="21"/>
  <c r="W58" i="21"/>
  <c r="P232" i="3" s="1"/>
  <c r="X58" i="21"/>
  <c r="J162" i="21" s="1"/>
  <c r="Y58" i="21"/>
  <c r="R230" i="3" s="1"/>
  <c r="Z58" i="21"/>
  <c r="AA58" i="21"/>
  <c r="K162" i="21" s="1"/>
  <c r="D59" i="21"/>
  <c r="E59" i="21"/>
  <c r="F59" i="21"/>
  <c r="G59" i="21"/>
  <c r="H59" i="21"/>
  <c r="AO59" i="21" s="1"/>
  <c r="D56" i="11" s="1"/>
  <c r="I59" i="21"/>
  <c r="Z231" i="3" s="1"/>
  <c r="J59" i="21"/>
  <c r="K287" i="21" s="1"/>
  <c r="N59" i="21"/>
  <c r="O59" i="21"/>
  <c r="Q59" i="21"/>
  <c r="R59" i="21"/>
  <c r="S59" i="21"/>
  <c r="G163" i="21" s="1"/>
  <c r="T59" i="21"/>
  <c r="V59" i="21"/>
  <c r="W59" i="21"/>
  <c r="X59" i="21"/>
  <c r="J163" i="21" s="1"/>
  <c r="Y59" i="21"/>
  <c r="AB230" i="3" s="1"/>
  <c r="Z59" i="21"/>
  <c r="AA59" i="21"/>
  <c r="M163" i="21" s="1"/>
  <c r="D60" i="21"/>
  <c r="E60" i="21"/>
  <c r="F60" i="21"/>
  <c r="G60" i="21"/>
  <c r="H60" i="21"/>
  <c r="AO60" i="21" s="1"/>
  <c r="D57" i="11" s="1"/>
  <c r="I60" i="21"/>
  <c r="F248" i="3" s="1"/>
  <c r="J60" i="21"/>
  <c r="K288" i="21" s="1"/>
  <c r="N60" i="21"/>
  <c r="O60" i="21"/>
  <c r="Q60" i="21"/>
  <c r="R60" i="21"/>
  <c r="F247" i="3" s="1"/>
  <c r="S60" i="21"/>
  <c r="G164" i="21" s="1"/>
  <c r="T60" i="21"/>
  <c r="V60" i="21"/>
  <c r="W60" i="21"/>
  <c r="F249" i="3" s="1"/>
  <c r="X60" i="21"/>
  <c r="J164" i="21" s="1"/>
  <c r="Y60" i="21"/>
  <c r="H247" i="3" s="1"/>
  <c r="Z60" i="21"/>
  <c r="AA60" i="21"/>
  <c r="M164" i="21" s="1"/>
  <c r="D61" i="21"/>
  <c r="E61" i="21"/>
  <c r="F61" i="21"/>
  <c r="G61" i="21"/>
  <c r="H61" i="21"/>
  <c r="AO61" i="21" s="1"/>
  <c r="D58" i="11" s="1"/>
  <c r="I61" i="21"/>
  <c r="P248" i="3" s="1"/>
  <c r="J61" i="21"/>
  <c r="K289" i="21" s="1"/>
  <c r="N61" i="21"/>
  <c r="O61" i="21"/>
  <c r="Q61" i="21"/>
  <c r="R61" i="21"/>
  <c r="P247" i="3" s="1"/>
  <c r="S61" i="21"/>
  <c r="G165" i="21" s="1"/>
  <c r="T61" i="21"/>
  <c r="V61" i="21"/>
  <c r="W61" i="21"/>
  <c r="P249" i="3" s="1"/>
  <c r="X61" i="21"/>
  <c r="J165" i="21" s="1"/>
  <c r="Y61" i="21"/>
  <c r="R247" i="3" s="1"/>
  <c r="Z61" i="21"/>
  <c r="AA61" i="21"/>
  <c r="K165" i="21" s="1"/>
  <c r="D62" i="21"/>
  <c r="E62" i="21"/>
  <c r="F62" i="21"/>
  <c r="G62" i="21"/>
  <c r="H62" i="21"/>
  <c r="AO62" i="21" s="1"/>
  <c r="I62" i="21"/>
  <c r="J62" i="21"/>
  <c r="K290" i="21" s="1"/>
  <c r="N62" i="21"/>
  <c r="O62" i="21"/>
  <c r="Q62" i="21"/>
  <c r="R62" i="21"/>
  <c r="S62" i="21"/>
  <c r="G166" i="21" s="1"/>
  <c r="T62" i="21"/>
  <c r="V62" i="21"/>
  <c r="W62" i="21"/>
  <c r="Z249" i="3" s="1"/>
  <c r="X62" i="21"/>
  <c r="J166" i="21" s="1"/>
  <c r="Y62" i="21"/>
  <c r="AB247" i="3" s="1"/>
  <c r="Z62" i="21"/>
  <c r="AA62" i="21"/>
  <c r="M166" i="21" s="1"/>
  <c r="D63" i="21"/>
  <c r="E63" i="21"/>
  <c r="F63" i="21"/>
  <c r="G63" i="21"/>
  <c r="H63" i="21"/>
  <c r="AO63" i="21" s="1"/>
  <c r="D61" i="31" s="1"/>
  <c r="I63" i="21"/>
  <c r="F265" i="3" s="1"/>
  <c r="J63" i="21"/>
  <c r="K291" i="21" s="1"/>
  <c r="N63" i="21"/>
  <c r="O63" i="21"/>
  <c r="Q63" i="21"/>
  <c r="R63" i="21"/>
  <c r="S63" i="21"/>
  <c r="G167" i="21" s="1"/>
  <c r="T63" i="21"/>
  <c r="V63" i="21"/>
  <c r="W63" i="21"/>
  <c r="X63" i="21"/>
  <c r="J167" i="21" s="1"/>
  <c r="Y63" i="21"/>
  <c r="Z63" i="21"/>
  <c r="AA63" i="21"/>
  <c r="M167" i="21" s="1"/>
  <c r="D64" i="21"/>
  <c r="E64" i="21"/>
  <c r="F64" i="21"/>
  <c r="G64" i="21"/>
  <c r="H64" i="21"/>
  <c r="AO64" i="21" s="1"/>
  <c r="I64" i="21"/>
  <c r="P265" i="3" s="1"/>
  <c r="J64" i="21"/>
  <c r="K292" i="21" s="1"/>
  <c r="N64" i="21"/>
  <c r="O64" i="21"/>
  <c r="Q64" i="21"/>
  <c r="R64" i="21"/>
  <c r="P264" i="3" s="1"/>
  <c r="S64" i="21"/>
  <c r="G168" i="21" s="1"/>
  <c r="T64" i="21"/>
  <c r="V64" i="21"/>
  <c r="W64" i="21"/>
  <c r="P266" i="3" s="1"/>
  <c r="X64" i="21"/>
  <c r="Q266" i="3" s="1"/>
  <c r="Y64" i="21"/>
  <c r="R264" i="3" s="1"/>
  <c r="Z64" i="21"/>
  <c r="AA64" i="21"/>
  <c r="M168" i="21" s="1"/>
  <c r="D65" i="21"/>
  <c r="E65" i="21"/>
  <c r="F65" i="21"/>
  <c r="G65" i="21"/>
  <c r="H65" i="21"/>
  <c r="AO65" i="21" s="1"/>
  <c r="I65" i="21"/>
  <c r="Z265" i="3" s="1"/>
  <c r="J65" i="21"/>
  <c r="K293" i="21" s="1"/>
  <c r="N65" i="21"/>
  <c r="O65" i="21"/>
  <c r="Q65" i="21"/>
  <c r="R65" i="21"/>
  <c r="Z264" i="3" s="1"/>
  <c r="S65" i="21"/>
  <c r="G169" i="21" s="1"/>
  <c r="T65" i="21"/>
  <c r="V65" i="21"/>
  <c r="W65" i="21"/>
  <c r="Z266" i="3" s="1"/>
  <c r="X65" i="21"/>
  <c r="J169" i="21" s="1"/>
  <c r="Y65" i="21"/>
  <c r="AB264" i="3" s="1"/>
  <c r="Z65" i="21"/>
  <c r="AA65" i="21"/>
  <c r="M169" i="21" s="1"/>
  <c r="D66" i="21"/>
  <c r="E66" i="21"/>
  <c r="F66" i="21"/>
  <c r="G66" i="21"/>
  <c r="H66" i="21"/>
  <c r="AO66" i="21" s="1"/>
  <c r="I66" i="21"/>
  <c r="J66" i="21"/>
  <c r="K294" i="21" s="1"/>
  <c r="N66" i="21"/>
  <c r="O66" i="21"/>
  <c r="Q66" i="21"/>
  <c r="R66" i="21"/>
  <c r="F281" i="3" s="1"/>
  <c r="S66" i="21"/>
  <c r="G170" i="21" s="1"/>
  <c r="T66" i="21"/>
  <c r="V66" i="21"/>
  <c r="W66" i="21"/>
  <c r="F283" i="3" s="1"/>
  <c r="X66" i="21"/>
  <c r="J170" i="21" s="1"/>
  <c r="Y66" i="21"/>
  <c r="H281" i="3" s="1"/>
  <c r="Z66" i="21"/>
  <c r="AA66" i="21"/>
  <c r="M170" i="21" s="1"/>
  <c r="D67" i="21"/>
  <c r="E67" i="21"/>
  <c r="F67" i="21"/>
  <c r="G67" i="21"/>
  <c r="H67" i="21"/>
  <c r="AO67" i="21" s="1"/>
  <c r="I67" i="21"/>
  <c r="P282" i="3" s="1"/>
  <c r="J67" i="21"/>
  <c r="K295" i="21" s="1"/>
  <c r="N67" i="21"/>
  <c r="O67" i="21"/>
  <c r="Q67" i="21"/>
  <c r="R67" i="21"/>
  <c r="S67" i="21"/>
  <c r="G171" i="21" s="1"/>
  <c r="T67" i="21"/>
  <c r="V67" i="21"/>
  <c r="W67" i="21"/>
  <c r="X67" i="21"/>
  <c r="Y67" i="21"/>
  <c r="Z67" i="21"/>
  <c r="AA67" i="21"/>
  <c r="K171" i="21" s="1"/>
  <c r="D68" i="21"/>
  <c r="E68" i="21"/>
  <c r="F68" i="21"/>
  <c r="G68" i="21"/>
  <c r="H68" i="21"/>
  <c r="AO68" i="21" s="1"/>
  <c r="D65" i="11" s="1"/>
  <c r="I68" i="21"/>
  <c r="Z282" i="3" s="1"/>
  <c r="J68" i="21"/>
  <c r="K296" i="21" s="1"/>
  <c r="N68" i="21"/>
  <c r="O68" i="21"/>
  <c r="Q68" i="21"/>
  <c r="R68" i="21"/>
  <c r="Z281" i="3" s="1"/>
  <c r="S68" i="21"/>
  <c r="G172" i="21" s="1"/>
  <c r="T68" i="21"/>
  <c r="V68" i="21"/>
  <c r="W68" i="21"/>
  <c r="Z283" i="3" s="1"/>
  <c r="X68" i="21"/>
  <c r="J172" i="21" s="1"/>
  <c r="Y68" i="21"/>
  <c r="AB281" i="3" s="1"/>
  <c r="Z68" i="21"/>
  <c r="AA68" i="21"/>
  <c r="K172" i="21" s="1"/>
  <c r="D69" i="21"/>
  <c r="E69" i="21"/>
  <c r="F69" i="21"/>
  <c r="G69" i="21"/>
  <c r="H69" i="21"/>
  <c r="AO69" i="21" s="1"/>
  <c r="E66" i="30" s="1"/>
  <c r="I69" i="21"/>
  <c r="F299" i="3" s="1"/>
  <c r="J69" i="21"/>
  <c r="K297" i="21" s="1"/>
  <c r="N69" i="21"/>
  <c r="O69" i="21"/>
  <c r="Q69" i="21"/>
  <c r="R69" i="21"/>
  <c r="F298" i="3" s="1"/>
  <c r="S69" i="21"/>
  <c r="G173" i="21" s="1"/>
  <c r="T69" i="21"/>
  <c r="V69" i="21"/>
  <c r="W69" i="21"/>
  <c r="F300" i="3" s="1"/>
  <c r="X69" i="21"/>
  <c r="J173" i="21" s="1"/>
  <c r="Y69" i="21"/>
  <c r="H298" i="3" s="1"/>
  <c r="Z69" i="21"/>
  <c r="AA69" i="21"/>
  <c r="K173" i="21" s="1"/>
  <c r="D70" i="21"/>
  <c r="E70" i="21"/>
  <c r="F70" i="21"/>
  <c r="G70" i="21"/>
  <c r="H70" i="21"/>
  <c r="AO70" i="21" s="1"/>
  <c r="E67" i="30" s="1"/>
  <c r="I70" i="21"/>
  <c r="J70" i="21"/>
  <c r="K298" i="21" s="1"/>
  <c r="N70" i="21"/>
  <c r="O70" i="21"/>
  <c r="Q70" i="21"/>
  <c r="R70" i="21"/>
  <c r="P70" i="21" s="1"/>
  <c r="S70" i="21"/>
  <c r="G174" i="21" s="1"/>
  <c r="T70" i="21"/>
  <c r="V70" i="21"/>
  <c r="W70" i="21"/>
  <c r="P300" i="3" s="1"/>
  <c r="X70" i="21"/>
  <c r="J174" i="21" s="1"/>
  <c r="Y70" i="21"/>
  <c r="R298" i="3" s="1"/>
  <c r="Z70" i="21"/>
  <c r="AA70" i="21"/>
  <c r="K174" i="21" s="1"/>
  <c r="D71" i="21"/>
  <c r="E71" i="21"/>
  <c r="F71" i="21"/>
  <c r="G71" i="21"/>
  <c r="H71" i="21"/>
  <c r="AO71" i="21" s="1"/>
  <c r="E68" i="30" s="1"/>
  <c r="I71" i="21"/>
  <c r="Z299" i="3" s="1"/>
  <c r="J71" i="21"/>
  <c r="K299" i="21" s="1"/>
  <c r="N71" i="21"/>
  <c r="O71" i="21"/>
  <c r="Q71" i="21"/>
  <c r="R71" i="21"/>
  <c r="S71" i="21"/>
  <c r="G175" i="21" s="1"/>
  <c r="T71" i="21"/>
  <c r="V71" i="21"/>
  <c r="W71" i="21"/>
  <c r="X71" i="21"/>
  <c r="J175" i="21" s="1"/>
  <c r="L175" i="21" s="1"/>
  <c r="Y71" i="21"/>
  <c r="AB298" i="3" s="1"/>
  <c r="Z71" i="21"/>
  <c r="AA71" i="21"/>
  <c r="K175" i="21" s="1"/>
  <c r="D72" i="21"/>
  <c r="E72" i="21"/>
  <c r="F72" i="21"/>
  <c r="G72" i="21"/>
  <c r="H72" i="21"/>
  <c r="AO72" i="21" s="1"/>
  <c r="I72" i="21"/>
  <c r="F316" i="3" s="1"/>
  <c r="J72" i="21"/>
  <c r="K300" i="21" s="1"/>
  <c r="N72" i="21"/>
  <c r="O72" i="21"/>
  <c r="Q72" i="21"/>
  <c r="R72" i="21"/>
  <c r="F315" i="3" s="1"/>
  <c r="S72" i="21"/>
  <c r="G176" i="21" s="1"/>
  <c r="T72" i="21"/>
  <c r="V72" i="21"/>
  <c r="W72" i="21"/>
  <c r="F317" i="3" s="1"/>
  <c r="X72" i="21"/>
  <c r="J176" i="21" s="1"/>
  <c r="Y72" i="21"/>
  <c r="H315" i="3" s="1"/>
  <c r="Z72" i="21"/>
  <c r="AA72" i="21"/>
  <c r="M176" i="21" s="1"/>
  <c r="D73" i="21"/>
  <c r="E73" i="21"/>
  <c r="F73" i="21"/>
  <c r="G73" i="21"/>
  <c r="H73" i="21"/>
  <c r="AO73" i="21" s="1"/>
  <c r="I73" i="21"/>
  <c r="P316" i="3" s="1"/>
  <c r="J73" i="21"/>
  <c r="K301" i="21" s="1"/>
  <c r="N73" i="21"/>
  <c r="O73" i="21"/>
  <c r="Q73" i="21"/>
  <c r="R73" i="21"/>
  <c r="P315" i="3" s="1"/>
  <c r="S73" i="21"/>
  <c r="G177" i="21" s="1"/>
  <c r="T73" i="21"/>
  <c r="V73" i="21"/>
  <c r="W73" i="21"/>
  <c r="P317" i="3" s="1"/>
  <c r="X73" i="21"/>
  <c r="J177" i="21" s="1"/>
  <c r="Y73" i="21"/>
  <c r="Z73" i="21"/>
  <c r="AA73" i="21"/>
  <c r="M177" i="21" s="1"/>
  <c r="D74" i="21"/>
  <c r="E74" i="21"/>
  <c r="F74" i="21"/>
  <c r="G74" i="21"/>
  <c r="H74" i="21"/>
  <c r="AO74" i="21" s="1"/>
  <c r="I74" i="21"/>
  <c r="J74" i="21"/>
  <c r="K302" i="21" s="1"/>
  <c r="N74" i="21"/>
  <c r="O74" i="21"/>
  <c r="Q74" i="21"/>
  <c r="R74" i="21"/>
  <c r="S74" i="21"/>
  <c r="AA315" i="3" s="1"/>
  <c r="T74" i="21"/>
  <c r="V74" i="21"/>
  <c r="W74" i="21"/>
  <c r="Z317" i="3" s="1"/>
  <c r="X74" i="21"/>
  <c r="J178" i="21" s="1"/>
  <c r="Y74" i="21"/>
  <c r="AB315" i="3" s="1"/>
  <c r="Z74" i="21"/>
  <c r="AA74" i="21"/>
  <c r="K178" i="21" s="1"/>
  <c r="D75" i="21"/>
  <c r="E75" i="21"/>
  <c r="F75" i="21"/>
  <c r="G75" i="21"/>
  <c r="H75" i="21"/>
  <c r="AO75" i="21" s="1"/>
  <c r="I75" i="21"/>
  <c r="F333" i="3" s="1"/>
  <c r="J75" i="21"/>
  <c r="K303" i="21" s="1"/>
  <c r="N75" i="21"/>
  <c r="O75" i="21"/>
  <c r="Q75" i="21"/>
  <c r="R75" i="21"/>
  <c r="F332" i="3" s="1"/>
  <c r="S75" i="21"/>
  <c r="T75" i="21"/>
  <c r="V75" i="21"/>
  <c r="W75" i="21"/>
  <c r="F334" i="3" s="1"/>
  <c r="X75" i="21"/>
  <c r="J179" i="21" s="1"/>
  <c r="L179" i="21" s="1"/>
  <c r="Y75" i="21"/>
  <c r="H332" i="3" s="1"/>
  <c r="Z75" i="21"/>
  <c r="AA75" i="21"/>
  <c r="K179" i="21" s="1"/>
  <c r="D76" i="21"/>
  <c r="E76" i="21"/>
  <c r="F76" i="21"/>
  <c r="G76" i="21"/>
  <c r="H76" i="21"/>
  <c r="AO76" i="21" s="1"/>
  <c r="E73" i="30" s="1"/>
  <c r="I76" i="21"/>
  <c r="P333" i="3" s="1"/>
  <c r="J76" i="21"/>
  <c r="K304" i="21" s="1"/>
  <c r="N76" i="21"/>
  <c r="O76" i="21"/>
  <c r="Q76" i="21"/>
  <c r="R76" i="21"/>
  <c r="P332" i="3" s="1"/>
  <c r="S76" i="21"/>
  <c r="G180" i="21" s="1"/>
  <c r="T76" i="21"/>
  <c r="V76" i="21"/>
  <c r="W76" i="21"/>
  <c r="P334" i="3" s="1"/>
  <c r="X76" i="21"/>
  <c r="J180" i="21" s="1"/>
  <c r="Y76" i="21"/>
  <c r="R332" i="3" s="1"/>
  <c r="Z76" i="21"/>
  <c r="AA76" i="21"/>
  <c r="M180" i="21" s="1"/>
  <c r="D77" i="21"/>
  <c r="E77" i="21"/>
  <c r="F77" i="21"/>
  <c r="G77" i="21"/>
  <c r="H77" i="21"/>
  <c r="AO77" i="21" s="1"/>
  <c r="I77" i="21"/>
  <c r="Z333" i="3" s="1"/>
  <c r="J77" i="21"/>
  <c r="K305" i="21" s="1"/>
  <c r="N77" i="21"/>
  <c r="O77" i="21"/>
  <c r="Q77" i="21"/>
  <c r="R77" i="21"/>
  <c r="Z332" i="3" s="1"/>
  <c r="S77" i="21"/>
  <c r="G181" i="21" s="1"/>
  <c r="T77" i="21"/>
  <c r="V77" i="21"/>
  <c r="W77" i="21"/>
  <c r="Z334" i="3" s="1"/>
  <c r="X77" i="21"/>
  <c r="J181" i="21" s="1"/>
  <c r="Y77" i="21"/>
  <c r="Z77" i="21"/>
  <c r="AA77" i="21"/>
  <c r="M181" i="21" s="1"/>
  <c r="D78" i="21"/>
  <c r="E78" i="21"/>
  <c r="F78" i="21"/>
  <c r="G78" i="21"/>
  <c r="H78" i="21"/>
  <c r="AO78" i="21" s="1"/>
  <c r="D75" i="11" s="1"/>
  <c r="I78" i="21"/>
  <c r="J78" i="21"/>
  <c r="K306" i="21" s="1"/>
  <c r="N78" i="21"/>
  <c r="O78" i="21"/>
  <c r="Q78" i="21"/>
  <c r="R78" i="21"/>
  <c r="S78" i="21"/>
  <c r="G182" i="21" s="1"/>
  <c r="T78" i="21"/>
  <c r="V78" i="21"/>
  <c r="W78" i="21"/>
  <c r="F351" i="3" s="1"/>
  <c r="X78" i="21"/>
  <c r="J182" i="21" s="1"/>
  <c r="Y78" i="21"/>
  <c r="H349" i="3" s="1"/>
  <c r="Z78" i="21"/>
  <c r="AA78" i="21"/>
  <c r="M182" i="21" s="1"/>
  <c r="D79" i="21"/>
  <c r="E79" i="21"/>
  <c r="F79" i="21"/>
  <c r="G79" i="21"/>
  <c r="H79" i="21"/>
  <c r="AO79" i="21" s="1"/>
  <c r="E76" i="30" s="1"/>
  <c r="I79" i="21"/>
  <c r="P350" i="3" s="1"/>
  <c r="J79" i="21"/>
  <c r="K307" i="21" s="1"/>
  <c r="N79" i="21"/>
  <c r="O79" i="21"/>
  <c r="Q79" i="21"/>
  <c r="R79" i="21"/>
  <c r="S79" i="21"/>
  <c r="T79" i="21"/>
  <c r="V79" i="21"/>
  <c r="W79" i="21"/>
  <c r="X79" i="21"/>
  <c r="J183" i="21" s="1"/>
  <c r="Y79" i="21"/>
  <c r="R349" i="3" s="1"/>
  <c r="Z79" i="21"/>
  <c r="AA79" i="21"/>
  <c r="M183" i="21" s="1"/>
  <c r="D80" i="21"/>
  <c r="E80" i="21"/>
  <c r="F80" i="21"/>
  <c r="G80" i="21"/>
  <c r="H80" i="21"/>
  <c r="AO80" i="21" s="1"/>
  <c r="E77" i="30" s="1"/>
  <c r="I80" i="21"/>
  <c r="Z350" i="3" s="1"/>
  <c r="J80" i="21"/>
  <c r="K308" i="21" s="1"/>
  <c r="N80" i="21"/>
  <c r="O80" i="21"/>
  <c r="Q80" i="21"/>
  <c r="R80" i="21"/>
  <c r="Z349" i="3" s="1"/>
  <c r="S80" i="21"/>
  <c r="G184" i="21" s="1"/>
  <c r="T80" i="21"/>
  <c r="V80" i="21"/>
  <c r="W80" i="21"/>
  <c r="Z351" i="3" s="1"/>
  <c r="X80" i="21"/>
  <c r="J184" i="21" s="1"/>
  <c r="Y80" i="21"/>
  <c r="AB349" i="3" s="1"/>
  <c r="Z80" i="21"/>
  <c r="AA80" i="21"/>
  <c r="M184" i="21" s="1"/>
  <c r="D81" i="21"/>
  <c r="E81" i="21"/>
  <c r="F81" i="21"/>
  <c r="G81" i="21"/>
  <c r="H81" i="21"/>
  <c r="AO81" i="21" s="1"/>
  <c r="E78" i="30" s="1"/>
  <c r="I81" i="21"/>
  <c r="F367" i="3" s="1"/>
  <c r="J81" i="21"/>
  <c r="K309" i="21" s="1"/>
  <c r="N81" i="21"/>
  <c r="O81" i="21"/>
  <c r="Q81" i="21"/>
  <c r="R81" i="21"/>
  <c r="F366" i="3" s="1"/>
  <c r="S81" i="21"/>
  <c r="G366" i="3" s="1"/>
  <c r="T81" i="21"/>
  <c r="V81" i="21"/>
  <c r="W81" i="21"/>
  <c r="F368" i="3" s="1"/>
  <c r="X81" i="21"/>
  <c r="G368" i="3" s="1"/>
  <c r="Y81" i="21"/>
  <c r="H366" i="3" s="1"/>
  <c r="Z81" i="21"/>
  <c r="AA81" i="21"/>
  <c r="K185" i="21" s="1"/>
  <c r="D82" i="21"/>
  <c r="E82" i="21"/>
  <c r="F82" i="21"/>
  <c r="G82" i="21"/>
  <c r="H82" i="21"/>
  <c r="AO82" i="21" s="1"/>
  <c r="I82" i="21"/>
  <c r="P367" i="3" s="1"/>
  <c r="J82" i="21"/>
  <c r="K310" i="21" s="1"/>
  <c r="N82" i="21"/>
  <c r="O82" i="21"/>
  <c r="Q82" i="21"/>
  <c r="R82" i="21"/>
  <c r="P366" i="3" s="1"/>
  <c r="S82" i="21"/>
  <c r="G186" i="21" s="1"/>
  <c r="T82" i="21"/>
  <c r="V82" i="21"/>
  <c r="W82" i="21"/>
  <c r="P368" i="3" s="1"/>
  <c r="X82" i="21"/>
  <c r="J186" i="21" s="1"/>
  <c r="Y82" i="21"/>
  <c r="R366" i="3" s="1"/>
  <c r="Z82" i="21"/>
  <c r="AA82" i="21"/>
  <c r="K186" i="21" s="1"/>
  <c r="D83" i="21"/>
  <c r="E83" i="21"/>
  <c r="F83" i="21"/>
  <c r="G83" i="21"/>
  <c r="H83" i="21"/>
  <c r="AO83" i="21" s="1"/>
  <c r="I83" i="21"/>
  <c r="Z367" i="3" s="1"/>
  <c r="J83" i="21"/>
  <c r="K311" i="21" s="1"/>
  <c r="N83" i="21"/>
  <c r="O83" i="21"/>
  <c r="Q83" i="21"/>
  <c r="R83" i="21"/>
  <c r="Z366" i="3" s="1"/>
  <c r="S83" i="21"/>
  <c r="G187" i="21" s="1"/>
  <c r="T83" i="21"/>
  <c r="V83" i="21"/>
  <c r="W83" i="21"/>
  <c r="Z368" i="3" s="1"/>
  <c r="X83" i="21"/>
  <c r="J187" i="21" s="1"/>
  <c r="Y83" i="21"/>
  <c r="AB366" i="3" s="1"/>
  <c r="Z83" i="21"/>
  <c r="AA83" i="21"/>
  <c r="K187" i="21" s="1"/>
  <c r="D84" i="21"/>
  <c r="E84" i="21"/>
  <c r="F84" i="21"/>
  <c r="G84" i="21"/>
  <c r="H84" i="21"/>
  <c r="AO84" i="21" s="1"/>
  <c r="E81" i="30" s="1"/>
  <c r="I84" i="21"/>
  <c r="F384" i="3" s="1"/>
  <c r="J84" i="21"/>
  <c r="K312" i="21" s="1"/>
  <c r="N84" i="21"/>
  <c r="O84" i="21"/>
  <c r="Q84" i="21"/>
  <c r="R84" i="21"/>
  <c r="F383" i="3" s="1"/>
  <c r="S84" i="21"/>
  <c r="G188" i="21" s="1"/>
  <c r="T84" i="21"/>
  <c r="V84" i="21"/>
  <c r="W84" i="21"/>
  <c r="F385" i="3" s="1"/>
  <c r="X84" i="21"/>
  <c r="Y84" i="21"/>
  <c r="H383" i="3" s="1"/>
  <c r="Z84" i="21"/>
  <c r="AA84" i="21"/>
  <c r="K188" i="21" s="1"/>
  <c r="D85" i="21"/>
  <c r="E85" i="21"/>
  <c r="F85" i="21"/>
  <c r="G85" i="21"/>
  <c r="H85" i="21"/>
  <c r="AO85" i="21" s="1"/>
  <c r="E82" i="30" s="1"/>
  <c r="I85" i="21"/>
  <c r="P384" i="3" s="1"/>
  <c r="J85" i="21"/>
  <c r="K313" i="21" s="1"/>
  <c r="N85" i="21"/>
  <c r="O85" i="21"/>
  <c r="Q85" i="21"/>
  <c r="R85" i="21"/>
  <c r="P383" i="3" s="1"/>
  <c r="S85" i="21"/>
  <c r="G189" i="21" s="1"/>
  <c r="T85" i="21"/>
  <c r="V85" i="21"/>
  <c r="W85" i="21"/>
  <c r="P385" i="3" s="1"/>
  <c r="X85" i="21"/>
  <c r="J189" i="21" s="1"/>
  <c r="Y85" i="21"/>
  <c r="R383" i="3" s="1"/>
  <c r="Z85" i="21"/>
  <c r="AA85" i="21"/>
  <c r="K189" i="21" s="1"/>
  <c r="D86" i="21"/>
  <c r="E86" i="21"/>
  <c r="F86" i="21"/>
  <c r="G86" i="21"/>
  <c r="H86" i="21"/>
  <c r="AO86" i="21" s="1"/>
  <c r="E83" i="30" s="1"/>
  <c r="I86" i="21"/>
  <c r="Z384" i="3" s="1"/>
  <c r="J86" i="21"/>
  <c r="K314" i="21" s="1"/>
  <c r="N86" i="21"/>
  <c r="O86" i="21"/>
  <c r="Q86" i="21"/>
  <c r="R86" i="21"/>
  <c r="Z383" i="3" s="1"/>
  <c r="S86" i="21"/>
  <c r="AA383" i="3" s="1"/>
  <c r="T86" i="21"/>
  <c r="V86" i="21"/>
  <c r="W86" i="21"/>
  <c r="Z385" i="3" s="1"/>
  <c r="X86" i="21"/>
  <c r="AA385" i="3" s="1"/>
  <c r="Y86" i="21"/>
  <c r="AB383" i="3" s="1"/>
  <c r="Z86" i="21"/>
  <c r="AA86" i="21"/>
  <c r="K190" i="21" s="1"/>
  <c r="D87" i="21"/>
  <c r="E87" i="21"/>
  <c r="F87" i="21"/>
  <c r="G87" i="21"/>
  <c r="H87" i="21"/>
  <c r="AO87" i="21" s="1"/>
  <c r="I87" i="21"/>
  <c r="F401" i="3" s="1"/>
  <c r="J87" i="21"/>
  <c r="K315" i="21" s="1"/>
  <c r="N87" i="21"/>
  <c r="O87" i="21"/>
  <c r="Q87" i="21"/>
  <c r="R87" i="21"/>
  <c r="F400" i="3" s="1"/>
  <c r="S87" i="21"/>
  <c r="G191" i="21" s="1"/>
  <c r="T87" i="21"/>
  <c r="V87" i="21"/>
  <c r="W87" i="21"/>
  <c r="F402" i="3" s="1"/>
  <c r="X87" i="21"/>
  <c r="J191" i="21" s="1"/>
  <c r="Y87" i="21"/>
  <c r="H400" i="3" s="1"/>
  <c r="Z87" i="21"/>
  <c r="AA87" i="21"/>
  <c r="K191" i="21" s="1"/>
  <c r="D88" i="21"/>
  <c r="E88" i="21"/>
  <c r="F88" i="21"/>
  <c r="G88" i="21"/>
  <c r="H88" i="21"/>
  <c r="AO88" i="21" s="1"/>
  <c r="E85" i="30" s="1"/>
  <c r="I88" i="21"/>
  <c r="P401" i="3" s="1"/>
  <c r="J88" i="21"/>
  <c r="K316" i="21" s="1"/>
  <c r="N88" i="21"/>
  <c r="O88" i="21"/>
  <c r="Q88" i="21"/>
  <c r="R88" i="21"/>
  <c r="S88" i="21"/>
  <c r="Q400" i="3" s="1"/>
  <c r="T88" i="21"/>
  <c r="V88" i="21"/>
  <c r="W88" i="21"/>
  <c r="P402" i="3" s="1"/>
  <c r="X88" i="21"/>
  <c r="J192" i="21" s="1"/>
  <c r="Y88" i="21"/>
  <c r="R400" i="3" s="1"/>
  <c r="Z88" i="21"/>
  <c r="AA88" i="21"/>
  <c r="K192" i="21" s="1"/>
  <c r="D89" i="21"/>
  <c r="E89" i="21"/>
  <c r="F89" i="21"/>
  <c r="G89" i="21"/>
  <c r="H89" i="21"/>
  <c r="AO89" i="21" s="1"/>
  <c r="E86" i="30" s="1"/>
  <c r="I89" i="21"/>
  <c r="Z401" i="3" s="1"/>
  <c r="J89" i="21"/>
  <c r="K317" i="21" s="1"/>
  <c r="N89" i="21"/>
  <c r="O89" i="21"/>
  <c r="Q89" i="21"/>
  <c r="R89" i="21"/>
  <c r="Z400" i="3" s="1"/>
  <c r="S89" i="21"/>
  <c r="G193" i="21" s="1"/>
  <c r="T89" i="21"/>
  <c r="V89" i="21"/>
  <c r="W89" i="21"/>
  <c r="Z402" i="3" s="1"/>
  <c r="X89" i="21"/>
  <c r="J193" i="21" s="1"/>
  <c r="Y89" i="21"/>
  <c r="AB400" i="3" s="1"/>
  <c r="Z89" i="21"/>
  <c r="AA89" i="21"/>
  <c r="K193" i="21" s="1"/>
  <c r="D90" i="21"/>
  <c r="E90" i="21"/>
  <c r="F90" i="21"/>
  <c r="G90" i="21"/>
  <c r="H90" i="21"/>
  <c r="AO90" i="21" s="1"/>
  <c r="D87" i="11" s="1"/>
  <c r="I90" i="21"/>
  <c r="F418" i="3" s="1"/>
  <c r="J90" i="21"/>
  <c r="K318" i="21" s="1"/>
  <c r="N90" i="21"/>
  <c r="O90" i="21"/>
  <c r="Q90" i="21"/>
  <c r="R90" i="21"/>
  <c r="F417" i="3" s="1"/>
  <c r="S90" i="21"/>
  <c r="G194" i="21" s="1"/>
  <c r="T90" i="21"/>
  <c r="V90" i="21"/>
  <c r="W90" i="21"/>
  <c r="F419" i="3" s="1"/>
  <c r="X90" i="21"/>
  <c r="J194" i="21" s="1"/>
  <c r="Y90" i="21"/>
  <c r="H417" i="3" s="1"/>
  <c r="Z90" i="21"/>
  <c r="AA90" i="21"/>
  <c r="M194" i="21" s="1"/>
  <c r="D91" i="21"/>
  <c r="E91" i="21"/>
  <c r="F91" i="21"/>
  <c r="G91" i="21"/>
  <c r="H91" i="21"/>
  <c r="I91" i="21"/>
  <c r="P418" i="3" s="1"/>
  <c r="J91" i="21"/>
  <c r="K319" i="21" s="1"/>
  <c r="N91" i="21"/>
  <c r="O91" i="21"/>
  <c r="Q91" i="21"/>
  <c r="R91" i="21"/>
  <c r="P417" i="3" s="1"/>
  <c r="S91" i="21"/>
  <c r="G195" i="21" s="1"/>
  <c r="T91" i="21"/>
  <c r="V91" i="21"/>
  <c r="W91" i="21"/>
  <c r="X91" i="21"/>
  <c r="J195" i="21" s="1"/>
  <c r="Y91" i="21"/>
  <c r="R417" i="3" s="1"/>
  <c r="Z91" i="21"/>
  <c r="AA91" i="21"/>
  <c r="K195" i="21" s="1"/>
  <c r="D92" i="21"/>
  <c r="E92" i="21"/>
  <c r="F92" i="21"/>
  <c r="G92" i="21"/>
  <c r="H92" i="21"/>
  <c r="AO92" i="21" s="1"/>
  <c r="D89" i="11" s="1"/>
  <c r="I92" i="21"/>
  <c r="Z418" i="3" s="1"/>
  <c r="J92" i="21"/>
  <c r="K320" i="21" s="1"/>
  <c r="N92" i="21"/>
  <c r="O92" i="21"/>
  <c r="Q92" i="21"/>
  <c r="R92" i="21"/>
  <c r="Z417" i="3" s="1"/>
  <c r="S92" i="21"/>
  <c r="G196" i="21" s="1"/>
  <c r="T92" i="21"/>
  <c r="V92" i="21"/>
  <c r="W92" i="21"/>
  <c r="Z419" i="3" s="1"/>
  <c r="X92" i="21"/>
  <c r="J196" i="21" s="1"/>
  <c r="Y92" i="21"/>
  <c r="AB417" i="3" s="1"/>
  <c r="Z92" i="21"/>
  <c r="AA92" i="21"/>
  <c r="K196" i="21" s="1"/>
  <c r="D93" i="21"/>
  <c r="E93" i="21"/>
  <c r="F93" i="21"/>
  <c r="G93" i="21"/>
  <c r="H93" i="21"/>
  <c r="AO93" i="21" s="1"/>
  <c r="I93" i="21"/>
  <c r="F435" i="3" s="1"/>
  <c r="J93" i="21"/>
  <c r="K321" i="21" s="1"/>
  <c r="N93" i="21"/>
  <c r="O93" i="21"/>
  <c r="Q93" i="21"/>
  <c r="R93" i="21"/>
  <c r="F434" i="3" s="1"/>
  <c r="S93" i="21"/>
  <c r="G197" i="21" s="1"/>
  <c r="T93" i="21"/>
  <c r="V93" i="21"/>
  <c r="W93" i="21"/>
  <c r="F436" i="3" s="1"/>
  <c r="X93" i="21"/>
  <c r="J197" i="21" s="1"/>
  <c r="Y93" i="21"/>
  <c r="H434" i="3" s="1"/>
  <c r="Z93" i="21"/>
  <c r="AA93" i="21"/>
  <c r="K197" i="21" s="1"/>
  <c r="D94" i="21"/>
  <c r="E94" i="21"/>
  <c r="F94" i="21"/>
  <c r="G94" i="21"/>
  <c r="H94" i="21"/>
  <c r="AO94" i="21" s="1"/>
  <c r="D91" i="11" s="1"/>
  <c r="I94" i="21"/>
  <c r="P435" i="3" s="1"/>
  <c r="J94" i="21"/>
  <c r="K322" i="21" s="1"/>
  <c r="N94" i="21"/>
  <c r="O94" i="21"/>
  <c r="Q94" i="21"/>
  <c r="R94" i="21"/>
  <c r="P434" i="3" s="1"/>
  <c r="S94" i="21"/>
  <c r="G198" i="21" s="1"/>
  <c r="T94" i="21"/>
  <c r="V94" i="21"/>
  <c r="W94" i="21"/>
  <c r="P436" i="3" s="1"/>
  <c r="X94" i="21"/>
  <c r="Q436" i="3" s="1"/>
  <c r="Y94" i="21"/>
  <c r="R434" i="3" s="1"/>
  <c r="Z94" i="21"/>
  <c r="AA94" i="21"/>
  <c r="K198" i="21" s="1"/>
  <c r="D95" i="21"/>
  <c r="E95" i="21"/>
  <c r="F95" i="21"/>
  <c r="G95" i="21"/>
  <c r="H95" i="21"/>
  <c r="AO95" i="21" s="1"/>
  <c r="I95" i="21"/>
  <c r="Z435" i="3" s="1"/>
  <c r="J95" i="21"/>
  <c r="K323" i="21" s="1"/>
  <c r="N95" i="21"/>
  <c r="O95" i="21"/>
  <c r="Q95" i="21"/>
  <c r="R95" i="21"/>
  <c r="Z434" i="3" s="1"/>
  <c r="S95" i="21"/>
  <c r="G199" i="21" s="1"/>
  <c r="T95" i="21"/>
  <c r="V95" i="21"/>
  <c r="W95" i="21"/>
  <c r="X95" i="21"/>
  <c r="J199" i="21" s="1"/>
  <c r="Y95" i="21"/>
  <c r="AB434" i="3" s="1"/>
  <c r="Z95" i="21"/>
  <c r="AA95" i="21"/>
  <c r="M199" i="21" s="1"/>
  <c r="D96" i="21"/>
  <c r="E96" i="21"/>
  <c r="F96" i="21"/>
  <c r="G96" i="21"/>
  <c r="H96" i="21"/>
  <c r="AO96" i="21" s="1"/>
  <c r="I96" i="21"/>
  <c r="F452" i="3" s="1"/>
  <c r="J96" i="21"/>
  <c r="K324" i="21" s="1"/>
  <c r="N96" i="21"/>
  <c r="O96" i="21"/>
  <c r="Q96" i="21"/>
  <c r="R96" i="21"/>
  <c r="S96" i="21"/>
  <c r="G200" i="21" s="1"/>
  <c r="T96" i="21"/>
  <c r="V96" i="21"/>
  <c r="W96" i="21"/>
  <c r="F453" i="3" s="1"/>
  <c r="X96" i="21"/>
  <c r="J200" i="21" s="1"/>
  <c r="Y96" i="21"/>
  <c r="H451" i="3" s="1"/>
  <c r="Z96" i="21"/>
  <c r="AA96" i="21"/>
  <c r="M200" i="21" s="1"/>
  <c r="D97" i="21"/>
  <c r="E97" i="21"/>
  <c r="F97" i="21"/>
  <c r="G97" i="21"/>
  <c r="H97" i="21"/>
  <c r="AO97" i="21" s="1"/>
  <c r="D94" i="11" s="1"/>
  <c r="I97" i="21"/>
  <c r="P452" i="3" s="1"/>
  <c r="J97" i="21"/>
  <c r="K325" i="21" s="1"/>
  <c r="N97" i="21"/>
  <c r="O97" i="21"/>
  <c r="Q97" i="21"/>
  <c r="R97" i="21"/>
  <c r="P451" i="3" s="1"/>
  <c r="S97" i="21"/>
  <c r="G201" i="21" s="1"/>
  <c r="T97" i="21"/>
  <c r="V97" i="21"/>
  <c r="W97" i="21"/>
  <c r="P453" i="3" s="1"/>
  <c r="X97" i="21"/>
  <c r="J201" i="21" s="1"/>
  <c r="Y97" i="21"/>
  <c r="R451" i="3" s="1"/>
  <c r="Z97" i="21"/>
  <c r="AA97" i="21"/>
  <c r="M201" i="21" s="1"/>
  <c r="D98" i="21"/>
  <c r="E98" i="21"/>
  <c r="F98" i="21"/>
  <c r="G98" i="21"/>
  <c r="H98" i="21"/>
  <c r="AO98" i="21" s="1"/>
  <c r="I98" i="21"/>
  <c r="J98" i="21"/>
  <c r="K326" i="21" s="1"/>
  <c r="N98" i="21"/>
  <c r="O98" i="21"/>
  <c r="Q98" i="21"/>
  <c r="R98" i="21"/>
  <c r="Z451" i="3" s="1"/>
  <c r="S98" i="21"/>
  <c r="G202" i="21" s="1"/>
  <c r="T98" i="21"/>
  <c r="V98" i="21"/>
  <c r="W98" i="21"/>
  <c r="Z453" i="3" s="1"/>
  <c r="X98" i="21"/>
  <c r="J202" i="21" s="1"/>
  <c r="Y98" i="21"/>
  <c r="AB451" i="3" s="1"/>
  <c r="Z98" i="21"/>
  <c r="AA98" i="21"/>
  <c r="M202" i="21" s="1"/>
  <c r="D99" i="21"/>
  <c r="E99" i="21"/>
  <c r="F99" i="21"/>
  <c r="G99" i="21"/>
  <c r="H99" i="21"/>
  <c r="I99" i="21"/>
  <c r="F469" i="3" s="1"/>
  <c r="J99" i="21"/>
  <c r="K327" i="21" s="1"/>
  <c r="N99" i="21"/>
  <c r="O99" i="21"/>
  <c r="Q99" i="21"/>
  <c r="R99" i="21"/>
  <c r="F468" i="3" s="1"/>
  <c r="S99" i="21"/>
  <c r="G203" i="21" s="1"/>
  <c r="T99" i="21"/>
  <c r="V99" i="21"/>
  <c r="W99" i="21"/>
  <c r="X99" i="21"/>
  <c r="J203" i="21" s="1"/>
  <c r="Y99" i="21"/>
  <c r="H468" i="3" s="1"/>
  <c r="Z99" i="21"/>
  <c r="AA99" i="21"/>
  <c r="M203" i="21" s="1"/>
  <c r="D100" i="21"/>
  <c r="E100" i="21"/>
  <c r="F100" i="21"/>
  <c r="G100" i="21"/>
  <c r="H100" i="21"/>
  <c r="AO100" i="21" s="1"/>
  <c r="E97" i="30" s="1"/>
  <c r="I100" i="21"/>
  <c r="P469" i="3" s="1"/>
  <c r="J100" i="21"/>
  <c r="K328" i="21" s="1"/>
  <c r="N100" i="21"/>
  <c r="O100" i="21"/>
  <c r="Q100" i="21"/>
  <c r="R100" i="21"/>
  <c r="P468" i="3" s="1"/>
  <c r="S100" i="21"/>
  <c r="G204" i="21" s="1"/>
  <c r="T100" i="21"/>
  <c r="V100" i="21"/>
  <c r="W100" i="21"/>
  <c r="P470" i="3" s="1"/>
  <c r="X100" i="21"/>
  <c r="J204" i="21" s="1"/>
  <c r="Y100" i="21"/>
  <c r="R468" i="3" s="1"/>
  <c r="Z100" i="21"/>
  <c r="AA100" i="21"/>
  <c r="K204" i="21" s="1"/>
  <c r="D101" i="21"/>
  <c r="E101" i="21"/>
  <c r="F101" i="21"/>
  <c r="G101" i="21"/>
  <c r="H101" i="21"/>
  <c r="AO101" i="21" s="1"/>
  <c r="E98" i="30" s="1"/>
  <c r="I101" i="21"/>
  <c r="Z469" i="3" s="1"/>
  <c r="J101" i="21"/>
  <c r="K329" i="21" s="1"/>
  <c r="N101" i="21"/>
  <c r="O101" i="21"/>
  <c r="Q101" i="21"/>
  <c r="R101" i="21"/>
  <c r="Z468" i="3" s="1"/>
  <c r="S101" i="21"/>
  <c r="T101" i="21"/>
  <c r="V101" i="21"/>
  <c r="W101" i="21"/>
  <c r="Z470" i="3" s="1"/>
  <c r="X101" i="21"/>
  <c r="J205" i="21" s="1"/>
  <c r="Y101" i="21"/>
  <c r="AB468" i="3" s="1"/>
  <c r="Z101" i="21"/>
  <c r="AA101" i="21"/>
  <c r="K205" i="21" s="1"/>
  <c r="D102" i="21"/>
  <c r="E102" i="21"/>
  <c r="F102" i="21"/>
  <c r="G102" i="21"/>
  <c r="H102" i="21"/>
  <c r="AO102" i="21" s="1"/>
  <c r="D99" i="11" s="1"/>
  <c r="I102" i="21"/>
  <c r="F486" i="3" s="1"/>
  <c r="J102" i="21"/>
  <c r="K330" i="21" s="1"/>
  <c r="N102" i="21"/>
  <c r="O102" i="21"/>
  <c r="Q102" i="21"/>
  <c r="R102" i="21"/>
  <c r="F485" i="3" s="1"/>
  <c r="S102" i="21"/>
  <c r="G206" i="21" s="1"/>
  <c r="T102" i="21"/>
  <c r="V102" i="21"/>
  <c r="W102" i="21"/>
  <c r="F487" i="3" s="1"/>
  <c r="X102" i="21"/>
  <c r="G487" i="3" s="1"/>
  <c r="Y102" i="21"/>
  <c r="H485" i="3" s="1"/>
  <c r="Z102" i="21"/>
  <c r="AA102" i="21"/>
  <c r="K206" i="21" s="1"/>
  <c r="D103" i="21"/>
  <c r="E103" i="21"/>
  <c r="F103" i="21"/>
  <c r="G103" i="21"/>
  <c r="H103" i="21"/>
  <c r="AO103" i="21" s="1"/>
  <c r="I103" i="21"/>
  <c r="P486" i="3" s="1"/>
  <c r="J103" i="21"/>
  <c r="K331" i="21" s="1"/>
  <c r="N103" i="21"/>
  <c r="O103" i="21"/>
  <c r="Q103" i="21"/>
  <c r="R103" i="21"/>
  <c r="P485" i="3" s="1"/>
  <c r="S103" i="21"/>
  <c r="G207" i="21" s="1"/>
  <c r="T103" i="21"/>
  <c r="V103" i="21"/>
  <c r="W103" i="21"/>
  <c r="P487" i="3" s="1"/>
  <c r="X103" i="21"/>
  <c r="J207" i="21" s="1"/>
  <c r="Y103" i="21"/>
  <c r="R485" i="3" s="1"/>
  <c r="Z103" i="21"/>
  <c r="AA103" i="21"/>
  <c r="K207" i="21" s="1"/>
  <c r="D104" i="21"/>
  <c r="E104" i="21"/>
  <c r="F104" i="21"/>
  <c r="G104" i="21"/>
  <c r="H104" i="21"/>
  <c r="AO104" i="21" s="1"/>
  <c r="E101" i="30" s="1"/>
  <c r="I104" i="21"/>
  <c r="Z486" i="3" s="1"/>
  <c r="J104" i="21"/>
  <c r="K332" i="21" s="1"/>
  <c r="N104" i="21"/>
  <c r="O104" i="21"/>
  <c r="Q104" i="21"/>
  <c r="R104" i="21"/>
  <c r="S104" i="21"/>
  <c r="G208" i="21" s="1"/>
  <c r="T104" i="21"/>
  <c r="V104" i="21"/>
  <c r="W104" i="21"/>
  <c r="Z487" i="3" s="1"/>
  <c r="X104" i="21"/>
  <c r="J208" i="21" s="1"/>
  <c r="Y104" i="21"/>
  <c r="AB485" i="3" s="1"/>
  <c r="Z104" i="21"/>
  <c r="AA104" i="21"/>
  <c r="K208" i="21" s="1"/>
  <c r="D105" i="21"/>
  <c r="E105" i="21"/>
  <c r="F105" i="21"/>
  <c r="G105" i="21"/>
  <c r="H105" i="21"/>
  <c r="AO105" i="21" s="1"/>
  <c r="D103" i="31" s="1"/>
  <c r="I105" i="21"/>
  <c r="F503" i="3" s="1"/>
  <c r="J105" i="21"/>
  <c r="K333" i="21" s="1"/>
  <c r="N105" i="21"/>
  <c r="O105" i="21"/>
  <c r="Q105" i="21"/>
  <c r="R105" i="21"/>
  <c r="F502" i="3" s="1"/>
  <c r="S105" i="21"/>
  <c r="G209" i="21" s="1"/>
  <c r="T105" i="21"/>
  <c r="V105" i="21"/>
  <c r="W105" i="21"/>
  <c r="F504" i="3" s="1"/>
  <c r="X105" i="21"/>
  <c r="J209" i="21" s="1"/>
  <c r="Y105" i="21"/>
  <c r="H502" i="3" s="1"/>
  <c r="Z105" i="21"/>
  <c r="AA105" i="21"/>
  <c r="M209" i="21" s="1"/>
  <c r="D106" i="21"/>
  <c r="E106" i="21"/>
  <c r="F106" i="21"/>
  <c r="G106" i="21"/>
  <c r="H106" i="21"/>
  <c r="AO106" i="21" s="1"/>
  <c r="D103" i="11" s="1"/>
  <c r="I106" i="21"/>
  <c r="P503" i="3" s="1"/>
  <c r="J106" i="21"/>
  <c r="K334" i="21" s="1"/>
  <c r="N106" i="21"/>
  <c r="O106" i="21"/>
  <c r="Q106" i="21"/>
  <c r="R106" i="21"/>
  <c r="P502" i="3" s="1"/>
  <c r="S106" i="21"/>
  <c r="G210" i="21" s="1"/>
  <c r="T106" i="21"/>
  <c r="V106" i="21"/>
  <c r="W106" i="21"/>
  <c r="P504" i="3" s="1"/>
  <c r="X106" i="21"/>
  <c r="J210" i="21" s="1"/>
  <c r="Y106" i="21"/>
  <c r="R502" i="3" s="1"/>
  <c r="Z106" i="21"/>
  <c r="AA106" i="21"/>
  <c r="M210" i="21" s="1"/>
  <c r="D107" i="21"/>
  <c r="E107" i="21"/>
  <c r="F107" i="21"/>
  <c r="G107" i="21"/>
  <c r="H107" i="21"/>
  <c r="I107" i="21"/>
  <c r="Z503" i="3" s="1"/>
  <c r="J107" i="21"/>
  <c r="K335" i="21" s="1"/>
  <c r="N107" i="21"/>
  <c r="O107" i="21"/>
  <c r="Q107" i="21"/>
  <c r="R107" i="21"/>
  <c r="Z502" i="3" s="1"/>
  <c r="S107" i="21"/>
  <c r="G211" i="21" s="1"/>
  <c r="T107" i="21"/>
  <c r="V107" i="21"/>
  <c r="W107" i="21"/>
  <c r="X107" i="21"/>
  <c r="J211" i="21" s="1"/>
  <c r="Y107" i="21"/>
  <c r="AB502" i="3" s="1"/>
  <c r="Z107" i="21"/>
  <c r="AA107" i="21"/>
  <c r="M211" i="21" s="1"/>
  <c r="D108" i="21"/>
  <c r="E108" i="21"/>
  <c r="F108" i="21"/>
  <c r="G108" i="21"/>
  <c r="H108" i="21"/>
  <c r="AO108" i="21" s="1"/>
  <c r="D106" i="31" s="1"/>
  <c r="I108" i="21"/>
  <c r="F520" i="3" s="1"/>
  <c r="J108" i="21"/>
  <c r="K336" i="21" s="1"/>
  <c r="N108" i="21"/>
  <c r="O108" i="21"/>
  <c r="Q108" i="21"/>
  <c r="R108" i="21"/>
  <c r="S108" i="21"/>
  <c r="G212" i="21" s="1"/>
  <c r="T108" i="21"/>
  <c r="V108" i="21"/>
  <c r="W108" i="21"/>
  <c r="F521" i="3" s="1"/>
  <c r="X108" i="21"/>
  <c r="J212" i="21" s="1"/>
  <c r="Y108" i="21"/>
  <c r="H519" i="3" s="1"/>
  <c r="Z108" i="21"/>
  <c r="AA108" i="21"/>
  <c r="K212" i="21" s="1"/>
  <c r="D109" i="21"/>
  <c r="E109" i="21"/>
  <c r="F109" i="21"/>
  <c r="G109" i="21"/>
  <c r="H109" i="21"/>
  <c r="AO109" i="21" s="1"/>
  <c r="D107" i="31" s="1"/>
  <c r="I109" i="21"/>
  <c r="P520" i="3" s="1"/>
  <c r="J109" i="21"/>
  <c r="K337" i="21" s="1"/>
  <c r="N109" i="21"/>
  <c r="O109" i="21"/>
  <c r="Q109" i="21"/>
  <c r="R109" i="21"/>
  <c r="P519" i="3" s="1"/>
  <c r="S109" i="21"/>
  <c r="G213" i="21" s="1"/>
  <c r="T109" i="21"/>
  <c r="V109" i="21"/>
  <c r="W109" i="21"/>
  <c r="P521" i="3" s="1"/>
  <c r="X109" i="21"/>
  <c r="J213" i="21" s="1"/>
  <c r="Y109" i="21"/>
  <c r="Z109" i="21"/>
  <c r="AA109" i="21"/>
  <c r="K213" i="21" s="1"/>
  <c r="D110" i="21"/>
  <c r="E110" i="21"/>
  <c r="F110" i="21"/>
  <c r="G110" i="21"/>
  <c r="H110" i="21"/>
  <c r="AO110" i="21" s="1"/>
  <c r="I110" i="21"/>
  <c r="Z520" i="3" s="1"/>
  <c r="J110" i="21"/>
  <c r="K338" i="21" s="1"/>
  <c r="N110" i="21"/>
  <c r="O110" i="21"/>
  <c r="Q110" i="21"/>
  <c r="R110" i="21"/>
  <c r="Z519" i="3" s="1"/>
  <c r="S110" i="21"/>
  <c r="G214" i="21" s="1"/>
  <c r="T110" i="21"/>
  <c r="V110" i="21"/>
  <c r="W110" i="21"/>
  <c r="Z521" i="3" s="1"/>
  <c r="X110" i="21"/>
  <c r="AA521" i="3" s="1"/>
  <c r="Y110" i="21"/>
  <c r="AB519" i="3" s="1"/>
  <c r="Z110" i="21"/>
  <c r="AA110" i="21"/>
  <c r="K214" i="21" s="1"/>
  <c r="D111" i="21"/>
  <c r="E111" i="21"/>
  <c r="F111" i="21"/>
  <c r="G111" i="21"/>
  <c r="H111" i="21"/>
  <c r="AO111" i="21" s="1"/>
  <c r="D109" i="31" s="1"/>
  <c r="I111" i="21"/>
  <c r="F537" i="3" s="1"/>
  <c r="J111" i="21"/>
  <c r="K339" i="21" s="1"/>
  <c r="N111" i="21"/>
  <c r="O111" i="21"/>
  <c r="Q111" i="21"/>
  <c r="R111" i="21"/>
  <c r="F536" i="3" s="1"/>
  <c r="S111" i="21"/>
  <c r="G536" i="3" s="1"/>
  <c r="T111" i="21"/>
  <c r="V111" i="21"/>
  <c r="W111" i="21"/>
  <c r="F538" i="3" s="1"/>
  <c r="X111" i="21"/>
  <c r="G538" i="3" s="1"/>
  <c r="Y111" i="21"/>
  <c r="H536" i="3" s="1"/>
  <c r="Z111" i="21"/>
  <c r="AA111" i="21"/>
  <c r="K215" i="21" s="1"/>
  <c r="D112" i="21"/>
  <c r="E112" i="21"/>
  <c r="F112" i="21"/>
  <c r="G112" i="21"/>
  <c r="H112" i="21"/>
  <c r="AO112" i="21" s="1"/>
  <c r="E109" i="30" s="1"/>
  <c r="I112" i="21"/>
  <c r="P537" i="3" s="1"/>
  <c r="J112" i="21"/>
  <c r="K340" i="21" s="1"/>
  <c r="N112" i="21"/>
  <c r="O112" i="21"/>
  <c r="Q112" i="21"/>
  <c r="R112" i="21"/>
  <c r="S112" i="21"/>
  <c r="Q536" i="3" s="1"/>
  <c r="T112" i="21"/>
  <c r="V112" i="21"/>
  <c r="W112" i="21"/>
  <c r="P538" i="3" s="1"/>
  <c r="X112" i="21"/>
  <c r="J216" i="21" s="1"/>
  <c r="Y112" i="21"/>
  <c r="R536" i="3" s="1"/>
  <c r="Z112" i="21"/>
  <c r="AA112" i="21"/>
  <c r="K216" i="21" s="1"/>
  <c r="D113" i="21"/>
  <c r="E113" i="21"/>
  <c r="F113" i="21"/>
  <c r="G113" i="21"/>
  <c r="H113" i="21"/>
  <c r="AO113" i="21" s="1"/>
  <c r="D110" i="11" s="1"/>
  <c r="I113" i="21"/>
  <c r="Z537" i="3" s="1"/>
  <c r="J113" i="21"/>
  <c r="K341" i="21" s="1"/>
  <c r="N113" i="21"/>
  <c r="O113" i="21"/>
  <c r="Q113" i="21"/>
  <c r="R113" i="21"/>
  <c r="Z536" i="3" s="1"/>
  <c r="S113" i="21"/>
  <c r="G217" i="21" s="1"/>
  <c r="T113" i="21"/>
  <c r="V113" i="21"/>
  <c r="W113" i="21"/>
  <c r="Z538" i="3" s="1"/>
  <c r="X113" i="21"/>
  <c r="J217" i="21" s="1"/>
  <c r="Y113" i="21"/>
  <c r="AB536" i="3" s="1"/>
  <c r="Z113" i="21"/>
  <c r="AA113" i="21"/>
  <c r="M217" i="21" s="1"/>
  <c r="D114" i="21"/>
  <c r="E114" i="21"/>
  <c r="F114" i="21"/>
  <c r="G114" i="21"/>
  <c r="H114" i="21"/>
  <c r="AO114" i="21" s="1"/>
  <c r="D112" i="31" s="1"/>
  <c r="I114" i="21"/>
  <c r="F554" i="3" s="1"/>
  <c r="J114" i="21"/>
  <c r="K342" i="21" s="1"/>
  <c r="N114" i="21"/>
  <c r="O114" i="21"/>
  <c r="Q114" i="21"/>
  <c r="R114" i="21"/>
  <c r="F553" i="3" s="1"/>
  <c r="S114" i="21"/>
  <c r="G218" i="21" s="1"/>
  <c r="T114" i="21"/>
  <c r="V114" i="21"/>
  <c r="W114" i="21"/>
  <c r="F555" i="3" s="1"/>
  <c r="X114" i="21"/>
  <c r="Y114" i="21"/>
  <c r="H553" i="3" s="1"/>
  <c r="Z114" i="21"/>
  <c r="AA114" i="21"/>
  <c r="M218" i="21" s="1"/>
  <c r="D115" i="21"/>
  <c r="E115" i="21"/>
  <c r="F115" i="21"/>
  <c r="G115" i="21"/>
  <c r="H115" i="21"/>
  <c r="I115" i="21"/>
  <c r="P554" i="3" s="1"/>
  <c r="J115" i="21"/>
  <c r="K343" i="21" s="1"/>
  <c r="N115" i="21"/>
  <c r="O115" i="21"/>
  <c r="Q115" i="21"/>
  <c r="R115" i="21"/>
  <c r="S115" i="21"/>
  <c r="G219" i="21" s="1"/>
  <c r="T115" i="21"/>
  <c r="V115" i="21"/>
  <c r="W115" i="21"/>
  <c r="X115" i="21"/>
  <c r="J219" i="21" s="1"/>
  <c r="Y115" i="21"/>
  <c r="R553" i="3" s="1"/>
  <c r="Z115" i="21"/>
  <c r="AA115" i="21"/>
  <c r="M219" i="21" s="1"/>
  <c r="D116" i="21"/>
  <c r="E116" i="21"/>
  <c r="F116" i="21"/>
  <c r="G116" i="21"/>
  <c r="H116" i="21"/>
  <c r="AO116" i="21" s="1"/>
  <c r="E113" i="30" s="1"/>
  <c r="I116" i="21"/>
  <c r="Z554" i="3" s="1"/>
  <c r="J116" i="21"/>
  <c r="K344" i="21" s="1"/>
  <c r="N116" i="21"/>
  <c r="O116" i="21"/>
  <c r="Q116" i="21"/>
  <c r="R116" i="21"/>
  <c r="Z553" i="3" s="1"/>
  <c r="S116" i="21"/>
  <c r="G220" i="21" s="1"/>
  <c r="T116" i="21"/>
  <c r="V116" i="21"/>
  <c r="W116" i="21"/>
  <c r="Z555" i="3" s="1"/>
  <c r="X116" i="21"/>
  <c r="J220" i="21" s="1"/>
  <c r="Y116" i="21"/>
  <c r="AB553" i="3" s="1"/>
  <c r="Z116" i="21"/>
  <c r="AA116" i="21"/>
  <c r="K220" i="21" s="1"/>
  <c r="D117" i="21"/>
  <c r="E117" i="21"/>
  <c r="F117" i="21"/>
  <c r="G117" i="21"/>
  <c r="H117" i="21"/>
  <c r="AO117" i="21" s="1"/>
  <c r="E114" i="30" s="1"/>
  <c r="I117" i="21"/>
  <c r="F571" i="3" s="1"/>
  <c r="J117" i="21"/>
  <c r="K345" i="21" s="1"/>
  <c r="N117" i="21"/>
  <c r="O117" i="21"/>
  <c r="Q117" i="21"/>
  <c r="R117" i="21"/>
  <c r="F570" i="3" s="1"/>
  <c r="S117" i="21"/>
  <c r="G221" i="21" s="1"/>
  <c r="T117" i="21"/>
  <c r="V117" i="21"/>
  <c r="W117" i="21"/>
  <c r="F572" i="3" s="1"/>
  <c r="X117" i="21"/>
  <c r="J221" i="21" s="1"/>
  <c r="Y117" i="21"/>
  <c r="H570" i="3" s="1"/>
  <c r="Z117" i="21"/>
  <c r="AA117" i="21"/>
  <c r="K221" i="21" s="1"/>
  <c r="AC19" i="21"/>
  <c r="A16" i="34" s="1"/>
  <c r="AC20" i="21"/>
  <c r="AC21" i="21"/>
  <c r="A18" i="34" s="1"/>
  <c r="AC22" i="21"/>
  <c r="A19" i="34" s="1"/>
  <c r="AO22" i="21"/>
  <c r="AC23" i="21"/>
  <c r="AO23" i="21"/>
  <c r="D21" i="31" s="1"/>
  <c r="AC24" i="21"/>
  <c r="A21" i="34" s="1"/>
  <c r="AC25" i="21"/>
  <c r="AC26" i="21"/>
  <c r="AC27" i="21"/>
  <c r="A24" i="34" s="1"/>
  <c r="AC28" i="21"/>
  <c r="AC29" i="21"/>
  <c r="A26" i="34" s="1"/>
  <c r="AC30" i="21"/>
  <c r="AC31" i="21"/>
  <c r="AC32" i="21"/>
  <c r="A29" i="34" s="1"/>
  <c r="AC33" i="21"/>
  <c r="AC34" i="21"/>
  <c r="AC35" i="21"/>
  <c r="AC36" i="21"/>
  <c r="AC37" i="21"/>
  <c r="AC38" i="21"/>
  <c r="A35" i="34" s="1"/>
  <c r="AC39" i="21"/>
  <c r="AC40" i="21"/>
  <c r="AC41" i="21"/>
  <c r="AO41" i="21"/>
  <c r="E38" i="30" s="1"/>
  <c r="AC42" i="21"/>
  <c r="E157" i="3" s="1"/>
  <c r="AC43" i="21"/>
  <c r="AC44" i="21"/>
  <c r="Y157" i="3" s="1"/>
  <c r="X156" i="3" s="1"/>
  <c r="AC45" i="21"/>
  <c r="AC46" i="21"/>
  <c r="AC47" i="21"/>
  <c r="AC48" i="21"/>
  <c r="AC49" i="21"/>
  <c r="AC50" i="21"/>
  <c r="AC51" i="21"/>
  <c r="AC52" i="21"/>
  <c r="AC53" i="21"/>
  <c r="AC54" i="21"/>
  <c r="A51" i="34" s="1"/>
  <c r="AC55" i="21"/>
  <c r="AC56" i="21"/>
  <c r="AC57" i="21"/>
  <c r="AO57" i="21"/>
  <c r="E54" i="30" s="1"/>
  <c r="AC58" i="21"/>
  <c r="AC59" i="21"/>
  <c r="AC60" i="21"/>
  <c r="A57" i="11" s="1"/>
  <c r="AC61" i="21"/>
  <c r="AC62" i="21"/>
  <c r="AC63" i="21"/>
  <c r="AC64" i="21"/>
  <c r="AC65" i="21"/>
  <c r="AC66" i="21"/>
  <c r="E293" i="3" s="1"/>
  <c r="D292" i="3" s="1"/>
  <c r="AC67" i="21"/>
  <c r="A64" i="34" s="1"/>
  <c r="AC68" i="21"/>
  <c r="AC69" i="21"/>
  <c r="AC70" i="21"/>
  <c r="O310" i="3" s="1"/>
  <c r="R308" i="3" s="1"/>
  <c r="AC71" i="21"/>
  <c r="AC72" i="21"/>
  <c r="E327" i="3" s="1"/>
  <c r="H322" i="3" s="1"/>
  <c r="AC73" i="21"/>
  <c r="AC74" i="21"/>
  <c r="AC75" i="21"/>
  <c r="A72" i="11" s="1"/>
  <c r="AC76" i="21"/>
  <c r="A73" i="34" s="1"/>
  <c r="AC77" i="21"/>
  <c r="AC78" i="21"/>
  <c r="A75" i="34" s="1"/>
  <c r="AC79" i="21"/>
  <c r="AC80" i="21"/>
  <c r="A77" i="34" s="1"/>
  <c r="AC81" i="21"/>
  <c r="AC82" i="21"/>
  <c r="A79" i="34" s="1"/>
  <c r="AC83" i="21"/>
  <c r="AC84" i="21"/>
  <c r="A81" i="34" s="1"/>
  <c r="AC85" i="21"/>
  <c r="AC86" i="21"/>
  <c r="AC87" i="21"/>
  <c r="AC88" i="21"/>
  <c r="A85" i="34" s="1"/>
  <c r="AC89" i="21"/>
  <c r="AC90" i="21"/>
  <c r="AC91" i="21"/>
  <c r="AC92" i="21"/>
  <c r="AC93" i="21"/>
  <c r="AC94" i="21"/>
  <c r="AC95" i="21"/>
  <c r="Y446" i="3" s="1"/>
  <c r="AC96" i="21"/>
  <c r="AC97" i="21"/>
  <c r="AC98" i="21"/>
  <c r="AC99" i="21"/>
  <c r="AC100" i="21"/>
  <c r="A97" i="11" s="1"/>
  <c r="AC101" i="21"/>
  <c r="AC102" i="21"/>
  <c r="AC103" i="21"/>
  <c r="AC104" i="21"/>
  <c r="A101" i="34" s="1"/>
  <c r="AC105" i="21"/>
  <c r="E514" i="3" s="1"/>
  <c r="AC106" i="21"/>
  <c r="AC107" i="21"/>
  <c r="AC108" i="21"/>
  <c r="E531" i="3" s="1"/>
  <c r="H527" i="3" s="1"/>
  <c r="AC109" i="21"/>
  <c r="AC110" i="21"/>
  <c r="AC111" i="21"/>
  <c r="A108" i="11" s="1"/>
  <c r="AC112" i="21"/>
  <c r="A109" i="34" s="1"/>
  <c r="AC113" i="21"/>
  <c r="AC114" i="21"/>
  <c r="AC115" i="21"/>
  <c r="O565" i="3" s="1"/>
  <c r="P562" i="3" s="1"/>
  <c r="AC116" i="21"/>
  <c r="A113" i="34" s="1"/>
  <c r="AC117" i="21"/>
  <c r="E582" i="3" s="1"/>
  <c r="D581" i="3" s="1"/>
  <c r="E42" i="30"/>
  <c r="E7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D27" i="31"/>
  <c r="D59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27" i="11"/>
  <c r="D34" i="11"/>
  <c r="D42" i="11"/>
  <c r="A75" i="11"/>
  <c r="A83" i="11"/>
  <c r="O582" i="3"/>
  <c r="R572" i="3"/>
  <c r="Q572" i="3"/>
  <c r="P572" i="3"/>
  <c r="H572" i="3"/>
  <c r="R571" i="3"/>
  <c r="P571" i="3"/>
  <c r="R570" i="3"/>
  <c r="Q570" i="3"/>
  <c r="P570" i="3"/>
  <c r="AB555" i="3"/>
  <c r="AA555" i="3"/>
  <c r="R555" i="3"/>
  <c r="H555" i="3"/>
  <c r="AB554" i="3"/>
  <c r="R554" i="3"/>
  <c r="H554" i="3"/>
  <c r="P553" i="3"/>
  <c r="AB538" i="3"/>
  <c r="R538" i="3"/>
  <c r="H538" i="3"/>
  <c r="AB537" i="3"/>
  <c r="R537" i="3"/>
  <c r="H537" i="3"/>
  <c r="AB521" i="3"/>
  <c r="R521" i="3"/>
  <c r="H521" i="3"/>
  <c r="AB520" i="3"/>
  <c r="R520" i="3"/>
  <c r="H520" i="3"/>
  <c r="R519" i="3"/>
  <c r="AB504" i="3"/>
  <c r="R504" i="3"/>
  <c r="H504" i="3"/>
  <c r="AB503" i="3"/>
  <c r="R503" i="3"/>
  <c r="O504" i="3" s="1"/>
  <c r="H503" i="3"/>
  <c r="E497" i="3"/>
  <c r="F496" i="3" s="1"/>
  <c r="AB487" i="3"/>
  <c r="R487" i="3"/>
  <c r="H487" i="3"/>
  <c r="AB486" i="3"/>
  <c r="R486" i="3"/>
  <c r="H486" i="3"/>
  <c r="AB470" i="3"/>
  <c r="R470" i="3"/>
  <c r="H470" i="3"/>
  <c r="AB469" i="3"/>
  <c r="R469" i="3"/>
  <c r="H469" i="3"/>
  <c r="AB453" i="3"/>
  <c r="R453" i="3"/>
  <c r="H453" i="3"/>
  <c r="AB452" i="3"/>
  <c r="Z452" i="3"/>
  <c r="R452" i="3"/>
  <c r="H452" i="3"/>
  <c r="AB436" i="3"/>
  <c r="R436" i="3"/>
  <c r="H436" i="3"/>
  <c r="AB435" i="3"/>
  <c r="R435" i="3"/>
  <c r="H435" i="3"/>
  <c r="AB419" i="3"/>
  <c r="R419" i="3"/>
  <c r="H419" i="3"/>
  <c r="AB418" i="3"/>
  <c r="R418" i="3"/>
  <c r="H418" i="3"/>
  <c r="AB402" i="3"/>
  <c r="R402" i="3"/>
  <c r="H402" i="3"/>
  <c r="AB401" i="3"/>
  <c r="R401" i="3"/>
  <c r="H401" i="3"/>
  <c r="AB385" i="3"/>
  <c r="R385" i="3"/>
  <c r="H385" i="3"/>
  <c r="AB384" i="3"/>
  <c r="R384" i="3"/>
  <c r="H384" i="3"/>
  <c r="AB368" i="3"/>
  <c r="R368" i="3"/>
  <c r="H368" i="3"/>
  <c r="AB367" i="3"/>
  <c r="R367" i="3"/>
  <c r="H367" i="3"/>
  <c r="E361" i="3"/>
  <c r="D358" i="3" s="1"/>
  <c r="AB351" i="3"/>
  <c r="AA351" i="3"/>
  <c r="R351" i="3"/>
  <c r="P351" i="3"/>
  <c r="H351" i="3"/>
  <c r="AB350" i="3"/>
  <c r="R350" i="3"/>
  <c r="H350" i="3"/>
  <c r="F350" i="3"/>
  <c r="AA349" i="3"/>
  <c r="P349" i="3"/>
  <c r="G349" i="3"/>
  <c r="AB334" i="3"/>
  <c r="R334" i="3"/>
  <c r="Q334" i="3"/>
  <c r="H334" i="3"/>
  <c r="AB333" i="3"/>
  <c r="R333" i="3"/>
  <c r="H333" i="3"/>
  <c r="AB332" i="3"/>
  <c r="AB317" i="3"/>
  <c r="R317" i="3"/>
  <c r="H317" i="3"/>
  <c r="G317" i="3"/>
  <c r="AB316" i="3"/>
  <c r="Z316" i="3"/>
  <c r="R316" i="3"/>
  <c r="H316" i="3"/>
  <c r="R315" i="3"/>
  <c r="G315" i="3"/>
  <c r="AB300" i="3"/>
  <c r="Z300" i="3"/>
  <c r="R300" i="3"/>
  <c r="H300" i="3"/>
  <c r="AB299" i="3"/>
  <c r="R299" i="3"/>
  <c r="P299" i="3"/>
  <c r="H299" i="3"/>
  <c r="Z298" i="3"/>
  <c r="AB283" i="3"/>
  <c r="AA283" i="3"/>
  <c r="R283" i="3"/>
  <c r="P283" i="3"/>
  <c r="H283" i="3"/>
  <c r="AB282" i="3"/>
  <c r="R282" i="3"/>
  <c r="H282" i="3"/>
  <c r="F282" i="3"/>
  <c r="AA281" i="3"/>
  <c r="R281" i="3"/>
  <c r="P281" i="3"/>
  <c r="AB266" i="3"/>
  <c r="R266" i="3"/>
  <c r="H266" i="3"/>
  <c r="F266" i="3"/>
  <c r="AB265" i="3"/>
  <c r="R265" i="3"/>
  <c r="H265" i="3"/>
  <c r="Q264" i="3"/>
  <c r="H264" i="3"/>
  <c r="F264" i="3"/>
  <c r="AB249" i="3"/>
  <c r="R249" i="3"/>
  <c r="H249" i="3"/>
  <c r="G249" i="3"/>
  <c r="AB248" i="3"/>
  <c r="Y247" i="3" s="1"/>
  <c r="Z248" i="3"/>
  <c r="R248" i="3"/>
  <c r="H248" i="3"/>
  <c r="G247" i="3"/>
  <c r="AB232" i="3"/>
  <c r="Z232" i="3"/>
  <c r="R232" i="3"/>
  <c r="H232" i="3"/>
  <c r="AB231" i="3"/>
  <c r="R231" i="3"/>
  <c r="H231" i="3"/>
  <c r="Z230" i="3"/>
  <c r="H230" i="3"/>
  <c r="O225" i="3"/>
  <c r="N222" i="3" s="1"/>
  <c r="AA215" i="3"/>
  <c r="P215" i="3"/>
  <c r="F214" i="3"/>
  <c r="AA213" i="3"/>
  <c r="P213" i="3"/>
  <c r="Z198" i="3"/>
  <c r="F198" i="3"/>
  <c r="AB196" i="3"/>
  <c r="F196" i="3"/>
  <c r="Z180" i="3"/>
  <c r="R179" i="3"/>
  <c r="G179" i="3"/>
  <c r="P163" i="3"/>
  <c r="Z162" i="3"/>
  <c r="H162" i="3"/>
  <c r="F162" i="3"/>
  <c r="AA147" i="3"/>
  <c r="P147" i="3"/>
  <c r="AA145" i="3"/>
  <c r="Q130" i="3"/>
  <c r="F130" i="3"/>
  <c r="Q128" i="3"/>
  <c r="F128" i="3"/>
  <c r="AA113" i="3"/>
  <c r="Z112" i="3"/>
  <c r="R111" i="3"/>
  <c r="G111" i="3"/>
  <c r="Z96" i="3"/>
  <c r="P95" i="3"/>
  <c r="AB94" i="3"/>
  <c r="Z94" i="3"/>
  <c r="Y89" i="3"/>
  <c r="AB88" i="3" s="1"/>
  <c r="E89" i="3"/>
  <c r="D88" i="3" s="1"/>
  <c r="AA79" i="3"/>
  <c r="P79" i="3"/>
  <c r="F78" i="3"/>
  <c r="P77" i="3"/>
  <c r="E72" i="3"/>
  <c r="H71" i="3" s="1"/>
  <c r="Q62" i="3"/>
  <c r="F62" i="3"/>
  <c r="AB60" i="3"/>
  <c r="Q60" i="3"/>
  <c r="G45" i="3"/>
  <c r="Z44" i="3"/>
  <c r="R43" i="3"/>
  <c r="P43" i="3"/>
  <c r="G43" i="3"/>
  <c r="Z28" i="3"/>
  <c r="Q28" i="3"/>
  <c r="Z27" i="3"/>
  <c r="P27" i="3"/>
  <c r="H26" i="3"/>
  <c r="AA11" i="3"/>
  <c r="AA9" i="3"/>
  <c r="I4" i="3"/>
  <c r="F4" i="3"/>
  <c r="D4" i="3"/>
  <c r="I3" i="3"/>
  <c r="F3" i="3"/>
  <c r="D3" i="3"/>
  <c r="H24" i="3"/>
  <c r="AB7" i="3"/>
  <c r="R7" i="3"/>
  <c r="Q113" i="3" l="1"/>
  <c r="A112" i="11"/>
  <c r="AA332" i="3"/>
  <c r="G26" i="3"/>
  <c r="AA196" i="3"/>
  <c r="Q249" i="3"/>
  <c r="Q315" i="3"/>
  <c r="G164" i="3"/>
  <c r="AA266" i="3"/>
  <c r="A29" i="11"/>
  <c r="Q181" i="3"/>
  <c r="G300" i="3"/>
  <c r="E451" i="3"/>
  <c r="A67" i="11"/>
  <c r="G417" i="3"/>
  <c r="AA470" i="3"/>
  <c r="D60" i="11"/>
  <c r="G94" i="3"/>
  <c r="L173" i="21"/>
  <c r="U68" i="21"/>
  <c r="X283" i="3" s="1"/>
  <c r="P64" i="21"/>
  <c r="N264" i="3" s="1"/>
  <c r="X218" i="21"/>
  <c r="X214" i="21"/>
  <c r="X210" i="21"/>
  <c r="X206" i="21"/>
  <c r="X202" i="21"/>
  <c r="X200" i="21"/>
  <c r="X186" i="21"/>
  <c r="X182" i="21"/>
  <c r="G28" i="3"/>
  <c r="Q45" i="3"/>
  <c r="AA128" i="3"/>
  <c r="Q383" i="3"/>
  <c r="U72" i="21"/>
  <c r="P72" i="21"/>
  <c r="D315" i="3" s="1"/>
  <c r="U64" i="21"/>
  <c r="N266" i="3" s="1"/>
  <c r="P44" i="21"/>
  <c r="AA130" i="3"/>
  <c r="G162" i="3"/>
  <c r="AA198" i="3"/>
  <c r="Q247" i="3"/>
  <c r="O283" i="3"/>
  <c r="Q317" i="3"/>
  <c r="AA334" i="3"/>
  <c r="E395" i="3"/>
  <c r="D393" i="3" s="1"/>
  <c r="Q434" i="3"/>
  <c r="O480" i="3"/>
  <c r="R478" i="3" s="1"/>
  <c r="A105" i="11"/>
  <c r="AA60" i="3"/>
  <c r="G230" i="3"/>
  <c r="U76" i="21"/>
  <c r="N334" i="3" s="1"/>
  <c r="U48" i="21"/>
  <c r="Q43" i="3"/>
  <c r="AA62" i="3"/>
  <c r="G96" i="3"/>
  <c r="Q111" i="3"/>
  <c r="G145" i="3"/>
  <c r="Q179" i="3"/>
  <c r="Q230" i="3"/>
  <c r="G232" i="3"/>
  <c r="AA247" i="3"/>
  <c r="AA264" i="3"/>
  <c r="G298" i="3"/>
  <c r="O349" i="3"/>
  <c r="Q385" i="3"/>
  <c r="AA400" i="3"/>
  <c r="AA402" i="3"/>
  <c r="O419" i="3"/>
  <c r="G436" i="3"/>
  <c r="AA453" i="3"/>
  <c r="A35" i="11"/>
  <c r="U99" i="21"/>
  <c r="U95" i="21"/>
  <c r="X167" i="21"/>
  <c r="D25" i="31"/>
  <c r="D24" i="11"/>
  <c r="E16" i="30"/>
  <c r="D16" i="11"/>
  <c r="A102" i="11"/>
  <c r="A102" i="34"/>
  <c r="AE221" i="21"/>
  <c r="I345" i="21"/>
  <c r="AE213" i="21"/>
  <c r="I337" i="21"/>
  <c r="AE209" i="21"/>
  <c r="I333" i="21"/>
  <c r="AE205" i="21"/>
  <c r="I329" i="21"/>
  <c r="I325" i="21"/>
  <c r="AE201" i="21"/>
  <c r="AE169" i="21"/>
  <c r="I293" i="21"/>
  <c r="AE165" i="21"/>
  <c r="I289" i="21"/>
  <c r="AE153" i="21"/>
  <c r="I277" i="21"/>
  <c r="AE149" i="21"/>
  <c r="I273" i="21"/>
  <c r="AE141" i="21"/>
  <c r="I265" i="21"/>
  <c r="AE133" i="21"/>
  <c r="I257" i="21"/>
  <c r="Q26" i="3"/>
  <c r="G79" i="3"/>
  <c r="Q94" i="3"/>
  <c r="Q96" i="3"/>
  <c r="AA111" i="3"/>
  <c r="Y123" i="3"/>
  <c r="Z122" i="3" s="1"/>
  <c r="AA179" i="3"/>
  <c r="AA181" i="3"/>
  <c r="AA249" i="3"/>
  <c r="G281" i="3"/>
  <c r="G283" i="3"/>
  <c r="AA317" i="3"/>
  <c r="Y351" i="3"/>
  <c r="Q368" i="3"/>
  <c r="Y417" i="3"/>
  <c r="Q504" i="3"/>
  <c r="G553" i="3"/>
  <c r="A18" i="11"/>
  <c r="J336" i="21"/>
  <c r="L336" i="21" s="1"/>
  <c r="A105" i="34"/>
  <c r="J328" i="21"/>
  <c r="L328" i="21" s="1"/>
  <c r="A97" i="34"/>
  <c r="J324" i="21"/>
  <c r="L324" i="21" s="1"/>
  <c r="A93" i="34"/>
  <c r="J320" i="21"/>
  <c r="L320" i="21" s="1"/>
  <c r="A89" i="34"/>
  <c r="O395" i="3"/>
  <c r="P393" i="3" s="1"/>
  <c r="A82" i="34"/>
  <c r="O327" i="3"/>
  <c r="R321" i="3" s="1"/>
  <c r="A70" i="34"/>
  <c r="J298" i="21"/>
  <c r="L298" i="21" s="1"/>
  <c r="A67" i="34"/>
  <c r="A63" i="11"/>
  <c r="A63" i="34"/>
  <c r="J287" i="21"/>
  <c r="L287" i="21" s="1"/>
  <c r="A56" i="34"/>
  <c r="A53" i="11"/>
  <c r="A53" i="34"/>
  <c r="A50" i="11"/>
  <c r="A50" i="34"/>
  <c r="A41" i="11"/>
  <c r="A41" i="34"/>
  <c r="J270" i="21"/>
  <c r="L270" i="21" s="1"/>
  <c r="A39" i="34"/>
  <c r="O123" i="3"/>
  <c r="N123" i="3" s="1"/>
  <c r="A34" i="34"/>
  <c r="O106" i="3"/>
  <c r="N104" i="3" s="1"/>
  <c r="A31" i="34"/>
  <c r="O89" i="3"/>
  <c r="N89" i="3" s="1"/>
  <c r="A28" i="34"/>
  <c r="O72" i="3"/>
  <c r="N70" i="3" s="1"/>
  <c r="A25" i="34"/>
  <c r="Y55" i="3"/>
  <c r="X55" i="3" s="1"/>
  <c r="A23" i="34"/>
  <c r="A20" i="11"/>
  <c r="A20" i="34"/>
  <c r="Y21" i="3"/>
  <c r="AB20" i="3" s="1"/>
  <c r="A17" i="34"/>
  <c r="I342" i="21"/>
  <c r="AE218" i="21"/>
  <c r="AE214" i="21"/>
  <c r="I338" i="21"/>
  <c r="I334" i="21"/>
  <c r="AE210" i="21"/>
  <c r="AE206" i="21"/>
  <c r="I330" i="21"/>
  <c r="U101" i="21"/>
  <c r="X470" i="3" s="1"/>
  <c r="AE202" i="21"/>
  <c r="I326" i="21"/>
  <c r="AE198" i="21"/>
  <c r="I322" i="21"/>
  <c r="AE194" i="21"/>
  <c r="I318" i="21"/>
  <c r="AE190" i="21"/>
  <c r="I314" i="21"/>
  <c r="AE186" i="21"/>
  <c r="I310" i="21"/>
  <c r="AE182" i="21"/>
  <c r="I306" i="21"/>
  <c r="AE178" i="21"/>
  <c r="I302" i="21"/>
  <c r="AE174" i="21"/>
  <c r="I298" i="21"/>
  <c r="AE170" i="21"/>
  <c r="I294" i="21"/>
  <c r="AE166" i="21"/>
  <c r="I290" i="21"/>
  <c r="AE162" i="21"/>
  <c r="I286" i="21"/>
  <c r="AE158" i="21"/>
  <c r="I282" i="21"/>
  <c r="AE154" i="21"/>
  <c r="I278" i="21"/>
  <c r="AE150" i="21"/>
  <c r="I274" i="21"/>
  <c r="AE146" i="21"/>
  <c r="I270" i="21"/>
  <c r="P41" i="21"/>
  <c r="AE142" i="21"/>
  <c r="I266" i="21"/>
  <c r="P37" i="21"/>
  <c r="AE138" i="21"/>
  <c r="I262" i="21"/>
  <c r="AE134" i="21"/>
  <c r="I258" i="21"/>
  <c r="P29" i="21"/>
  <c r="AE130" i="21"/>
  <c r="I254" i="21"/>
  <c r="P25" i="21"/>
  <c r="AE126" i="21"/>
  <c r="I250" i="21"/>
  <c r="U21" i="21"/>
  <c r="P21" i="21"/>
  <c r="X164" i="21"/>
  <c r="A110" i="11"/>
  <c r="A110" i="34"/>
  <c r="Y480" i="3"/>
  <c r="X479" i="3" s="1"/>
  <c r="A98" i="34"/>
  <c r="E446" i="3"/>
  <c r="D442" i="3" s="1"/>
  <c r="A90" i="34"/>
  <c r="Y378" i="3"/>
  <c r="Z372" i="3" s="1"/>
  <c r="A80" i="34"/>
  <c r="J291" i="21"/>
  <c r="L291" i="21" s="1"/>
  <c r="A60" i="34"/>
  <c r="A54" i="11"/>
  <c r="A54" i="34"/>
  <c r="J279" i="21"/>
  <c r="L279" i="21" s="1"/>
  <c r="A48" i="34"/>
  <c r="E174" i="3"/>
  <c r="D174" i="3" s="1"/>
  <c r="A42" i="34"/>
  <c r="A37" i="11"/>
  <c r="A37" i="34"/>
  <c r="J263" i="21"/>
  <c r="L263" i="21" s="1"/>
  <c r="A32" i="34"/>
  <c r="AE217" i="21"/>
  <c r="I341" i="21"/>
  <c r="AE197" i="21"/>
  <c r="I321" i="21"/>
  <c r="I317" i="21"/>
  <c r="AE193" i="21"/>
  <c r="AE189" i="21"/>
  <c r="I313" i="21"/>
  <c r="AE181" i="21"/>
  <c r="I305" i="21"/>
  <c r="AE129" i="21"/>
  <c r="I253" i="21"/>
  <c r="G147" i="3"/>
  <c r="G213" i="3"/>
  <c r="Q366" i="3"/>
  <c r="G419" i="3"/>
  <c r="A51" i="11"/>
  <c r="E60" i="30"/>
  <c r="J343" i="21"/>
  <c r="L343" i="21" s="1"/>
  <c r="A112" i="34"/>
  <c r="J339" i="21"/>
  <c r="L339" i="21" s="1"/>
  <c r="A108" i="34"/>
  <c r="A104" i="11"/>
  <c r="A104" i="34"/>
  <c r="O497" i="3"/>
  <c r="R495" i="3" s="1"/>
  <c r="A100" i="34"/>
  <c r="E480" i="3"/>
  <c r="D477" i="3" s="1"/>
  <c r="A96" i="34"/>
  <c r="J323" i="21"/>
  <c r="L323" i="21" s="1"/>
  <c r="A92" i="34"/>
  <c r="AF91" i="21"/>
  <c r="A88" i="34"/>
  <c r="J309" i="21"/>
  <c r="L309" i="21" s="1"/>
  <c r="A78" i="34"/>
  <c r="E344" i="3"/>
  <c r="F342" i="3" s="1"/>
  <c r="A72" i="34"/>
  <c r="J300" i="21"/>
  <c r="L300" i="21" s="1"/>
  <c r="A69" i="34"/>
  <c r="E310" i="3"/>
  <c r="F305" i="3" s="1"/>
  <c r="A66" i="34"/>
  <c r="Y276" i="3"/>
  <c r="AB274" i="3" s="1"/>
  <c r="A62" i="34"/>
  <c r="A59" i="11"/>
  <c r="A59" i="34"/>
  <c r="A55" i="11"/>
  <c r="A55" i="34"/>
  <c r="AF55" i="21"/>
  <c r="A52" i="34"/>
  <c r="J280" i="21"/>
  <c r="L280" i="21" s="1"/>
  <c r="A49" i="34"/>
  <c r="Y191" i="3"/>
  <c r="AB190" i="3" s="1"/>
  <c r="A47" i="34"/>
  <c r="J275" i="21"/>
  <c r="L275" i="21" s="1"/>
  <c r="A44" i="34"/>
  <c r="E140" i="3"/>
  <c r="H139" i="3" s="1"/>
  <c r="A36" i="34"/>
  <c r="E123" i="3"/>
  <c r="D121" i="3" s="1"/>
  <c r="A33" i="34"/>
  <c r="E106" i="3"/>
  <c r="F103" i="3" s="1"/>
  <c r="A30" i="34"/>
  <c r="O55" i="3"/>
  <c r="N55" i="3" s="1"/>
  <c r="A22" i="34"/>
  <c r="AE219" i="21"/>
  <c r="I343" i="21"/>
  <c r="AE215" i="21"/>
  <c r="I339" i="21"/>
  <c r="AE211" i="21"/>
  <c r="I335" i="21"/>
  <c r="AE207" i="21"/>
  <c r="I331" i="21"/>
  <c r="AE203" i="21"/>
  <c r="I327" i="21"/>
  <c r="AE199" i="21"/>
  <c r="I323" i="21"/>
  <c r="AE195" i="21"/>
  <c r="I319" i="21"/>
  <c r="AE191" i="21"/>
  <c r="I315" i="21"/>
  <c r="AE187" i="21"/>
  <c r="I311" i="21"/>
  <c r="AE183" i="21"/>
  <c r="I307" i="21"/>
  <c r="AE179" i="21"/>
  <c r="I303" i="21"/>
  <c r="AE175" i="21"/>
  <c r="I299" i="21"/>
  <c r="AE171" i="21"/>
  <c r="I295" i="21"/>
  <c r="AE167" i="21"/>
  <c r="I291" i="21"/>
  <c r="AE163" i="21"/>
  <c r="I287" i="21"/>
  <c r="AE159" i="21"/>
  <c r="I283" i="21"/>
  <c r="AE155" i="21"/>
  <c r="I279" i="21"/>
  <c r="AE151" i="21"/>
  <c r="I275" i="21"/>
  <c r="AE147" i="21"/>
  <c r="I271" i="21"/>
  <c r="AE143" i="21"/>
  <c r="I267" i="21"/>
  <c r="AE139" i="21"/>
  <c r="I263" i="21"/>
  <c r="AE135" i="21"/>
  <c r="I259" i="21"/>
  <c r="AE131" i="21"/>
  <c r="I255" i="21"/>
  <c r="AE127" i="21"/>
  <c r="I251" i="21"/>
  <c r="AE123" i="21"/>
  <c r="I247" i="21"/>
  <c r="X139" i="21"/>
  <c r="X131" i="21"/>
  <c r="AF117" i="21"/>
  <c r="A114" i="34"/>
  <c r="O531" i="3"/>
  <c r="R529" i="3" s="1"/>
  <c r="A106" i="34"/>
  <c r="A94" i="11"/>
  <c r="A94" i="34"/>
  <c r="Y412" i="3"/>
  <c r="Z406" i="3" s="1"/>
  <c r="A86" i="34"/>
  <c r="Y395" i="3"/>
  <c r="Z389" i="3" s="1"/>
  <c r="A83" i="34"/>
  <c r="A76" i="11"/>
  <c r="A76" i="34"/>
  <c r="J302" i="21"/>
  <c r="L302" i="21" s="1"/>
  <c r="A71" i="34"/>
  <c r="J288" i="21"/>
  <c r="L288" i="21" s="1"/>
  <c r="A57" i="34"/>
  <c r="E191" i="3"/>
  <c r="H190" i="3" s="1"/>
  <c r="A45" i="34"/>
  <c r="I309" i="21"/>
  <c r="AE185" i="21"/>
  <c r="AE177" i="21"/>
  <c r="I301" i="21"/>
  <c r="AE173" i="21"/>
  <c r="I297" i="21"/>
  <c r="AE161" i="21"/>
  <c r="I285" i="21"/>
  <c r="AE157" i="21"/>
  <c r="I281" i="21"/>
  <c r="AE145" i="21"/>
  <c r="I269" i="21"/>
  <c r="AE137" i="21"/>
  <c r="I261" i="21"/>
  <c r="I249" i="21"/>
  <c r="AE125" i="21"/>
  <c r="AA43" i="3"/>
  <c r="AA45" i="3"/>
  <c r="Y106" i="3"/>
  <c r="Z102" i="3" s="1"/>
  <c r="O140" i="3"/>
  <c r="N140" i="3" s="1"/>
  <c r="Q162" i="3"/>
  <c r="Q164" i="3"/>
  <c r="G215" i="3"/>
  <c r="E225" i="3"/>
  <c r="D224" i="3" s="1"/>
  <c r="Q232" i="3"/>
  <c r="E242" i="3"/>
  <c r="D240" i="3" s="1"/>
  <c r="Q298" i="3"/>
  <c r="Q300" i="3"/>
  <c r="E315" i="3"/>
  <c r="AA451" i="3"/>
  <c r="G485" i="3"/>
  <c r="Y485" i="3"/>
  <c r="A86" i="11"/>
  <c r="A111" i="11"/>
  <c r="A111" i="34"/>
  <c r="A107" i="11"/>
  <c r="A107" i="34"/>
  <c r="A103" i="11"/>
  <c r="A103" i="34"/>
  <c r="A99" i="11"/>
  <c r="A99" i="34"/>
  <c r="A95" i="11"/>
  <c r="A95" i="34"/>
  <c r="A91" i="11"/>
  <c r="A91" i="34"/>
  <c r="E429" i="3"/>
  <c r="D425" i="3" s="1"/>
  <c r="A87" i="34"/>
  <c r="A84" i="11"/>
  <c r="A84" i="34"/>
  <c r="J305" i="21"/>
  <c r="L305" i="21" s="1"/>
  <c r="A74" i="34"/>
  <c r="A68" i="11"/>
  <c r="A68" i="34"/>
  <c r="J296" i="21"/>
  <c r="L296" i="21" s="1"/>
  <c r="A65" i="34"/>
  <c r="A61" i="11"/>
  <c r="A61" i="34"/>
  <c r="A58" i="11"/>
  <c r="A58" i="34"/>
  <c r="O191" i="3"/>
  <c r="N191" i="3" s="1"/>
  <c r="A46" i="34"/>
  <c r="A43" i="11"/>
  <c r="A43" i="34"/>
  <c r="A40" i="11"/>
  <c r="A40" i="34"/>
  <c r="J269" i="21"/>
  <c r="L269" i="21" s="1"/>
  <c r="A38" i="34"/>
  <c r="J258" i="21"/>
  <c r="L258" i="21" s="1"/>
  <c r="A27" i="34"/>
  <c r="AE220" i="21"/>
  <c r="I344" i="21"/>
  <c r="AE216" i="21"/>
  <c r="I340" i="21"/>
  <c r="AE212" i="21"/>
  <c r="I336" i="21"/>
  <c r="AE208" i="21"/>
  <c r="I332" i="21"/>
  <c r="AE204" i="21"/>
  <c r="I328" i="21"/>
  <c r="AE200" i="21"/>
  <c r="I324" i="21"/>
  <c r="AE196" i="21"/>
  <c r="I320" i="21"/>
  <c r="AE192" i="21"/>
  <c r="I316" i="21"/>
  <c r="AE188" i="21"/>
  <c r="I312" i="21"/>
  <c r="AE184" i="21"/>
  <c r="I308" i="21"/>
  <c r="AE180" i="21"/>
  <c r="I304" i="21"/>
  <c r="AE176" i="21"/>
  <c r="I300" i="21"/>
  <c r="AE172" i="21"/>
  <c r="I296" i="21"/>
  <c r="AE168" i="21"/>
  <c r="I292" i="21"/>
  <c r="AE164" i="21"/>
  <c r="I288" i="21"/>
  <c r="AE160" i="21"/>
  <c r="I284" i="21"/>
  <c r="AE156" i="21"/>
  <c r="I280" i="21"/>
  <c r="AE152" i="21"/>
  <c r="I276" i="21"/>
  <c r="AE148" i="21"/>
  <c r="I272" i="21"/>
  <c r="AE144" i="21"/>
  <c r="I268" i="21"/>
  <c r="AE140" i="21"/>
  <c r="I264" i="21"/>
  <c r="AE136" i="21"/>
  <c r="I260" i="21"/>
  <c r="AE132" i="21"/>
  <c r="I256" i="21"/>
  <c r="AE128" i="21"/>
  <c r="I252" i="21"/>
  <c r="AE124" i="21"/>
  <c r="I248" i="21"/>
  <c r="O208" i="3"/>
  <c r="R206" i="3" s="1"/>
  <c r="Y463" i="3"/>
  <c r="AB458" i="3" s="1"/>
  <c r="A69" i="11"/>
  <c r="A39" i="11"/>
  <c r="A32" i="11"/>
  <c r="A23" i="11"/>
  <c r="E38" i="3"/>
  <c r="F37" i="3" s="1"/>
  <c r="AA77" i="3"/>
  <c r="G113" i="3"/>
  <c r="Q196" i="3"/>
  <c r="Q198" i="3"/>
  <c r="Y208" i="3"/>
  <c r="Z207" i="3" s="1"/>
  <c r="E259" i="3"/>
  <c r="D258" i="3" s="1"/>
  <c r="Q332" i="3"/>
  <c r="G351" i="3"/>
  <c r="O361" i="3"/>
  <c r="R359" i="3" s="1"/>
  <c r="O429" i="3"/>
  <c r="P424" i="3" s="1"/>
  <c r="Z436" i="3"/>
  <c r="Y531" i="3"/>
  <c r="AB530" i="3" s="1"/>
  <c r="O536" i="3"/>
  <c r="A92" i="11"/>
  <c r="A47" i="11"/>
  <c r="D38" i="11"/>
  <c r="D35" i="31"/>
  <c r="E58" i="30"/>
  <c r="AF35" i="21"/>
  <c r="Y174" i="3"/>
  <c r="Z169" i="3" s="1"/>
  <c r="O259" i="3"/>
  <c r="P256" i="3" s="1"/>
  <c r="Y293" i="3"/>
  <c r="Z288" i="3" s="1"/>
  <c r="A44" i="11"/>
  <c r="E51" i="30"/>
  <c r="Y548" i="3"/>
  <c r="X548" i="3" s="1"/>
  <c r="O463" i="3"/>
  <c r="P462" i="3" s="1"/>
  <c r="Q487" i="3"/>
  <c r="Y538" i="3"/>
  <c r="D45" i="11"/>
  <c r="A30" i="11"/>
  <c r="E45" i="30"/>
  <c r="AA28" i="3"/>
  <c r="Q215" i="3"/>
  <c r="Y242" i="3"/>
  <c r="X242" i="3" s="1"/>
  <c r="Y259" i="3"/>
  <c r="AB257" i="3" s="1"/>
  <c r="Y266" i="3"/>
  <c r="P298" i="3"/>
  <c r="AA298" i="3"/>
  <c r="AF95" i="21"/>
  <c r="AF70" i="21"/>
  <c r="AF60" i="21"/>
  <c r="AF47" i="21"/>
  <c r="P112" i="21"/>
  <c r="N536" i="3" s="1"/>
  <c r="L213" i="21"/>
  <c r="P108" i="21"/>
  <c r="D519" i="3" s="1"/>
  <c r="P104" i="21"/>
  <c r="L205" i="21"/>
  <c r="P100" i="21"/>
  <c r="N468" i="3" s="1"/>
  <c r="P96" i="21"/>
  <c r="D451" i="3" s="1"/>
  <c r="P88" i="21"/>
  <c r="N400" i="3" s="1"/>
  <c r="AA162" i="3"/>
  <c r="Y225" i="3"/>
  <c r="X220" i="3" s="1"/>
  <c r="AA232" i="3"/>
  <c r="E412" i="3"/>
  <c r="H406" i="3" s="1"/>
  <c r="O446" i="3"/>
  <c r="N446" i="3" s="1"/>
  <c r="Q485" i="3"/>
  <c r="A87" i="11"/>
  <c r="E24" i="30"/>
  <c r="E17" i="30"/>
  <c r="D17" i="11"/>
  <c r="Q79" i="3"/>
  <c r="AA94" i="3"/>
  <c r="G196" i="3"/>
  <c r="G198" i="3"/>
  <c r="F213" i="3"/>
  <c r="Q213" i="3"/>
  <c r="AA230" i="3"/>
  <c r="O276" i="3"/>
  <c r="P273" i="3" s="1"/>
  <c r="AA504" i="3"/>
  <c r="Q553" i="3"/>
  <c r="Q555" i="3"/>
  <c r="A65" i="11"/>
  <c r="A45" i="11"/>
  <c r="A33" i="11"/>
  <c r="U114" i="21"/>
  <c r="U106" i="21"/>
  <c r="N504" i="3" s="1"/>
  <c r="U102" i="21"/>
  <c r="D487" i="3" s="1"/>
  <c r="X197" i="21"/>
  <c r="X191" i="21"/>
  <c r="X189" i="21"/>
  <c r="AA26" i="3"/>
  <c r="Y72" i="3"/>
  <c r="Z69" i="3" s="1"/>
  <c r="Q77" i="3"/>
  <c r="AA164" i="3"/>
  <c r="E208" i="3"/>
  <c r="D208" i="3" s="1"/>
  <c r="G266" i="3"/>
  <c r="Q281" i="3"/>
  <c r="E300" i="3"/>
  <c r="AA300" i="3"/>
  <c r="G334" i="3"/>
  <c r="AA366" i="3"/>
  <c r="Q417" i="3"/>
  <c r="A100" i="11"/>
  <c r="A48" i="11"/>
  <c r="A26" i="11"/>
  <c r="X163" i="21"/>
  <c r="X159" i="21"/>
  <c r="X157" i="21"/>
  <c r="Q9" i="3"/>
  <c r="Q11" i="3"/>
  <c r="G60" i="3"/>
  <c r="G62" i="3"/>
  <c r="AA96" i="3"/>
  <c r="O157" i="3"/>
  <c r="R156" i="3" s="1"/>
  <c r="O174" i="3"/>
  <c r="N172" i="3" s="1"/>
  <c r="Z179" i="3"/>
  <c r="O242" i="3"/>
  <c r="N240" i="3" s="1"/>
  <c r="G264" i="3"/>
  <c r="AA502" i="3"/>
  <c r="E89" i="30"/>
  <c r="AF68" i="21"/>
  <c r="AF51" i="21"/>
  <c r="O38" i="3"/>
  <c r="R35" i="3" s="1"/>
  <c r="Y327" i="3"/>
  <c r="AB325" i="3" s="1"/>
  <c r="AA368" i="3"/>
  <c r="G400" i="3"/>
  <c r="Q419" i="3"/>
  <c r="AA487" i="3"/>
  <c r="G519" i="3"/>
  <c r="Y521" i="3"/>
  <c r="A89" i="11"/>
  <c r="D51" i="11"/>
  <c r="A28" i="11"/>
  <c r="A22" i="11"/>
  <c r="J251" i="21"/>
  <c r="L251" i="21" s="1"/>
  <c r="K132" i="21"/>
  <c r="L132" i="21" s="1"/>
  <c r="K124" i="21"/>
  <c r="L124" i="21" s="1"/>
  <c r="X185" i="21"/>
  <c r="Y310" i="3"/>
  <c r="Z309" i="3" s="1"/>
  <c r="Y429" i="3"/>
  <c r="Z424" i="3" s="1"/>
  <c r="AA434" i="3"/>
  <c r="AA436" i="3"/>
  <c r="G470" i="3"/>
  <c r="AA485" i="3"/>
  <c r="G521" i="3"/>
  <c r="AA553" i="3"/>
  <c r="A82" i="11"/>
  <c r="A71" i="11"/>
  <c r="A21" i="11"/>
  <c r="D17" i="31"/>
  <c r="AF74" i="21"/>
  <c r="A17" i="11"/>
  <c r="U60" i="21"/>
  <c r="D249" i="3" s="1"/>
  <c r="U56" i="21"/>
  <c r="P56" i="21"/>
  <c r="U52" i="21"/>
  <c r="U36" i="21"/>
  <c r="K133" i="21"/>
  <c r="L133" i="21" s="1"/>
  <c r="M129" i="21"/>
  <c r="K125" i="21"/>
  <c r="L125" i="21" s="1"/>
  <c r="P33" i="21"/>
  <c r="M130" i="21"/>
  <c r="X211" i="21"/>
  <c r="X203" i="21"/>
  <c r="E55" i="3"/>
  <c r="D54" i="3" s="1"/>
  <c r="G402" i="3"/>
  <c r="G468" i="3"/>
  <c r="Q538" i="3"/>
  <c r="A49" i="11"/>
  <c r="E47" i="30"/>
  <c r="A25" i="11"/>
  <c r="J254" i="21"/>
  <c r="L254" i="21" s="1"/>
  <c r="P115" i="21"/>
  <c r="N553" i="3" s="1"/>
  <c r="P111" i="21"/>
  <c r="D536" i="3" s="1"/>
  <c r="P107" i="21"/>
  <c r="X502" i="3" s="1"/>
  <c r="P103" i="21"/>
  <c r="P102" i="21"/>
  <c r="D485" i="3" s="1"/>
  <c r="L204" i="21"/>
  <c r="U98" i="21"/>
  <c r="X453" i="3" s="1"/>
  <c r="U94" i="21"/>
  <c r="P94" i="21"/>
  <c r="N434" i="3" s="1"/>
  <c r="U79" i="21"/>
  <c r="M131" i="21"/>
  <c r="M123" i="21"/>
  <c r="E90" i="30"/>
  <c r="D91" i="31"/>
  <c r="D90" i="11"/>
  <c r="E27" i="30"/>
  <c r="D27" i="11"/>
  <c r="G383" i="3"/>
  <c r="Q402" i="3"/>
  <c r="AA417" i="3"/>
  <c r="AA419" i="3"/>
  <c r="D41" i="31"/>
  <c r="D40" i="11"/>
  <c r="J267" i="21"/>
  <c r="L267" i="21" s="1"/>
  <c r="A36" i="11"/>
  <c r="E33" i="30"/>
  <c r="D33" i="11"/>
  <c r="D34" i="31"/>
  <c r="J218" i="21"/>
  <c r="G555" i="3"/>
  <c r="G205" i="21"/>
  <c r="AA468" i="3"/>
  <c r="D92" i="31"/>
  <c r="E91" i="30"/>
  <c r="J265" i="21"/>
  <c r="L265" i="21" s="1"/>
  <c r="AF37" i="21"/>
  <c r="A34" i="11"/>
  <c r="D30" i="31"/>
  <c r="D29" i="11"/>
  <c r="J247" i="21"/>
  <c r="L247" i="21" s="1"/>
  <c r="AF19" i="21"/>
  <c r="J188" i="21"/>
  <c r="L188" i="21" s="1"/>
  <c r="G385" i="3"/>
  <c r="O21" i="3"/>
  <c r="P15" i="3" s="1"/>
  <c r="G502" i="3"/>
  <c r="O514" i="3"/>
  <c r="N512" i="3" s="1"/>
  <c r="G572" i="3"/>
  <c r="A16" i="11"/>
  <c r="D39" i="31"/>
  <c r="J344" i="21"/>
  <c r="L344" i="21" s="1"/>
  <c r="Y565" i="3"/>
  <c r="AB563" i="3" s="1"/>
  <c r="J274" i="21"/>
  <c r="L274" i="21" s="1"/>
  <c r="AF46" i="21"/>
  <c r="J255" i="21"/>
  <c r="L255" i="21" s="1"/>
  <c r="A24" i="11"/>
  <c r="E19" i="30"/>
  <c r="D19" i="11"/>
  <c r="AF112" i="21"/>
  <c r="O548" i="3"/>
  <c r="N544" i="3" s="1"/>
  <c r="D72" i="31"/>
  <c r="E71" i="30"/>
  <c r="Y344" i="3"/>
  <c r="AB341" i="3" s="1"/>
  <c r="G570" i="3"/>
  <c r="D71" i="11"/>
  <c r="E29" i="30"/>
  <c r="J332" i="21"/>
  <c r="L332" i="21" s="1"/>
  <c r="A101" i="11"/>
  <c r="Y497" i="3"/>
  <c r="X493" i="3" s="1"/>
  <c r="J301" i="21"/>
  <c r="L301" i="21" s="1"/>
  <c r="AF73" i="21"/>
  <c r="A70" i="11"/>
  <c r="J273" i="21"/>
  <c r="L273" i="21" s="1"/>
  <c r="A42" i="11"/>
  <c r="J259" i="21"/>
  <c r="L259" i="21" s="1"/>
  <c r="AF31" i="21"/>
  <c r="G183" i="21"/>
  <c r="Q349" i="3"/>
  <c r="P78" i="21"/>
  <c r="D349" i="3" s="1"/>
  <c r="F349" i="3"/>
  <c r="G179" i="21"/>
  <c r="G332" i="3"/>
  <c r="P74" i="21"/>
  <c r="X315" i="3" s="1"/>
  <c r="Z315" i="3"/>
  <c r="J171" i="21"/>
  <c r="L171" i="21" s="1"/>
  <c r="Q283" i="3"/>
  <c r="P62" i="21"/>
  <c r="X247" i="3" s="1"/>
  <c r="Z247" i="3"/>
  <c r="D49" i="11"/>
  <c r="E49" i="30"/>
  <c r="P91" i="21"/>
  <c r="P87" i="21"/>
  <c r="D400" i="3" s="1"/>
  <c r="U83" i="21"/>
  <c r="X368" i="3" s="1"/>
  <c r="U46" i="21"/>
  <c r="X221" i="21"/>
  <c r="X181" i="21"/>
  <c r="X177" i="21"/>
  <c r="X173" i="21"/>
  <c r="X140" i="21"/>
  <c r="X138" i="21"/>
  <c r="X134" i="21"/>
  <c r="P400" i="3"/>
  <c r="G434" i="3"/>
  <c r="Q451" i="3"/>
  <c r="Q453" i="3"/>
  <c r="D48" i="31"/>
  <c r="AF115" i="21"/>
  <c r="AF108" i="21"/>
  <c r="AF100" i="21"/>
  <c r="AF52" i="21"/>
  <c r="AF30" i="21"/>
  <c r="AF26" i="21"/>
  <c r="U85" i="21"/>
  <c r="N385" i="3" s="1"/>
  <c r="U81" i="21"/>
  <c r="D368" i="3" s="1"/>
  <c r="P80" i="21"/>
  <c r="P79" i="21"/>
  <c r="N349" i="3" s="1"/>
  <c r="U71" i="21"/>
  <c r="X300" i="3" s="1"/>
  <c r="U63" i="21"/>
  <c r="D266" i="3" s="1"/>
  <c r="U55" i="21"/>
  <c r="L156" i="21"/>
  <c r="U47" i="21"/>
  <c r="U44" i="21"/>
  <c r="L141" i="21"/>
  <c r="X170" i="21"/>
  <c r="L220" i="21"/>
  <c r="U115" i="21"/>
  <c r="N555" i="3" s="1"/>
  <c r="L195" i="21"/>
  <c r="U77" i="21"/>
  <c r="U69" i="21"/>
  <c r="D300" i="3" s="1"/>
  <c r="U61" i="21"/>
  <c r="N249" i="3" s="1"/>
  <c r="L162" i="21"/>
  <c r="L158" i="21"/>
  <c r="U45" i="21"/>
  <c r="P45" i="21"/>
  <c r="X143" i="21"/>
  <c r="X141" i="21"/>
  <c r="D108" i="31"/>
  <c r="E107" i="30"/>
  <c r="D107" i="11"/>
  <c r="D65" i="31"/>
  <c r="E64" i="30"/>
  <c r="D81" i="31"/>
  <c r="E80" i="30"/>
  <c r="D80" i="11"/>
  <c r="J304" i="21"/>
  <c r="L304" i="21" s="1"/>
  <c r="AF76" i="21"/>
  <c r="G504" i="3"/>
  <c r="Q521" i="3"/>
  <c r="AA536" i="3"/>
  <c r="A56" i="11"/>
  <c r="A38" i="11"/>
  <c r="D25" i="11"/>
  <c r="D23" i="11"/>
  <c r="D54" i="31"/>
  <c r="D42" i="31"/>
  <c r="E105" i="30"/>
  <c r="D105" i="11"/>
  <c r="J327" i="21"/>
  <c r="L327" i="21" s="1"/>
  <c r="AF99" i="21"/>
  <c r="A96" i="11"/>
  <c r="J319" i="21"/>
  <c r="L319" i="21" s="1"/>
  <c r="A88" i="11"/>
  <c r="J316" i="21"/>
  <c r="L316" i="21" s="1"/>
  <c r="AF88" i="21"/>
  <c r="A85" i="11"/>
  <c r="J308" i="21"/>
  <c r="L308" i="21" s="1"/>
  <c r="AF80" i="21"/>
  <c r="A77" i="11"/>
  <c r="E72" i="30"/>
  <c r="D72" i="11"/>
  <c r="J293" i="21"/>
  <c r="L293" i="21" s="1"/>
  <c r="AF65" i="21"/>
  <c r="A62" i="11"/>
  <c r="E59" i="30"/>
  <c r="D60" i="31"/>
  <c r="J266" i="21"/>
  <c r="L266" i="21" s="1"/>
  <c r="AF38" i="21"/>
  <c r="J262" i="21"/>
  <c r="L262" i="21" s="1"/>
  <c r="A31" i="11"/>
  <c r="E28" i="30"/>
  <c r="D29" i="31"/>
  <c r="P99" i="21"/>
  <c r="D468" i="3" s="1"/>
  <c r="P95" i="21"/>
  <c r="X434" i="3" s="1"/>
  <c r="E26" i="30"/>
  <c r="D26" i="11"/>
  <c r="D22" i="11"/>
  <c r="E22" i="30"/>
  <c r="X169" i="21"/>
  <c r="X130" i="21"/>
  <c r="J335" i="21"/>
  <c r="L335" i="21" s="1"/>
  <c r="AF107" i="21"/>
  <c r="E39" i="30"/>
  <c r="D39" i="11"/>
  <c r="Y38" i="3"/>
  <c r="X38" i="3" s="1"/>
  <c r="Q147" i="3"/>
  <c r="Y140" i="3"/>
  <c r="AB134" i="3" s="1"/>
  <c r="Y361" i="3"/>
  <c r="Z360" i="3" s="1"/>
  <c r="O412" i="3"/>
  <c r="P407" i="3" s="1"/>
  <c r="G451" i="3"/>
  <c r="Q468" i="3"/>
  <c r="O487" i="3"/>
  <c r="Q502" i="3"/>
  <c r="Y514" i="3"/>
  <c r="Z512" i="3" s="1"/>
  <c r="AA519" i="3"/>
  <c r="P536" i="3"/>
  <c r="AA538" i="3"/>
  <c r="A78" i="11"/>
  <c r="A73" i="11"/>
  <c r="D40" i="31"/>
  <c r="E111" i="30"/>
  <c r="E41" i="30"/>
  <c r="J318" i="21"/>
  <c r="L318" i="21" s="1"/>
  <c r="AF90" i="21"/>
  <c r="D84" i="11"/>
  <c r="E84" i="30"/>
  <c r="D85" i="31"/>
  <c r="D74" i="11"/>
  <c r="D75" i="31"/>
  <c r="J297" i="21"/>
  <c r="L297" i="21" s="1"/>
  <c r="AF69" i="21"/>
  <c r="A66" i="11"/>
  <c r="D62" i="31"/>
  <c r="D61" i="11"/>
  <c r="E36" i="30"/>
  <c r="D37" i="31"/>
  <c r="D36" i="11"/>
  <c r="J250" i="21"/>
  <c r="L250" i="21" s="1"/>
  <c r="AF22" i="21"/>
  <c r="A19" i="11"/>
  <c r="E43" i="30"/>
  <c r="D44" i="31"/>
  <c r="D69" i="11"/>
  <c r="E69" i="30"/>
  <c r="E21" i="30"/>
  <c r="D22" i="31"/>
  <c r="D21" i="11"/>
  <c r="G128" i="3"/>
  <c r="G130" i="3"/>
  <c r="F145" i="3"/>
  <c r="Q145" i="3"/>
  <c r="E276" i="3"/>
  <c r="D275" i="3" s="1"/>
  <c r="O344" i="3"/>
  <c r="P339" i="3" s="1"/>
  <c r="Q351" i="3"/>
  <c r="E378" i="3"/>
  <c r="D378" i="3" s="1"/>
  <c r="G453" i="3"/>
  <c r="E463" i="3"/>
  <c r="H458" i="3" s="1"/>
  <c r="Q470" i="3"/>
  <c r="F519" i="3"/>
  <c r="Q519" i="3"/>
  <c r="E538" i="3"/>
  <c r="D77" i="11"/>
  <c r="D53" i="11"/>
  <c r="D70" i="31"/>
  <c r="E23" i="30"/>
  <c r="E110" i="30"/>
  <c r="D111" i="31"/>
  <c r="J340" i="21"/>
  <c r="L340" i="21" s="1"/>
  <c r="A109" i="11"/>
  <c r="J331" i="21"/>
  <c r="L331" i="21" s="1"/>
  <c r="AF103" i="21"/>
  <c r="J312" i="21"/>
  <c r="L312" i="21" s="1"/>
  <c r="AF84" i="21"/>
  <c r="A81" i="11"/>
  <c r="AF81" i="21"/>
  <c r="AF59" i="21"/>
  <c r="J283" i="21"/>
  <c r="L283" i="21" s="1"/>
  <c r="A52" i="11"/>
  <c r="J271" i="21"/>
  <c r="L271" i="21" s="1"/>
  <c r="AF43" i="21"/>
  <c r="AF41" i="21"/>
  <c r="AF23" i="21"/>
  <c r="D52" i="11"/>
  <c r="E52" i="30"/>
  <c r="D53" i="31"/>
  <c r="U84" i="21"/>
  <c r="D385" i="3" s="1"/>
  <c r="P77" i="21"/>
  <c r="U73" i="21"/>
  <c r="P73" i="21"/>
  <c r="N315" i="3" s="1"/>
  <c r="P69" i="21"/>
  <c r="D298" i="3" s="1"/>
  <c r="P65" i="21"/>
  <c r="P61" i="21"/>
  <c r="N247" i="3" s="1"/>
  <c r="U57" i="21"/>
  <c r="D232" i="3" s="1"/>
  <c r="P57" i="21"/>
  <c r="D230" i="3" s="1"/>
  <c r="P53" i="21"/>
  <c r="P49" i="21"/>
  <c r="P48" i="21"/>
  <c r="U38" i="21"/>
  <c r="P36" i="21"/>
  <c r="U31" i="21"/>
  <c r="U27" i="21"/>
  <c r="P27" i="21"/>
  <c r="U23" i="21"/>
  <c r="P23" i="21"/>
  <c r="U19" i="21"/>
  <c r="X213" i="21"/>
  <c r="X162" i="21"/>
  <c r="X126" i="21"/>
  <c r="U105" i="21"/>
  <c r="D504" i="3" s="1"/>
  <c r="P85" i="21"/>
  <c r="N383" i="3" s="1"/>
  <c r="P82" i="21"/>
  <c r="P81" i="21"/>
  <c r="U80" i="21"/>
  <c r="X351" i="3" s="1"/>
  <c r="U32" i="21"/>
  <c r="U28" i="21"/>
  <c r="U24" i="21"/>
  <c r="U20" i="21"/>
  <c r="X220" i="21"/>
  <c r="X196" i="21"/>
  <c r="X192" i="21"/>
  <c r="X190" i="21"/>
  <c r="X178" i="21"/>
  <c r="X158" i="21"/>
  <c r="X148" i="21"/>
  <c r="X144" i="21"/>
  <c r="X133" i="21"/>
  <c r="X123" i="21"/>
  <c r="U116" i="21"/>
  <c r="X555" i="3" s="1"/>
  <c r="P114" i="21"/>
  <c r="D553" i="3" s="1"/>
  <c r="U111" i="21"/>
  <c r="D538" i="3" s="1"/>
  <c r="U110" i="21"/>
  <c r="P110" i="21"/>
  <c r="U103" i="21"/>
  <c r="N487" i="3" s="1"/>
  <c r="P92" i="21"/>
  <c r="X417" i="3" s="1"/>
  <c r="U91" i="21"/>
  <c r="U90" i="21"/>
  <c r="D419" i="3" s="1"/>
  <c r="U87" i="21"/>
  <c r="D402" i="3" s="1"/>
  <c r="P86" i="21"/>
  <c r="X383" i="3" s="1"/>
  <c r="L165" i="21"/>
  <c r="L161" i="21"/>
  <c r="L157" i="21"/>
  <c r="U51" i="21"/>
  <c r="U41" i="21"/>
  <c r="U40" i="21"/>
  <c r="U37" i="21"/>
  <c r="P30" i="21"/>
  <c r="P26" i="21"/>
  <c r="P22" i="21"/>
  <c r="X219" i="21"/>
  <c r="X193" i="21"/>
  <c r="X153" i="21"/>
  <c r="L193" i="21"/>
  <c r="L189" i="21"/>
  <c r="L221" i="21"/>
  <c r="L207" i="21"/>
  <c r="L191" i="21"/>
  <c r="L187" i="21"/>
  <c r="D71" i="31"/>
  <c r="E70" i="30"/>
  <c r="D70" i="11"/>
  <c r="L172" i="21"/>
  <c r="E46" i="30"/>
  <c r="D47" i="31"/>
  <c r="L216" i="21"/>
  <c r="L212" i="21"/>
  <c r="L208" i="21"/>
  <c r="L197" i="21"/>
  <c r="L196" i="21"/>
  <c r="L192" i="21"/>
  <c r="D64" i="31"/>
  <c r="E63" i="30"/>
  <c r="D63" i="11"/>
  <c r="AF114" i="21"/>
  <c r="J342" i="21"/>
  <c r="L342" i="21" s="1"/>
  <c r="AF109" i="21"/>
  <c r="J337" i="21"/>
  <c r="L337" i="21" s="1"/>
  <c r="AF102" i="21"/>
  <c r="J330" i="21"/>
  <c r="L330" i="21" s="1"/>
  <c r="AF98" i="21"/>
  <c r="J326" i="21"/>
  <c r="L326" i="21" s="1"/>
  <c r="AF94" i="21"/>
  <c r="J322" i="21"/>
  <c r="L322" i="21" s="1"/>
  <c r="AF82" i="21"/>
  <c r="J310" i="21"/>
  <c r="L310" i="21" s="1"/>
  <c r="AF75" i="21"/>
  <c r="J303" i="21"/>
  <c r="L303" i="21" s="1"/>
  <c r="AF67" i="21"/>
  <c r="J295" i="21"/>
  <c r="L295" i="21" s="1"/>
  <c r="AF57" i="21"/>
  <c r="J285" i="21"/>
  <c r="L285" i="21" s="1"/>
  <c r="AF50" i="21"/>
  <c r="J278" i="21"/>
  <c r="L278" i="21" s="1"/>
  <c r="AF20" i="21"/>
  <c r="J248" i="21"/>
  <c r="L248" i="21" s="1"/>
  <c r="K145" i="21"/>
  <c r="L145" i="21" s="1"/>
  <c r="M145" i="21"/>
  <c r="K144" i="21"/>
  <c r="L144" i="21" s="1"/>
  <c r="M144" i="21"/>
  <c r="K134" i="21"/>
  <c r="L134" i="21" s="1"/>
  <c r="M134" i="21"/>
  <c r="K126" i="21"/>
  <c r="L126" i="21" s="1"/>
  <c r="M126" i="21"/>
  <c r="M221" i="21"/>
  <c r="M220" i="21"/>
  <c r="K219" i="21"/>
  <c r="L219" i="21" s="1"/>
  <c r="K218" i="21"/>
  <c r="K217" i="21"/>
  <c r="L217" i="21" s="1"/>
  <c r="G215" i="21"/>
  <c r="M213" i="21"/>
  <c r="M212" i="21"/>
  <c r="K211" i="21"/>
  <c r="L211" i="21" s="1"/>
  <c r="K210" i="21"/>
  <c r="L210" i="21" s="1"/>
  <c r="K209" i="21"/>
  <c r="L209" i="21" s="1"/>
  <c r="M205" i="21"/>
  <c r="M204" i="21"/>
  <c r="K203" i="21"/>
  <c r="L203" i="21" s="1"/>
  <c r="K202" i="21"/>
  <c r="L202" i="21" s="1"/>
  <c r="K201" i="21"/>
  <c r="L201" i="21" s="1"/>
  <c r="K199" i="21"/>
  <c r="L199" i="21" s="1"/>
  <c r="J198" i="21"/>
  <c r="L198" i="21" s="1"/>
  <c r="M195" i="21"/>
  <c r="K194" i="21"/>
  <c r="G190" i="21"/>
  <c r="M188" i="21"/>
  <c r="M187" i="21"/>
  <c r="M186" i="21"/>
  <c r="M185" i="21"/>
  <c r="K183" i="21"/>
  <c r="L183" i="21" s="1"/>
  <c r="K182" i="21"/>
  <c r="L182" i="21" s="1"/>
  <c r="K181" i="21"/>
  <c r="L181" i="21" s="1"/>
  <c r="K180" i="21"/>
  <c r="L180" i="21" s="1"/>
  <c r="K177" i="21"/>
  <c r="L177" i="21" s="1"/>
  <c r="K176" i="21"/>
  <c r="L176" i="21" s="1"/>
  <c r="M172" i="21"/>
  <c r="M171" i="21"/>
  <c r="K170" i="21"/>
  <c r="L170" i="21" s="1"/>
  <c r="K169" i="21"/>
  <c r="L169" i="21" s="1"/>
  <c r="K168" i="21"/>
  <c r="K167" i="21"/>
  <c r="L167" i="21" s="1"/>
  <c r="K166" i="21"/>
  <c r="L166" i="21" s="1"/>
  <c r="K163" i="21"/>
  <c r="L163" i="21" s="1"/>
  <c r="M159" i="21"/>
  <c r="K155" i="21"/>
  <c r="L155" i="21" s="1"/>
  <c r="K154" i="21"/>
  <c r="L154" i="21" s="1"/>
  <c r="K152" i="21"/>
  <c r="K151" i="21"/>
  <c r="L151" i="21" s="1"/>
  <c r="K147" i="21"/>
  <c r="L147" i="21" s="1"/>
  <c r="M143" i="21"/>
  <c r="M142" i="21"/>
  <c r="K137" i="21"/>
  <c r="L137" i="21" s="1"/>
  <c r="M133" i="21"/>
  <c r="M132" i="21"/>
  <c r="K131" i="21"/>
  <c r="L131" i="21" s="1"/>
  <c r="K130" i="21"/>
  <c r="L130" i="21" s="1"/>
  <c r="A114" i="11"/>
  <c r="J345" i="21"/>
  <c r="L345" i="21" s="1"/>
  <c r="AF105" i="21"/>
  <c r="J333" i="21"/>
  <c r="L333" i="21" s="1"/>
  <c r="AF86" i="21"/>
  <c r="J314" i="21"/>
  <c r="L314" i="21" s="1"/>
  <c r="AF78" i="21"/>
  <c r="J306" i="21"/>
  <c r="L306" i="21" s="1"/>
  <c r="AF66" i="21"/>
  <c r="J294" i="21"/>
  <c r="L294" i="21" s="1"/>
  <c r="AF64" i="21"/>
  <c r="J292" i="21"/>
  <c r="L292" i="21" s="1"/>
  <c r="AF53" i="21"/>
  <c r="J281" i="21"/>
  <c r="L281" i="21" s="1"/>
  <c r="AF49" i="21"/>
  <c r="J277" i="21"/>
  <c r="L277" i="21" s="1"/>
  <c r="AF40" i="21"/>
  <c r="J268" i="21"/>
  <c r="L268" i="21" s="1"/>
  <c r="AF33" i="21"/>
  <c r="J261" i="21"/>
  <c r="L261" i="21" s="1"/>
  <c r="AF28" i="21"/>
  <c r="J256" i="21"/>
  <c r="L256" i="21" s="1"/>
  <c r="AF25" i="21"/>
  <c r="J253" i="21"/>
  <c r="L253" i="21" s="1"/>
  <c r="U117" i="21"/>
  <c r="U108" i="21"/>
  <c r="P106" i="21"/>
  <c r="N502" i="3" s="1"/>
  <c r="U86" i="21"/>
  <c r="U67" i="21"/>
  <c r="N283" i="3" s="1"/>
  <c r="U59" i="21"/>
  <c r="X232" i="3" s="1"/>
  <c r="U54" i="21"/>
  <c r="P52" i="21"/>
  <c r="K153" i="21"/>
  <c r="L153" i="21" s="1"/>
  <c r="M153" i="21"/>
  <c r="P47" i="21"/>
  <c r="K146" i="21"/>
  <c r="L146" i="21" s="1"/>
  <c r="M146" i="21"/>
  <c r="U39" i="21"/>
  <c r="P39" i="21"/>
  <c r="L140" i="21"/>
  <c r="P34" i="21"/>
  <c r="U33" i="21"/>
  <c r="K136" i="21"/>
  <c r="L136" i="21" s="1"/>
  <c r="M136" i="21"/>
  <c r="K135" i="21"/>
  <c r="L135" i="21" s="1"/>
  <c r="M135" i="21"/>
  <c r="P28" i="21"/>
  <c r="U25" i="21"/>
  <c r="K128" i="21"/>
  <c r="L128" i="21" s="1"/>
  <c r="M128" i="21"/>
  <c r="K127" i="21"/>
  <c r="L127" i="21" s="1"/>
  <c r="M127" i="21"/>
  <c r="U22" i="21"/>
  <c r="P20" i="21"/>
  <c r="X217" i="21"/>
  <c r="X216" i="21"/>
  <c r="G216" i="21"/>
  <c r="M215" i="21"/>
  <c r="M214" i="21"/>
  <c r="X209" i="21"/>
  <c r="X208" i="21"/>
  <c r="M207" i="21"/>
  <c r="M206" i="21"/>
  <c r="X201" i="21"/>
  <c r="K200" i="21"/>
  <c r="L200" i="21" s="1"/>
  <c r="X198" i="21"/>
  <c r="M196" i="21"/>
  <c r="M192" i="21"/>
  <c r="G192" i="21"/>
  <c r="M191" i="21"/>
  <c r="M190" i="21"/>
  <c r="M189" i="21"/>
  <c r="K184" i="21"/>
  <c r="L184" i="21" s="1"/>
  <c r="X180" i="21"/>
  <c r="G178" i="21"/>
  <c r="X176" i="21"/>
  <c r="X175" i="21"/>
  <c r="M174" i="21"/>
  <c r="M173" i="21"/>
  <c r="X168" i="21"/>
  <c r="J168" i="21"/>
  <c r="X166" i="21"/>
  <c r="X165" i="21"/>
  <c r="M162" i="21"/>
  <c r="M160" i="21"/>
  <c r="M157" i="21"/>
  <c r="J152" i="21"/>
  <c r="X149" i="21"/>
  <c r="K148" i="21"/>
  <c r="L148" i="21" s="1"/>
  <c r="M141" i="21"/>
  <c r="M140" i="21"/>
  <c r="K139" i="21"/>
  <c r="L139" i="21" s="1"/>
  <c r="K138" i="21"/>
  <c r="L138" i="21" s="1"/>
  <c r="G134" i="21"/>
  <c r="A113" i="11"/>
  <c r="D84" i="31"/>
  <c r="D49" i="31"/>
  <c r="D45" i="31"/>
  <c r="E61" i="30"/>
  <c r="AF113" i="21"/>
  <c r="J341" i="21"/>
  <c r="L341" i="21" s="1"/>
  <c r="AF110" i="21"/>
  <c r="J338" i="21"/>
  <c r="L338" i="21" s="1"/>
  <c r="AF101" i="21"/>
  <c r="J329" i="21"/>
  <c r="L329" i="21" s="1"/>
  <c r="AF97" i="21"/>
  <c r="J325" i="21"/>
  <c r="L325" i="21" s="1"/>
  <c r="AF93" i="21"/>
  <c r="J321" i="21"/>
  <c r="L321" i="21" s="1"/>
  <c r="AF71" i="21"/>
  <c r="J299" i="21"/>
  <c r="L299" i="21" s="1"/>
  <c r="AF62" i="21"/>
  <c r="J290" i="21"/>
  <c r="L290" i="21" s="1"/>
  <c r="AF58" i="21"/>
  <c r="J286" i="21"/>
  <c r="L286" i="21" s="1"/>
  <c r="AF56" i="21"/>
  <c r="J284" i="21"/>
  <c r="L284" i="21" s="1"/>
  <c r="AF44" i="21"/>
  <c r="J272" i="21"/>
  <c r="L272" i="21" s="1"/>
  <c r="AF21" i="21"/>
  <c r="J249" i="21"/>
  <c r="L249" i="21" s="1"/>
  <c r="U109" i="21"/>
  <c r="N521" i="3" s="1"/>
  <c r="U97" i="21"/>
  <c r="N453" i="3" s="1"/>
  <c r="U92" i="21"/>
  <c r="U89" i="21"/>
  <c r="X402" i="3" s="1"/>
  <c r="P84" i="21"/>
  <c r="D383" i="3" s="1"/>
  <c r="P83" i="21"/>
  <c r="X366" i="3" s="1"/>
  <c r="U75" i="21"/>
  <c r="U70" i="21"/>
  <c r="N300" i="3" s="1"/>
  <c r="P68" i="21"/>
  <c r="X281" i="3" s="1"/>
  <c r="U62" i="21"/>
  <c r="X249" i="3" s="1"/>
  <c r="P60" i="21"/>
  <c r="D247" i="3" s="1"/>
  <c r="L160" i="21"/>
  <c r="P55" i="21"/>
  <c r="U49" i="21"/>
  <c r="K149" i="21"/>
  <c r="L149" i="21" s="1"/>
  <c r="M149" i="21"/>
  <c r="P40" i="21"/>
  <c r="M216" i="21"/>
  <c r="M208" i="21"/>
  <c r="X199" i="21"/>
  <c r="M198" i="21"/>
  <c r="M197" i="21"/>
  <c r="M193" i="21"/>
  <c r="J185" i="21"/>
  <c r="L185" i="21" s="1"/>
  <c r="X184" i="21"/>
  <c r="X183" i="21"/>
  <c r="M179" i="21"/>
  <c r="M178" i="21"/>
  <c r="M175" i="21"/>
  <c r="M165" i="21"/>
  <c r="K164" i="21"/>
  <c r="L164" i="21" s="1"/>
  <c r="M156" i="21"/>
  <c r="E548" i="3"/>
  <c r="H546" i="3" s="1"/>
  <c r="E565" i="3"/>
  <c r="H561" i="3" s="1"/>
  <c r="A93" i="11"/>
  <c r="A74" i="11"/>
  <c r="A60" i="11"/>
  <c r="D95" i="31"/>
  <c r="E75" i="30"/>
  <c r="AF116" i="21"/>
  <c r="AF111" i="21"/>
  <c r="AF106" i="21"/>
  <c r="J334" i="21"/>
  <c r="L334" i="21" s="1"/>
  <c r="AF104" i="21"/>
  <c r="AF96" i="21"/>
  <c r="AF92" i="21"/>
  <c r="AF89" i="21"/>
  <c r="J317" i="21"/>
  <c r="L317" i="21" s="1"/>
  <c r="AF87" i="21"/>
  <c r="J315" i="21"/>
  <c r="L315" i="21" s="1"/>
  <c r="AF85" i="21"/>
  <c r="J313" i="21"/>
  <c r="L313" i="21" s="1"/>
  <c r="AF83" i="21"/>
  <c r="J311" i="21"/>
  <c r="L311" i="21" s="1"/>
  <c r="AF79" i="21"/>
  <c r="J307" i="21"/>
  <c r="L307" i="21" s="1"/>
  <c r="AF77" i="21"/>
  <c r="AF72" i="21"/>
  <c r="AF63" i="21"/>
  <c r="AF61" i="21"/>
  <c r="J289" i="21"/>
  <c r="L289" i="21" s="1"/>
  <c r="AF54" i="21"/>
  <c r="J282" i="21"/>
  <c r="L282" i="21" s="1"/>
  <c r="AF48" i="21"/>
  <c r="J276" i="21"/>
  <c r="L276" i="21" s="1"/>
  <c r="AF45" i="21"/>
  <c r="AF42" i="21"/>
  <c r="AF39" i="21"/>
  <c r="AF36" i="21"/>
  <c r="J264" i="21"/>
  <c r="L264" i="21" s="1"/>
  <c r="AF34" i="21"/>
  <c r="AF32" i="21"/>
  <c r="J260" i="21"/>
  <c r="L260" i="21" s="1"/>
  <c r="AF29" i="21"/>
  <c r="J257" i="21"/>
  <c r="L257" i="21" s="1"/>
  <c r="AF27" i="21"/>
  <c r="AF24" i="21"/>
  <c r="J252" i="21"/>
  <c r="L252" i="21" s="1"/>
  <c r="P116" i="21"/>
  <c r="X553" i="3" s="1"/>
  <c r="U113" i="21"/>
  <c r="X538" i="3" s="1"/>
  <c r="U107" i="21"/>
  <c r="X504" i="3" s="1"/>
  <c r="U100" i="21"/>
  <c r="N470" i="3" s="1"/>
  <c r="P98" i="21"/>
  <c r="X451" i="3" s="1"/>
  <c r="U93" i="21"/>
  <c r="P90" i="21"/>
  <c r="D417" i="3" s="1"/>
  <c r="U78" i="21"/>
  <c r="D351" i="3" s="1"/>
  <c r="P76" i="21"/>
  <c r="N332" i="3" s="1"/>
  <c r="P71" i="21"/>
  <c r="X298" i="3" s="1"/>
  <c r="P66" i="21"/>
  <c r="U65" i="21"/>
  <c r="X266" i="3" s="1"/>
  <c r="P63" i="21"/>
  <c r="D264" i="3" s="1"/>
  <c r="P58" i="21"/>
  <c r="N230" i="3" s="1"/>
  <c r="K150" i="21"/>
  <c r="L150" i="21" s="1"/>
  <c r="M150" i="21"/>
  <c r="P46" i="21"/>
  <c r="U43" i="21"/>
  <c r="L143" i="21"/>
  <c r="P38" i="21"/>
  <c r="U35" i="21"/>
  <c r="P32" i="21"/>
  <c r="U29" i="21"/>
  <c r="U26" i="21"/>
  <c r="P24" i="21"/>
  <c r="X215" i="21"/>
  <c r="J215" i="21"/>
  <c r="L215" i="21" s="1"/>
  <c r="J214" i="21"/>
  <c r="L214" i="21" s="1"/>
  <c r="X212" i="21"/>
  <c r="X207" i="21"/>
  <c r="J206" i="21"/>
  <c r="L206" i="21" s="1"/>
  <c r="X205" i="21"/>
  <c r="X204" i="21"/>
  <c r="X195" i="21"/>
  <c r="J190" i="21"/>
  <c r="L190" i="21" s="1"/>
  <c r="X188" i="21"/>
  <c r="X187" i="21"/>
  <c r="G185" i="21"/>
  <c r="X174" i="21"/>
  <c r="X172" i="21"/>
  <c r="X171" i="21"/>
  <c r="M161" i="21"/>
  <c r="M158" i="21"/>
  <c r="X152" i="21"/>
  <c r="X151" i="21"/>
  <c r="K129" i="21"/>
  <c r="L129" i="21" s="1"/>
  <c r="M125" i="21"/>
  <c r="M124" i="21"/>
  <c r="K123" i="21"/>
  <c r="L123" i="21" s="1"/>
  <c r="X147" i="21"/>
  <c r="X137" i="21"/>
  <c r="X136" i="21"/>
  <c r="X129" i="21"/>
  <c r="X128" i="21"/>
  <c r="X155" i="21"/>
  <c r="X154" i="21"/>
  <c r="X142" i="21"/>
  <c r="X160" i="21"/>
  <c r="X156" i="21"/>
  <c r="X145" i="21"/>
  <c r="X135" i="21"/>
  <c r="X132" i="21"/>
  <c r="X127" i="21"/>
  <c r="X125" i="21"/>
  <c r="X124" i="21"/>
  <c r="D102" i="11"/>
  <c r="D48" i="11"/>
  <c r="D79" i="31"/>
  <c r="D23" i="31"/>
  <c r="E102" i="30"/>
  <c r="E65" i="30"/>
  <c r="E25" i="30"/>
  <c r="E20" i="30"/>
  <c r="D83" i="11"/>
  <c r="D73" i="11"/>
  <c r="D44" i="11"/>
  <c r="D37" i="11"/>
  <c r="D30" i="11"/>
  <c r="D28" i="11"/>
  <c r="D20" i="11"/>
  <c r="D90" i="31"/>
  <c r="D76" i="31"/>
  <c r="D66" i="31"/>
  <c r="D38" i="31"/>
  <c r="D31" i="31"/>
  <c r="D32" i="11"/>
  <c r="D51" i="31"/>
  <c r="D97" i="11"/>
  <c r="D67" i="11"/>
  <c r="D54" i="11"/>
  <c r="D110" i="31"/>
  <c r="D100" i="31"/>
  <c r="D73" i="31"/>
  <c r="D68" i="31"/>
  <c r="D57" i="31"/>
  <c r="D28" i="31"/>
  <c r="D20" i="31"/>
  <c r="E56" i="30"/>
  <c r="D111" i="11"/>
  <c r="D109" i="11"/>
  <c r="D64" i="11"/>
  <c r="D98" i="31"/>
  <c r="D88" i="31"/>
  <c r="D78" i="31"/>
  <c r="D55" i="31"/>
  <c r="D18" i="31"/>
  <c r="E108" i="30"/>
  <c r="E99" i="30"/>
  <c r="E40" i="30"/>
  <c r="D114" i="11"/>
  <c r="D43" i="11"/>
  <c r="E87" i="30"/>
  <c r="X194" i="21"/>
  <c r="L194" i="21"/>
  <c r="L186" i="21"/>
  <c r="L178" i="21"/>
  <c r="X179" i="21"/>
  <c r="L174" i="21"/>
  <c r="X161" i="21"/>
  <c r="X146" i="21"/>
  <c r="X150" i="21"/>
  <c r="L142" i="21"/>
  <c r="D79" i="11"/>
  <c r="E79" i="30"/>
  <c r="D80" i="31"/>
  <c r="D19" i="31"/>
  <c r="E18" i="30"/>
  <c r="D96" i="31"/>
  <c r="E95" i="30"/>
  <c r="D95" i="11"/>
  <c r="D63" i="31"/>
  <c r="D62" i="11"/>
  <c r="E62" i="30"/>
  <c r="D93" i="31"/>
  <c r="D92" i="11"/>
  <c r="E92" i="30"/>
  <c r="D101" i="31"/>
  <c r="D100" i="11"/>
  <c r="E100" i="30"/>
  <c r="E93" i="30"/>
  <c r="D94" i="31"/>
  <c r="D93" i="11"/>
  <c r="F470" i="3"/>
  <c r="Z504" i="3"/>
  <c r="D98" i="11"/>
  <c r="D86" i="11"/>
  <c r="D82" i="11"/>
  <c r="D50" i="11"/>
  <c r="D46" i="11"/>
  <c r="D104" i="31"/>
  <c r="D99" i="31"/>
  <c r="D67" i="31"/>
  <c r="D50" i="31"/>
  <c r="E103" i="30"/>
  <c r="E57" i="30"/>
  <c r="E32" i="30"/>
  <c r="P113" i="21"/>
  <c r="X536" i="3" s="1"/>
  <c r="P105" i="21"/>
  <c r="D502" i="3" s="1"/>
  <c r="P97" i="21"/>
  <c r="N451" i="3" s="1"/>
  <c r="P89" i="21"/>
  <c r="X400" i="3" s="1"/>
  <c r="P75" i="21"/>
  <c r="E334" i="3"/>
  <c r="D113" i="11"/>
  <c r="D76" i="11"/>
  <c r="D68" i="11"/>
  <c r="D66" i="11"/>
  <c r="D35" i="11"/>
  <c r="D31" i="11"/>
  <c r="D115" i="31"/>
  <c r="D87" i="31"/>
  <c r="D83" i="31"/>
  <c r="D74" i="31"/>
  <c r="D58" i="31"/>
  <c r="E106" i="30"/>
  <c r="E94" i="30"/>
  <c r="E35" i="30"/>
  <c r="E31" i="30"/>
  <c r="AO115" i="21"/>
  <c r="U112" i="21"/>
  <c r="N538" i="3" s="1"/>
  <c r="AO107" i="21"/>
  <c r="D104" i="11" s="1"/>
  <c r="U104" i="21"/>
  <c r="X487" i="3" s="1"/>
  <c r="AO99" i="21"/>
  <c r="U96" i="21"/>
  <c r="D453" i="3" s="1"/>
  <c r="AO91" i="21"/>
  <c r="D88" i="11" s="1"/>
  <c r="U88" i="21"/>
  <c r="N402" i="3" s="1"/>
  <c r="P67" i="21"/>
  <c r="N281" i="3" s="1"/>
  <c r="Y366" i="3"/>
  <c r="P419" i="3"/>
  <c r="F451" i="3"/>
  <c r="Z485" i="3"/>
  <c r="Y555" i="3"/>
  <c r="P555" i="3"/>
  <c r="D108" i="11"/>
  <c r="D106" i="11"/>
  <c r="D101" i="11"/>
  <c r="D85" i="11"/>
  <c r="D81" i="11"/>
  <c r="D59" i="11"/>
  <c r="D102" i="31"/>
  <c r="D86" i="31"/>
  <c r="D82" i="31"/>
  <c r="D77" i="31"/>
  <c r="D69" i="31"/>
  <c r="P117" i="21"/>
  <c r="P109" i="21"/>
  <c r="P101" i="21"/>
  <c r="X468" i="3" s="1"/>
  <c r="P93" i="21"/>
  <c r="P59" i="21"/>
  <c r="X230" i="3" s="1"/>
  <c r="U53" i="21"/>
  <c r="P51" i="21"/>
  <c r="P43" i="21"/>
  <c r="P35" i="21"/>
  <c r="U34" i="21"/>
  <c r="P19" i="21"/>
  <c r="U82" i="21"/>
  <c r="N368" i="3" s="1"/>
  <c r="U74" i="21"/>
  <c r="X317" i="3" s="1"/>
  <c r="U66" i="21"/>
  <c r="D283" i="3" s="1"/>
  <c r="U58" i="21"/>
  <c r="N232" i="3" s="1"/>
  <c r="U50" i="21"/>
  <c r="U42" i="21"/>
  <c r="P31" i="21"/>
  <c r="U30" i="21"/>
  <c r="A79" i="11"/>
  <c r="D114" i="31"/>
  <c r="O378" i="3"/>
  <c r="N378" i="3" s="1"/>
  <c r="D78" i="11"/>
  <c r="D56" i="31"/>
  <c r="E55" i="30"/>
  <c r="O293" i="3"/>
  <c r="P287" i="3" s="1"/>
  <c r="A106" i="11"/>
  <c r="A98" i="11"/>
  <c r="A90" i="11"/>
  <c r="A80" i="11"/>
  <c r="A64" i="11"/>
  <c r="A46" i="11"/>
  <c r="H577" i="3"/>
  <c r="H70" i="3"/>
  <c r="D291" i="3"/>
  <c r="E400" i="3"/>
  <c r="D578" i="3"/>
  <c r="D580" i="3"/>
  <c r="AB85" i="3"/>
  <c r="H68" i="3"/>
  <c r="Z84" i="3"/>
  <c r="D576" i="3"/>
  <c r="D582" i="3"/>
  <c r="E281" i="3"/>
  <c r="D287" i="3"/>
  <c r="D290" i="3"/>
  <c r="H579" i="3"/>
  <c r="Y281" i="3"/>
  <c r="F287" i="3"/>
  <c r="F576" i="3"/>
  <c r="F578" i="3"/>
  <c r="F580" i="3"/>
  <c r="N223" i="3"/>
  <c r="O247" i="3"/>
  <c r="O249" i="3"/>
  <c r="F577" i="3"/>
  <c r="F579" i="3"/>
  <c r="F581" i="3"/>
  <c r="H491" i="3"/>
  <c r="H581" i="3"/>
  <c r="Z444" i="3"/>
  <c r="Z440" i="3"/>
  <c r="O470" i="3"/>
  <c r="O468" i="3"/>
  <c r="O436" i="3"/>
  <c r="N436" i="3"/>
  <c r="O434" i="3"/>
  <c r="Y264" i="3"/>
  <c r="O417" i="3"/>
  <c r="D493" i="3"/>
  <c r="F494" i="3"/>
  <c r="D496" i="3"/>
  <c r="D526" i="3"/>
  <c r="H530" i="3"/>
  <c r="H495" i="3"/>
  <c r="H69" i="3"/>
  <c r="R221" i="3"/>
  <c r="R224" i="3"/>
  <c r="O264" i="3"/>
  <c r="H360" i="3"/>
  <c r="N366" i="3"/>
  <c r="X445" i="3"/>
  <c r="D492" i="3"/>
  <c r="F493" i="3"/>
  <c r="H494" i="3"/>
  <c r="H496" i="3"/>
  <c r="D525" i="3"/>
  <c r="N565" i="3"/>
  <c r="R561" i="3"/>
  <c r="H492" i="3"/>
  <c r="D494" i="3"/>
  <c r="N219" i="3"/>
  <c r="P222" i="3"/>
  <c r="R304" i="3"/>
  <c r="F357" i="3"/>
  <c r="O366" i="3"/>
  <c r="D491" i="3"/>
  <c r="F492" i="3"/>
  <c r="H493" i="3"/>
  <c r="F495" i="3"/>
  <c r="D497" i="3"/>
  <c r="O502" i="3"/>
  <c r="P576" i="3"/>
  <c r="Z83" i="3"/>
  <c r="F88" i="3"/>
  <c r="H156" i="3"/>
  <c r="H154" i="3"/>
  <c r="D72" i="3"/>
  <c r="D66" i="3"/>
  <c r="D87" i="3"/>
  <c r="X436" i="3"/>
  <c r="O300" i="3"/>
  <c r="O298" i="3"/>
  <c r="N298" i="3"/>
  <c r="Y317" i="3"/>
  <c r="O334" i="3"/>
  <c r="O332" i="3"/>
  <c r="Y283" i="3"/>
  <c r="O453" i="3"/>
  <c r="O451" i="3"/>
  <c r="E266" i="3"/>
  <c r="R305" i="3"/>
  <c r="D334" i="3"/>
  <c r="E332" i="3"/>
  <c r="X264" i="3"/>
  <c r="N306" i="3"/>
  <c r="O368" i="3"/>
  <c r="E536" i="3"/>
  <c r="X349" i="3"/>
  <c r="D355" i="3"/>
  <c r="H357" i="3"/>
  <c r="O485" i="3"/>
  <c r="F491" i="3"/>
  <c r="D495" i="3"/>
  <c r="Y536" i="3"/>
  <c r="P559" i="3"/>
  <c r="N561" i="3"/>
  <c r="N563" i="3"/>
  <c r="P564" i="3"/>
  <c r="H326" i="3"/>
  <c r="D325" i="3"/>
  <c r="F324" i="3"/>
  <c r="D321" i="3"/>
  <c r="Y453" i="3"/>
  <c r="Y451" i="3"/>
  <c r="O538" i="3"/>
  <c r="D67" i="3"/>
  <c r="AB83" i="3"/>
  <c r="D86" i="3"/>
  <c r="H87" i="3"/>
  <c r="H88" i="3"/>
  <c r="X88" i="3"/>
  <c r="X152" i="3"/>
  <c r="H323" i="3"/>
  <c r="D324" i="3"/>
  <c r="X519" i="3"/>
  <c r="X521" i="3"/>
  <c r="Y519" i="3"/>
  <c r="H66" i="3"/>
  <c r="F67" i="3"/>
  <c r="D68" i="3"/>
  <c r="D69" i="3"/>
  <c r="D70" i="3"/>
  <c r="D71" i="3"/>
  <c r="D83" i="3"/>
  <c r="F84" i="3"/>
  <c r="F85" i="3"/>
  <c r="F86" i="3"/>
  <c r="Z86" i="3"/>
  <c r="Z87" i="3"/>
  <c r="Z88" i="3"/>
  <c r="H151" i="3"/>
  <c r="Z151" i="3"/>
  <c r="AB152" i="3"/>
  <c r="R219" i="3"/>
  <c r="P221" i="3"/>
  <c r="H290" i="3"/>
  <c r="H289" i="3"/>
  <c r="H288" i="3"/>
  <c r="H292" i="3"/>
  <c r="F291" i="3"/>
  <c r="F290" i="3"/>
  <c r="F289" i="3"/>
  <c r="D288" i="3"/>
  <c r="E298" i="3"/>
  <c r="Y334" i="3"/>
  <c r="Y332" i="3"/>
  <c r="X334" i="3"/>
  <c r="X332" i="3"/>
  <c r="D470" i="3"/>
  <c r="E468" i="3"/>
  <c r="E470" i="3"/>
  <c r="Z154" i="3"/>
  <c r="Z155" i="3"/>
  <c r="AB156" i="3"/>
  <c r="O402" i="3"/>
  <c r="F66" i="3"/>
  <c r="D85" i="3"/>
  <c r="X87" i="3"/>
  <c r="X151" i="3"/>
  <c r="D156" i="3"/>
  <c r="O400" i="3"/>
  <c r="H67" i="3"/>
  <c r="F68" i="3"/>
  <c r="F69" i="3"/>
  <c r="F70" i="3"/>
  <c r="F71" i="3"/>
  <c r="H83" i="3"/>
  <c r="X83" i="3"/>
  <c r="H84" i="3"/>
  <c r="X84" i="3"/>
  <c r="H85" i="3"/>
  <c r="X85" i="3"/>
  <c r="AB86" i="3"/>
  <c r="AB87" i="3"/>
  <c r="D89" i="3"/>
  <c r="X89" i="3"/>
  <c r="D153" i="3"/>
  <c r="AB153" i="3"/>
  <c r="X154" i="3"/>
  <c r="X155" i="3"/>
  <c r="X157" i="3"/>
  <c r="N225" i="3"/>
  <c r="P224" i="3"/>
  <c r="N221" i="3"/>
  <c r="R220" i="3"/>
  <c r="R223" i="3"/>
  <c r="P220" i="3"/>
  <c r="E249" i="3"/>
  <c r="E247" i="3"/>
  <c r="Y249" i="3"/>
  <c r="O266" i="3"/>
  <c r="Y300" i="3"/>
  <c r="Y298" i="3"/>
  <c r="R309" i="3"/>
  <c r="P305" i="3"/>
  <c r="P309" i="3"/>
  <c r="N307" i="3"/>
  <c r="E368" i="3"/>
  <c r="E366" i="3"/>
  <c r="D366" i="3"/>
  <c r="Y368" i="3"/>
  <c r="D510" i="3"/>
  <c r="D513" i="3"/>
  <c r="R564" i="3"/>
  <c r="N564" i="3"/>
  <c r="R563" i="3"/>
  <c r="P560" i="3"/>
  <c r="P563" i="3"/>
  <c r="R562" i="3"/>
  <c r="N560" i="3"/>
  <c r="R559" i="3"/>
  <c r="N559" i="3"/>
  <c r="E417" i="3"/>
  <c r="Y419" i="3"/>
  <c r="D436" i="3"/>
  <c r="E434" i="3"/>
  <c r="E436" i="3"/>
  <c r="D434" i="3"/>
  <c r="E485" i="3"/>
  <c r="Y487" i="3"/>
  <c r="X485" i="3"/>
  <c r="E502" i="3"/>
  <c r="E504" i="3"/>
  <c r="R581" i="3"/>
  <c r="P580" i="3"/>
  <c r="P578" i="3"/>
  <c r="E264" i="3"/>
  <c r="D361" i="3"/>
  <c r="H356" i="3"/>
  <c r="D359" i="3"/>
  <c r="F358" i="3"/>
  <c r="F529" i="3"/>
  <c r="F528" i="3"/>
  <c r="D529" i="3"/>
  <c r="D528" i="3"/>
  <c r="H526" i="3"/>
  <c r="F525" i="3"/>
  <c r="N571" i="3"/>
  <c r="O571" i="3"/>
  <c r="O572" i="3"/>
  <c r="N570" i="3"/>
  <c r="N572" i="3"/>
  <c r="E402" i="3"/>
  <c r="N582" i="3"/>
  <c r="F83" i="3"/>
  <c r="D84" i="3"/>
  <c r="AB84" i="3"/>
  <c r="Z85" i="3"/>
  <c r="H86" i="3"/>
  <c r="X86" i="3"/>
  <c r="F87" i="3"/>
  <c r="D152" i="3"/>
  <c r="F153" i="3"/>
  <c r="Z153" i="3"/>
  <c r="AB154" i="3"/>
  <c r="F156" i="3"/>
  <c r="Y230" i="3"/>
  <c r="F152" i="3"/>
  <c r="F155" i="3"/>
  <c r="O232" i="3"/>
  <c r="N317" i="3"/>
  <c r="O317" i="3"/>
  <c r="O315" i="3"/>
  <c r="D155" i="3"/>
  <c r="F154" i="3"/>
  <c r="H153" i="3"/>
  <c r="D151" i="3"/>
  <c r="E230" i="3"/>
  <c r="E232" i="3"/>
  <c r="F151" i="3"/>
  <c r="H152" i="3"/>
  <c r="D154" i="3"/>
  <c r="H155" i="3"/>
  <c r="D157" i="3"/>
  <c r="Z156" i="3"/>
  <c r="AB155" i="3"/>
  <c r="X153" i="3"/>
  <c r="Z152" i="3"/>
  <c r="AB151" i="3"/>
  <c r="O230" i="3"/>
  <c r="Y232" i="3"/>
  <c r="O281" i="3"/>
  <c r="E283" i="3"/>
  <c r="D281" i="3"/>
  <c r="N310" i="3"/>
  <c r="N309" i="3"/>
  <c r="P308" i="3"/>
  <c r="R307" i="3"/>
  <c r="N305" i="3"/>
  <c r="P304" i="3"/>
  <c r="N308" i="3"/>
  <c r="P307" i="3"/>
  <c r="R306" i="3"/>
  <c r="N304" i="3"/>
  <c r="E349" i="3"/>
  <c r="E351" i="3"/>
  <c r="Y349" i="3"/>
  <c r="O385" i="3"/>
  <c r="E521" i="3"/>
  <c r="D521" i="3"/>
  <c r="E519" i="3"/>
  <c r="P219" i="3"/>
  <c r="N220" i="3"/>
  <c r="R222" i="3"/>
  <c r="P223" i="3"/>
  <c r="N224" i="3"/>
  <c r="D293" i="3"/>
  <c r="F292" i="3"/>
  <c r="H291" i="3"/>
  <c r="D289" i="3"/>
  <c r="F288" i="3"/>
  <c r="H287" i="3"/>
  <c r="P306" i="3"/>
  <c r="E317" i="3"/>
  <c r="D317" i="3"/>
  <c r="Y315" i="3"/>
  <c r="F323" i="3"/>
  <c r="O383" i="3"/>
  <c r="D327" i="3"/>
  <c r="F326" i="3"/>
  <c r="H325" i="3"/>
  <c r="D323" i="3"/>
  <c r="F322" i="3"/>
  <c r="H321" i="3"/>
  <c r="D326" i="3"/>
  <c r="F325" i="3"/>
  <c r="H324" i="3"/>
  <c r="D322" i="3"/>
  <c r="F321" i="3"/>
  <c r="O351" i="3"/>
  <c r="N351" i="3"/>
  <c r="E383" i="3"/>
  <c r="E385" i="3"/>
  <c r="X385" i="3"/>
  <c r="Y385" i="3"/>
  <c r="Y383" i="3"/>
  <c r="F355" i="3"/>
  <c r="D356" i="3"/>
  <c r="H358" i="3"/>
  <c r="F359" i="3"/>
  <c r="D360" i="3"/>
  <c r="X441" i="3"/>
  <c r="H511" i="3"/>
  <c r="H355" i="3"/>
  <c r="F356" i="3"/>
  <c r="D357" i="3"/>
  <c r="H359" i="3"/>
  <c r="F360" i="3"/>
  <c r="AB443" i="3"/>
  <c r="X446" i="3"/>
  <c r="X444" i="3"/>
  <c r="Z443" i="3"/>
  <c r="AB442" i="3"/>
  <c r="X440" i="3"/>
  <c r="AB445" i="3"/>
  <c r="X443" i="3"/>
  <c r="Z442" i="3"/>
  <c r="AB441" i="3"/>
  <c r="Z445" i="3"/>
  <c r="AB444" i="3"/>
  <c r="X442" i="3"/>
  <c r="Z441" i="3"/>
  <c r="AB440" i="3"/>
  <c r="D512" i="3"/>
  <c r="F511" i="3"/>
  <c r="H510" i="3"/>
  <c r="D514" i="3"/>
  <c r="H512" i="3"/>
  <c r="D511" i="3"/>
  <c r="H509" i="3"/>
  <c r="H508" i="3"/>
  <c r="H513" i="3"/>
  <c r="F512" i="3"/>
  <c r="F509" i="3"/>
  <c r="F508" i="3"/>
  <c r="F513" i="3"/>
  <c r="F510" i="3"/>
  <c r="D509" i="3"/>
  <c r="D508" i="3"/>
  <c r="Y402" i="3"/>
  <c r="E419" i="3"/>
  <c r="N419" i="3"/>
  <c r="Y436" i="3"/>
  <c r="E453" i="3"/>
  <c r="Y470" i="3"/>
  <c r="E487" i="3"/>
  <c r="Y504" i="3"/>
  <c r="O519" i="3"/>
  <c r="D531" i="3"/>
  <c r="F530" i="3"/>
  <c r="H529" i="3"/>
  <c r="D527" i="3"/>
  <c r="F526" i="3"/>
  <c r="H525" i="3"/>
  <c r="O555" i="3"/>
  <c r="Y400" i="3"/>
  <c r="N417" i="3"/>
  <c r="X419" i="3"/>
  <c r="Y434" i="3"/>
  <c r="Y468" i="3"/>
  <c r="N485" i="3"/>
  <c r="Y502" i="3"/>
  <c r="F527" i="3"/>
  <c r="H528" i="3"/>
  <c r="D530" i="3"/>
  <c r="O553" i="3"/>
  <c r="O521" i="3"/>
  <c r="E553" i="3"/>
  <c r="E555" i="3"/>
  <c r="D555" i="3"/>
  <c r="Y553" i="3"/>
  <c r="R576" i="3"/>
  <c r="N577" i="3"/>
  <c r="R578" i="3"/>
  <c r="N579" i="3"/>
  <c r="R580" i="3"/>
  <c r="N581" i="3"/>
  <c r="R560" i="3"/>
  <c r="P561" i="3"/>
  <c r="N562" i="3"/>
  <c r="O570" i="3"/>
  <c r="H576" i="3"/>
  <c r="D577" i="3"/>
  <c r="P577" i="3"/>
  <c r="H578" i="3"/>
  <c r="D579" i="3"/>
  <c r="P579" i="3"/>
  <c r="H580" i="3"/>
  <c r="P581" i="3"/>
  <c r="N576" i="3"/>
  <c r="R577" i="3"/>
  <c r="N578" i="3"/>
  <c r="R579" i="3"/>
  <c r="N580" i="3"/>
  <c r="H41" i="3"/>
  <c r="R24" i="3"/>
  <c r="BF19" i="21"/>
  <c r="R11" i="3" s="1"/>
  <c r="BF20" i="21"/>
  <c r="AB11" i="3" s="1"/>
  <c r="BF21" i="21"/>
  <c r="H28" i="3" s="1"/>
  <c r="BF22" i="21"/>
  <c r="R28" i="3" s="1"/>
  <c r="BF23" i="21"/>
  <c r="AB28" i="3" s="1"/>
  <c r="BF24" i="21"/>
  <c r="H45" i="3" s="1"/>
  <c r="BF25" i="21"/>
  <c r="R45" i="3" s="1"/>
  <c r="BF26" i="21"/>
  <c r="AB45" i="3" s="1"/>
  <c r="BF27" i="21"/>
  <c r="H62" i="3" s="1"/>
  <c r="BF28" i="21"/>
  <c r="R62" i="3" s="1"/>
  <c r="BF29" i="21"/>
  <c r="AB62" i="3" s="1"/>
  <c r="BF30" i="21"/>
  <c r="H79" i="3" s="1"/>
  <c r="BF31" i="21"/>
  <c r="R79" i="3" s="1"/>
  <c r="BF32" i="21"/>
  <c r="AB79" i="3" s="1"/>
  <c r="BF33" i="21"/>
  <c r="H96" i="3" s="1"/>
  <c r="BF34" i="21"/>
  <c r="R96" i="3" s="1"/>
  <c r="BF35" i="21"/>
  <c r="AB96" i="3" s="1"/>
  <c r="BF36" i="21"/>
  <c r="H113" i="3" s="1"/>
  <c r="BF37" i="21"/>
  <c r="R113" i="3" s="1"/>
  <c r="BF38" i="21"/>
  <c r="AB113" i="3" s="1"/>
  <c r="BF39" i="21"/>
  <c r="H130" i="3" s="1"/>
  <c r="BF40" i="21"/>
  <c r="R130" i="3" s="1"/>
  <c r="BF41" i="21"/>
  <c r="AB130" i="3" s="1"/>
  <c r="BF42" i="21"/>
  <c r="H147" i="3" s="1"/>
  <c r="BF43" i="21"/>
  <c r="R147" i="3" s="1"/>
  <c r="BF44" i="21"/>
  <c r="AB147" i="3" s="1"/>
  <c r="BF45" i="21"/>
  <c r="H164" i="3" s="1"/>
  <c r="BF46" i="21"/>
  <c r="R164" i="3" s="1"/>
  <c r="BF47" i="21"/>
  <c r="AB164" i="3" s="1"/>
  <c r="BF48" i="21"/>
  <c r="H181" i="3" s="1"/>
  <c r="BF49" i="21"/>
  <c r="R181" i="3" s="1"/>
  <c r="BF50" i="21"/>
  <c r="AB181" i="3" s="1"/>
  <c r="BF51" i="21"/>
  <c r="H198" i="3" s="1"/>
  <c r="BF52" i="21"/>
  <c r="R198" i="3" s="1"/>
  <c r="BF53" i="21"/>
  <c r="AB198" i="3" s="1"/>
  <c r="BF54" i="21"/>
  <c r="H215" i="3" s="1"/>
  <c r="BF55" i="21"/>
  <c r="R215" i="3" s="1"/>
  <c r="BF56" i="21"/>
  <c r="AB215" i="3" s="1"/>
  <c r="BF18" i="21"/>
  <c r="H11" i="3" s="1"/>
  <c r="F389" i="3" l="1"/>
  <c r="D389" i="3"/>
  <c r="AB119" i="3"/>
  <c r="X123" i="3"/>
  <c r="F409" i="3"/>
  <c r="F219" i="3"/>
  <c r="X293" i="3"/>
  <c r="X118" i="3"/>
  <c r="N190" i="3"/>
  <c r="N139" i="3"/>
  <c r="N188" i="3"/>
  <c r="F411" i="3"/>
  <c r="X236" i="3"/>
  <c r="F222" i="3"/>
  <c r="P189" i="3"/>
  <c r="Z121" i="3"/>
  <c r="R185" i="3"/>
  <c r="P139" i="3"/>
  <c r="Z118" i="3"/>
  <c r="H220" i="3"/>
  <c r="H223" i="3"/>
  <c r="Z119" i="3"/>
  <c r="X122" i="3"/>
  <c r="P137" i="3"/>
  <c r="N427" i="3"/>
  <c r="D259" i="3"/>
  <c r="P185" i="3"/>
  <c r="AB118" i="3"/>
  <c r="AB122" i="3"/>
  <c r="R138" i="3"/>
  <c r="N185" i="3"/>
  <c r="D222" i="3"/>
  <c r="Z120" i="3"/>
  <c r="AB121" i="3"/>
  <c r="F223" i="3"/>
  <c r="N137" i="3"/>
  <c r="X117" i="3"/>
  <c r="P134" i="3"/>
  <c r="H219" i="3"/>
  <c r="X119" i="3"/>
  <c r="N134" i="3"/>
  <c r="F393" i="3"/>
  <c r="F407" i="3"/>
  <c r="AB290" i="3"/>
  <c r="AB288" i="3"/>
  <c r="D219" i="3"/>
  <c r="P136" i="3"/>
  <c r="X120" i="3"/>
  <c r="N189" i="3"/>
  <c r="X121" i="3"/>
  <c r="F220" i="3"/>
  <c r="F224" i="3"/>
  <c r="AB120" i="3"/>
  <c r="AB117" i="3"/>
  <c r="Z117" i="3"/>
  <c r="N461" i="3"/>
  <c r="H394" i="3"/>
  <c r="F406" i="3"/>
  <c r="P459" i="3"/>
  <c r="N458" i="3"/>
  <c r="H407" i="3"/>
  <c r="P425" i="3"/>
  <c r="R204" i="3"/>
  <c r="X71" i="3"/>
  <c r="H409" i="3"/>
  <c r="R462" i="3"/>
  <c r="P461" i="3"/>
  <c r="R428" i="3"/>
  <c r="P427" i="3"/>
  <c r="F254" i="3"/>
  <c r="H222" i="3"/>
  <c r="D253" i="3"/>
  <c r="H221" i="3"/>
  <c r="R207" i="3"/>
  <c r="R188" i="3"/>
  <c r="X287" i="3"/>
  <c r="R139" i="3"/>
  <c r="F256" i="3"/>
  <c r="D225" i="3"/>
  <c r="Z236" i="3"/>
  <c r="P188" i="3"/>
  <c r="N136" i="3"/>
  <c r="P203" i="3"/>
  <c r="H224" i="3"/>
  <c r="R190" i="3"/>
  <c r="D221" i="3"/>
  <c r="P190" i="3"/>
  <c r="N424" i="3"/>
  <c r="AB287" i="3"/>
  <c r="D256" i="3"/>
  <c r="H411" i="3"/>
  <c r="D406" i="3"/>
  <c r="D411" i="3"/>
  <c r="R459" i="3"/>
  <c r="N463" i="3"/>
  <c r="R425" i="3"/>
  <c r="N429" i="3"/>
  <c r="H257" i="3"/>
  <c r="D220" i="3"/>
  <c r="AB326" i="3"/>
  <c r="AB291" i="3"/>
  <c r="Z239" i="3"/>
  <c r="D223" i="3"/>
  <c r="P204" i="3"/>
  <c r="N186" i="3"/>
  <c r="Z290" i="3"/>
  <c r="R135" i="3"/>
  <c r="R187" i="3"/>
  <c r="N135" i="3"/>
  <c r="F221" i="3"/>
  <c r="P187" i="3"/>
  <c r="R189" i="3"/>
  <c r="N187" i="3"/>
  <c r="P135" i="3"/>
  <c r="D480" i="3"/>
  <c r="AB373" i="3"/>
  <c r="H135" i="3"/>
  <c r="X16" i="3"/>
  <c r="P117" i="3"/>
  <c r="H170" i="3"/>
  <c r="R122" i="3"/>
  <c r="D304" i="3"/>
  <c r="D106" i="3"/>
  <c r="Z188" i="3"/>
  <c r="F185" i="3"/>
  <c r="D185" i="3"/>
  <c r="P475" i="3"/>
  <c r="P326" i="3"/>
  <c r="AB105" i="3"/>
  <c r="F476" i="3"/>
  <c r="H187" i="3"/>
  <c r="P122" i="3"/>
  <c r="P325" i="3"/>
  <c r="F309" i="3"/>
  <c r="Z476" i="3"/>
  <c r="R325" i="3"/>
  <c r="Z475" i="3"/>
  <c r="H168" i="3"/>
  <c r="Z377" i="3"/>
  <c r="R120" i="3"/>
  <c r="D101" i="3"/>
  <c r="N87" i="3"/>
  <c r="Z50" i="3"/>
  <c r="R475" i="3"/>
  <c r="D169" i="3"/>
  <c r="Z185" i="3"/>
  <c r="X49" i="3"/>
  <c r="D478" i="3"/>
  <c r="F135" i="3"/>
  <c r="R117" i="3"/>
  <c r="X52" i="3"/>
  <c r="D104" i="3"/>
  <c r="X390" i="3"/>
  <c r="F186" i="3"/>
  <c r="H342" i="3"/>
  <c r="D306" i="3"/>
  <c r="N324" i="3"/>
  <c r="D479" i="3"/>
  <c r="X188" i="3"/>
  <c r="Z477" i="3"/>
  <c r="Z17" i="3"/>
  <c r="D341" i="3"/>
  <c r="F100" i="3"/>
  <c r="X21" i="3"/>
  <c r="Z376" i="3"/>
  <c r="H171" i="3"/>
  <c r="Z19" i="3"/>
  <c r="Z391" i="3"/>
  <c r="H101" i="3"/>
  <c r="H338" i="3"/>
  <c r="R326" i="3"/>
  <c r="D305" i="3"/>
  <c r="X51" i="3"/>
  <c r="P474" i="3"/>
  <c r="P120" i="3"/>
  <c r="AB391" i="3"/>
  <c r="N480" i="3"/>
  <c r="N478" i="3"/>
  <c r="N476" i="3"/>
  <c r="H393" i="3"/>
  <c r="P84" i="3"/>
  <c r="X374" i="3"/>
  <c r="F341" i="3"/>
  <c r="P323" i="3"/>
  <c r="F474" i="3"/>
  <c r="F475" i="3"/>
  <c r="H188" i="3"/>
  <c r="X475" i="3"/>
  <c r="X476" i="3"/>
  <c r="X477" i="3"/>
  <c r="X480" i="3"/>
  <c r="Z190" i="3"/>
  <c r="D189" i="3"/>
  <c r="Z186" i="3"/>
  <c r="F173" i="3"/>
  <c r="D136" i="3"/>
  <c r="R121" i="3"/>
  <c r="Z51" i="3"/>
  <c r="AB16" i="3"/>
  <c r="AB393" i="3"/>
  <c r="F339" i="3"/>
  <c r="D310" i="3"/>
  <c r="D103" i="3"/>
  <c r="AB19" i="3"/>
  <c r="X15" i="3"/>
  <c r="X20" i="3"/>
  <c r="X373" i="3"/>
  <c r="AB375" i="3"/>
  <c r="Z105" i="3"/>
  <c r="D100" i="3"/>
  <c r="Z18" i="3"/>
  <c r="N474" i="3"/>
  <c r="AB392" i="3"/>
  <c r="AB394" i="3"/>
  <c r="AB188" i="3"/>
  <c r="P121" i="3"/>
  <c r="N121" i="3"/>
  <c r="N86" i="3"/>
  <c r="H186" i="3"/>
  <c r="F105" i="3"/>
  <c r="D105" i="3"/>
  <c r="X54" i="3"/>
  <c r="H343" i="3"/>
  <c r="H339" i="3"/>
  <c r="N321" i="3"/>
  <c r="P321" i="3"/>
  <c r="N325" i="3"/>
  <c r="F304" i="3"/>
  <c r="H307" i="3"/>
  <c r="Z49" i="3"/>
  <c r="R88" i="3"/>
  <c r="R119" i="3"/>
  <c r="F168" i="3"/>
  <c r="R87" i="3"/>
  <c r="AB17" i="3"/>
  <c r="Z100" i="3"/>
  <c r="H479" i="3"/>
  <c r="P479" i="3"/>
  <c r="R474" i="3"/>
  <c r="Z373" i="3"/>
  <c r="H340" i="3"/>
  <c r="R322" i="3"/>
  <c r="D474" i="3"/>
  <c r="H477" i="3"/>
  <c r="D476" i="3"/>
  <c r="AB186" i="3"/>
  <c r="AB477" i="3"/>
  <c r="AB478" i="3"/>
  <c r="X474" i="3"/>
  <c r="D170" i="3"/>
  <c r="F139" i="3"/>
  <c r="D138" i="3"/>
  <c r="N119" i="3"/>
  <c r="AB50" i="3"/>
  <c r="Z392" i="3"/>
  <c r="F138" i="3"/>
  <c r="D102" i="3"/>
  <c r="AB18" i="3"/>
  <c r="X19" i="3"/>
  <c r="Z375" i="3"/>
  <c r="X376" i="3"/>
  <c r="D190" i="3"/>
  <c r="F137" i="3"/>
  <c r="N122" i="3"/>
  <c r="P119" i="3"/>
  <c r="AB104" i="3"/>
  <c r="P477" i="3"/>
  <c r="AB374" i="3"/>
  <c r="X391" i="3"/>
  <c r="N118" i="3"/>
  <c r="F170" i="3"/>
  <c r="X105" i="3"/>
  <c r="N85" i="3"/>
  <c r="H173" i="3"/>
  <c r="F104" i="3"/>
  <c r="H103" i="3"/>
  <c r="X50" i="3"/>
  <c r="AB54" i="3"/>
  <c r="F338" i="3"/>
  <c r="D342" i="3"/>
  <c r="N322" i="3"/>
  <c r="P322" i="3"/>
  <c r="N326" i="3"/>
  <c r="F306" i="3"/>
  <c r="F308" i="3"/>
  <c r="R324" i="3"/>
  <c r="N479" i="3"/>
  <c r="D173" i="3"/>
  <c r="R86" i="3"/>
  <c r="P88" i="3"/>
  <c r="R477" i="3"/>
  <c r="AB100" i="3"/>
  <c r="N475" i="3"/>
  <c r="AB51" i="3"/>
  <c r="X189" i="3"/>
  <c r="Z16" i="3"/>
  <c r="AB52" i="3"/>
  <c r="H308" i="3"/>
  <c r="X101" i="3"/>
  <c r="P87" i="3"/>
  <c r="R85" i="3"/>
  <c r="H475" i="3"/>
  <c r="AB372" i="3"/>
  <c r="D338" i="3"/>
  <c r="F307" i="3"/>
  <c r="F477" i="3"/>
  <c r="F478" i="3"/>
  <c r="H478" i="3"/>
  <c r="F189" i="3"/>
  <c r="D186" i="3"/>
  <c r="Z478" i="3"/>
  <c r="AB475" i="3"/>
  <c r="AB476" i="3"/>
  <c r="AB189" i="3"/>
  <c r="F188" i="3"/>
  <c r="F169" i="3"/>
  <c r="H134" i="3"/>
  <c r="D140" i="3"/>
  <c r="D135" i="3"/>
  <c r="P118" i="3"/>
  <c r="X18" i="3"/>
  <c r="Z390" i="3"/>
  <c r="X190" i="3"/>
  <c r="H137" i="3"/>
  <c r="X100" i="3"/>
  <c r="X17" i="3"/>
  <c r="AB15" i="3"/>
  <c r="X375" i="3"/>
  <c r="X377" i="3"/>
  <c r="X378" i="3"/>
  <c r="D172" i="3"/>
  <c r="AB101" i="3"/>
  <c r="Z20" i="3"/>
  <c r="P476" i="3"/>
  <c r="Z393" i="3"/>
  <c r="F172" i="3"/>
  <c r="N117" i="3"/>
  <c r="N88" i="3"/>
  <c r="N84" i="3"/>
  <c r="D343" i="3"/>
  <c r="H100" i="3"/>
  <c r="F102" i="3"/>
  <c r="Z53" i="3"/>
  <c r="D340" i="3"/>
  <c r="F340" i="3"/>
  <c r="N323" i="3"/>
  <c r="R323" i="3"/>
  <c r="P324" i="3"/>
  <c r="N327" i="3"/>
  <c r="H305" i="3"/>
  <c r="D307" i="3"/>
  <c r="D308" i="3"/>
  <c r="Z52" i="3"/>
  <c r="N477" i="3"/>
  <c r="P85" i="3"/>
  <c r="P478" i="3"/>
  <c r="P83" i="3"/>
  <c r="F134" i="3"/>
  <c r="D137" i="3"/>
  <c r="Z15" i="3"/>
  <c r="X104" i="3"/>
  <c r="AB187" i="3"/>
  <c r="R479" i="3"/>
  <c r="R476" i="3"/>
  <c r="F392" i="3"/>
  <c r="F394" i="3"/>
  <c r="D391" i="3"/>
  <c r="H392" i="3"/>
  <c r="F391" i="3"/>
  <c r="N100" i="3"/>
  <c r="R68" i="3"/>
  <c r="D390" i="3"/>
  <c r="H391" i="3"/>
  <c r="H390" i="3"/>
  <c r="D394" i="3"/>
  <c r="H389" i="3"/>
  <c r="F390" i="3"/>
  <c r="D395" i="3"/>
  <c r="D392" i="3"/>
  <c r="N68" i="3"/>
  <c r="R491" i="3"/>
  <c r="P70" i="3"/>
  <c r="X326" i="3"/>
  <c r="Z291" i="3"/>
  <c r="R134" i="3"/>
  <c r="P138" i="3"/>
  <c r="R186" i="3"/>
  <c r="N138" i="3"/>
  <c r="N208" i="3"/>
  <c r="AB239" i="3"/>
  <c r="P186" i="3"/>
  <c r="R136" i="3"/>
  <c r="R137" i="3"/>
  <c r="P495" i="3"/>
  <c r="R392" i="3"/>
  <c r="N395" i="3"/>
  <c r="AB273" i="3"/>
  <c r="X393" i="3"/>
  <c r="X395" i="3"/>
  <c r="D187" i="3"/>
  <c r="Z103" i="3"/>
  <c r="F136" i="3"/>
  <c r="AB103" i="3"/>
  <c r="Z394" i="3"/>
  <c r="D188" i="3"/>
  <c r="Z101" i="3"/>
  <c r="X392" i="3"/>
  <c r="Z104" i="3"/>
  <c r="AB376" i="3"/>
  <c r="H306" i="3"/>
  <c r="H476" i="3"/>
  <c r="D475" i="3"/>
  <c r="H474" i="3"/>
  <c r="F479" i="3"/>
  <c r="Z187" i="3"/>
  <c r="Z474" i="3"/>
  <c r="AB474" i="3"/>
  <c r="Z479" i="3"/>
  <c r="AB479" i="3"/>
  <c r="X478" i="3"/>
  <c r="X187" i="3"/>
  <c r="AB185" i="3"/>
  <c r="H172" i="3"/>
  <c r="D440" i="3"/>
  <c r="H138" i="3"/>
  <c r="Z275" i="3"/>
  <c r="H136" i="3"/>
  <c r="F343" i="3"/>
  <c r="X191" i="3"/>
  <c r="D134" i="3"/>
  <c r="F101" i="3"/>
  <c r="Z374" i="3"/>
  <c r="X372" i="3"/>
  <c r="AB377" i="3"/>
  <c r="F190" i="3"/>
  <c r="D168" i="3"/>
  <c r="AB102" i="3"/>
  <c r="AB389" i="3"/>
  <c r="AB390" i="3"/>
  <c r="X389" i="3"/>
  <c r="X394" i="3"/>
  <c r="Z189" i="3"/>
  <c r="D171" i="3"/>
  <c r="H169" i="3"/>
  <c r="X106" i="3"/>
  <c r="H185" i="3"/>
  <c r="D191" i="3"/>
  <c r="H104" i="3"/>
  <c r="H105" i="3"/>
  <c r="F187" i="3"/>
  <c r="AB49" i="3"/>
  <c r="AB53" i="3"/>
  <c r="H341" i="3"/>
  <c r="D339" i="3"/>
  <c r="D344" i="3"/>
  <c r="H309" i="3"/>
  <c r="H304" i="3"/>
  <c r="D309" i="3"/>
  <c r="H102" i="3"/>
  <c r="Z54" i="3"/>
  <c r="H189" i="3"/>
  <c r="R118" i="3"/>
  <c r="R83" i="3"/>
  <c r="P86" i="3"/>
  <c r="D139" i="3"/>
  <c r="X103" i="3"/>
  <c r="X102" i="3"/>
  <c r="N120" i="3"/>
  <c r="X53" i="3"/>
  <c r="F171" i="3"/>
  <c r="X186" i="3"/>
  <c r="N83" i="3"/>
  <c r="X185" i="3"/>
  <c r="R84" i="3"/>
  <c r="X410" i="3"/>
  <c r="D441" i="3"/>
  <c r="P391" i="3"/>
  <c r="P100" i="3"/>
  <c r="N494" i="3"/>
  <c r="N493" i="3"/>
  <c r="N390" i="3"/>
  <c r="H118" i="3"/>
  <c r="R496" i="3"/>
  <c r="X408" i="3"/>
  <c r="D445" i="3"/>
  <c r="R389" i="3"/>
  <c r="N389" i="3"/>
  <c r="AB272" i="3"/>
  <c r="N103" i="3"/>
  <c r="N528" i="3"/>
  <c r="P530" i="3"/>
  <c r="R494" i="3"/>
  <c r="AB407" i="3"/>
  <c r="F442" i="3"/>
  <c r="F445" i="3"/>
  <c r="P390" i="3"/>
  <c r="R391" i="3"/>
  <c r="Z271" i="3"/>
  <c r="D122" i="3"/>
  <c r="N105" i="3"/>
  <c r="N72" i="3"/>
  <c r="R105" i="3"/>
  <c r="N53" i="3"/>
  <c r="P49" i="3"/>
  <c r="Z253" i="3"/>
  <c r="P101" i="3"/>
  <c r="R54" i="3"/>
  <c r="P525" i="3"/>
  <c r="H119" i="3"/>
  <c r="X406" i="3"/>
  <c r="P526" i="3"/>
  <c r="N526" i="3"/>
  <c r="P494" i="3"/>
  <c r="Z408" i="3"/>
  <c r="H442" i="3"/>
  <c r="H440" i="3"/>
  <c r="AB271" i="3"/>
  <c r="X274" i="3"/>
  <c r="H120" i="3"/>
  <c r="F117" i="3"/>
  <c r="R69" i="3"/>
  <c r="X270" i="3"/>
  <c r="N69" i="3"/>
  <c r="P527" i="3"/>
  <c r="N495" i="3"/>
  <c r="Z407" i="3"/>
  <c r="Z409" i="3"/>
  <c r="H441" i="3"/>
  <c r="F440" i="3"/>
  <c r="H444" i="3"/>
  <c r="Z272" i="3"/>
  <c r="AB270" i="3"/>
  <c r="P69" i="3"/>
  <c r="P50" i="3"/>
  <c r="P68" i="3"/>
  <c r="D119" i="3"/>
  <c r="N71" i="3"/>
  <c r="AB408" i="3"/>
  <c r="AB459" i="3"/>
  <c r="P54" i="3"/>
  <c r="N51" i="3"/>
  <c r="X411" i="3"/>
  <c r="N54" i="3"/>
  <c r="H121" i="3"/>
  <c r="R50" i="3"/>
  <c r="N67" i="3"/>
  <c r="N241" i="3"/>
  <c r="N66" i="3"/>
  <c r="P105" i="3"/>
  <c r="N50" i="3"/>
  <c r="N530" i="3"/>
  <c r="N52" i="3"/>
  <c r="F122" i="3"/>
  <c r="Z410" i="3"/>
  <c r="R51" i="3"/>
  <c r="D408" i="3"/>
  <c r="AB241" i="3"/>
  <c r="R202" i="3"/>
  <c r="AB240" i="3"/>
  <c r="P207" i="3"/>
  <c r="X237" i="3"/>
  <c r="R423" i="3"/>
  <c r="D257" i="3"/>
  <c r="D410" i="3"/>
  <c r="F410" i="3"/>
  <c r="D412" i="3"/>
  <c r="N460" i="3"/>
  <c r="P460" i="3"/>
  <c r="R460" i="3"/>
  <c r="R424" i="3"/>
  <c r="N423" i="3"/>
  <c r="P423" i="3"/>
  <c r="N428" i="3"/>
  <c r="X292" i="3"/>
  <c r="H253" i="3"/>
  <c r="F258" i="3"/>
  <c r="N202" i="3"/>
  <c r="X325" i="3"/>
  <c r="Z287" i="3"/>
  <c r="X240" i="3"/>
  <c r="R203" i="3"/>
  <c r="X291" i="3"/>
  <c r="F408" i="3"/>
  <c r="Z240" i="3"/>
  <c r="AB237" i="3"/>
  <c r="P206" i="3"/>
  <c r="X239" i="3"/>
  <c r="R461" i="3"/>
  <c r="AB292" i="3"/>
  <c r="D254" i="3"/>
  <c r="N203" i="3"/>
  <c r="P428" i="3"/>
  <c r="H408" i="3"/>
  <c r="D407" i="3"/>
  <c r="H410" i="3"/>
  <c r="R458" i="3"/>
  <c r="N457" i="3"/>
  <c r="P457" i="3"/>
  <c r="N462" i="3"/>
  <c r="N426" i="3"/>
  <c r="P426" i="3"/>
  <c r="R426" i="3"/>
  <c r="D409" i="3"/>
  <c r="X289" i="3"/>
  <c r="D255" i="3"/>
  <c r="P205" i="3"/>
  <c r="X290" i="3"/>
  <c r="H254" i="3"/>
  <c r="AB238" i="3"/>
  <c r="N205" i="3"/>
  <c r="AB289" i="3"/>
  <c r="F255" i="3"/>
  <c r="R205" i="3"/>
  <c r="N206" i="3"/>
  <c r="Z241" i="3"/>
  <c r="H255" i="3"/>
  <c r="Z66" i="3"/>
  <c r="X424" i="3"/>
  <c r="D428" i="3"/>
  <c r="F240" i="3"/>
  <c r="D426" i="3"/>
  <c r="R492" i="3"/>
  <c r="N491" i="3"/>
  <c r="P491" i="3"/>
  <c r="N496" i="3"/>
  <c r="P492" i="3"/>
  <c r="AB410" i="3"/>
  <c r="X409" i="3"/>
  <c r="X412" i="3"/>
  <c r="N394" i="3"/>
  <c r="F237" i="3"/>
  <c r="D443" i="3"/>
  <c r="F443" i="3"/>
  <c r="H443" i="3"/>
  <c r="F441" i="3"/>
  <c r="D446" i="3"/>
  <c r="R393" i="3"/>
  <c r="N391" i="3"/>
  <c r="N392" i="3"/>
  <c r="P392" i="3"/>
  <c r="D120" i="3"/>
  <c r="Z270" i="3"/>
  <c r="X275" i="3"/>
  <c r="AB275" i="3"/>
  <c r="X272" i="3"/>
  <c r="X273" i="3"/>
  <c r="P103" i="3"/>
  <c r="R52" i="3"/>
  <c r="P53" i="3"/>
  <c r="H238" i="3"/>
  <c r="N106" i="3"/>
  <c r="P104" i="3"/>
  <c r="N102" i="3"/>
  <c r="R100" i="3"/>
  <c r="R53" i="3"/>
  <c r="N49" i="3"/>
  <c r="P528" i="3"/>
  <c r="N531" i="3"/>
  <c r="AB409" i="3"/>
  <c r="R104" i="3"/>
  <c r="P71" i="3"/>
  <c r="R67" i="3"/>
  <c r="Z274" i="3"/>
  <c r="H117" i="3"/>
  <c r="F120" i="3"/>
  <c r="R525" i="3"/>
  <c r="R49" i="3"/>
  <c r="R71" i="3"/>
  <c r="P67" i="3"/>
  <c r="R101" i="3"/>
  <c r="H426" i="3"/>
  <c r="H239" i="3"/>
  <c r="R530" i="3"/>
  <c r="P529" i="3"/>
  <c r="N525" i="3"/>
  <c r="N529" i="3"/>
  <c r="R526" i="3"/>
  <c r="R527" i="3"/>
  <c r="P493" i="3"/>
  <c r="R493" i="3"/>
  <c r="N492" i="3"/>
  <c r="N497" i="3"/>
  <c r="AB406" i="3"/>
  <c r="Z411" i="3"/>
  <c r="AB411" i="3"/>
  <c r="P496" i="3"/>
  <c r="H240" i="3"/>
  <c r="H445" i="3"/>
  <c r="D444" i="3"/>
  <c r="F444" i="3"/>
  <c r="P389" i="3"/>
  <c r="P394" i="3"/>
  <c r="R390" i="3"/>
  <c r="R394" i="3"/>
  <c r="N393" i="3"/>
  <c r="F119" i="3"/>
  <c r="Z273" i="3"/>
  <c r="X271" i="3"/>
  <c r="X276" i="3"/>
  <c r="D123" i="3"/>
  <c r="F121" i="3"/>
  <c r="D118" i="3"/>
  <c r="R102" i="3"/>
  <c r="P51" i="3"/>
  <c r="H237" i="3"/>
  <c r="P52" i="3"/>
  <c r="R528" i="3"/>
  <c r="X407" i="3"/>
  <c r="F238" i="3"/>
  <c r="N101" i="3"/>
  <c r="R103" i="3"/>
  <c r="R70" i="3"/>
  <c r="R66" i="3"/>
  <c r="F427" i="3"/>
  <c r="D117" i="3"/>
  <c r="F118" i="3"/>
  <c r="H122" i="3"/>
  <c r="P102" i="3"/>
  <c r="N527" i="3"/>
  <c r="P66" i="3"/>
  <c r="F425" i="3"/>
  <c r="D239" i="3"/>
  <c r="F239" i="3"/>
  <c r="F424" i="3"/>
  <c r="H423" i="3"/>
  <c r="H428" i="3"/>
  <c r="D429" i="3"/>
  <c r="L168" i="21"/>
  <c r="F241" i="3"/>
  <c r="H236" i="3"/>
  <c r="D424" i="3"/>
  <c r="D241" i="3"/>
  <c r="H241" i="3"/>
  <c r="H424" i="3"/>
  <c r="H427" i="3"/>
  <c r="F428" i="3"/>
  <c r="F236" i="3"/>
  <c r="D238" i="3"/>
  <c r="D427" i="3"/>
  <c r="D237" i="3"/>
  <c r="D236" i="3"/>
  <c r="D242" i="3"/>
  <c r="F426" i="3"/>
  <c r="H425" i="3"/>
  <c r="D423" i="3"/>
  <c r="F423" i="3"/>
  <c r="R445" i="3"/>
  <c r="Z321" i="3"/>
  <c r="AB236" i="3"/>
  <c r="X70" i="3"/>
  <c r="Z238" i="3"/>
  <c r="X238" i="3"/>
  <c r="P202" i="3"/>
  <c r="Z427" i="3"/>
  <c r="Z237" i="3"/>
  <c r="N425" i="3"/>
  <c r="N459" i="3"/>
  <c r="X288" i="3"/>
  <c r="H256" i="3"/>
  <c r="N207" i="3"/>
  <c r="N204" i="3"/>
  <c r="P458" i="3"/>
  <c r="R427" i="3"/>
  <c r="N445" i="3"/>
  <c r="X461" i="3"/>
  <c r="N442" i="3"/>
  <c r="R442" i="3"/>
  <c r="Z256" i="3"/>
  <c r="R241" i="3"/>
  <c r="Z462" i="3"/>
  <c r="N440" i="3"/>
  <c r="X256" i="3"/>
  <c r="AB461" i="3"/>
  <c r="P238" i="3"/>
  <c r="X463" i="3"/>
  <c r="X258" i="3"/>
  <c r="R441" i="3"/>
  <c r="AB66" i="3"/>
  <c r="X254" i="3"/>
  <c r="F253" i="3"/>
  <c r="P444" i="3"/>
  <c r="AB253" i="3"/>
  <c r="Z254" i="3"/>
  <c r="P240" i="3"/>
  <c r="R240" i="3"/>
  <c r="P441" i="3"/>
  <c r="D53" i="3"/>
  <c r="N444" i="3"/>
  <c r="X531" i="3"/>
  <c r="D36" i="3"/>
  <c r="AB170" i="3"/>
  <c r="X225" i="3"/>
  <c r="AB255" i="3"/>
  <c r="X460" i="3"/>
  <c r="N441" i="3"/>
  <c r="R440" i="3"/>
  <c r="Z460" i="3"/>
  <c r="D51" i="3"/>
  <c r="AB258" i="3"/>
  <c r="P241" i="3"/>
  <c r="N238" i="3"/>
  <c r="Z258" i="3"/>
  <c r="D38" i="3"/>
  <c r="X170" i="3"/>
  <c r="AB173" i="3"/>
  <c r="AB529" i="3"/>
  <c r="X168" i="3"/>
  <c r="Z173" i="3"/>
  <c r="Z529" i="3"/>
  <c r="AB546" i="3"/>
  <c r="X530" i="3"/>
  <c r="F34" i="3"/>
  <c r="X219" i="3"/>
  <c r="H34" i="3"/>
  <c r="X525" i="3"/>
  <c r="X172" i="3"/>
  <c r="Z170" i="3"/>
  <c r="F36" i="3"/>
  <c r="F33" i="3"/>
  <c r="D33" i="3"/>
  <c r="N509" i="3"/>
  <c r="Z339" i="3"/>
  <c r="N514" i="3"/>
  <c r="AB342" i="3"/>
  <c r="AB339" i="3"/>
  <c r="Z343" i="3"/>
  <c r="P511" i="3"/>
  <c r="R511" i="3"/>
  <c r="X344" i="3"/>
  <c r="P510" i="3"/>
  <c r="N253" i="3"/>
  <c r="X340" i="3"/>
  <c r="Z338" i="3"/>
  <c r="X339" i="3"/>
  <c r="N510" i="3"/>
  <c r="P512" i="3"/>
  <c r="R508" i="3"/>
  <c r="N513" i="3"/>
  <c r="Z342" i="3"/>
  <c r="Z341" i="3"/>
  <c r="R170" i="3"/>
  <c r="Z205" i="3"/>
  <c r="N257" i="3"/>
  <c r="R356" i="3"/>
  <c r="AB308" i="3"/>
  <c r="N37" i="3"/>
  <c r="AB542" i="3"/>
  <c r="R255" i="3"/>
  <c r="N168" i="3"/>
  <c r="N258" i="3"/>
  <c r="H202" i="3"/>
  <c r="P255" i="3"/>
  <c r="R32" i="3"/>
  <c r="N358" i="3"/>
  <c r="R169" i="3"/>
  <c r="N256" i="3"/>
  <c r="Z305" i="3"/>
  <c r="N255" i="3"/>
  <c r="F207" i="3"/>
  <c r="D204" i="3"/>
  <c r="N171" i="3"/>
  <c r="X203" i="3"/>
  <c r="R257" i="3"/>
  <c r="AB525" i="3"/>
  <c r="P271" i="3"/>
  <c r="AB171" i="3"/>
  <c r="X174" i="3"/>
  <c r="F32" i="3"/>
  <c r="R273" i="3"/>
  <c r="N239" i="3"/>
  <c r="R237" i="3"/>
  <c r="Z171" i="3"/>
  <c r="X458" i="3"/>
  <c r="X457" i="3"/>
  <c r="Z461" i="3"/>
  <c r="P443" i="3"/>
  <c r="P442" i="3"/>
  <c r="Z457" i="3"/>
  <c r="AB254" i="3"/>
  <c r="AB256" i="3"/>
  <c r="X459" i="3"/>
  <c r="AB169" i="3"/>
  <c r="Z172" i="3"/>
  <c r="D34" i="3"/>
  <c r="AB460" i="3"/>
  <c r="P440" i="3"/>
  <c r="R236" i="3"/>
  <c r="X528" i="3"/>
  <c r="AB528" i="3"/>
  <c r="Z530" i="3"/>
  <c r="X529" i="3"/>
  <c r="AB338" i="3"/>
  <c r="R238" i="3"/>
  <c r="X253" i="3"/>
  <c r="X259" i="3"/>
  <c r="X221" i="3"/>
  <c r="H52" i="3"/>
  <c r="Z459" i="3"/>
  <c r="Z458" i="3"/>
  <c r="AB462" i="3"/>
  <c r="R444" i="3"/>
  <c r="R443" i="3"/>
  <c r="P445" i="3"/>
  <c r="N242" i="3"/>
  <c r="AB343" i="3"/>
  <c r="X343" i="3"/>
  <c r="X68" i="3"/>
  <c r="AB69" i="3"/>
  <c r="Z340" i="3"/>
  <c r="Z255" i="3"/>
  <c r="Z257" i="3"/>
  <c r="AB68" i="3"/>
  <c r="AB423" i="3"/>
  <c r="X241" i="3"/>
  <c r="AB457" i="3"/>
  <c r="R457" i="3"/>
  <c r="X171" i="3"/>
  <c r="X173" i="3"/>
  <c r="AB172" i="3"/>
  <c r="Z289" i="3"/>
  <c r="H258" i="3"/>
  <c r="F257" i="3"/>
  <c r="D35" i="3"/>
  <c r="F35" i="3"/>
  <c r="Z70" i="3"/>
  <c r="N443" i="3"/>
  <c r="Z292" i="3"/>
  <c r="X462" i="3"/>
  <c r="Z526" i="3"/>
  <c r="D37" i="3"/>
  <c r="N236" i="3"/>
  <c r="N237" i="3"/>
  <c r="R512" i="3"/>
  <c r="P236" i="3"/>
  <c r="Z223" i="3"/>
  <c r="Z525" i="3"/>
  <c r="X526" i="3"/>
  <c r="AB527" i="3"/>
  <c r="Z168" i="3"/>
  <c r="AB526" i="3"/>
  <c r="X527" i="3"/>
  <c r="Z527" i="3"/>
  <c r="Z528" i="3"/>
  <c r="P239" i="3"/>
  <c r="AB220" i="3"/>
  <c r="X257" i="3"/>
  <c r="AB219" i="3"/>
  <c r="N152" i="3"/>
  <c r="X169" i="3"/>
  <c r="H33" i="3"/>
  <c r="P237" i="3"/>
  <c r="R239" i="3"/>
  <c r="X255" i="3"/>
  <c r="AB202" i="3"/>
  <c r="X205" i="3"/>
  <c r="P254" i="3"/>
  <c r="R168" i="3"/>
  <c r="P36" i="3"/>
  <c r="X544" i="3"/>
  <c r="P357" i="3"/>
  <c r="AB304" i="3"/>
  <c r="R256" i="3"/>
  <c r="R253" i="3"/>
  <c r="X206" i="3"/>
  <c r="AB204" i="3"/>
  <c r="F203" i="3"/>
  <c r="P170" i="3"/>
  <c r="R258" i="3"/>
  <c r="P35" i="3"/>
  <c r="R171" i="3"/>
  <c r="N35" i="3"/>
  <c r="Z204" i="3"/>
  <c r="X207" i="3"/>
  <c r="N173" i="3"/>
  <c r="X309" i="3"/>
  <c r="AB547" i="3"/>
  <c r="D32" i="3"/>
  <c r="H37" i="3"/>
  <c r="H36" i="3"/>
  <c r="H53" i="3"/>
  <c r="H32" i="3"/>
  <c r="H35" i="3"/>
  <c r="P173" i="3"/>
  <c r="Z543" i="3"/>
  <c r="X306" i="3"/>
  <c r="P258" i="3"/>
  <c r="P171" i="3"/>
  <c r="H206" i="3"/>
  <c r="X202" i="3"/>
  <c r="R173" i="3"/>
  <c r="R254" i="3"/>
  <c r="R34" i="3"/>
  <c r="P169" i="3"/>
  <c r="P33" i="3"/>
  <c r="R37" i="3"/>
  <c r="AB206" i="3"/>
  <c r="X208" i="3"/>
  <c r="Z542" i="3"/>
  <c r="AB168" i="3"/>
  <c r="N259" i="3"/>
  <c r="N360" i="3"/>
  <c r="AB205" i="3"/>
  <c r="N38" i="3"/>
  <c r="N34" i="3"/>
  <c r="P257" i="3"/>
  <c r="N169" i="3"/>
  <c r="P253" i="3"/>
  <c r="N155" i="3"/>
  <c r="AB307" i="3"/>
  <c r="Z544" i="3"/>
  <c r="AB545" i="3"/>
  <c r="AB203" i="3"/>
  <c r="D207" i="3"/>
  <c r="D206" i="3"/>
  <c r="R355" i="3"/>
  <c r="N32" i="3"/>
  <c r="N359" i="3"/>
  <c r="Z202" i="3"/>
  <c r="X542" i="3"/>
  <c r="X547" i="3"/>
  <c r="P358" i="3"/>
  <c r="X307" i="3"/>
  <c r="N357" i="3"/>
  <c r="F205" i="3"/>
  <c r="P32" i="3"/>
  <c r="Z304" i="3"/>
  <c r="P37" i="3"/>
  <c r="Z545" i="3"/>
  <c r="Z547" i="3"/>
  <c r="N174" i="3"/>
  <c r="D202" i="3"/>
  <c r="Z308" i="3"/>
  <c r="Z203" i="3"/>
  <c r="N36" i="3"/>
  <c r="X545" i="3"/>
  <c r="X546" i="3"/>
  <c r="Z546" i="3"/>
  <c r="Z206" i="3"/>
  <c r="P355" i="3"/>
  <c r="P356" i="3"/>
  <c r="D205" i="3"/>
  <c r="X305" i="3"/>
  <c r="H204" i="3"/>
  <c r="R357" i="3"/>
  <c r="R172" i="3"/>
  <c r="P359" i="3"/>
  <c r="R360" i="3"/>
  <c r="AB306" i="3"/>
  <c r="Z306" i="3"/>
  <c r="H207" i="3"/>
  <c r="P34" i="3"/>
  <c r="P360" i="3"/>
  <c r="N355" i="3"/>
  <c r="F206" i="3"/>
  <c r="Z307" i="3"/>
  <c r="D203" i="3"/>
  <c r="F202" i="3"/>
  <c r="P168" i="3"/>
  <c r="N170" i="3"/>
  <c r="N356" i="3"/>
  <c r="X308" i="3"/>
  <c r="R36" i="3"/>
  <c r="H203" i="3"/>
  <c r="N33" i="3"/>
  <c r="N254" i="3"/>
  <c r="N361" i="3"/>
  <c r="X310" i="3"/>
  <c r="AB207" i="3"/>
  <c r="R33" i="3"/>
  <c r="AB543" i="3"/>
  <c r="AB544" i="3"/>
  <c r="X543" i="3"/>
  <c r="X204" i="3"/>
  <c r="R358" i="3"/>
  <c r="AB305" i="3"/>
  <c r="AB309" i="3"/>
  <c r="P172" i="3"/>
  <c r="H205" i="3"/>
  <c r="X304" i="3"/>
  <c r="F204" i="3"/>
  <c r="Z221" i="3"/>
  <c r="N271" i="3"/>
  <c r="N276" i="3"/>
  <c r="AB223" i="3"/>
  <c r="F49" i="3"/>
  <c r="R275" i="3"/>
  <c r="R271" i="3"/>
  <c r="N154" i="3"/>
  <c r="X223" i="3"/>
  <c r="AB222" i="3"/>
  <c r="R152" i="3"/>
  <c r="X222" i="3"/>
  <c r="P274" i="3"/>
  <c r="Z224" i="3"/>
  <c r="P155" i="3"/>
  <c r="N273" i="3"/>
  <c r="R155" i="3"/>
  <c r="Z219" i="3"/>
  <c r="AB224" i="3"/>
  <c r="AB221" i="3"/>
  <c r="D49" i="3"/>
  <c r="X224" i="3"/>
  <c r="P270" i="3"/>
  <c r="N275" i="3"/>
  <c r="Z220" i="3"/>
  <c r="N157" i="3"/>
  <c r="F53" i="3"/>
  <c r="N272" i="3"/>
  <c r="P153" i="3"/>
  <c r="Z222" i="3"/>
  <c r="R272" i="3"/>
  <c r="H49" i="3"/>
  <c r="P151" i="3"/>
  <c r="N156" i="3"/>
  <c r="N270" i="3"/>
  <c r="R274" i="3"/>
  <c r="R151" i="3"/>
  <c r="R270" i="3"/>
  <c r="N153" i="3"/>
  <c r="F52" i="3"/>
  <c r="D52" i="3"/>
  <c r="R153" i="3"/>
  <c r="P152" i="3"/>
  <c r="N151" i="3"/>
  <c r="H51" i="3"/>
  <c r="F51" i="3"/>
  <c r="R154" i="3"/>
  <c r="D50" i="3"/>
  <c r="N274" i="3"/>
  <c r="P272" i="3"/>
  <c r="P154" i="3"/>
  <c r="P156" i="3"/>
  <c r="P275" i="3"/>
  <c r="D55" i="3"/>
  <c r="H50" i="3"/>
  <c r="H54" i="3"/>
  <c r="F50" i="3"/>
  <c r="F54" i="3"/>
  <c r="X341" i="3"/>
  <c r="N508" i="3"/>
  <c r="Z322" i="3"/>
  <c r="R510" i="3"/>
  <c r="Z423" i="3"/>
  <c r="AB322" i="3"/>
  <c r="X321" i="3"/>
  <c r="X327" i="3"/>
  <c r="X423" i="3"/>
  <c r="AB67" i="3"/>
  <c r="X66" i="3"/>
  <c r="AB424" i="3"/>
  <c r="AB427" i="3"/>
  <c r="X425" i="3"/>
  <c r="Z425" i="3"/>
  <c r="Z326" i="3"/>
  <c r="AB321" i="3"/>
  <c r="Z67" i="3"/>
  <c r="X72" i="3"/>
  <c r="AB324" i="3"/>
  <c r="Z323" i="3"/>
  <c r="AB323" i="3"/>
  <c r="X69" i="3"/>
  <c r="X67" i="3"/>
  <c r="AB425" i="3"/>
  <c r="AB428" i="3"/>
  <c r="AB426" i="3"/>
  <c r="X427" i="3"/>
  <c r="X322" i="3"/>
  <c r="Z68" i="3"/>
  <c r="L152" i="21"/>
  <c r="X324" i="3"/>
  <c r="Z324" i="3"/>
  <c r="Z325" i="3"/>
  <c r="AB70" i="3"/>
  <c r="X426" i="3"/>
  <c r="AB71" i="3"/>
  <c r="Z71" i="3"/>
  <c r="Z426" i="3"/>
  <c r="X429" i="3"/>
  <c r="X428" i="3"/>
  <c r="Z428" i="3"/>
  <c r="X323" i="3"/>
  <c r="L218" i="21"/>
  <c r="AB564" i="3"/>
  <c r="R509" i="3"/>
  <c r="X338" i="3"/>
  <c r="R546" i="3"/>
  <c r="P508" i="3"/>
  <c r="N511" i="3"/>
  <c r="P509" i="3"/>
  <c r="D543" i="3"/>
  <c r="AB561" i="3"/>
  <c r="X563" i="3"/>
  <c r="AB560" i="3"/>
  <c r="R543" i="3"/>
  <c r="X565" i="3"/>
  <c r="Z358" i="3"/>
  <c r="N546" i="3"/>
  <c r="P513" i="3"/>
  <c r="X342" i="3"/>
  <c r="AB340" i="3"/>
  <c r="N547" i="3"/>
  <c r="R513" i="3"/>
  <c r="P544" i="3"/>
  <c r="Z562" i="3"/>
  <c r="R545" i="3"/>
  <c r="P542" i="3"/>
  <c r="X562" i="3"/>
  <c r="P545" i="3"/>
  <c r="X559" i="3"/>
  <c r="Z561" i="3"/>
  <c r="P547" i="3"/>
  <c r="Z559" i="3"/>
  <c r="Z564" i="3"/>
  <c r="Z560" i="3"/>
  <c r="R542" i="3"/>
  <c r="Z496" i="3"/>
  <c r="P17" i="3"/>
  <c r="P18" i="3"/>
  <c r="P543" i="3"/>
  <c r="R547" i="3"/>
  <c r="AB491" i="3"/>
  <c r="X561" i="3"/>
  <c r="AB562" i="3"/>
  <c r="N18" i="3"/>
  <c r="Z563" i="3"/>
  <c r="R544" i="3"/>
  <c r="P546" i="3"/>
  <c r="N543" i="3"/>
  <c r="N542" i="3"/>
  <c r="AB356" i="3"/>
  <c r="D274" i="3"/>
  <c r="N545" i="3"/>
  <c r="N548" i="3"/>
  <c r="AB495" i="3"/>
  <c r="AB559" i="3"/>
  <c r="X560" i="3"/>
  <c r="X564" i="3"/>
  <c r="X357" i="3"/>
  <c r="R20" i="3"/>
  <c r="N21" i="3"/>
  <c r="X495" i="3"/>
  <c r="R340" i="3"/>
  <c r="Z495" i="3"/>
  <c r="X492" i="3"/>
  <c r="X496" i="3"/>
  <c r="N17" i="3"/>
  <c r="P19" i="3"/>
  <c r="R19" i="3"/>
  <c r="Z493" i="3"/>
  <c r="AB496" i="3"/>
  <c r="AB493" i="3"/>
  <c r="Z492" i="3"/>
  <c r="AB492" i="3"/>
  <c r="X491" i="3"/>
  <c r="N20" i="3"/>
  <c r="N16" i="3"/>
  <c r="R17" i="3"/>
  <c r="P20" i="3"/>
  <c r="R15" i="3"/>
  <c r="Z34" i="3"/>
  <c r="P342" i="3"/>
  <c r="AB494" i="3"/>
  <c r="X497" i="3"/>
  <c r="X494" i="3"/>
  <c r="Z494" i="3"/>
  <c r="Z491" i="3"/>
  <c r="R342" i="3"/>
  <c r="N19" i="3"/>
  <c r="N15" i="3"/>
  <c r="P16" i="3"/>
  <c r="R18" i="3"/>
  <c r="R16" i="3"/>
  <c r="F272" i="3"/>
  <c r="F271" i="3"/>
  <c r="P410" i="3"/>
  <c r="R343" i="3"/>
  <c r="R406" i="3"/>
  <c r="D461" i="3"/>
  <c r="X358" i="3"/>
  <c r="X356" i="3"/>
  <c r="X359" i="3"/>
  <c r="AB357" i="3"/>
  <c r="AB360" i="3"/>
  <c r="H275" i="3"/>
  <c r="D270" i="3"/>
  <c r="X360" i="3"/>
  <c r="X355" i="3"/>
  <c r="Z357" i="3"/>
  <c r="F274" i="3"/>
  <c r="F275" i="3"/>
  <c r="H272" i="3"/>
  <c r="H270" i="3"/>
  <c r="H274" i="3"/>
  <c r="D459" i="3"/>
  <c r="H462" i="3"/>
  <c r="N411" i="3"/>
  <c r="AB37" i="3"/>
  <c r="N339" i="3"/>
  <c r="N343" i="3"/>
  <c r="D460" i="3"/>
  <c r="F459" i="3"/>
  <c r="F458" i="3"/>
  <c r="N407" i="3"/>
  <c r="N408" i="3"/>
  <c r="X35" i="3"/>
  <c r="AB36" i="3"/>
  <c r="P338" i="3"/>
  <c r="N342" i="3"/>
  <c r="D271" i="3"/>
  <c r="F273" i="3"/>
  <c r="F457" i="3"/>
  <c r="H460" i="3"/>
  <c r="H459" i="3"/>
  <c r="P411" i="3"/>
  <c r="N406" i="3"/>
  <c r="N340" i="3"/>
  <c r="P340" i="3"/>
  <c r="R409" i="3"/>
  <c r="D272" i="3"/>
  <c r="N338" i="3"/>
  <c r="F460" i="3"/>
  <c r="D457" i="3"/>
  <c r="P409" i="3"/>
  <c r="N409" i="3"/>
  <c r="N341" i="3"/>
  <c r="Z36" i="3"/>
  <c r="N344" i="3"/>
  <c r="R411" i="3"/>
  <c r="X33" i="3"/>
  <c r="R407" i="3"/>
  <c r="AB33" i="3"/>
  <c r="H457" i="3"/>
  <c r="Z37" i="3"/>
  <c r="R408" i="3"/>
  <c r="R341" i="3"/>
  <c r="P341" i="3"/>
  <c r="H461" i="3"/>
  <c r="D458" i="3"/>
  <c r="F462" i="3"/>
  <c r="F461" i="3"/>
  <c r="N412" i="3"/>
  <c r="P408" i="3"/>
  <c r="N410" i="3"/>
  <c r="P343" i="3"/>
  <c r="R339" i="3"/>
  <c r="D462" i="3"/>
  <c r="AB32" i="3"/>
  <c r="AB34" i="3"/>
  <c r="D463" i="3"/>
  <c r="X36" i="3"/>
  <c r="AB513" i="3"/>
  <c r="D542" i="3"/>
  <c r="X513" i="3"/>
  <c r="D546" i="3"/>
  <c r="Z359" i="3"/>
  <c r="X361" i="3"/>
  <c r="H271" i="3"/>
  <c r="AB358" i="3"/>
  <c r="F270" i="3"/>
  <c r="Z356" i="3"/>
  <c r="H273" i="3"/>
  <c r="Z355" i="3"/>
  <c r="AB355" i="3"/>
  <c r="AB359" i="3"/>
  <c r="D276" i="3"/>
  <c r="D273" i="3"/>
  <c r="Z509" i="3"/>
  <c r="F542" i="3"/>
  <c r="H543" i="3"/>
  <c r="F546" i="3"/>
  <c r="H542" i="3"/>
  <c r="Z508" i="3"/>
  <c r="H544" i="3"/>
  <c r="AB508" i="3"/>
  <c r="Z513" i="3"/>
  <c r="AB510" i="3"/>
  <c r="D548" i="3"/>
  <c r="F544" i="3"/>
  <c r="Z33" i="3"/>
  <c r="D547" i="3"/>
  <c r="F547" i="3"/>
  <c r="R410" i="3"/>
  <c r="X508" i="3"/>
  <c r="F543" i="3"/>
  <c r="D544" i="3"/>
  <c r="AB509" i="3"/>
  <c r="X514" i="3"/>
  <c r="F545" i="3"/>
  <c r="X510" i="3"/>
  <c r="X512" i="3"/>
  <c r="X509" i="3"/>
  <c r="AB511" i="3"/>
  <c r="AB512" i="3"/>
  <c r="Z510" i="3"/>
  <c r="H547" i="3"/>
  <c r="X34" i="3"/>
  <c r="AB35" i="3"/>
  <c r="X37" i="3"/>
  <c r="P406" i="3"/>
  <c r="Z32" i="3"/>
  <c r="R338" i="3"/>
  <c r="X32" i="3"/>
  <c r="D545" i="3"/>
  <c r="H545" i="3"/>
  <c r="X511" i="3"/>
  <c r="Z511" i="3"/>
  <c r="Z35" i="3"/>
  <c r="D561" i="3"/>
  <c r="Z137" i="3"/>
  <c r="F376" i="3"/>
  <c r="Z138" i="3"/>
  <c r="H373" i="3"/>
  <c r="D374" i="3"/>
  <c r="H559" i="3"/>
  <c r="D564" i="3"/>
  <c r="F375" i="3"/>
  <c r="AB135" i="3"/>
  <c r="AB139" i="3"/>
  <c r="F372" i="3"/>
  <c r="F564" i="3"/>
  <c r="F563" i="3"/>
  <c r="D372" i="3"/>
  <c r="Z134" i="3"/>
  <c r="X138" i="3"/>
  <c r="Z136" i="3"/>
  <c r="F373" i="3"/>
  <c r="H375" i="3"/>
  <c r="X136" i="3"/>
  <c r="D562" i="3"/>
  <c r="F560" i="3"/>
  <c r="D560" i="3"/>
  <c r="H374" i="3"/>
  <c r="AB138" i="3"/>
  <c r="X134" i="3"/>
  <c r="X140" i="3"/>
  <c r="D375" i="3"/>
  <c r="H377" i="3"/>
  <c r="H372" i="3"/>
  <c r="AB137" i="3"/>
  <c r="Z135" i="3"/>
  <c r="H564" i="3"/>
  <c r="D373" i="3"/>
  <c r="D563" i="3"/>
  <c r="H563" i="3"/>
  <c r="H562" i="3"/>
  <c r="F559" i="3"/>
  <c r="X137" i="3"/>
  <c r="AB136" i="3"/>
  <c r="X135" i="3"/>
  <c r="F377" i="3"/>
  <c r="D376" i="3"/>
  <c r="X139" i="3"/>
  <c r="F562" i="3"/>
  <c r="D377" i="3"/>
  <c r="Z139" i="3"/>
  <c r="D565" i="3"/>
  <c r="D559" i="3"/>
  <c r="H376" i="3"/>
  <c r="F561" i="3"/>
  <c r="H560" i="3"/>
  <c r="F374" i="3"/>
  <c r="R287" i="3"/>
  <c r="N288" i="3"/>
  <c r="N287" i="3"/>
  <c r="R288" i="3"/>
  <c r="P290" i="3"/>
  <c r="P374" i="3"/>
  <c r="N376" i="3"/>
  <c r="P377" i="3"/>
  <c r="P376" i="3"/>
  <c r="P372" i="3"/>
  <c r="P375" i="3"/>
  <c r="R377" i="3"/>
  <c r="N375" i="3"/>
  <c r="R372" i="3"/>
  <c r="R375" i="3"/>
  <c r="R374" i="3"/>
  <c r="N374" i="3"/>
  <c r="N377" i="3"/>
  <c r="N373" i="3"/>
  <c r="N372" i="3"/>
  <c r="N289" i="3"/>
  <c r="R289" i="3"/>
  <c r="P288" i="3"/>
  <c r="P289" i="3"/>
  <c r="R290" i="3"/>
  <c r="N291" i="3"/>
  <c r="P291" i="3"/>
  <c r="N290" i="3"/>
  <c r="N292" i="3"/>
  <c r="P292" i="3"/>
  <c r="N293" i="3"/>
  <c r="R292" i="3"/>
  <c r="D97" i="31"/>
  <c r="E96" i="30"/>
  <c r="D113" i="31"/>
  <c r="E112" i="30"/>
  <c r="D112" i="11"/>
  <c r="N519" i="3"/>
  <c r="D332" i="3"/>
  <c r="D89" i="31"/>
  <c r="E88" i="30"/>
  <c r="D105" i="31"/>
  <c r="E104" i="30"/>
  <c r="D96" i="11"/>
  <c r="R373" i="3"/>
  <c r="P373" i="3"/>
  <c r="R376" i="3"/>
  <c r="R291" i="3"/>
  <c r="AB24" i="3"/>
  <c r="R41" i="3"/>
  <c r="H58" i="3"/>
  <c r="AD203" i="21"/>
  <c r="AD207" i="21"/>
  <c r="AD211" i="21"/>
  <c r="AD215" i="21"/>
  <c r="AD219" i="21"/>
  <c r="AD221" i="21"/>
  <c r="AD220" i="21"/>
  <c r="AD218" i="21"/>
  <c r="AD217" i="21"/>
  <c r="AD216" i="21"/>
  <c r="AD214" i="21"/>
  <c r="AD213" i="21"/>
  <c r="AD212" i="21"/>
  <c r="AD210" i="21"/>
  <c r="AD209" i="21"/>
  <c r="AD208" i="21"/>
  <c r="AD206" i="21"/>
  <c r="AD205" i="21"/>
  <c r="AD204" i="21"/>
  <c r="AD202" i="21"/>
  <c r="AD201" i="21"/>
  <c r="AD200" i="21"/>
  <c r="AD199" i="21"/>
  <c r="AD198" i="21"/>
  <c r="AD197" i="21"/>
  <c r="AD196" i="21"/>
  <c r="AD195" i="21"/>
  <c r="AD194" i="21"/>
  <c r="AD193" i="21"/>
  <c r="AD192" i="21"/>
  <c r="AD191" i="21"/>
  <c r="AD190" i="21"/>
  <c r="AD189" i="21"/>
  <c r="AD188" i="21"/>
  <c r="AD187" i="21"/>
  <c r="AD186" i="21"/>
  <c r="AD185" i="21"/>
  <c r="AD184" i="21"/>
  <c r="AD183" i="21"/>
  <c r="AD182" i="21"/>
  <c r="AD181" i="21"/>
  <c r="AD180" i="21"/>
  <c r="AD179" i="21"/>
  <c r="AD178" i="21"/>
  <c r="AD177" i="21"/>
  <c r="AD176" i="21"/>
  <c r="AD175" i="21"/>
  <c r="AD174" i="21"/>
  <c r="AD173" i="21"/>
  <c r="AD172" i="21"/>
  <c r="AD171" i="21"/>
  <c r="AD170" i="21"/>
  <c r="AD169" i="21"/>
  <c r="AD168" i="21"/>
  <c r="AD167" i="21"/>
  <c r="AD166" i="21"/>
  <c r="AD165" i="21"/>
  <c r="AD164" i="21"/>
  <c r="AD163" i="21"/>
  <c r="AD162" i="21"/>
  <c r="AD161" i="21"/>
  <c r="AD160" i="21"/>
  <c r="AD159" i="21"/>
  <c r="AD158" i="21"/>
  <c r="AD157" i="21"/>
  <c r="AD156" i="21"/>
  <c r="AD155" i="21"/>
  <c r="AD154" i="21"/>
  <c r="AD153" i="21"/>
  <c r="AD152" i="21"/>
  <c r="AD151" i="21"/>
  <c r="AD150" i="21"/>
  <c r="AD149" i="21"/>
  <c r="AD148" i="21"/>
  <c r="AD147" i="21"/>
  <c r="AD146" i="21"/>
  <c r="AD145" i="21"/>
  <c r="AD144" i="21"/>
  <c r="AD143" i="21"/>
  <c r="AD142" i="21"/>
  <c r="AD141" i="21"/>
  <c r="AD140" i="21"/>
  <c r="AD139" i="21"/>
  <c r="AD138" i="21"/>
  <c r="AD137" i="21"/>
  <c r="AD136" i="21"/>
  <c r="AD135" i="21"/>
  <c r="AD134" i="21"/>
  <c r="AD133" i="21"/>
  <c r="AD132" i="21"/>
  <c r="AD131" i="21"/>
  <c r="AD130" i="21"/>
  <c r="AD129" i="21"/>
  <c r="AD128" i="21"/>
  <c r="AD127" i="21"/>
  <c r="AD126" i="21"/>
  <c r="AD125" i="21"/>
  <c r="AD124" i="21"/>
  <c r="AD123" i="21"/>
  <c r="F18" i="21"/>
  <c r="I246" i="21" l="1"/>
  <c r="R58" i="3"/>
  <c r="H75" i="3"/>
  <c r="AB41" i="3"/>
  <c r="J18" i="21"/>
  <c r="I6" i="21" l="1"/>
  <c r="J6" i="21" s="1"/>
  <c r="I5" i="21"/>
  <c r="J5" i="21" s="1"/>
  <c r="I4" i="21"/>
  <c r="J4" i="21" s="1"/>
  <c r="I8" i="21"/>
  <c r="J8" i="21" s="1"/>
  <c r="I7" i="21"/>
  <c r="J7" i="21" s="1"/>
  <c r="I3" i="21"/>
  <c r="J3" i="21" s="1"/>
  <c r="H92" i="3"/>
  <c r="R75" i="3"/>
  <c r="AB58" i="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21" i="33"/>
  <c r="AA22" i="33"/>
  <c r="AA23" i="33"/>
  <c r="AA24" i="33"/>
  <c r="AA25" i="33"/>
  <c r="AA26" i="33"/>
  <c r="AA27" i="33"/>
  <c r="AA28" i="33"/>
  <c r="AA29" i="33"/>
  <c r="AA30" i="33"/>
  <c r="AA31" i="33"/>
  <c r="AA32" i="33"/>
  <c r="AA33" i="33"/>
  <c r="AA34" i="33"/>
  <c r="AA35" i="33"/>
  <c r="AA36" i="33"/>
  <c r="AA37" i="33"/>
  <c r="AA38" i="33"/>
  <c r="AA39" i="33"/>
  <c r="AA40" i="33"/>
  <c r="AA41" i="33"/>
  <c r="AA42" i="33"/>
  <c r="AA43" i="33"/>
  <c r="AA44" i="33"/>
  <c r="AA45" i="33"/>
  <c r="AA46" i="33"/>
  <c r="AA47" i="33"/>
  <c r="AA48" i="33"/>
  <c r="AA49" i="33"/>
  <c r="AA50" i="33"/>
  <c r="AA51" i="33"/>
  <c r="AA52" i="33"/>
  <c r="AA53" i="33"/>
  <c r="AA54" i="33"/>
  <c r="AA55" i="33"/>
  <c r="AA56" i="33"/>
  <c r="AA57" i="33"/>
  <c r="AA58" i="33"/>
  <c r="AA59" i="33"/>
  <c r="AA60" i="33"/>
  <c r="AA61" i="33"/>
  <c r="AA62" i="33"/>
  <c r="AA63" i="33"/>
  <c r="AA64" i="33"/>
  <c r="AA65" i="33"/>
  <c r="AA66" i="33"/>
  <c r="AA67" i="33"/>
  <c r="AA68" i="33"/>
  <c r="AA69" i="33"/>
  <c r="AA70" i="33"/>
  <c r="AA71" i="33"/>
  <c r="AA72" i="33"/>
  <c r="AA73" i="33"/>
  <c r="AA74" i="33"/>
  <c r="AA75" i="33"/>
  <c r="AA76" i="33"/>
  <c r="AA77" i="33"/>
  <c r="AA78" i="33"/>
  <c r="AA79" i="33"/>
  <c r="AA80" i="33"/>
  <c r="AA81" i="33"/>
  <c r="AA82" i="33"/>
  <c r="AA83" i="33"/>
  <c r="AA84" i="33"/>
  <c r="AA85" i="33"/>
  <c r="AA86" i="33"/>
  <c r="AA87" i="33"/>
  <c r="AA88" i="33"/>
  <c r="AA89" i="33"/>
  <c r="AA90" i="33"/>
  <c r="AA91" i="33"/>
  <c r="AA92" i="33"/>
  <c r="AA93" i="33"/>
  <c r="AA94" i="33"/>
  <c r="AA95" i="33"/>
  <c r="AA96" i="33"/>
  <c r="AA97" i="33"/>
  <c r="AA98" i="33"/>
  <c r="AA99" i="33"/>
  <c r="AA100" i="33"/>
  <c r="AA101" i="33"/>
  <c r="AA102" i="33"/>
  <c r="AA103" i="33"/>
  <c r="J9" i="21" l="1"/>
  <c r="B3" i="21" s="1"/>
  <c r="AB75" i="3"/>
  <c r="H109" i="3"/>
  <c r="R92" i="3"/>
  <c r="H18" i="21"/>
  <c r="AB92" i="3" l="1"/>
  <c r="H126" i="3"/>
  <c r="R109" i="3"/>
  <c r="KM231" i="21"/>
  <c r="KM240" i="21" s="1"/>
  <c r="KJ231" i="21"/>
  <c r="KJ240" i="21" s="1"/>
  <c r="KG231" i="21"/>
  <c r="KG240" i="21" s="1"/>
  <c r="KD231" i="21"/>
  <c r="KD240" i="21" s="1"/>
  <c r="KA231" i="21"/>
  <c r="KA240" i="21" s="1"/>
  <c r="JX231" i="21"/>
  <c r="JX240" i="21" s="1"/>
  <c r="JU231" i="21"/>
  <c r="JU240" i="21" s="1"/>
  <c r="JR231" i="21"/>
  <c r="JR240" i="21" s="1"/>
  <c r="JO231" i="21"/>
  <c r="JO240" i="21" s="1"/>
  <c r="JL231" i="21"/>
  <c r="JL240" i="21" s="1"/>
  <c r="JI231" i="21"/>
  <c r="JI240" i="21" s="1"/>
  <c r="JF231" i="21"/>
  <c r="JF240" i="21" s="1"/>
  <c r="JC231" i="21"/>
  <c r="JC240" i="21" s="1"/>
  <c r="IZ231" i="21"/>
  <c r="IZ240" i="21" s="1"/>
  <c r="IW231" i="21"/>
  <c r="IW240" i="21" s="1"/>
  <c r="IT231" i="21"/>
  <c r="IT240" i="21" s="1"/>
  <c r="IQ231" i="21"/>
  <c r="IQ240" i="21" s="1"/>
  <c r="IN231" i="21"/>
  <c r="IN240" i="21" s="1"/>
  <c r="IK231" i="21"/>
  <c r="IK240" i="21" s="1"/>
  <c r="IH231" i="21"/>
  <c r="IH240" i="21" s="1"/>
  <c r="IE231" i="21"/>
  <c r="IE240" i="21" s="1"/>
  <c r="IB231" i="21"/>
  <c r="IB240" i="21" s="1"/>
  <c r="HY231" i="21"/>
  <c r="HY240" i="21" s="1"/>
  <c r="HV231" i="21"/>
  <c r="HV240" i="21" s="1"/>
  <c r="HS231" i="21"/>
  <c r="HS240" i="21" s="1"/>
  <c r="HP231" i="21"/>
  <c r="HP240" i="21" s="1"/>
  <c r="HM231" i="21"/>
  <c r="HM240" i="21" s="1"/>
  <c r="HJ231" i="21"/>
  <c r="HJ240" i="21" s="1"/>
  <c r="HG231" i="21"/>
  <c r="HG240" i="21" s="1"/>
  <c r="HD231" i="21"/>
  <c r="HD240" i="21" s="1"/>
  <c r="HA231" i="21"/>
  <c r="HA240" i="21" s="1"/>
  <c r="GX231" i="21"/>
  <c r="GX240" i="21" s="1"/>
  <c r="GU231" i="21"/>
  <c r="GU240" i="21" s="1"/>
  <c r="GR231" i="21"/>
  <c r="GR240" i="21" s="1"/>
  <c r="GO231" i="21"/>
  <c r="GO240" i="21" s="1"/>
  <c r="GL231" i="21"/>
  <c r="GL240" i="21" s="1"/>
  <c r="GI231" i="21"/>
  <c r="GI240" i="21" s="1"/>
  <c r="GF231" i="21"/>
  <c r="GF240" i="21" s="1"/>
  <c r="GC231" i="21"/>
  <c r="GC240" i="21" s="1"/>
  <c r="FZ231" i="21"/>
  <c r="FZ240" i="21" s="1"/>
  <c r="FW231" i="21"/>
  <c r="FW240" i="21" s="1"/>
  <c r="FT231" i="21"/>
  <c r="FT240" i="21" s="1"/>
  <c r="FQ231" i="21"/>
  <c r="FQ240" i="21" s="1"/>
  <c r="FN231" i="21"/>
  <c r="FN240" i="21" s="1"/>
  <c r="FK231" i="21"/>
  <c r="FK240" i="21" s="1"/>
  <c r="FH231" i="21"/>
  <c r="FH240" i="21" s="1"/>
  <c r="FE231" i="21"/>
  <c r="FE240" i="21" s="1"/>
  <c r="FB231" i="21"/>
  <c r="FB240" i="21" s="1"/>
  <c r="EY231" i="21"/>
  <c r="EY240" i="21" s="1"/>
  <c r="EV231" i="21"/>
  <c r="EV240" i="21" s="1"/>
  <c r="KO230" i="21"/>
  <c r="KN230" i="21"/>
  <c r="KM238" i="21" s="1"/>
  <c r="KM230" i="21"/>
  <c r="KM236" i="21" s="1"/>
  <c r="KL230" i="21"/>
  <c r="KK230" i="21"/>
  <c r="KJ238" i="21" s="1"/>
  <c r="KJ230" i="21"/>
  <c r="KJ236" i="21" s="1"/>
  <c r="KI230" i="21"/>
  <c r="KH230" i="21"/>
  <c r="KG238" i="21" s="1"/>
  <c r="KG230" i="21"/>
  <c r="KG236" i="21" s="1"/>
  <c r="KF230" i="21"/>
  <c r="KE230" i="21"/>
  <c r="KD238" i="21" s="1"/>
  <c r="KD230" i="21"/>
  <c r="KD236" i="21" s="1"/>
  <c r="KC230" i="21"/>
  <c r="KB230" i="21"/>
  <c r="KA238" i="21" s="1"/>
  <c r="KA230" i="21"/>
  <c r="KA236" i="21" s="1"/>
  <c r="JZ230" i="21"/>
  <c r="JY230" i="21"/>
  <c r="JX238" i="21" s="1"/>
  <c r="JX230" i="21"/>
  <c r="JX236" i="21" s="1"/>
  <c r="JW230" i="21"/>
  <c r="JV230" i="21"/>
  <c r="JU238" i="21" s="1"/>
  <c r="JU230" i="21"/>
  <c r="JU236" i="21" s="1"/>
  <c r="JT230" i="21"/>
  <c r="JS230" i="21"/>
  <c r="JR238" i="21" s="1"/>
  <c r="JR230" i="21"/>
  <c r="JR236" i="21" s="1"/>
  <c r="JQ230" i="21"/>
  <c r="JP230" i="21"/>
  <c r="JO238" i="21" s="1"/>
  <c r="JO230" i="21"/>
  <c r="JO236" i="21" s="1"/>
  <c r="JN230" i="21"/>
  <c r="JM230" i="21"/>
  <c r="JL238" i="21" s="1"/>
  <c r="JL230" i="21"/>
  <c r="JL236" i="21" s="1"/>
  <c r="JK230" i="21"/>
  <c r="JJ230" i="21"/>
  <c r="JI238" i="21" s="1"/>
  <c r="JI230" i="21"/>
  <c r="JI236" i="21" s="1"/>
  <c r="JH230" i="21"/>
  <c r="JG230" i="21"/>
  <c r="JF238" i="21" s="1"/>
  <c r="JF230" i="21"/>
  <c r="JF236" i="21" s="1"/>
  <c r="JE230" i="21"/>
  <c r="JD230" i="21"/>
  <c r="JC238" i="21" s="1"/>
  <c r="JC230" i="21"/>
  <c r="JC236" i="21" s="1"/>
  <c r="JB230" i="21"/>
  <c r="JA230" i="21"/>
  <c r="IZ238" i="21" s="1"/>
  <c r="IZ230" i="21"/>
  <c r="IZ236" i="21" s="1"/>
  <c r="IY230" i="21"/>
  <c r="IX230" i="21"/>
  <c r="IW238" i="21" s="1"/>
  <c r="IW230" i="21"/>
  <c r="IW236" i="21" s="1"/>
  <c r="IV230" i="21"/>
  <c r="IU230" i="21"/>
  <c r="IT238" i="21" s="1"/>
  <c r="IT230" i="21"/>
  <c r="IT236" i="21" s="1"/>
  <c r="IS230" i="21"/>
  <c r="IR230" i="21"/>
  <c r="IQ238" i="21" s="1"/>
  <c r="IQ230" i="21"/>
  <c r="IQ236" i="21" s="1"/>
  <c r="IP230" i="21"/>
  <c r="IO230" i="21"/>
  <c r="IN238" i="21" s="1"/>
  <c r="IN230" i="21"/>
  <c r="IN236" i="21" s="1"/>
  <c r="IM230" i="21"/>
  <c r="IL230" i="21"/>
  <c r="IK238" i="21" s="1"/>
  <c r="IK230" i="21"/>
  <c r="IK236" i="21" s="1"/>
  <c r="IJ230" i="21"/>
  <c r="II230" i="21"/>
  <c r="IH238" i="21" s="1"/>
  <c r="IH230" i="21"/>
  <c r="IH236" i="21" s="1"/>
  <c r="IG230" i="21"/>
  <c r="IF230" i="21"/>
  <c r="IE238" i="21" s="1"/>
  <c r="IE230" i="21"/>
  <c r="IE236" i="21" s="1"/>
  <c r="ID230" i="21"/>
  <c r="IC230" i="21"/>
  <c r="IB238" i="21" s="1"/>
  <c r="IB230" i="21"/>
  <c r="IB236" i="21" s="1"/>
  <c r="IA230" i="21"/>
  <c r="HZ230" i="21"/>
  <c r="HY238" i="21" s="1"/>
  <c r="HY230" i="21"/>
  <c r="HY236" i="21" s="1"/>
  <c r="HX230" i="21"/>
  <c r="HW230" i="21"/>
  <c r="HV238" i="21" s="1"/>
  <c r="HV230" i="21"/>
  <c r="HV236" i="21" s="1"/>
  <c r="HU230" i="21"/>
  <c r="HT230" i="21"/>
  <c r="HS238" i="21" s="1"/>
  <c r="HS230" i="21"/>
  <c r="HS236" i="21" s="1"/>
  <c r="HR230" i="21"/>
  <c r="HQ230" i="21"/>
  <c r="HP238" i="21" s="1"/>
  <c r="HP230" i="21"/>
  <c r="HP236" i="21" s="1"/>
  <c r="HO230" i="21"/>
  <c r="HN230" i="21"/>
  <c r="HM238" i="21" s="1"/>
  <c r="HM230" i="21"/>
  <c r="HM236" i="21" s="1"/>
  <c r="HL230" i="21"/>
  <c r="HK230" i="21"/>
  <c r="HJ238" i="21" s="1"/>
  <c r="HJ230" i="21"/>
  <c r="HJ236" i="21" s="1"/>
  <c r="HI230" i="21"/>
  <c r="HH230" i="21"/>
  <c r="HG238" i="21" s="1"/>
  <c r="HG230" i="21"/>
  <c r="HG236" i="21" s="1"/>
  <c r="HF230" i="21"/>
  <c r="HE230" i="21"/>
  <c r="HD238" i="21" s="1"/>
  <c r="HD230" i="21"/>
  <c r="HD236" i="21" s="1"/>
  <c r="HC230" i="21"/>
  <c r="HB230" i="21"/>
  <c r="HA238" i="21" s="1"/>
  <c r="HA230" i="21"/>
  <c r="HA236" i="21" s="1"/>
  <c r="GZ230" i="21"/>
  <c r="GY230" i="21"/>
  <c r="GX238" i="21" s="1"/>
  <c r="GX230" i="21"/>
  <c r="GX236" i="21" s="1"/>
  <c r="GW230" i="21"/>
  <c r="GV230" i="21"/>
  <c r="GU238" i="21" s="1"/>
  <c r="GU230" i="21"/>
  <c r="GU236" i="21" s="1"/>
  <c r="GT230" i="21"/>
  <c r="GS230" i="21"/>
  <c r="GR238" i="21" s="1"/>
  <c r="GR230" i="21"/>
  <c r="GR236" i="21" s="1"/>
  <c r="GQ230" i="21"/>
  <c r="GP230" i="21"/>
  <c r="GO238" i="21" s="1"/>
  <c r="GO230" i="21"/>
  <c r="GO236" i="21" s="1"/>
  <c r="GN230" i="21"/>
  <c r="GM230" i="21"/>
  <c r="GL238" i="21" s="1"/>
  <c r="GL230" i="21"/>
  <c r="GL236" i="21" s="1"/>
  <c r="GK230" i="21"/>
  <c r="GJ230" i="21"/>
  <c r="GI238" i="21" s="1"/>
  <c r="GI230" i="21"/>
  <c r="GI236" i="21" s="1"/>
  <c r="GH230" i="21"/>
  <c r="GG230" i="21"/>
  <c r="GF238" i="21" s="1"/>
  <c r="GF230" i="21"/>
  <c r="GF236" i="21" s="1"/>
  <c r="GE230" i="21"/>
  <c r="GD230" i="21"/>
  <c r="GC238" i="21" s="1"/>
  <c r="GC230" i="21"/>
  <c r="GC236" i="21" s="1"/>
  <c r="GB230" i="21"/>
  <c r="GA230" i="21"/>
  <c r="FZ238" i="21" s="1"/>
  <c r="FZ230" i="21"/>
  <c r="FZ236" i="21" s="1"/>
  <c r="FY230" i="21"/>
  <c r="FX230" i="21"/>
  <c r="FW238" i="21" s="1"/>
  <c r="FW230" i="21"/>
  <c r="FW236" i="21" s="1"/>
  <c r="FV230" i="21"/>
  <c r="FU230" i="21"/>
  <c r="FT238" i="21" s="1"/>
  <c r="FT230" i="21"/>
  <c r="FT236" i="21" s="1"/>
  <c r="FS230" i="21"/>
  <c r="FR230" i="21"/>
  <c r="FQ238" i="21" s="1"/>
  <c r="FQ230" i="21"/>
  <c r="FQ236" i="21" s="1"/>
  <c r="FP230" i="21"/>
  <c r="FO230" i="21"/>
  <c r="FN238" i="21" s="1"/>
  <c r="FN230" i="21"/>
  <c r="FN236" i="21" s="1"/>
  <c r="FM230" i="21"/>
  <c r="FL230" i="21"/>
  <c r="FK238" i="21" s="1"/>
  <c r="FK230" i="21"/>
  <c r="FK236" i="21" s="1"/>
  <c r="FJ230" i="21"/>
  <c r="FI230" i="21"/>
  <c r="FH238" i="21" s="1"/>
  <c r="FH230" i="21"/>
  <c r="FH236" i="21" s="1"/>
  <c r="FG230" i="21"/>
  <c r="FF230" i="21"/>
  <c r="FE238" i="21" s="1"/>
  <c r="FE230" i="21"/>
  <c r="FE236" i="21" s="1"/>
  <c r="FD230" i="21"/>
  <c r="FC230" i="21"/>
  <c r="FB238" i="21" s="1"/>
  <c r="FB230" i="21"/>
  <c r="FB236" i="21" s="1"/>
  <c r="FA230" i="21"/>
  <c r="EZ230" i="21"/>
  <c r="EY238" i="21" s="1"/>
  <c r="EY230" i="21"/>
  <c r="EY236" i="21" s="1"/>
  <c r="EX230" i="21"/>
  <c r="EW230" i="21"/>
  <c r="EV238" i="21" s="1"/>
  <c r="EV230" i="21"/>
  <c r="EV236" i="21" s="1"/>
  <c r="KO229" i="21"/>
  <c r="KN229" i="21"/>
  <c r="KM229" i="21"/>
  <c r="KL229" i="21"/>
  <c r="KK229" i="21"/>
  <c r="KJ229" i="21"/>
  <c r="KI229" i="21"/>
  <c r="KH229" i="21"/>
  <c r="KG229" i="21"/>
  <c r="KF229" i="21"/>
  <c r="KE229" i="21"/>
  <c r="KD229" i="21"/>
  <c r="KC229" i="21"/>
  <c r="KB229" i="21"/>
  <c r="KA229" i="21"/>
  <c r="JZ229" i="21"/>
  <c r="JY229" i="21"/>
  <c r="JX229" i="21"/>
  <c r="JW229" i="21"/>
  <c r="JV229" i="21"/>
  <c r="JU229" i="21"/>
  <c r="JT229" i="21"/>
  <c r="JS229" i="21"/>
  <c r="JR229" i="21"/>
  <c r="JQ229" i="21"/>
  <c r="JP229" i="21"/>
  <c r="JO229" i="21"/>
  <c r="JN229" i="21"/>
  <c r="JM229" i="21"/>
  <c r="JL229" i="21"/>
  <c r="JK229" i="21"/>
  <c r="JJ229" i="21"/>
  <c r="JI229" i="21"/>
  <c r="JH229" i="21"/>
  <c r="JG229" i="21"/>
  <c r="JF229" i="21"/>
  <c r="JE229" i="21"/>
  <c r="JD229" i="21"/>
  <c r="JC229" i="21"/>
  <c r="JB229" i="21"/>
  <c r="JA229" i="21"/>
  <c r="IZ229" i="21"/>
  <c r="IY229" i="21"/>
  <c r="IX229" i="21"/>
  <c r="IW229" i="21"/>
  <c r="IV229" i="21"/>
  <c r="IU229" i="21"/>
  <c r="IT229" i="21"/>
  <c r="IS229" i="21"/>
  <c r="IR229" i="21"/>
  <c r="IQ229" i="21"/>
  <c r="IP229" i="21"/>
  <c r="IO229" i="21"/>
  <c r="IN229" i="21"/>
  <c r="IM229" i="21"/>
  <c r="IL229" i="21"/>
  <c r="IK229" i="21"/>
  <c r="IJ229" i="21"/>
  <c r="II229" i="21"/>
  <c r="IH229" i="21"/>
  <c r="IG229" i="21"/>
  <c r="IF229" i="21"/>
  <c r="IE229" i="21"/>
  <c r="ID229" i="21"/>
  <c r="IC229" i="21"/>
  <c r="IB229" i="21"/>
  <c r="IA229" i="21"/>
  <c r="HZ229" i="21"/>
  <c r="HY229" i="21"/>
  <c r="HX229" i="21"/>
  <c r="HW229" i="21"/>
  <c r="HV229" i="21"/>
  <c r="HU229" i="21"/>
  <c r="HT229" i="21"/>
  <c r="HS229" i="21"/>
  <c r="HR229" i="21"/>
  <c r="HQ229" i="21"/>
  <c r="HP229" i="21"/>
  <c r="HO229" i="21"/>
  <c r="HN229" i="21"/>
  <c r="HM229" i="21"/>
  <c r="HL229" i="21"/>
  <c r="HK229" i="21"/>
  <c r="HJ229" i="21"/>
  <c r="HI229" i="21"/>
  <c r="HH229" i="21"/>
  <c r="HG229" i="21"/>
  <c r="HF229" i="21"/>
  <c r="HE229" i="21"/>
  <c r="HD229" i="21"/>
  <c r="HC229" i="21"/>
  <c r="HB229" i="21"/>
  <c r="HA229" i="21"/>
  <c r="GZ229" i="21"/>
  <c r="GY229" i="21"/>
  <c r="GX229" i="21"/>
  <c r="GW229" i="21"/>
  <c r="GV229" i="21"/>
  <c r="GU229" i="21"/>
  <c r="GT229" i="21"/>
  <c r="GS229" i="21"/>
  <c r="GR229" i="21"/>
  <c r="GQ229" i="21"/>
  <c r="GP229" i="21"/>
  <c r="GO229" i="21"/>
  <c r="GN229" i="21"/>
  <c r="GM229" i="21"/>
  <c r="GL229" i="21"/>
  <c r="GK229" i="21"/>
  <c r="GJ229" i="21"/>
  <c r="GI229" i="21"/>
  <c r="GH229" i="21"/>
  <c r="GG229" i="21"/>
  <c r="GF229" i="21"/>
  <c r="GE229" i="21"/>
  <c r="GD229" i="21"/>
  <c r="GC229" i="21"/>
  <c r="GB229" i="21"/>
  <c r="GA229" i="21"/>
  <c r="FZ229" i="21"/>
  <c r="FY229" i="21"/>
  <c r="FX229" i="21"/>
  <c r="FW229" i="21"/>
  <c r="FV229" i="21"/>
  <c r="FU229" i="21"/>
  <c r="FT229" i="21"/>
  <c r="FS229" i="21"/>
  <c r="FR229" i="21"/>
  <c r="FQ229" i="21"/>
  <c r="FP229" i="21"/>
  <c r="FO229" i="21"/>
  <c r="FN229" i="21"/>
  <c r="FM229" i="21"/>
  <c r="FL229" i="21"/>
  <c r="FK229" i="21"/>
  <c r="FJ229" i="21"/>
  <c r="FI229" i="21"/>
  <c r="FH229" i="21"/>
  <c r="FG229" i="21"/>
  <c r="FF229" i="21"/>
  <c r="FE229" i="21"/>
  <c r="FD229" i="21"/>
  <c r="FC229" i="21"/>
  <c r="FB229" i="21"/>
  <c r="FA229" i="21"/>
  <c r="EZ229" i="21"/>
  <c r="EY229" i="21"/>
  <c r="EX229" i="21"/>
  <c r="EW229" i="21"/>
  <c r="EV229" i="21"/>
  <c r="KO228" i="21"/>
  <c r="KN228" i="21"/>
  <c r="KM228" i="21"/>
  <c r="KL228" i="21"/>
  <c r="KK228" i="21"/>
  <c r="KJ228" i="21"/>
  <c r="KI228" i="21"/>
  <c r="KH228" i="21"/>
  <c r="KG228" i="21"/>
  <c r="KF228" i="21"/>
  <c r="KE228" i="21"/>
  <c r="KD228" i="21"/>
  <c r="KC228" i="21"/>
  <c r="KB228" i="21"/>
  <c r="KA228" i="21"/>
  <c r="JZ228" i="21"/>
  <c r="JY228" i="21"/>
  <c r="JX228" i="21"/>
  <c r="JW228" i="21"/>
  <c r="JV228" i="21"/>
  <c r="JU228" i="21"/>
  <c r="JT228" i="21"/>
  <c r="JS228" i="21"/>
  <c r="JR228" i="21"/>
  <c r="JQ228" i="21"/>
  <c r="JP228" i="21"/>
  <c r="JO228" i="21"/>
  <c r="JN228" i="21"/>
  <c r="JM228" i="21"/>
  <c r="JL228" i="21"/>
  <c r="JK228" i="21"/>
  <c r="JJ228" i="21"/>
  <c r="JI228" i="21"/>
  <c r="JH228" i="21"/>
  <c r="JG228" i="21"/>
  <c r="JF228" i="21"/>
  <c r="JE228" i="21"/>
  <c r="JD228" i="21"/>
  <c r="JC228" i="21"/>
  <c r="JB228" i="21"/>
  <c r="JA228" i="21"/>
  <c r="IZ228" i="21"/>
  <c r="IY228" i="21"/>
  <c r="IX228" i="21"/>
  <c r="IW228" i="21"/>
  <c r="IV228" i="21"/>
  <c r="IU228" i="21"/>
  <c r="IT228" i="21"/>
  <c r="IS228" i="21"/>
  <c r="IR228" i="21"/>
  <c r="IQ228" i="21"/>
  <c r="IP228" i="21"/>
  <c r="IO228" i="21"/>
  <c r="IN228" i="21"/>
  <c r="IM228" i="21"/>
  <c r="IL228" i="21"/>
  <c r="IK228" i="21"/>
  <c r="IJ228" i="21"/>
  <c r="II228" i="21"/>
  <c r="IH228" i="21"/>
  <c r="IG228" i="21"/>
  <c r="IF228" i="21"/>
  <c r="IE228" i="21"/>
  <c r="ID228" i="21"/>
  <c r="IC228" i="21"/>
  <c r="IB228" i="21"/>
  <c r="IA228" i="21"/>
  <c r="HZ228" i="21"/>
  <c r="HY228" i="21"/>
  <c r="HX228" i="21"/>
  <c r="HW228" i="21"/>
  <c r="HV228" i="21"/>
  <c r="HU228" i="21"/>
  <c r="HT228" i="21"/>
  <c r="HS228" i="21"/>
  <c r="HR228" i="21"/>
  <c r="HQ228" i="21"/>
  <c r="HP228" i="21"/>
  <c r="HO228" i="21"/>
  <c r="HN228" i="21"/>
  <c r="HM228" i="21"/>
  <c r="HL228" i="21"/>
  <c r="HK228" i="21"/>
  <c r="HJ228" i="21"/>
  <c r="HI228" i="21"/>
  <c r="HH228" i="21"/>
  <c r="HG228" i="21"/>
  <c r="HF228" i="21"/>
  <c r="HE228" i="21"/>
  <c r="HD228" i="21"/>
  <c r="HC228" i="21"/>
  <c r="HB228" i="21"/>
  <c r="HA228" i="21"/>
  <c r="GZ228" i="21"/>
  <c r="GY228" i="21"/>
  <c r="GX228" i="21"/>
  <c r="GW228" i="21"/>
  <c r="GV228" i="21"/>
  <c r="GU228" i="21"/>
  <c r="GT228" i="21"/>
  <c r="GS228" i="21"/>
  <c r="GR228" i="21"/>
  <c r="GQ228" i="21"/>
  <c r="GP228" i="21"/>
  <c r="GO228" i="21"/>
  <c r="GN228" i="21"/>
  <c r="GM228" i="21"/>
  <c r="GL228" i="21"/>
  <c r="GK228" i="21"/>
  <c r="GJ228" i="21"/>
  <c r="GI228" i="21"/>
  <c r="GH228" i="21"/>
  <c r="GG228" i="21"/>
  <c r="GF228" i="21"/>
  <c r="GE228" i="21"/>
  <c r="GD228" i="21"/>
  <c r="GC228" i="21"/>
  <c r="GB228" i="21"/>
  <c r="GA228" i="21"/>
  <c r="FZ228" i="21"/>
  <c r="FY228" i="21"/>
  <c r="FX228" i="21"/>
  <c r="FW228" i="21"/>
  <c r="FV228" i="21"/>
  <c r="FU228" i="21"/>
  <c r="FT228" i="21"/>
  <c r="FS228" i="21"/>
  <c r="FR228" i="21"/>
  <c r="FQ228" i="21"/>
  <c r="FP228" i="21"/>
  <c r="FO228" i="21"/>
  <c r="FN228" i="21"/>
  <c r="FM228" i="21"/>
  <c r="FL228" i="21"/>
  <c r="FK228" i="21"/>
  <c r="FJ228" i="21"/>
  <c r="FI228" i="21"/>
  <c r="FH228" i="21"/>
  <c r="FG228" i="21"/>
  <c r="FF228" i="21"/>
  <c r="FE228" i="21"/>
  <c r="FD228" i="21"/>
  <c r="FC228" i="21"/>
  <c r="FB228" i="21"/>
  <c r="FA228" i="21"/>
  <c r="EZ228" i="21"/>
  <c r="EY228" i="21"/>
  <c r="EX228" i="21"/>
  <c r="EW228" i="21"/>
  <c r="EV228" i="21"/>
  <c r="KO227" i="21"/>
  <c r="KN227" i="21"/>
  <c r="KM227" i="21"/>
  <c r="KL227" i="21"/>
  <c r="KK227" i="21"/>
  <c r="KJ227" i="21"/>
  <c r="KI227" i="21"/>
  <c r="KH227" i="21"/>
  <c r="KG227" i="21"/>
  <c r="KF227" i="21"/>
  <c r="KE227" i="21"/>
  <c r="KD227" i="21"/>
  <c r="KC227" i="21"/>
  <c r="KB227" i="21"/>
  <c r="KA227" i="21"/>
  <c r="JZ227" i="21"/>
  <c r="JY227" i="21"/>
  <c r="JX227" i="21"/>
  <c r="JW227" i="21"/>
  <c r="JV227" i="21"/>
  <c r="JU227" i="21"/>
  <c r="JT227" i="21"/>
  <c r="JS227" i="21"/>
  <c r="JR227" i="21"/>
  <c r="JQ227" i="21"/>
  <c r="JP227" i="21"/>
  <c r="JO227" i="21"/>
  <c r="JN227" i="21"/>
  <c r="JM227" i="21"/>
  <c r="JL227" i="21"/>
  <c r="JK227" i="21"/>
  <c r="JJ227" i="21"/>
  <c r="JI227" i="21"/>
  <c r="JH227" i="21"/>
  <c r="JG227" i="21"/>
  <c r="JF227" i="21"/>
  <c r="JE227" i="21"/>
  <c r="JD227" i="21"/>
  <c r="JC227" i="21"/>
  <c r="JB227" i="21"/>
  <c r="JA227" i="21"/>
  <c r="IZ227" i="21"/>
  <c r="IY227" i="21"/>
  <c r="IX227" i="21"/>
  <c r="IW227" i="21"/>
  <c r="IV227" i="21"/>
  <c r="IU227" i="21"/>
  <c r="IT227" i="21"/>
  <c r="IS227" i="21"/>
  <c r="IR227" i="21"/>
  <c r="IQ227" i="21"/>
  <c r="IP227" i="21"/>
  <c r="IO227" i="21"/>
  <c r="IN227" i="21"/>
  <c r="IM227" i="21"/>
  <c r="IL227" i="21"/>
  <c r="IK227" i="21"/>
  <c r="IJ227" i="21"/>
  <c r="II227" i="21"/>
  <c r="IH227" i="21"/>
  <c r="IG227" i="21"/>
  <c r="IF227" i="21"/>
  <c r="IE227" i="21"/>
  <c r="ID227" i="21"/>
  <c r="IC227" i="21"/>
  <c r="IB227" i="21"/>
  <c r="IA227" i="21"/>
  <c r="HZ227" i="21"/>
  <c r="HY227" i="21"/>
  <c r="HX227" i="21"/>
  <c r="HW227" i="21"/>
  <c r="HV227" i="21"/>
  <c r="HU227" i="21"/>
  <c r="HT227" i="21"/>
  <c r="HS227" i="21"/>
  <c r="HR227" i="21"/>
  <c r="HQ227" i="21"/>
  <c r="HP227" i="21"/>
  <c r="HO227" i="21"/>
  <c r="HN227" i="21"/>
  <c r="HM227" i="21"/>
  <c r="HL227" i="21"/>
  <c r="HK227" i="21"/>
  <c r="HJ227" i="21"/>
  <c r="HI227" i="21"/>
  <c r="HH227" i="21"/>
  <c r="HG227" i="21"/>
  <c r="HF227" i="21"/>
  <c r="HE227" i="21"/>
  <c r="HD227" i="21"/>
  <c r="HC227" i="21"/>
  <c r="HB227" i="21"/>
  <c r="HA227" i="21"/>
  <c r="GZ227" i="21"/>
  <c r="GY227" i="21"/>
  <c r="GX227" i="21"/>
  <c r="GW227" i="21"/>
  <c r="GV227" i="21"/>
  <c r="GU227" i="21"/>
  <c r="GT227" i="21"/>
  <c r="GS227" i="21"/>
  <c r="GR227" i="21"/>
  <c r="GQ227" i="21"/>
  <c r="GP227" i="21"/>
  <c r="GO227" i="21"/>
  <c r="GN227" i="21"/>
  <c r="GM227" i="21"/>
  <c r="GL227" i="21"/>
  <c r="GK227" i="21"/>
  <c r="GJ227" i="21"/>
  <c r="GI227" i="21"/>
  <c r="GH227" i="21"/>
  <c r="GG227" i="21"/>
  <c r="GF227" i="21"/>
  <c r="GE227" i="21"/>
  <c r="GD227" i="21"/>
  <c r="GC227" i="21"/>
  <c r="GB227" i="21"/>
  <c r="GA227" i="21"/>
  <c r="FZ227" i="21"/>
  <c r="FY227" i="21"/>
  <c r="FX227" i="21"/>
  <c r="FW227" i="21"/>
  <c r="FV227" i="21"/>
  <c r="FU227" i="21"/>
  <c r="FT227" i="21"/>
  <c r="FS227" i="21"/>
  <c r="FR227" i="21"/>
  <c r="FQ227" i="21"/>
  <c r="FP227" i="21"/>
  <c r="FO227" i="21"/>
  <c r="FN227" i="21"/>
  <c r="FM227" i="21"/>
  <c r="FL227" i="21"/>
  <c r="FK227" i="21"/>
  <c r="FJ227" i="21"/>
  <c r="FI227" i="21"/>
  <c r="FH227" i="21"/>
  <c r="FG227" i="21"/>
  <c r="FF227" i="21"/>
  <c r="FE227" i="21"/>
  <c r="FD227" i="21"/>
  <c r="FC227" i="21"/>
  <c r="FB227" i="21"/>
  <c r="FA227" i="21"/>
  <c r="EZ227" i="21"/>
  <c r="EY227" i="21"/>
  <c r="EX227" i="21"/>
  <c r="EW227" i="21"/>
  <c r="EV227" i="21"/>
  <c r="KO226" i="21"/>
  <c r="KN226" i="21"/>
  <c r="KM226" i="21"/>
  <c r="KL226" i="21"/>
  <c r="KK226" i="21"/>
  <c r="KJ226" i="21"/>
  <c r="KI226" i="21"/>
  <c r="KH226" i="21"/>
  <c r="KG226" i="21"/>
  <c r="KF226" i="21"/>
  <c r="KE226" i="21"/>
  <c r="KD226" i="21"/>
  <c r="KC226" i="21"/>
  <c r="KB226" i="21"/>
  <c r="KA226" i="21"/>
  <c r="JZ226" i="21"/>
  <c r="JY226" i="21"/>
  <c r="JX226" i="21"/>
  <c r="JW226" i="21"/>
  <c r="JV226" i="21"/>
  <c r="JU226" i="21"/>
  <c r="JT226" i="21"/>
  <c r="JS226" i="21"/>
  <c r="JR226" i="21"/>
  <c r="JQ226" i="21"/>
  <c r="JP226" i="21"/>
  <c r="JO226" i="21"/>
  <c r="JN226" i="21"/>
  <c r="JM226" i="21"/>
  <c r="JL226" i="21"/>
  <c r="JK226" i="21"/>
  <c r="JJ226" i="21"/>
  <c r="JI226" i="21"/>
  <c r="JH226" i="21"/>
  <c r="JG226" i="21"/>
  <c r="JF226" i="21"/>
  <c r="JE226" i="21"/>
  <c r="JD226" i="21"/>
  <c r="JC226" i="21"/>
  <c r="JB226" i="21"/>
  <c r="JA226" i="21"/>
  <c r="IZ226" i="21"/>
  <c r="IY226" i="21"/>
  <c r="IX226" i="21"/>
  <c r="IW226" i="21"/>
  <c r="IV226" i="21"/>
  <c r="IU226" i="21"/>
  <c r="IT226" i="21"/>
  <c r="IS226" i="21"/>
  <c r="IR226" i="21"/>
  <c r="IQ226" i="21"/>
  <c r="IP226" i="21"/>
  <c r="IO226" i="21"/>
  <c r="IN226" i="21"/>
  <c r="IM226" i="21"/>
  <c r="IL226" i="21"/>
  <c r="IK226" i="21"/>
  <c r="IJ226" i="21"/>
  <c r="II226" i="21"/>
  <c r="IH226" i="21"/>
  <c r="IG226" i="21"/>
  <c r="IF226" i="21"/>
  <c r="IE226" i="21"/>
  <c r="ID226" i="21"/>
  <c r="IC226" i="21"/>
  <c r="IB226" i="21"/>
  <c r="IA226" i="21"/>
  <c r="HZ226" i="21"/>
  <c r="HY226" i="21"/>
  <c r="HX226" i="21"/>
  <c r="HW226" i="21"/>
  <c r="HV226" i="21"/>
  <c r="HU226" i="21"/>
  <c r="HT226" i="21"/>
  <c r="HS226" i="21"/>
  <c r="HR226" i="21"/>
  <c r="HQ226" i="21"/>
  <c r="HP226" i="21"/>
  <c r="HO226" i="21"/>
  <c r="HN226" i="21"/>
  <c r="HM226" i="21"/>
  <c r="HL226" i="21"/>
  <c r="HK226" i="21"/>
  <c r="HJ226" i="21"/>
  <c r="HI226" i="21"/>
  <c r="HH226" i="21"/>
  <c r="HG226" i="21"/>
  <c r="HF226" i="21"/>
  <c r="HE226" i="21"/>
  <c r="HD226" i="21"/>
  <c r="HC226" i="21"/>
  <c r="HB226" i="21"/>
  <c r="HA226" i="21"/>
  <c r="GZ226" i="21"/>
  <c r="GY226" i="21"/>
  <c r="GX226" i="21"/>
  <c r="GW226" i="21"/>
  <c r="GV226" i="21"/>
  <c r="GU226" i="21"/>
  <c r="GT226" i="21"/>
  <c r="GS226" i="21"/>
  <c r="GR226" i="21"/>
  <c r="GQ226" i="21"/>
  <c r="GP226" i="21"/>
  <c r="GO226" i="21"/>
  <c r="GN226" i="21"/>
  <c r="GM226" i="21"/>
  <c r="GL226" i="21"/>
  <c r="GK226" i="21"/>
  <c r="GJ226" i="21"/>
  <c r="GI226" i="21"/>
  <c r="GH226" i="21"/>
  <c r="GG226" i="21"/>
  <c r="GF226" i="21"/>
  <c r="GE226" i="21"/>
  <c r="GD226" i="21"/>
  <c r="GC226" i="21"/>
  <c r="GB226" i="21"/>
  <c r="GA226" i="21"/>
  <c r="FZ226" i="21"/>
  <c r="FY226" i="21"/>
  <c r="FX226" i="21"/>
  <c r="FW226" i="21"/>
  <c r="FV226" i="21"/>
  <c r="FU226" i="21"/>
  <c r="FT226" i="21"/>
  <c r="FS226" i="21"/>
  <c r="FR226" i="21"/>
  <c r="FQ226" i="21"/>
  <c r="FP226" i="21"/>
  <c r="FO226" i="21"/>
  <c r="FN226" i="21"/>
  <c r="FM226" i="21"/>
  <c r="FL226" i="21"/>
  <c r="FK226" i="21"/>
  <c r="FJ226" i="21"/>
  <c r="FI226" i="21"/>
  <c r="FH226" i="21"/>
  <c r="FG226" i="21"/>
  <c r="FF226" i="21"/>
  <c r="FE226" i="21"/>
  <c r="FD226" i="21"/>
  <c r="FC226" i="21"/>
  <c r="FB226" i="21"/>
  <c r="FA226" i="21"/>
  <c r="EZ226" i="21"/>
  <c r="EY226" i="21"/>
  <c r="EX226" i="21"/>
  <c r="EW226" i="21"/>
  <c r="EV226" i="21"/>
  <c r="KO225" i="21"/>
  <c r="KN225" i="21"/>
  <c r="KM225" i="21"/>
  <c r="KL225" i="21"/>
  <c r="KK225" i="21"/>
  <c r="KJ225" i="21"/>
  <c r="KI225" i="21"/>
  <c r="KH225" i="21"/>
  <c r="KG225" i="21"/>
  <c r="KF225" i="21"/>
  <c r="KE225" i="21"/>
  <c r="KD225" i="21"/>
  <c r="KC225" i="21"/>
  <c r="KB225" i="21"/>
  <c r="KA225" i="21"/>
  <c r="JZ225" i="21"/>
  <c r="JY225" i="21"/>
  <c r="JX225" i="21"/>
  <c r="JW225" i="21"/>
  <c r="JV225" i="21"/>
  <c r="JU225" i="21"/>
  <c r="JT225" i="21"/>
  <c r="JS225" i="21"/>
  <c r="JR225" i="21"/>
  <c r="JQ225" i="21"/>
  <c r="JP225" i="21"/>
  <c r="JO225" i="21"/>
  <c r="JN225" i="21"/>
  <c r="JM225" i="21"/>
  <c r="JL225" i="21"/>
  <c r="JK225" i="21"/>
  <c r="JJ225" i="21"/>
  <c r="JI225" i="21"/>
  <c r="JH225" i="21"/>
  <c r="JG225" i="21"/>
  <c r="JF225" i="21"/>
  <c r="JE225" i="21"/>
  <c r="JD225" i="21"/>
  <c r="JC225" i="21"/>
  <c r="JB225" i="21"/>
  <c r="JA225" i="21"/>
  <c r="IZ225" i="21"/>
  <c r="IY225" i="21"/>
  <c r="IX225" i="21"/>
  <c r="IW225" i="21"/>
  <c r="IV225" i="21"/>
  <c r="IU225" i="21"/>
  <c r="IT225" i="21"/>
  <c r="IS225" i="21"/>
  <c r="IR225" i="21"/>
  <c r="IQ225" i="21"/>
  <c r="IP225" i="21"/>
  <c r="IO225" i="21"/>
  <c r="IN225" i="21"/>
  <c r="IM225" i="21"/>
  <c r="IL225" i="21"/>
  <c r="IK225" i="21"/>
  <c r="IJ225" i="21"/>
  <c r="II225" i="21"/>
  <c r="IH225" i="21"/>
  <c r="IG225" i="21"/>
  <c r="IF225" i="21"/>
  <c r="IE225" i="21"/>
  <c r="ID225" i="21"/>
  <c r="IC225" i="21"/>
  <c r="IB225" i="21"/>
  <c r="IA225" i="21"/>
  <c r="HZ225" i="21"/>
  <c r="HY225" i="21"/>
  <c r="HX225" i="21"/>
  <c r="HW225" i="21"/>
  <c r="HV225" i="21"/>
  <c r="HU225" i="21"/>
  <c r="HT225" i="21"/>
  <c r="HS225" i="21"/>
  <c r="HR225" i="21"/>
  <c r="HQ225" i="21"/>
  <c r="HP225" i="21"/>
  <c r="HO225" i="21"/>
  <c r="HN225" i="21"/>
  <c r="HM225" i="21"/>
  <c r="HL225" i="21"/>
  <c r="HK225" i="21"/>
  <c r="HJ225" i="21"/>
  <c r="HI225" i="21"/>
  <c r="HH225" i="21"/>
  <c r="HG225" i="21"/>
  <c r="HF225" i="21"/>
  <c r="HE225" i="21"/>
  <c r="HD225" i="21"/>
  <c r="HC225" i="21"/>
  <c r="HB225" i="21"/>
  <c r="HA225" i="21"/>
  <c r="GZ225" i="21"/>
  <c r="GY225" i="21"/>
  <c r="GX225" i="21"/>
  <c r="GW225" i="21"/>
  <c r="GV225" i="21"/>
  <c r="GU225" i="21"/>
  <c r="GT225" i="21"/>
  <c r="GS225" i="21"/>
  <c r="GR225" i="21"/>
  <c r="GQ225" i="21"/>
  <c r="GP225" i="21"/>
  <c r="GO225" i="21"/>
  <c r="GN225" i="21"/>
  <c r="GM225" i="21"/>
  <c r="GL225" i="21"/>
  <c r="GK225" i="21"/>
  <c r="GJ225" i="21"/>
  <c r="GI225" i="21"/>
  <c r="GH225" i="21"/>
  <c r="GG225" i="21"/>
  <c r="GF225" i="21"/>
  <c r="GE225" i="21"/>
  <c r="GD225" i="21"/>
  <c r="GC225" i="21"/>
  <c r="GB225" i="21"/>
  <c r="GA225" i="21"/>
  <c r="FZ225" i="21"/>
  <c r="FY225" i="21"/>
  <c r="FX225" i="21"/>
  <c r="FW225" i="21"/>
  <c r="FV225" i="21"/>
  <c r="FU225" i="21"/>
  <c r="FT225" i="21"/>
  <c r="FS225" i="21"/>
  <c r="FR225" i="21"/>
  <c r="FQ225" i="21"/>
  <c r="FP225" i="21"/>
  <c r="FO225" i="21"/>
  <c r="FN225" i="21"/>
  <c r="FM225" i="21"/>
  <c r="FL225" i="21"/>
  <c r="FK225" i="21"/>
  <c r="FJ225" i="21"/>
  <c r="FI225" i="21"/>
  <c r="FH225" i="21"/>
  <c r="FG225" i="21"/>
  <c r="FF225" i="21"/>
  <c r="FE225" i="21"/>
  <c r="FD225" i="21"/>
  <c r="FC225" i="21"/>
  <c r="FB225" i="21"/>
  <c r="FA225" i="21"/>
  <c r="EZ225" i="21"/>
  <c r="EY225" i="21"/>
  <c r="EX225" i="21"/>
  <c r="EW225" i="21"/>
  <c r="EV225" i="21"/>
  <c r="KM223" i="21"/>
  <c r="KM234" i="21" s="1"/>
  <c r="KJ223" i="21"/>
  <c r="KJ234" i="21" s="1"/>
  <c r="KG223" i="21"/>
  <c r="KG234" i="21" s="1"/>
  <c r="KD223" i="21"/>
  <c r="KD234" i="21" s="1"/>
  <c r="KA223" i="21"/>
  <c r="KA234" i="21" s="1"/>
  <c r="JX223" i="21"/>
  <c r="JX234" i="21" s="1"/>
  <c r="JU223" i="21"/>
  <c r="JU234" i="21" s="1"/>
  <c r="JR223" i="21"/>
  <c r="JR234" i="21" s="1"/>
  <c r="JO223" i="21"/>
  <c r="JO234" i="21" s="1"/>
  <c r="JL223" i="21"/>
  <c r="JL234" i="21" s="1"/>
  <c r="JI223" i="21"/>
  <c r="JI234" i="21" s="1"/>
  <c r="JF223" i="21"/>
  <c r="JF234" i="21" s="1"/>
  <c r="JC223" i="21"/>
  <c r="JC234" i="21" s="1"/>
  <c r="IZ223" i="21"/>
  <c r="IZ234" i="21" s="1"/>
  <c r="IW223" i="21"/>
  <c r="IW234" i="21" s="1"/>
  <c r="IT223" i="21"/>
  <c r="IT234" i="21" s="1"/>
  <c r="IQ223" i="21"/>
  <c r="IQ234" i="21" s="1"/>
  <c r="IN223" i="21"/>
  <c r="IN234" i="21" s="1"/>
  <c r="IK223" i="21"/>
  <c r="IK234" i="21" s="1"/>
  <c r="IH223" i="21"/>
  <c r="IH234" i="21" s="1"/>
  <c r="IE223" i="21"/>
  <c r="IE234" i="21" s="1"/>
  <c r="IB223" i="21"/>
  <c r="IB234" i="21" s="1"/>
  <c r="HY223" i="21"/>
  <c r="HY234" i="21" s="1"/>
  <c r="HV223" i="21"/>
  <c r="HV234" i="21" s="1"/>
  <c r="HS223" i="21"/>
  <c r="HS234" i="21" s="1"/>
  <c r="HP223" i="21"/>
  <c r="HP234" i="21" s="1"/>
  <c r="HM223" i="21"/>
  <c r="HM234" i="21" s="1"/>
  <c r="HJ223" i="21"/>
  <c r="HJ234" i="21" s="1"/>
  <c r="HG223" i="21"/>
  <c r="HG234" i="21" s="1"/>
  <c r="HD223" i="21"/>
  <c r="HD234" i="21" s="1"/>
  <c r="HA223" i="21"/>
  <c r="HA234" i="21" s="1"/>
  <c r="GX223" i="21"/>
  <c r="GX234" i="21" s="1"/>
  <c r="GU223" i="21"/>
  <c r="GU234" i="21" s="1"/>
  <c r="GR223" i="21"/>
  <c r="GR234" i="21" s="1"/>
  <c r="GO223" i="21"/>
  <c r="GO234" i="21" s="1"/>
  <c r="GL223" i="21"/>
  <c r="GL234" i="21" s="1"/>
  <c r="GI223" i="21"/>
  <c r="GI234" i="21" s="1"/>
  <c r="GF223" i="21"/>
  <c r="GF234" i="21" s="1"/>
  <c r="GC223" i="21"/>
  <c r="GC234" i="21" s="1"/>
  <c r="FZ223" i="21"/>
  <c r="FZ234" i="21" s="1"/>
  <c r="FW223" i="21"/>
  <c r="FW234" i="21" s="1"/>
  <c r="FT223" i="21"/>
  <c r="FT234" i="21" s="1"/>
  <c r="FQ223" i="21"/>
  <c r="FQ234" i="21" s="1"/>
  <c r="FN223" i="21"/>
  <c r="FN234" i="21" s="1"/>
  <c r="FK223" i="21"/>
  <c r="FK234" i="21" s="1"/>
  <c r="FH223" i="21"/>
  <c r="FH234" i="21" s="1"/>
  <c r="FE223" i="21"/>
  <c r="FE234" i="21" s="1"/>
  <c r="FB223" i="21"/>
  <c r="FB234" i="21" s="1"/>
  <c r="EY223" i="21"/>
  <c r="EY234" i="21" s="1"/>
  <c r="EV223" i="21"/>
  <c r="EV234" i="21" s="1"/>
  <c r="ES231" i="21"/>
  <c r="ES240" i="21" s="1"/>
  <c r="EP231" i="21"/>
  <c r="EP240" i="21" s="1"/>
  <c r="EM231" i="21"/>
  <c r="EM240" i="21" s="1"/>
  <c r="EJ231" i="21"/>
  <c r="EJ240" i="21" s="1"/>
  <c r="EG231" i="21"/>
  <c r="EG240" i="21" s="1"/>
  <c r="ED231" i="21"/>
  <c r="ED240" i="21" s="1"/>
  <c r="EA231" i="21"/>
  <c r="EA240" i="21" s="1"/>
  <c r="DX231" i="21"/>
  <c r="DX240" i="21" s="1"/>
  <c r="DU231" i="21"/>
  <c r="DU240" i="21" s="1"/>
  <c r="DR231" i="21"/>
  <c r="DR240" i="21" s="1"/>
  <c r="EU230" i="21"/>
  <c r="ET230" i="21"/>
  <c r="ES238" i="21" s="1"/>
  <c r="ES230" i="21"/>
  <c r="ES236" i="21" s="1"/>
  <c r="ER230" i="21"/>
  <c r="EQ230" i="21"/>
  <c r="EP238" i="21" s="1"/>
  <c r="EP230" i="21"/>
  <c r="EP236" i="21" s="1"/>
  <c r="EO230" i="21"/>
  <c r="EN230" i="21"/>
  <c r="EM238" i="21" s="1"/>
  <c r="EM230" i="21"/>
  <c r="EM236" i="21" s="1"/>
  <c r="EL230" i="21"/>
  <c r="EK230" i="21"/>
  <c r="EJ238" i="21" s="1"/>
  <c r="EJ230" i="21"/>
  <c r="EJ236" i="21" s="1"/>
  <c r="EI230" i="21"/>
  <c r="EH230" i="21"/>
  <c r="EG238" i="21" s="1"/>
  <c r="EG230" i="21"/>
  <c r="EG236" i="21" s="1"/>
  <c r="EF230" i="21"/>
  <c r="EE230" i="21"/>
  <c r="ED238" i="21" s="1"/>
  <c r="ED230" i="21"/>
  <c r="ED236" i="21" s="1"/>
  <c r="EC230" i="21"/>
  <c r="EB230" i="21"/>
  <c r="EA238" i="21" s="1"/>
  <c r="EA230" i="21"/>
  <c r="EA236" i="21" s="1"/>
  <c r="DZ230" i="21"/>
  <c r="DY230" i="21"/>
  <c r="DX238" i="21" s="1"/>
  <c r="DX230" i="21"/>
  <c r="DX236" i="21" s="1"/>
  <c r="DW230" i="21"/>
  <c r="DV230" i="21"/>
  <c r="DU238" i="21" s="1"/>
  <c r="DU230" i="21"/>
  <c r="DU236" i="21" s="1"/>
  <c r="DT230" i="21"/>
  <c r="DS230" i="21"/>
  <c r="DR238" i="21" s="1"/>
  <c r="DR230" i="21"/>
  <c r="DR236" i="21" s="1"/>
  <c r="EU229" i="21"/>
  <c r="ET229" i="21"/>
  <c r="ES229" i="21"/>
  <c r="ER229" i="21"/>
  <c r="EQ229" i="21"/>
  <c r="EP229" i="21"/>
  <c r="EO229" i="21"/>
  <c r="EN229" i="21"/>
  <c r="EM229" i="21"/>
  <c r="EL229" i="21"/>
  <c r="EK229" i="21"/>
  <c r="EJ229" i="21"/>
  <c r="EI229" i="21"/>
  <c r="EH229" i="21"/>
  <c r="EG229" i="21"/>
  <c r="EF229" i="21"/>
  <c r="EE229" i="21"/>
  <c r="ED229" i="21"/>
  <c r="EC229" i="21"/>
  <c r="EB229" i="21"/>
  <c r="EA229" i="21"/>
  <c r="DZ229" i="21"/>
  <c r="DY229" i="21"/>
  <c r="DX229" i="21"/>
  <c r="DW229" i="21"/>
  <c r="DV229" i="21"/>
  <c r="DU229" i="21"/>
  <c r="DT229" i="21"/>
  <c r="DS229" i="21"/>
  <c r="DR229" i="21"/>
  <c r="EU228" i="21"/>
  <c r="ET228" i="21"/>
  <c r="ES228" i="21"/>
  <c r="ER228" i="21"/>
  <c r="EQ228" i="21"/>
  <c r="EP228" i="21"/>
  <c r="EO228" i="21"/>
  <c r="EN228" i="21"/>
  <c r="EM228" i="21"/>
  <c r="EL228" i="21"/>
  <c r="EK228" i="21"/>
  <c r="EJ228" i="21"/>
  <c r="EI228" i="21"/>
  <c r="EH228" i="21"/>
  <c r="EG228" i="21"/>
  <c r="EF228" i="21"/>
  <c r="EE228" i="21"/>
  <c r="ED228" i="21"/>
  <c r="EC228" i="21"/>
  <c r="EB228" i="21"/>
  <c r="EA228" i="21"/>
  <c r="DZ228" i="21"/>
  <c r="DY228" i="21"/>
  <c r="DX228" i="21"/>
  <c r="DW228" i="21"/>
  <c r="DV228" i="21"/>
  <c r="DU228" i="21"/>
  <c r="DT228" i="21"/>
  <c r="DS228" i="21"/>
  <c r="DR228" i="21"/>
  <c r="EU227" i="21"/>
  <c r="ET227" i="21"/>
  <c r="ES227" i="21"/>
  <c r="ER227" i="21"/>
  <c r="EQ227" i="21"/>
  <c r="EP227" i="21"/>
  <c r="EO227" i="21"/>
  <c r="EN227" i="21"/>
  <c r="EM227" i="21"/>
  <c r="EL227" i="21"/>
  <c r="EK227" i="21"/>
  <c r="EJ227" i="21"/>
  <c r="EI227" i="21"/>
  <c r="EH227" i="21"/>
  <c r="EG227" i="21"/>
  <c r="EF227" i="21"/>
  <c r="EE227" i="21"/>
  <c r="ED227" i="21"/>
  <c r="EC227" i="21"/>
  <c r="EB227" i="21"/>
  <c r="EA227" i="21"/>
  <c r="DZ227" i="21"/>
  <c r="DY227" i="21"/>
  <c r="DX227" i="21"/>
  <c r="DW227" i="21"/>
  <c r="DV227" i="21"/>
  <c r="DU227" i="21"/>
  <c r="DT227" i="21"/>
  <c r="DS227" i="21"/>
  <c r="DR227" i="21"/>
  <c r="EU226" i="21"/>
  <c r="ET226" i="21"/>
  <c r="ES226" i="21"/>
  <c r="ER226" i="21"/>
  <c r="EQ226" i="21"/>
  <c r="EP226" i="21"/>
  <c r="EO226" i="21"/>
  <c r="EN226" i="21"/>
  <c r="EM226" i="21"/>
  <c r="EL226" i="21"/>
  <c r="EK226" i="21"/>
  <c r="EJ226" i="21"/>
  <c r="EI226" i="21"/>
  <c r="EH226" i="21"/>
  <c r="EG226" i="21"/>
  <c r="EF226" i="21"/>
  <c r="EE226" i="21"/>
  <c r="ED226" i="21"/>
  <c r="EC226" i="21"/>
  <c r="EB226" i="21"/>
  <c r="EA226" i="21"/>
  <c r="DZ226" i="21"/>
  <c r="DY226" i="21"/>
  <c r="DX226" i="21"/>
  <c r="DW226" i="21"/>
  <c r="DV226" i="21"/>
  <c r="DU226" i="21"/>
  <c r="DT226" i="21"/>
  <c r="DS226" i="21"/>
  <c r="DR226" i="21"/>
  <c r="EU225" i="21"/>
  <c r="ET225" i="21"/>
  <c r="ES225" i="21"/>
  <c r="ER225" i="21"/>
  <c r="EQ225" i="21"/>
  <c r="EP225" i="21"/>
  <c r="EO225" i="21"/>
  <c r="EN225" i="21"/>
  <c r="EM225" i="21"/>
  <c r="EL225" i="21"/>
  <c r="EK225" i="21"/>
  <c r="EJ225" i="21"/>
  <c r="EI225" i="21"/>
  <c r="EH225" i="21"/>
  <c r="EG225" i="21"/>
  <c r="EF225" i="21"/>
  <c r="EE225" i="21"/>
  <c r="ED225" i="21"/>
  <c r="EC225" i="21"/>
  <c r="EB225" i="21"/>
  <c r="EA225" i="21"/>
  <c r="DZ225" i="21"/>
  <c r="DY225" i="21"/>
  <c r="DX225" i="21"/>
  <c r="DW225" i="21"/>
  <c r="DV225" i="21"/>
  <c r="DU225" i="21"/>
  <c r="DT225" i="21"/>
  <c r="DS225" i="21"/>
  <c r="DR225" i="21"/>
  <c r="ES223" i="21"/>
  <c r="ES234" i="21" s="1"/>
  <c r="EP223" i="21"/>
  <c r="EP234" i="21" s="1"/>
  <c r="EM223" i="21"/>
  <c r="EM234" i="21" s="1"/>
  <c r="EJ223" i="21"/>
  <c r="EJ234" i="21" s="1"/>
  <c r="EG223" i="21"/>
  <c r="EG234" i="21" s="1"/>
  <c r="ED223" i="21"/>
  <c r="ED234" i="21" s="1"/>
  <c r="EA223" i="21"/>
  <c r="EA234" i="21" s="1"/>
  <c r="DX223" i="21"/>
  <c r="DX234" i="21" s="1"/>
  <c r="DU223" i="21"/>
  <c r="DU234" i="21" s="1"/>
  <c r="DR223" i="21"/>
  <c r="DR234" i="21" s="1"/>
  <c r="BS231" i="21"/>
  <c r="BS240" i="21" s="1"/>
  <c r="S42" i="33"/>
  <c r="T42" i="33" s="1"/>
  <c r="H161" i="21" s="1"/>
  <c r="F161" i="21" s="1"/>
  <c r="Q161" i="21" s="1"/>
  <c r="T161" i="21" s="1"/>
  <c r="Z43" i="33"/>
  <c r="X43" i="33"/>
  <c r="Y43" i="33"/>
  <c r="S43" i="33"/>
  <c r="T43" i="33" s="1"/>
  <c r="H162" i="21" s="1"/>
  <c r="F162" i="21" s="1"/>
  <c r="Q162" i="21" s="1"/>
  <c r="T162" i="21" s="1"/>
  <c r="Z44" i="33"/>
  <c r="X44" i="33"/>
  <c r="Y44" i="33"/>
  <c r="S44" i="33"/>
  <c r="T44" i="33" s="1"/>
  <c r="H163" i="21" s="1"/>
  <c r="F163" i="21" s="1"/>
  <c r="Q163" i="21" s="1"/>
  <c r="T163" i="21" s="1"/>
  <c r="Z45" i="33"/>
  <c r="X45" i="33"/>
  <c r="Y45" i="33"/>
  <c r="S45" i="33"/>
  <c r="T45" i="33" s="1"/>
  <c r="H164" i="21" s="1"/>
  <c r="F164" i="21" s="1"/>
  <c r="Q164" i="21" s="1"/>
  <c r="T164" i="21" s="1"/>
  <c r="Z46" i="33"/>
  <c r="X46" i="33"/>
  <c r="Y46" i="33"/>
  <c r="S46" i="33"/>
  <c r="T46" i="33" s="1"/>
  <c r="H165" i="21" s="1"/>
  <c r="F165" i="21" s="1"/>
  <c r="Q165" i="21" s="1"/>
  <c r="T165" i="21" s="1"/>
  <c r="Z47" i="33"/>
  <c r="X47" i="33"/>
  <c r="Y47" i="33"/>
  <c r="S47" i="33"/>
  <c r="T47" i="33" s="1"/>
  <c r="H166" i="21" s="1"/>
  <c r="F166" i="21" s="1"/>
  <c r="Q166" i="21" s="1"/>
  <c r="T166" i="21" s="1"/>
  <c r="Z48" i="33"/>
  <c r="X48" i="33"/>
  <c r="Y48" i="33"/>
  <c r="S48" i="33"/>
  <c r="T48" i="33" s="1"/>
  <c r="H167" i="21" s="1"/>
  <c r="F167" i="21" s="1"/>
  <c r="Q167" i="21" s="1"/>
  <c r="T167" i="21" s="1"/>
  <c r="Z49" i="33"/>
  <c r="X49" i="33"/>
  <c r="Y49" i="33"/>
  <c r="Z50" i="33"/>
  <c r="X50" i="33"/>
  <c r="Y50" i="33"/>
  <c r="S50" i="33"/>
  <c r="T50" i="33" s="1"/>
  <c r="H169" i="21" s="1"/>
  <c r="F169" i="21" s="1"/>
  <c r="Q169" i="21" s="1"/>
  <c r="T169" i="21" s="1"/>
  <c r="Z51" i="33"/>
  <c r="X51" i="33"/>
  <c r="Y51" i="33"/>
  <c r="S51" i="33"/>
  <c r="T51" i="33" s="1"/>
  <c r="H170" i="21" s="1"/>
  <c r="F170" i="21" s="1"/>
  <c r="Q170" i="21" s="1"/>
  <c r="T170" i="21" s="1"/>
  <c r="Z52" i="33"/>
  <c r="X52" i="33"/>
  <c r="Y52" i="33"/>
  <c r="S52" i="33"/>
  <c r="T52" i="33" s="1"/>
  <c r="H171" i="21" s="1"/>
  <c r="F171" i="21" s="1"/>
  <c r="Q171" i="21" s="1"/>
  <c r="T171" i="21" s="1"/>
  <c r="Z53" i="33"/>
  <c r="X53" i="33"/>
  <c r="Y53" i="33"/>
  <c r="S53" i="33"/>
  <c r="T53" i="33" s="1"/>
  <c r="H172" i="21" s="1"/>
  <c r="F172" i="21" s="1"/>
  <c r="Q172" i="21" s="1"/>
  <c r="T172" i="21" s="1"/>
  <c r="Z54" i="33"/>
  <c r="X54" i="33"/>
  <c r="Y54" i="33"/>
  <c r="S54" i="33"/>
  <c r="T54" i="33" s="1"/>
  <c r="H173" i="21" s="1"/>
  <c r="F173" i="21" s="1"/>
  <c r="Q173" i="21" s="1"/>
  <c r="T173" i="21" s="1"/>
  <c r="Z55" i="33"/>
  <c r="X55" i="33"/>
  <c r="Y55" i="33"/>
  <c r="S55" i="33"/>
  <c r="T55" i="33" s="1"/>
  <c r="H174" i="21" s="1"/>
  <c r="F174" i="21" s="1"/>
  <c r="Q174" i="21" s="1"/>
  <c r="T174" i="21" s="1"/>
  <c r="Z56" i="33"/>
  <c r="X56" i="33"/>
  <c r="Y56" i="33"/>
  <c r="S56" i="33"/>
  <c r="T56" i="33" s="1"/>
  <c r="H175" i="21" s="1"/>
  <c r="F175" i="21" s="1"/>
  <c r="Q175" i="21" s="1"/>
  <c r="T175" i="21" s="1"/>
  <c r="Z57" i="33"/>
  <c r="Y57" i="33"/>
  <c r="Z58" i="33"/>
  <c r="X58" i="33"/>
  <c r="Y58" i="33"/>
  <c r="S58" i="33"/>
  <c r="T58" i="33" s="1"/>
  <c r="H177" i="21" s="1"/>
  <c r="F177" i="21" s="1"/>
  <c r="Q177" i="21" s="1"/>
  <c r="T177" i="21" s="1"/>
  <c r="Z59" i="33"/>
  <c r="X59" i="33"/>
  <c r="Y59" i="33"/>
  <c r="S59" i="33"/>
  <c r="T59" i="33" s="1"/>
  <c r="H178" i="21" s="1"/>
  <c r="F178" i="21" s="1"/>
  <c r="Q178" i="21" s="1"/>
  <c r="T178" i="21" s="1"/>
  <c r="Z60" i="33"/>
  <c r="Y60" i="33"/>
  <c r="S60" i="33"/>
  <c r="T60" i="33" s="1"/>
  <c r="H179" i="21" s="1"/>
  <c r="F179" i="21" s="1"/>
  <c r="Q179" i="21" s="1"/>
  <c r="T179" i="21" s="1"/>
  <c r="Z61" i="33"/>
  <c r="X61" i="33"/>
  <c r="Y61" i="33"/>
  <c r="S61" i="33"/>
  <c r="T61" i="33" s="1"/>
  <c r="H180" i="21" s="1"/>
  <c r="F180" i="21" s="1"/>
  <c r="Q180" i="21" s="1"/>
  <c r="T180" i="21" s="1"/>
  <c r="Z62" i="33"/>
  <c r="X62" i="33"/>
  <c r="Y62" i="33"/>
  <c r="S62" i="33"/>
  <c r="T62" i="33" s="1"/>
  <c r="H181" i="21" s="1"/>
  <c r="F181" i="21" s="1"/>
  <c r="Q181" i="21" s="1"/>
  <c r="T181" i="21" s="1"/>
  <c r="Z63" i="33"/>
  <c r="X63" i="33"/>
  <c r="Y63" i="33"/>
  <c r="S63" i="33"/>
  <c r="T63" i="33" s="1"/>
  <c r="H182" i="21" s="1"/>
  <c r="F182" i="21" s="1"/>
  <c r="Q182" i="21" s="1"/>
  <c r="T182" i="21" s="1"/>
  <c r="Z64" i="33"/>
  <c r="X64" i="33"/>
  <c r="Y64" i="33"/>
  <c r="S64" i="33"/>
  <c r="T64" i="33" s="1"/>
  <c r="H183" i="21" s="1"/>
  <c r="F183" i="21" s="1"/>
  <c r="Q183" i="21" s="1"/>
  <c r="T183" i="21" s="1"/>
  <c r="Z65" i="33"/>
  <c r="X65" i="33"/>
  <c r="Y65" i="33"/>
  <c r="Z66" i="33"/>
  <c r="X66" i="33"/>
  <c r="Y66" i="33"/>
  <c r="S66" i="33"/>
  <c r="T66" i="33" s="1"/>
  <c r="H185" i="21" s="1"/>
  <c r="F185" i="21" s="1"/>
  <c r="Q185" i="21" s="1"/>
  <c r="T185" i="21" s="1"/>
  <c r="Z67" i="33"/>
  <c r="X67" i="33"/>
  <c r="Y67" i="33"/>
  <c r="S67" i="33"/>
  <c r="T67" i="33" s="1"/>
  <c r="H186" i="21" s="1"/>
  <c r="F186" i="21" s="1"/>
  <c r="Q186" i="21" s="1"/>
  <c r="T186" i="21" s="1"/>
  <c r="Z68" i="33"/>
  <c r="X68" i="33"/>
  <c r="Y68" i="33"/>
  <c r="S68" i="33"/>
  <c r="T68" i="33" s="1"/>
  <c r="H187" i="21" s="1"/>
  <c r="F187" i="21" s="1"/>
  <c r="Q187" i="21" s="1"/>
  <c r="T187" i="21" s="1"/>
  <c r="Z69" i="33"/>
  <c r="X69" i="33"/>
  <c r="Y69" i="33"/>
  <c r="S69" i="33"/>
  <c r="T69" i="33" s="1"/>
  <c r="H188" i="21" s="1"/>
  <c r="F188" i="21" s="1"/>
  <c r="Q188" i="21" s="1"/>
  <c r="T188" i="21" s="1"/>
  <c r="Z70" i="33"/>
  <c r="X70" i="33"/>
  <c r="Y70" i="33"/>
  <c r="S70" i="33"/>
  <c r="T70" i="33" s="1"/>
  <c r="H189" i="21" s="1"/>
  <c r="F189" i="21" s="1"/>
  <c r="Q189" i="21" s="1"/>
  <c r="T189" i="21" s="1"/>
  <c r="Z71" i="33"/>
  <c r="X71" i="33"/>
  <c r="Y71" i="33"/>
  <c r="S71" i="33"/>
  <c r="T71" i="33" s="1"/>
  <c r="H190" i="21" s="1"/>
  <c r="F190" i="21" s="1"/>
  <c r="Q190" i="21" s="1"/>
  <c r="T190" i="21" s="1"/>
  <c r="Z72" i="33"/>
  <c r="X72" i="33"/>
  <c r="Y72" i="33"/>
  <c r="S72" i="33"/>
  <c r="T72" i="33" s="1"/>
  <c r="H191" i="21" s="1"/>
  <c r="F191" i="21" s="1"/>
  <c r="Q191" i="21" s="1"/>
  <c r="T191" i="21" s="1"/>
  <c r="Z73" i="33"/>
  <c r="X73" i="33"/>
  <c r="Y73" i="33"/>
  <c r="Z74" i="33"/>
  <c r="X74" i="33"/>
  <c r="Y74" i="33"/>
  <c r="S74" i="33"/>
  <c r="T74" i="33" s="1"/>
  <c r="H193" i="21" s="1"/>
  <c r="F193" i="21" s="1"/>
  <c r="Q193" i="21" s="1"/>
  <c r="T193" i="21" s="1"/>
  <c r="Z75" i="33"/>
  <c r="X75" i="33"/>
  <c r="Y75" i="33"/>
  <c r="S75" i="33"/>
  <c r="T75" i="33" s="1"/>
  <c r="H194" i="21" s="1"/>
  <c r="F194" i="21" s="1"/>
  <c r="Q194" i="21" s="1"/>
  <c r="T194" i="21" s="1"/>
  <c r="Z76" i="33"/>
  <c r="X76" i="33"/>
  <c r="Y76" i="33"/>
  <c r="S76" i="33"/>
  <c r="T76" i="33" s="1"/>
  <c r="H195" i="21" s="1"/>
  <c r="F195" i="21" s="1"/>
  <c r="Q195" i="21" s="1"/>
  <c r="T195" i="21" s="1"/>
  <c r="Z77" i="33"/>
  <c r="X77" i="33"/>
  <c r="Y77" i="33"/>
  <c r="S77" i="33"/>
  <c r="T77" i="33" s="1"/>
  <c r="H196" i="21" s="1"/>
  <c r="F196" i="21" s="1"/>
  <c r="Q196" i="21" s="1"/>
  <c r="T196" i="21" s="1"/>
  <c r="Z78" i="33"/>
  <c r="X78" i="33"/>
  <c r="Y78" i="33"/>
  <c r="S78" i="33"/>
  <c r="T78" i="33" s="1"/>
  <c r="H197" i="21" s="1"/>
  <c r="F197" i="21" s="1"/>
  <c r="Q197" i="21" s="1"/>
  <c r="T197" i="21" s="1"/>
  <c r="Z79" i="33"/>
  <c r="X79" i="33"/>
  <c r="Y79" i="33"/>
  <c r="S79" i="33"/>
  <c r="T79" i="33" s="1"/>
  <c r="H198" i="21" s="1"/>
  <c r="F198" i="21" s="1"/>
  <c r="Q198" i="21" s="1"/>
  <c r="T198" i="21" s="1"/>
  <c r="Z80" i="33"/>
  <c r="X80" i="33"/>
  <c r="Y80" i="33"/>
  <c r="S80" i="33"/>
  <c r="T80" i="33" s="1"/>
  <c r="H199" i="21" s="1"/>
  <c r="F199" i="21" s="1"/>
  <c r="Q199" i="21" s="1"/>
  <c r="T199" i="21" s="1"/>
  <c r="Z81" i="33"/>
  <c r="X81" i="33"/>
  <c r="Z82" i="33"/>
  <c r="X82" i="33"/>
  <c r="Y82" i="33"/>
  <c r="S82" i="33"/>
  <c r="T82" i="33" s="1"/>
  <c r="H201" i="21" s="1"/>
  <c r="F201" i="21" s="1"/>
  <c r="Q201" i="21" s="1"/>
  <c r="T201" i="21" s="1"/>
  <c r="Z83" i="33"/>
  <c r="X83" i="33"/>
  <c r="Y83" i="33"/>
  <c r="S83" i="33"/>
  <c r="T83" i="33" s="1"/>
  <c r="H202" i="21" s="1"/>
  <c r="F202" i="21" s="1"/>
  <c r="Q202" i="21" s="1"/>
  <c r="T202" i="21" s="1"/>
  <c r="Z84" i="33"/>
  <c r="X84" i="33"/>
  <c r="Y84" i="33"/>
  <c r="S84" i="33"/>
  <c r="T84" i="33" s="1"/>
  <c r="H203" i="21" s="1"/>
  <c r="F203" i="21" s="1"/>
  <c r="Q203" i="21" s="1"/>
  <c r="T203" i="21" s="1"/>
  <c r="Z85" i="33"/>
  <c r="X85" i="33"/>
  <c r="Y85" i="33"/>
  <c r="S85" i="33"/>
  <c r="T85" i="33" s="1"/>
  <c r="H204" i="21" s="1"/>
  <c r="F204" i="21" s="1"/>
  <c r="Q204" i="21" s="1"/>
  <c r="T204" i="21" s="1"/>
  <c r="Z86" i="33"/>
  <c r="X86" i="33"/>
  <c r="Y86" i="33"/>
  <c r="S86" i="33"/>
  <c r="T86" i="33" s="1"/>
  <c r="H205" i="21" s="1"/>
  <c r="F205" i="21" s="1"/>
  <c r="Q205" i="21" s="1"/>
  <c r="T205" i="21" s="1"/>
  <c r="Z87" i="33"/>
  <c r="X87" i="33"/>
  <c r="Y87" i="33"/>
  <c r="S87" i="33"/>
  <c r="T87" i="33" s="1"/>
  <c r="H206" i="21" s="1"/>
  <c r="F206" i="21" s="1"/>
  <c r="Q206" i="21" s="1"/>
  <c r="T206" i="21" s="1"/>
  <c r="Z88" i="33"/>
  <c r="X88" i="33"/>
  <c r="Y88" i="33"/>
  <c r="S88" i="33"/>
  <c r="T88" i="33" s="1"/>
  <c r="H207" i="21" s="1"/>
  <c r="F207" i="21" s="1"/>
  <c r="Q207" i="21" s="1"/>
  <c r="T207" i="21" s="1"/>
  <c r="Z89" i="33"/>
  <c r="X89" i="33"/>
  <c r="Y89" i="33"/>
  <c r="Z90" i="33"/>
  <c r="X90" i="33"/>
  <c r="Y90" i="33"/>
  <c r="S90" i="33"/>
  <c r="T90" i="33" s="1"/>
  <c r="H209" i="21" s="1"/>
  <c r="F209" i="21" s="1"/>
  <c r="Q209" i="21" s="1"/>
  <c r="T209" i="21" s="1"/>
  <c r="Z91" i="33"/>
  <c r="X91" i="33"/>
  <c r="Y91" i="33"/>
  <c r="S91" i="33"/>
  <c r="T91" i="33" s="1"/>
  <c r="H210" i="21" s="1"/>
  <c r="F210" i="21" s="1"/>
  <c r="Q210" i="21" s="1"/>
  <c r="T210" i="21" s="1"/>
  <c r="Z92" i="33"/>
  <c r="X92" i="33"/>
  <c r="Y92" i="33"/>
  <c r="S92" i="33"/>
  <c r="T92" i="33" s="1"/>
  <c r="H211" i="21" s="1"/>
  <c r="F211" i="21" s="1"/>
  <c r="Q211" i="21" s="1"/>
  <c r="T211" i="21" s="1"/>
  <c r="Z93" i="33"/>
  <c r="X93" i="33"/>
  <c r="Y93" i="33"/>
  <c r="S93" i="33"/>
  <c r="T93" i="33" s="1"/>
  <c r="H212" i="21" s="1"/>
  <c r="F212" i="21" s="1"/>
  <c r="Q212" i="21" s="1"/>
  <c r="T212" i="21" s="1"/>
  <c r="Z94" i="33"/>
  <c r="X94" i="33"/>
  <c r="Y94" i="33"/>
  <c r="S94" i="33"/>
  <c r="T94" i="33" s="1"/>
  <c r="H213" i="21" s="1"/>
  <c r="F213" i="21" s="1"/>
  <c r="Q213" i="21" s="1"/>
  <c r="T213" i="21" s="1"/>
  <c r="Z95" i="33"/>
  <c r="X95" i="33"/>
  <c r="Y95" i="33"/>
  <c r="S95" i="33"/>
  <c r="T95" i="33" s="1"/>
  <c r="H214" i="21" s="1"/>
  <c r="F214" i="21" s="1"/>
  <c r="Q214" i="21" s="1"/>
  <c r="T214" i="21" s="1"/>
  <c r="Z96" i="33"/>
  <c r="X96" i="33"/>
  <c r="Y96" i="33"/>
  <c r="S96" i="33"/>
  <c r="T96" i="33" s="1"/>
  <c r="H215" i="21" s="1"/>
  <c r="F215" i="21" s="1"/>
  <c r="Q215" i="21" s="1"/>
  <c r="T215" i="21" s="1"/>
  <c r="Z97" i="33"/>
  <c r="Y97" i="33"/>
  <c r="Z98" i="33"/>
  <c r="X98" i="33"/>
  <c r="Y98" i="33"/>
  <c r="S98" i="33"/>
  <c r="T98" i="33" s="1"/>
  <c r="H217" i="21" s="1"/>
  <c r="F217" i="21" s="1"/>
  <c r="Q217" i="21" s="1"/>
  <c r="T217" i="21" s="1"/>
  <c r="Z99" i="33"/>
  <c r="X99" i="33"/>
  <c r="Y99" i="33"/>
  <c r="S99" i="33"/>
  <c r="T99" i="33" s="1"/>
  <c r="H218" i="21" s="1"/>
  <c r="F218" i="21" s="1"/>
  <c r="Q218" i="21" s="1"/>
  <c r="T218" i="21" s="1"/>
  <c r="Z100" i="33"/>
  <c r="X100" i="33"/>
  <c r="Y100" i="33"/>
  <c r="S100" i="33"/>
  <c r="T100" i="33" s="1"/>
  <c r="H219" i="21" s="1"/>
  <c r="F219" i="21" s="1"/>
  <c r="Q219" i="21" s="1"/>
  <c r="T219" i="21" s="1"/>
  <c r="Z101" i="33"/>
  <c r="X101" i="33"/>
  <c r="Y101" i="33"/>
  <c r="S101" i="33"/>
  <c r="T101" i="33" s="1"/>
  <c r="H220" i="21" s="1"/>
  <c r="F220" i="21" s="1"/>
  <c r="Q220" i="21" s="1"/>
  <c r="T220" i="21" s="1"/>
  <c r="Z102" i="33"/>
  <c r="X102" i="33"/>
  <c r="Y102" i="33"/>
  <c r="S102" i="33"/>
  <c r="T102" i="33" s="1"/>
  <c r="H221" i="21" s="1"/>
  <c r="F221" i="21" s="1"/>
  <c r="Q221" i="21" s="1"/>
  <c r="T221" i="21" s="1"/>
  <c r="Z103" i="33"/>
  <c r="X103" i="33"/>
  <c r="Y103" i="33"/>
  <c r="EC234" i="21" l="1"/>
  <c r="EO234" i="21"/>
  <c r="DZ234" i="21"/>
  <c r="EL234" i="21"/>
  <c r="DZ236" i="21"/>
  <c r="EL236" i="21"/>
  <c r="FD234" i="21"/>
  <c r="FP234" i="21"/>
  <c r="GB234" i="21"/>
  <c r="GN234" i="21"/>
  <c r="GZ234" i="21"/>
  <c r="HL234" i="21"/>
  <c r="HX234" i="21"/>
  <c r="IJ234" i="21"/>
  <c r="IV234" i="21"/>
  <c r="JH234" i="21"/>
  <c r="JT234" i="21"/>
  <c r="KF234" i="21"/>
  <c r="EC242" i="21"/>
  <c r="EO242" i="21"/>
  <c r="DW235" i="21"/>
  <c r="EI235" i="21"/>
  <c r="EU235" i="21"/>
  <c r="EC236" i="21"/>
  <c r="EO236" i="21"/>
  <c r="DW237" i="21"/>
  <c r="EI237" i="21"/>
  <c r="EU237" i="21"/>
  <c r="FG242" i="21"/>
  <c r="FS242" i="21"/>
  <c r="GE242" i="21"/>
  <c r="GQ242" i="21"/>
  <c r="HC242" i="21"/>
  <c r="HO242" i="21"/>
  <c r="IA242" i="21"/>
  <c r="IM242" i="21"/>
  <c r="IY242" i="21"/>
  <c r="JK242" i="21"/>
  <c r="JW242" i="21"/>
  <c r="KI242" i="21"/>
  <c r="FG234" i="21"/>
  <c r="FS234" i="21"/>
  <c r="GE234" i="21"/>
  <c r="GQ234" i="21"/>
  <c r="HC234" i="21"/>
  <c r="HO234" i="21"/>
  <c r="IA234" i="21"/>
  <c r="IM234" i="21"/>
  <c r="IY234" i="21"/>
  <c r="JK234" i="21"/>
  <c r="JW234" i="21"/>
  <c r="KI234" i="21"/>
  <c r="FA235" i="21"/>
  <c r="FM235" i="21"/>
  <c r="FY235" i="21"/>
  <c r="GK235" i="21"/>
  <c r="GW235" i="21"/>
  <c r="HI235" i="21"/>
  <c r="HU235" i="21"/>
  <c r="IG235" i="21"/>
  <c r="IS235" i="21"/>
  <c r="JE235" i="21"/>
  <c r="JQ235" i="21"/>
  <c r="KC235" i="21"/>
  <c r="KO235" i="21"/>
  <c r="FG236" i="21"/>
  <c r="FS236" i="21"/>
  <c r="GE236" i="21"/>
  <c r="GQ236" i="21"/>
  <c r="HC236" i="21"/>
  <c r="HO236" i="21"/>
  <c r="IA236" i="21"/>
  <c r="IM236" i="21"/>
  <c r="IY236" i="21"/>
  <c r="JK236" i="21"/>
  <c r="JW236" i="21"/>
  <c r="KI236" i="21"/>
  <c r="FA237" i="21"/>
  <c r="FM237" i="21"/>
  <c r="FY237" i="21"/>
  <c r="GK237" i="21"/>
  <c r="GW237" i="21"/>
  <c r="HI237" i="21"/>
  <c r="HU237" i="21"/>
  <c r="IG237" i="21"/>
  <c r="IS237" i="21"/>
  <c r="JE237" i="21"/>
  <c r="JQ237" i="21"/>
  <c r="KC237" i="21"/>
  <c r="KO237" i="21"/>
  <c r="DT242" i="21"/>
  <c r="EF242" i="21"/>
  <c r="ER242" i="21"/>
  <c r="DT235" i="21"/>
  <c r="EF235" i="21"/>
  <c r="ER235" i="21"/>
  <c r="DT237" i="21"/>
  <c r="EF237" i="21"/>
  <c r="ER237" i="21"/>
  <c r="EX242" i="21"/>
  <c r="FJ242" i="21"/>
  <c r="FV242" i="21"/>
  <c r="GH242" i="21"/>
  <c r="GT242" i="21"/>
  <c r="HF242" i="21"/>
  <c r="HR242" i="21"/>
  <c r="ID242" i="21"/>
  <c r="IP242" i="21"/>
  <c r="JB242" i="21"/>
  <c r="JN242" i="21"/>
  <c r="JZ242" i="21"/>
  <c r="KL242" i="21"/>
  <c r="EX235" i="21"/>
  <c r="FJ235" i="21"/>
  <c r="FV235" i="21"/>
  <c r="GH235" i="21"/>
  <c r="GT235" i="21"/>
  <c r="HF235" i="21"/>
  <c r="HR235" i="21"/>
  <c r="ID235" i="21"/>
  <c r="IP235" i="21"/>
  <c r="JB235" i="21"/>
  <c r="JN235" i="21"/>
  <c r="JZ235" i="21"/>
  <c r="KL235" i="21"/>
  <c r="FD236" i="21"/>
  <c r="FP236" i="21"/>
  <c r="GB236" i="21"/>
  <c r="GN236" i="21"/>
  <c r="GZ236" i="21"/>
  <c r="HL236" i="21"/>
  <c r="HX236" i="21"/>
  <c r="IJ236" i="21"/>
  <c r="IV236" i="21"/>
  <c r="JH236" i="21"/>
  <c r="JT236" i="21"/>
  <c r="KF236" i="21"/>
  <c r="EX237" i="21"/>
  <c r="FJ237" i="21"/>
  <c r="FV237" i="21"/>
  <c r="GH237" i="21"/>
  <c r="GT237" i="21"/>
  <c r="HF237" i="21"/>
  <c r="HR237" i="21"/>
  <c r="ID237" i="21"/>
  <c r="IP237" i="21"/>
  <c r="JB237" i="21"/>
  <c r="JN237" i="21"/>
  <c r="JZ237" i="21"/>
  <c r="KL237" i="21"/>
  <c r="DW242" i="21"/>
  <c r="EI242" i="21"/>
  <c r="EU242" i="21"/>
  <c r="DW234" i="21"/>
  <c r="EI234" i="21"/>
  <c r="EU234" i="21"/>
  <c r="EC235" i="21"/>
  <c r="EO235" i="21"/>
  <c r="DW236" i="21"/>
  <c r="EI236" i="21"/>
  <c r="EU236" i="21"/>
  <c r="EC237" i="21"/>
  <c r="EO237" i="21"/>
  <c r="FA242" i="21"/>
  <c r="FM242" i="21"/>
  <c r="FY242" i="21"/>
  <c r="GK242" i="21"/>
  <c r="GW242" i="21"/>
  <c r="HI242" i="21"/>
  <c r="HU242" i="21"/>
  <c r="IG242" i="21"/>
  <c r="IS242" i="21"/>
  <c r="JE242" i="21"/>
  <c r="JQ242" i="21"/>
  <c r="KC242" i="21"/>
  <c r="KO242" i="21"/>
  <c r="FA234" i="21"/>
  <c r="FM234" i="21"/>
  <c r="FY234" i="21"/>
  <c r="GK234" i="21"/>
  <c r="GW234" i="21"/>
  <c r="HI234" i="21"/>
  <c r="HU234" i="21"/>
  <c r="IG234" i="21"/>
  <c r="IS234" i="21"/>
  <c r="JE234" i="21"/>
  <c r="JQ234" i="21"/>
  <c r="KC234" i="21"/>
  <c r="KO234" i="21"/>
  <c r="FG235" i="21"/>
  <c r="FS235" i="21"/>
  <c r="GE235" i="21"/>
  <c r="GQ235" i="21"/>
  <c r="HC235" i="21"/>
  <c r="HO235" i="21"/>
  <c r="IA235" i="21"/>
  <c r="IM235" i="21"/>
  <c r="IY235" i="21"/>
  <c r="JK235" i="21"/>
  <c r="JW235" i="21"/>
  <c r="KI235" i="21"/>
  <c r="FA236" i="21"/>
  <c r="FM236" i="21"/>
  <c r="FY236" i="21"/>
  <c r="GK236" i="21"/>
  <c r="GW236" i="21"/>
  <c r="HI236" i="21"/>
  <c r="HU236" i="21"/>
  <c r="IG236" i="21"/>
  <c r="IS236" i="21"/>
  <c r="JE236" i="21"/>
  <c r="JQ236" i="21"/>
  <c r="KC236" i="21"/>
  <c r="KO236" i="21"/>
  <c r="FG237" i="21"/>
  <c r="FS237" i="21"/>
  <c r="GE237" i="21"/>
  <c r="GQ237" i="21"/>
  <c r="HC237" i="21"/>
  <c r="HO237" i="21"/>
  <c r="IA237" i="21"/>
  <c r="IM237" i="21"/>
  <c r="IY237" i="21"/>
  <c r="JK237" i="21"/>
  <c r="JW237" i="21"/>
  <c r="KI237" i="21"/>
  <c r="DZ242" i="21"/>
  <c r="EL242" i="21"/>
  <c r="DT234" i="21"/>
  <c r="EF234" i="21"/>
  <c r="ER234" i="21"/>
  <c r="DZ235" i="21"/>
  <c r="EL235" i="21"/>
  <c r="DT236" i="21"/>
  <c r="EF236" i="21"/>
  <c r="ER236" i="21"/>
  <c r="DZ237" i="21"/>
  <c r="EL237" i="21"/>
  <c r="FD242" i="21"/>
  <c r="FP242" i="21"/>
  <c r="GB242" i="21"/>
  <c r="GN242" i="21"/>
  <c r="GZ242" i="21"/>
  <c r="HL242" i="21"/>
  <c r="HX242" i="21"/>
  <c r="IJ242" i="21"/>
  <c r="IV242" i="21"/>
  <c r="JH242" i="21"/>
  <c r="JT242" i="21"/>
  <c r="KF242" i="21"/>
  <c r="EX234" i="21"/>
  <c r="FJ234" i="21"/>
  <c r="FV234" i="21"/>
  <c r="GH234" i="21"/>
  <c r="GT234" i="21"/>
  <c r="HF234" i="21"/>
  <c r="HR234" i="21"/>
  <c r="ID234" i="21"/>
  <c r="IP234" i="21"/>
  <c r="JB234" i="21"/>
  <c r="JN234" i="21"/>
  <c r="JZ234" i="21"/>
  <c r="KL234" i="21"/>
  <c r="FD235" i="21"/>
  <c r="FP235" i="21"/>
  <c r="GB235" i="21"/>
  <c r="GN235" i="21"/>
  <c r="GZ235" i="21"/>
  <c r="HL235" i="21"/>
  <c r="HX235" i="21"/>
  <c r="IJ235" i="21"/>
  <c r="IV235" i="21"/>
  <c r="JH235" i="21"/>
  <c r="JT235" i="21"/>
  <c r="KF235" i="21"/>
  <c r="EX236" i="21"/>
  <c r="FJ236" i="21"/>
  <c r="FV236" i="21"/>
  <c r="GH236" i="21"/>
  <c r="GT236" i="21"/>
  <c r="HF236" i="21"/>
  <c r="HR236" i="21"/>
  <c r="ID236" i="21"/>
  <c r="IP236" i="21"/>
  <c r="JB236" i="21"/>
  <c r="JN236" i="21"/>
  <c r="JZ236" i="21"/>
  <c r="KL236" i="21"/>
  <c r="FD237" i="21"/>
  <c r="FP237" i="21"/>
  <c r="GB237" i="21"/>
  <c r="GN237" i="21"/>
  <c r="GZ237" i="21"/>
  <c r="HL237" i="21"/>
  <c r="HX237" i="21"/>
  <c r="IJ237" i="21"/>
  <c r="IV237" i="21"/>
  <c r="JH237" i="21"/>
  <c r="JT237" i="21"/>
  <c r="KF237" i="21"/>
  <c r="AB109" i="3"/>
  <c r="H143" i="3"/>
  <c r="R126" i="3"/>
  <c r="S97" i="33"/>
  <c r="T97" i="33" s="1"/>
  <c r="H216" i="21" s="1"/>
  <c r="F216" i="21" s="1"/>
  <c r="Q216" i="21" s="1"/>
  <c r="T216" i="21" s="1"/>
  <c r="S89" i="33"/>
  <c r="T89" i="33" s="1"/>
  <c r="H208" i="21" s="1"/>
  <c r="F208" i="21" s="1"/>
  <c r="Q208" i="21" s="1"/>
  <c r="T208" i="21" s="1"/>
  <c r="S81" i="33"/>
  <c r="T81" i="33" s="1"/>
  <c r="H200" i="21" s="1"/>
  <c r="F200" i="21" s="1"/>
  <c r="Q200" i="21" s="1"/>
  <c r="T200" i="21" s="1"/>
  <c r="S65" i="33"/>
  <c r="T65" i="33" s="1"/>
  <c r="H184" i="21" s="1"/>
  <c r="F184" i="21" s="1"/>
  <c r="Q184" i="21" s="1"/>
  <c r="T184" i="21" s="1"/>
  <c r="X60" i="33"/>
  <c r="X97" i="33"/>
  <c r="S57" i="33"/>
  <c r="T57" i="33" s="1"/>
  <c r="H176" i="21" s="1"/>
  <c r="F176" i="21" s="1"/>
  <c r="Q176" i="21" s="1"/>
  <c r="T176" i="21" s="1"/>
  <c r="S49" i="33"/>
  <c r="T49" i="33" s="1"/>
  <c r="H168" i="21" s="1"/>
  <c r="F168" i="21" s="1"/>
  <c r="Q168" i="21" s="1"/>
  <c r="T168" i="21" s="1"/>
  <c r="S73" i="33"/>
  <c r="T73" i="33" s="1"/>
  <c r="H192" i="21" s="1"/>
  <c r="F192" i="21" s="1"/>
  <c r="Q192" i="21" s="1"/>
  <c r="T192" i="21" s="1"/>
  <c r="X57" i="33"/>
  <c r="Y81" i="33"/>
  <c r="Y192" i="21"/>
  <c r="Y211" i="21"/>
  <c r="Y197" i="21"/>
  <c r="Y191" i="21"/>
  <c r="Y178" i="21"/>
  <c r="Y175" i="21"/>
  <c r="Y164" i="21"/>
  <c r="Y213" i="21"/>
  <c r="Y210" i="21"/>
  <c r="Y206" i="21"/>
  <c r="Y196" i="21"/>
  <c r="Y193" i="21"/>
  <c r="Y190" i="21"/>
  <c r="Y180" i="21"/>
  <c r="Y177" i="21"/>
  <c r="Y174" i="21"/>
  <c r="Y170" i="21"/>
  <c r="Y216" i="21"/>
  <c r="Y184" i="21"/>
  <c r="Y220" i="21"/>
  <c r="Y203" i="21"/>
  <c r="Y194" i="21"/>
  <c r="Y187" i="21"/>
  <c r="Y181" i="21"/>
  <c r="Y171" i="21"/>
  <c r="Y167" i="21"/>
  <c r="Y219" i="21"/>
  <c r="Y215" i="21"/>
  <c r="Y212" i="21"/>
  <c r="Y209" i="21"/>
  <c r="Y205" i="21"/>
  <c r="Y202" i="21"/>
  <c r="Y199" i="21"/>
  <c r="Y195" i="21"/>
  <c r="Y189" i="21"/>
  <c r="Y186" i="21"/>
  <c r="Y183" i="21"/>
  <c r="Y179" i="21"/>
  <c r="Y173" i="21"/>
  <c r="Y169" i="21"/>
  <c r="Y166" i="21"/>
  <c r="Y163" i="21"/>
  <c r="Y208" i="21"/>
  <c r="Y176" i="21"/>
  <c r="Y217" i="21"/>
  <c r="Y214" i="21"/>
  <c r="Y207" i="21"/>
  <c r="Y221" i="21"/>
  <c r="Y218" i="21"/>
  <c r="Y204" i="21"/>
  <c r="Y201" i="21"/>
  <c r="Y198" i="21"/>
  <c r="Y188" i="21"/>
  <c r="Y185" i="21"/>
  <c r="Y182" i="21"/>
  <c r="Y172" i="21"/>
  <c r="Y165" i="21"/>
  <c r="Y162" i="21"/>
  <c r="Y161" i="21"/>
  <c r="Y200" i="21"/>
  <c r="Y168" i="21"/>
  <c r="DO231" i="21"/>
  <c r="DO240" i="21" s="1"/>
  <c r="DL231" i="21"/>
  <c r="DL240" i="21" s="1"/>
  <c r="DI231" i="21"/>
  <c r="DI240" i="21" s="1"/>
  <c r="DF231" i="21"/>
  <c r="DF240" i="21" s="1"/>
  <c r="DC231" i="21"/>
  <c r="DC240" i="21" s="1"/>
  <c r="CZ231" i="21"/>
  <c r="CZ240" i="21" s="1"/>
  <c r="CW231" i="21"/>
  <c r="CW240" i="21" s="1"/>
  <c r="CT231" i="21"/>
  <c r="CT240" i="21" s="1"/>
  <c r="CQ231" i="21"/>
  <c r="CQ240" i="21" s="1"/>
  <c r="CN231" i="21"/>
  <c r="CN240" i="21" s="1"/>
  <c r="DQ230" i="21"/>
  <c r="DP230" i="21"/>
  <c r="DO238" i="21" s="1"/>
  <c r="DO230" i="21"/>
  <c r="DO236" i="21" s="1"/>
  <c r="DN230" i="21"/>
  <c r="DM230" i="21"/>
  <c r="DL238" i="21" s="1"/>
  <c r="DL230" i="21"/>
  <c r="DL236" i="21" s="1"/>
  <c r="DK230" i="21"/>
  <c r="DJ230" i="21"/>
  <c r="DI238" i="21" s="1"/>
  <c r="DI230" i="21"/>
  <c r="DI236" i="21" s="1"/>
  <c r="DH230" i="21"/>
  <c r="DG230" i="21"/>
  <c r="DF238" i="21" s="1"/>
  <c r="DF230" i="21"/>
  <c r="DF236" i="21" s="1"/>
  <c r="DE230" i="21"/>
  <c r="DD230" i="21"/>
  <c r="DC238" i="21" s="1"/>
  <c r="DC230" i="21"/>
  <c r="DC236" i="21" s="1"/>
  <c r="DB230" i="21"/>
  <c r="DA230" i="21"/>
  <c r="CZ238" i="21" s="1"/>
  <c r="CZ230" i="21"/>
  <c r="CZ236" i="21" s="1"/>
  <c r="CY230" i="21"/>
  <c r="CX230" i="21"/>
  <c r="CW238" i="21" s="1"/>
  <c r="CW230" i="21"/>
  <c r="CW236" i="21" s="1"/>
  <c r="CV230" i="21"/>
  <c r="CU230" i="21"/>
  <c r="CT238" i="21" s="1"/>
  <c r="CT230" i="21"/>
  <c r="CT236" i="21" s="1"/>
  <c r="CS230" i="21"/>
  <c r="CR230" i="21"/>
  <c r="CQ238" i="21" s="1"/>
  <c r="CQ230" i="21"/>
  <c r="CQ236" i="21" s="1"/>
  <c r="CP230" i="21"/>
  <c r="CO230" i="21"/>
  <c r="CN238" i="21" s="1"/>
  <c r="CN230" i="21"/>
  <c r="CN236" i="21" s="1"/>
  <c r="DQ229" i="21"/>
  <c r="DP229" i="21"/>
  <c r="DO229" i="21"/>
  <c r="DN229" i="21"/>
  <c r="DM229" i="21"/>
  <c r="DL229" i="21"/>
  <c r="DK229" i="21"/>
  <c r="DJ229" i="21"/>
  <c r="DI229" i="21"/>
  <c r="DH229" i="21"/>
  <c r="DG229" i="21"/>
  <c r="DF229" i="21"/>
  <c r="DE229" i="21"/>
  <c r="DD229" i="21"/>
  <c r="DC229" i="21"/>
  <c r="DB229" i="21"/>
  <c r="DA229" i="21"/>
  <c r="CZ229" i="21"/>
  <c r="CY229" i="21"/>
  <c r="CX229" i="21"/>
  <c r="CW229" i="21"/>
  <c r="CV229" i="21"/>
  <c r="CU229" i="21"/>
  <c r="CT229" i="21"/>
  <c r="CS229" i="21"/>
  <c r="CR229" i="21"/>
  <c r="CQ229" i="21"/>
  <c r="CP229" i="21"/>
  <c r="CO229" i="21"/>
  <c r="CN229" i="21"/>
  <c r="DQ228" i="21"/>
  <c r="DP228" i="21"/>
  <c r="DO228" i="21"/>
  <c r="DN228" i="21"/>
  <c r="DM228" i="21"/>
  <c r="DL228" i="21"/>
  <c r="DK228" i="21"/>
  <c r="DJ228" i="21"/>
  <c r="DI228" i="21"/>
  <c r="DH228" i="21"/>
  <c r="DG228" i="21"/>
  <c r="DF228" i="21"/>
  <c r="DE228" i="21"/>
  <c r="DD228" i="21"/>
  <c r="DC228" i="21"/>
  <c r="DB228" i="21"/>
  <c r="DA228" i="21"/>
  <c r="CZ228" i="21"/>
  <c r="CY228" i="21"/>
  <c r="CX228" i="21"/>
  <c r="CW228" i="21"/>
  <c r="CV228" i="21"/>
  <c r="CU228" i="21"/>
  <c r="CT228" i="21"/>
  <c r="CS228" i="21"/>
  <c r="CR228" i="21"/>
  <c r="CQ228" i="21"/>
  <c r="CP228" i="21"/>
  <c r="CO228" i="21"/>
  <c r="CN228" i="21"/>
  <c r="DQ227" i="21"/>
  <c r="DP227" i="21"/>
  <c r="DO227" i="21"/>
  <c r="DN227" i="21"/>
  <c r="DM227" i="21"/>
  <c r="DL227" i="21"/>
  <c r="DK227" i="21"/>
  <c r="DJ227" i="21"/>
  <c r="DI227" i="21"/>
  <c r="DH227" i="21"/>
  <c r="DG227" i="21"/>
  <c r="DF227" i="21"/>
  <c r="DE227" i="21"/>
  <c r="DD227" i="21"/>
  <c r="DC227" i="21"/>
  <c r="DB227" i="21"/>
  <c r="DA227" i="21"/>
  <c r="CZ227" i="21"/>
  <c r="CY227" i="21"/>
  <c r="CX227" i="21"/>
  <c r="CW227" i="21"/>
  <c r="CV227" i="21"/>
  <c r="CU227" i="21"/>
  <c r="CT227" i="21"/>
  <c r="CS227" i="21"/>
  <c r="CR227" i="21"/>
  <c r="CQ227" i="21"/>
  <c r="CP227" i="21"/>
  <c r="CO227" i="21"/>
  <c r="CN227" i="21"/>
  <c r="DQ226" i="21"/>
  <c r="DP226" i="21"/>
  <c r="DO226" i="21"/>
  <c r="DN226" i="21"/>
  <c r="DM226" i="21"/>
  <c r="DL226" i="21"/>
  <c r="DK226" i="21"/>
  <c r="DJ226" i="21"/>
  <c r="DI226" i="21"/>
  <c r="DH226" i="21"/>
  <c r="DG226" i="21"/>
  <c r="DF226" i="21"/>
  <c r="DE226" i="21"/>
  <c r="DD226" i="21"/>
  <c r="DC226" i="21"/>
  <c r="DB226" i="21"/>
  <c r="DA226" i="21"/>
  <c r="CZ226" i="21"/>
  <c r="CY226" i="21"/>
  <c r="CX226" i="21"/>
  <c r="CW226" i="21"/>
  <c r="CV226" i="21"/>
  <c r="CU226" i="21"/>
  <c r="CT226" i="21"/>
  <c r="CS226" i="21"/>
  <c r="CR226" i="21"/>
  <c r="CQ226" i="21"/>
  <c r="CP226" i="21"/>
  <c r="CO226" i="21"/>
  <c r="CN226" i="21"/>
  <c r="DQ225" i="21"/>
  <c r="DP225" i="21"/>
  <c r="DO225" i="21"/>
  <c r="DN225" i="21"/>
  <c r="DM225" i="21"/>
  <c r="DL225" i="21"/>
  <c r="DK225" i="21"/>
  <c r="DJ225" i="21"/>
  <c r="DI225" i="21"/>
  <c r="DH225" i="21"/>
  <c r="DG225" i="21"/>
  <c r="DF225" i="21"/>
  <c r="DE225" i="21"/>
  <c r="DD225" i="21"/>
  <c r="DC225" i="21"/>
  <c r="DB225" i="21"/>
  <c r="DA225" i="21"/>
  <c r="CZ225" i="21"/>
  <c r="CY225" i="21"/>
  <c r="CX225" i="21"/>
  <c r="CW225" i="21"/>
  <c r="CV225" i="21"/>
  <c r="CU225" i="21"/>
  <c r="CT225" i="21"/>
  <c r="CS225" i="21"/>
  <c r="CR225" i="21"/>
  <c r="CQ225" i="21"/>
  <c r="CP225" i="21"/>
  <c r="CO225" i="21"/>
  <c r="CN225" i="21"/>
  <c r="DO223" i="21"/>
  <c r="DO234" i="21" s="1"/>
  <c r="DL223" i="21"/>
  <c r="DL234" i="21" s="1"/>
  <c r="DI223" i="21"/>
  <c r="DI234" i="21" s="1"/>
  <c r="DF223" i="21"/>
  <c r="DF234" i="21" s="1"/>
  <c r="DC223" i="21"/>
  <c r="DC234" i="21" s="1"/>
  <c r="CZ223" i="21"/>
  <c r="CZ234" i="21" s="1"/>
  <c r="CW223" i="21"/>
  <c r="CW234" i="21" s="1"/>
  <c r="CT223" i="21"/>
  <c r="CT234" i="21" s="1"/>
  <c r="CQ223" i="21"/>
  <c r="CQ234" i="21" s="1"/>
  <c r="CN223" i="21"/>
  <c r="CN234" i="21" s="1"/>
  <c r="CK231" i="21"/>
  <c r="CK240" i="21" s="1"/>
  <c r="CH231" i="21"/>
  <c r="CH240" i="21" s="1"/>
  <c r="CE231" i="21"/>
  <c r="CE240" i="21" s="1"/>
  <c r="CB231" i="21"/>
  <c r="CB240" i="21" s="1"/>
  <c r="BY231" i="21"/>
  <c r="BY240" i="21" s="1"/>
  <c r="BV231" i="21"/>
  <c r="BV240" i="21" s="1"/>
  <c r="BP231" i="21"/>
  <c r="BP240" i="21" s="1"/>
  <c r="BM231" i="21"/>
  <c r="BM240" i="21" s="1"/>
  <c r="BJ231" i="21"/>
  <c r="BJ240" i="21" s="1"/>
  <c r="CM230" i="21"/>
  <c r="CL230" i="21"/>
  <c r="CK238" i="21" s="1"/>
  <c r="CK230" i="21"/>
  <c r="CK236" i="21" s="1"/>
  <c r="CJ230" i="21"/>
  <c r="CI230" i="21"/>
  <c r="CH238" i="21" s="1"/>
  <c r="CH230" i="21"/>
  <c r="CH236" i="21" s="1"/>
  <c r="CG230" i="21"/>
  <c r="CF230" i="21"/>
  <c r="CE238" i="21" s="1"/>
  <c r="CE230" i="21"/>
  <c r="CE236" i="21" s="1"/>
  <c r="CD230" i="21"/>
  <c r="CC230" i="21"/>
  <c r="CB238" i="21" s="1"/>
  <c r="CB230" i="21"/>
  <c r="CB236" i="21" s="1"/>
  <c r="CA230" i="21"/>
  <c r="BZ230" i="21"/>
  <c r="BY238" i="21" s="1"/>
  <c r="BY230" i="21"/>
  <c r="BY236" i="21" s="1"/>
  <c r="BX230" i="21"/>
  <c r="BW230" i="21"/>
  <c r="BV238" i="21" s="1"/>
  <c r="BV230" i="21"/>
  <c r="BV236" i="21" s="1"/>
  <c r="BU230" i="21"/>
  <c r="BT230" i="21"/>
  <c r="BS238" i="21" s="1"/>
  <c r="BS230" i="21"/>
  <c r="BS236" i="21" s="1"/>
  <c r="BR230" i="21"/>
  <c r="BQ230" i="21"/>
  <c r="BP238" i="21" s="1"/>
  <c r="BP230" i="21"/>
  <c r="BP236" i="21" s="1"/>
  <c r="BO230" i="21"/>
  <c r="BN230" i="21"/>
  <c r="BM238" i="21" s="1"/>
  <c r="BM230" i="21"/>
  <c r="BM236" i="21" s="1"/>
  <c r="BL230" i="21"/>
  <c r="BK230" i="21"/>
  <c r="BJ238" i="21" s="1"/>
  <c r="BJ230" i="21"/>
  <c r="BJ236" i="21" s="1"/>
  <c r="CM229" i="21"/>
  <c r="CL229" i="21"/>
  <c r="CK229" i="21"/>
  <c r="CJ229" i="21"/>
  <c r="CI229" i="21"/>
  <c r="CH229" i="21"/>
  <c r="CG229" i="21"/>
  <c r="CF229" i="21"/>
  <c r="CE229" i="21"/>
  <c r="CD229" i="21"/>
  <c r="CC229" i="21"/>
  <c r="CB229" i="21"/>
  <c r="CA229" i="21"/>
  <c r="BZ229" i="21"/>
  <c r="BY229" i="21"/>
  <c r="BX229" i="21"/>
  <c r="BW229" i="21"/>
  <c r="BV229" i="21"/>
  <c r="BU229" i="21"/>
  <c r="BT229" i="21"/>
  <c r="BS229" i="21"/>
  <c r="BR229" i="21"/>
  <c r="BQ229" i="21"/>
  <c r="BP229" i="21"/>
  <c r="BO229" i="21"/>
  <c r="BN229" i="21"/>
  <c r="BM229" i="21"/>
  <c r="BL229" i="21"/>
  <c r="BK229" i="21"/>
  <c r="BJ229" i="21"/>
  <c r="CM228" i="21"/>
  <c r="CL228" i="21"/>
  <c r="CK228" i="21"/>
  <c r="CJ228" i="21"/>
  <c r="CI228" i="21"/>
  <c r="CH228" i="21"/>
  <c r="CG228" i="21"/>
  <c r="CF228" i="21"/>
  <c r="CE228" i="21"/>
  <c r="CD228" i="21"/>
  <c r="CC228" i="21"/>
  <c r="CB228" i="21"/>
  <c r="CA228" i="21"/>
  <c r="BZ228" i="21"/>
  <c r="BY228" i="21"/>
  <c r="BX228" i="21"/>
  <c r="BW228" i="21"/>
  <c r="BV228" i="21"/>
  <c r="BU228" i="21"/>
  <c r="BT228" i="21"/>
  <c r="BS228" i="21"/>
  <c r="BR228" i="21"/>
  <c r="BQ228" i="21"/>
  <c r="BP228" i="21"/>
  <c r="BO228" i="21"/>
  <c r="BN228" i="21"/>
  <c r="BM228" i="21"/>
  <c r="BL228" i="21"/>
  <c r="BK228" i="21"/>
  <c r="BJ228" i="21"/>
  <c r="CM227" i="21"/>
  <c r="CL227" i="21"/>
  <c r="CK227" i="21"/>
  <c r="CJ227" i="21"/>
  <c r="CI227" i="21"/>
  <c r="CH227" i="21"/>
  <c r="CG227" i="21"/>
  <c r="CF227" i="21"/>
  <c r="CE227" i="21"/>
  <c r="CD227" i="21"/>
  <c r="CC227" i="21"/>
  <c r="CB227" i="21"/>
  <c r="CA227" i="21"/>
  <c r="BZ227" i="21"/>
  <c r="BY227" i="21"/>
  <c r="BX227" i="21"/>
  <c r="BW227" i="21"/>
  <c r="BV227" i="21"/>
  <c r="BU227" i="21"/>
  <c r="BT227" i="21"/>
  <c r="BS227" i="21"/>
  <c r="BR227" i="21"/>
  <c r="BQ227" i="21"/>
  <c r="BP227" i="21"/>
  <c r="BO227" i="21"/>
  <c r="BN227" i="21"/>
  <c r="BM227" i="21"/>
  <c r="BL227" i="21"/>
  <c r="BK227" i="21"/>
  <c r="BJ227" i="21"/>
  <c r="CM226" i="21"/>
  <c r="CL226" i="21"/>
  <c r="CK226" i="21"/>
  <c r="CJ226" i="21"/>
  <c r="CI226" i="21"/>
  <c r="CH226" i="21"/>
  <c r="CG226" i="21"/>
  <c r="CF226" i="21"/>
  <c r="CE226" i="21"/>
  <c r="CD226" i="21"/>
  <c r="CC226" i="21"/>
  <c r="CB226" i="21"/>
  <c r="CA226" i="21"/>
  <c r="BZ226" i="21"/>
  <c r="BY226" i="21"/>
  <c r="BX226" i="21"/>
  <c r="BW226" i="21"/>
  <c r="BV226" i="21"/>
  <c r="BU226" i="21"/>
  <c r="BT226" i="21"/>
  <c r="BS226" i="21"/>
  <c r="BR226" i="21"/>
  <c r="BQ226" i="21"/>
  <c r="BP226" i="21"/>
  <c r="BO226" i="21"/>
  <c r="BN226" i="21"/>
  <c r="BM226" i="21"/>
  <c r="BL226" i="21"/>
  <c r="BK226" i="21"/>
  <c r="BJ226" i="21"/>
  <c r="CM225" i="21"/>
  <c r="CL225" i="21"/>
  <c r="CK225" i="21"/>
  <c r="CJ225" i="21"/>
  <c r="CI225" i="21"/>
  <c r="CH225" i="21"/>
  <c r="CG225" i="21"/>
  <c r="CF225" i="21"/>
  <c r="CE225" i="21"/>
  <c r="CD225" i="21"/>
  <c r="CC225" i="21"/>
  <c r="CB225" i="21"/>
  <c r="CA225" i="21"/>
  <c r="BZ225" i="21"/>
  <c r="BY225" i="21"/>
  <c r="BX225" i="21"/>
  <c r="BW225" i="21"/>
  <c r="BV225" i="21"/>
  <c r="BU225" i="21"/>
  <c r="BT225" i="21"/>
  <c r="BS225" i="21"/>
  <c r="BR225" i="21"/>
  <c r="BQ225" i="21"/>
  <c r="BP225" i="21"/>
  <c r="BO225" i="21"/>
  <c r="BN225" i="21"/>
  <c r="BM225" i="21"/>
  <c r="BL225" i="21"/>
  <c r="BK225" i="21"/>
  <c r="BJ225" i="21"/>
  <c r="CK223" i="21"/>
  <c r="CK234" i="21" s="1"/>
  <c r="CH223" i="21"/>
  <c r="CH234" i="21" s="1"/>
  <c r="CE223" i="21"/>
  <c r="CE234" i="21" s="1"/>
  <c r="CB223" i="21"/>
  <c r="CB234" i="21" s="1"/>
  <c r="BY223" i="21"/>
  <c r="BY234" i="21" s="1"/>
  <c r="BV223" i="21"/>
  <c r="BV234" i="21" s="1"/>
  <c r="BS223" i="21"/>
  <c r="BS234" i="21" s="1"/>
  <c r="BP223" i="21"/>
  <c r="BP234" i="21" s="1"/>
  <c r="BM223" i="21"/>
  <c r="BM234" i="21" s="1"/>
  <c r="BJ223" i="21"/>
  <c r="BJ234" i="21" s="1"/>
  <c r="BG231" i="21"/>
  <c r="BG240" i="21" s="1"/>
  <c r="BD231" i="21"/>
  <c r="BD240" i="21" s="1"/>
  <c r="BA231" i="21"/>
  <c r="BA240" i="21" s="1"/>
  <c r="AX231" i="21"/>
  <c r="AX240" i="21" s="1"/>
  <c r="AU231" i="21"/>
  <c r="AU240" i="21" s="1"/>
  <c r="AR231" i="21"/>
  <c r="AR240" i="21" s="1"/>
  <c r="AO231" i="21"/>
  <c r="AO240" i="21" s="1"/>
  <c r="AL231" i="21"/>
  <c r="AL240" i="21" s="1"/>
  <c r="AI231" i="21"/>
  <c r="AI240" i="21" s="1"/>
  <c r="AF231" i="21"/>
  <c r="AF240" i="21" s="1"/>
  <c r="BI230" i="21"/>
  <c r="BH230" i="21"/>
  <c r="BG238" i="21" s="1"/>
  <c r="BG230" i="21"/>
  <c r="BG236" i="21" s="1"/>
  <c r="BF230" i="21"/>
  <c r="BE230" i="21"/>
  <c r="BD238" i="21" s="1"/>
  <c r="BD230" i="21"/>
  <c r="BD236" i="21" s="1"/>
  <c r="BC230" i="21"/>
  <c r="BB230" i="21"/>
  <c r="BA238" i="21" s="1"/>
  <c r="BA230" i="21"/>
  <c r="BA236" i="21" s="1"/>
  <c r="AZ230" i="21"/>
  <c r="AY230" i="21"/>
  <c r="AX238" i="21" s="1"/>
  <c r="AX230" i="21"/>
  <c r="AX236" i="21" s="1"/>
  <c r="AW230" i="21"/>
  <c r="AV230" i="21"/>
  <c r="AU238" i="21" s="1"/>
  <c r="AU230" i="21"/>
  <c r="AU236" i="21" s="1"/>
  <c r="AT230" i="21"/>
  <c r="AS230" i="21"/>
  <c r="AR238" i="21" s="1"/>
  <c r="AR230" i="21"/>
  <c r="AR236" i="21" s="1"/>
  <c r="AQ230" i="21"/>
  <c r="AP230" i="21"/>
  <c r="AO238" i="21" s="1"/>
  <c r="AO230" i="21"/>
  <c r="AO236" i="21" s="1"/>
  <c r="AN230" i="21"/>
  <c r="AM230" i="21"/>
  <c r="AL238" i="21" s="1"/>
  <c r="AL230" i="21"/>
  <c r="AL236" i="21" s="1"/>
  <c r="AK230" i="21"/>
  <c r="AJ230" i="21"/>
  <c r="AI238" i="21" s="1"/>
  <c r="AI230" i="21"/>
  <c r="AI236" i="21" s="1"/>
  <c r="AH230" i="21"/>
  <c r="AG230" i="21"/>
  <c r="AF238" i="21" s="1"/>
  <c r="AF230" i="21"/>
  <c r="AF236" i="21" s="1"/>
  <c r="BI229" i="21"/>
  <c r="BH229" i="21"/>
  <c r="BG229" i="21"/>
  <c r="BF229" i="21"/>
  <c r="BE229" i="21"/>
  <c r="BD229" i="21"/>
  <c r="BC229" i="21"/>
  <c r="BB229" i="21"/>
  <c r="BA229" i="21"/>
  <c r="AZ229" i="21"/>
  <c r="AY229" i="21"/>
  <c r="AX229" i="21"/>
  <c r="AW229" i="21"/>
  <c r="AV229" i="21"/>
  <c r="AU229" i="21"/>
  <c r="AT229" i="21"/>
  <c r="AS229" i="21"/>
  <c r="AR229" i="21"/>
  <c r="AQ229" i="21"/>
  <c r="AP229" i="21"/>
  <c r="AO229" i="21"/>
  <c r="AN229" i="21"/>
  <c r="AM229" i="21"/>
  <c r="AL229" i="21"/>
  <c r="AK229" i="21"/>
  <c r="AJ229" i="21"/>
  <c r="AI229" i="21"/>
  <c r="AH229" i="21"/>
  <c r="AG229" i="21"/>
  <c r="AF229" i="21"/>
  <c r="BI228" i="21"/>
  <c r="BH228" i="21"/>
  <c r="BG228" i="21"/>
  <c r="BF228" i="21"/>
  <c r="BE228" i="21"/>
  <c r="BD228" i="21"/>
  <c r="BC228" i="21"/>
  <c r="BB228" i="21"/>
  <c r="BA228" i="21"/>
  <c r="AZ228" i="21"/>
  <c r="AY228" i="21"/>
  <c r="AX228" i="21"/>
  <c r="AW228" i="21"/>
  <c r="AV228" i="21"/>
  <c r="AU228" i="21"/>
  <c r="AT228" i="21"/>
  <c r="AS228" i="21"/>
  <c r="AR228" i="21"/>
  <c r="AQ228" i="21"/>
  <c r="AP228" i="21"/>
  <c r="AO228" i="21"/>
  <c r="AN228" i="21"/>
  <c r="AM228" i="21"/>
  <c r="AL228" i="21"/>
  <c r="AK228" i="21"/>
  <c r="AJ228" i="21"/>
  <c r="AI228" i="21"/>
  <c r="AH228" i="21"/>
  <c r="AG228" i="21"/>
  <c r="AF228" i="21"/>
  <c r="BI227" i="21"/>
  <c r="BH227" i="21"/>
  <c r="BG227" i="21"/>
  <c r="BF227" i="21"/>
  <c r="BE227" i="21"/>
  <c r="BD227" i="21"/>
  <c r="BC227" i="21"/>
  <c r="BB227" i="21"/>
  <c r="BA227" i="21"/>
  <c r="AZ227" i="21"/>
  <c r="AY227" i="21"/>
  <c r="AX227" i="21"/>
  <c r="AW227" i="21"/>
  <c r="AV227" i="21"/>
  <c r="AU227" i="21"/>
  <c r="AT227" i="21"/>
  <c r="AS227" i="21"/>
  <c r="AR227" i="21"/>
  <c r="AQ227" i="21"/>
  <c r="AP227" i="21"/>
  <c r="AO227" i="21"/>
  <c r="AN227" i="21"/>
  <c r="AM227" i="21"/>
  <c r="AL227" i="21"/>
  <c r="AK227" i="21"/>
  <c r="AJ227" i="21"/>
  <c r="AI227" i="21"/>
  <c r="AH227" i="21"/>
  <c r="AG227" i="21"/>
  <c r="AF227" i="21"/>
  <c r="BI226" i="21"/>
  <c r="BH226" i="21"/>
  <c r="BG226" i="21"/>
  <c r="BF226" i="21"/>
  <c r="BE226" i="21"/>
  <c r="BD226" i="21"/>
  <c r="BC226" i="21"/>
  <c r="BB226" i="21"/>
  <c r="BA226" i="21"/>
  <c r="AZ226" i="21"/>
  <c r="AY226" i="21"/>
  <c r="AX226" i="21"/>
  <c r="AW226" i="21"/>
  <c r="AV226" i="21"/>
  <c r="AU226" i="21"/>
  <c r="AT226" i="21"/>
  <c r="AS226" i="21"/>
  <c r="AR226" i="21"/>
  <c r="AQ226" i="21"/>
  <c r="AP226" i="21"/>
  <c r="AO226" i="21"/>
  <c r="AN226" i="21"/>
  <c r="AM226" i="21"/>
  <c r="AL226" i="21"/>
  <c r="AK226" i="21"/>
  <c r="AJ226" i="21"/>
  <c r="AI226" i="21"/>
  <c r="AH226" i="21"/>
  <c r="AG226" i="21"/>
  <c r="AF226" i="21"/>
  <c r="BI225" i="21"/>
  <c r="BH225" i="21"/>
  <c r="BG225" i="21"/>
  <c r="BF225" i="21"/>
  <c r="BE225" i="21"/>
  <c r="BD225" i="21"/>
  <c r="BC225" i="21"/>
  <c r="BB225" i="21"/>
  <c r="BA225" i="21"/>
  <c r="AZ225" i="21"/>
  <c r="AY225" i="21"/>
  <c r="AX225" i="21"/>
  <c r="AW225" i="21"/>
  <c r="AV225" i="21"/>
  <c r="AU225" i="21"/>
  <c r="AT225" i="21"/>
  <c r="AS225" i="21"/>
  <c r="AR225" i="21"/>
  <c r="AQ225" i="21"/>
  <c r="AP225" i="21"/>
  <c r="AO225" i="21"/>
  <c r="AN225" i="21"/>
  <c r="AM225" i="21"/>
  <c r="AL225" i="21"/>
  <c r="AK225" i="21"/>
  <c r="AJ225" i="21"/>
  <c r="AI225" i="21"/>
  <c r="AH225" i="21"/>
  <c r="AG225" i="21"/>
  <c r="AF225" i="21"/>
  <c r="BG223" i="21"/>
  <c r="BG234" i="21" s="1"/>
  <c r="BD223" i="21"/>
  <c r="BD234" i="21" s="1"/>
  <c r="BA223" i="21"/>
  <c r="BA234" i="21" s="1"/>
  <c r="AX223" i="21"/>
  <c r="AX234" i="21" s="1"/>
  <c r="AU223" i="21"/>
  <c r="AU234" i="21" s="1"/>
  <c r="AR223" i="21"/>
  <c r="AR234" i="21" s="1"/>
  <c r="AO223" i="21"/>
  <c r="AO234" i="21" s="1"/>
  <c r="AL223" i="21"/>
  <c r="AL234" i="21" s="1"/>
  <c r="AI223" i="21"/>
  <c r="AI234" i="21" s="1"/>
  <c r="AF223" i="21"/>
  <c r="AF234" i="21" s="1"/>
  <c r="AC231" i="21"/>
  <c r="AC240" i="21" s="1"/>
  <c r="Z231" i="21"/>
  <c r="Z240" i="21" s="1"/>
  <c r="W231" i="21"/>
  <c r="W240" i="21" s="1"/>
  <c r="T231" i="21"/>
  <c r="T240" i="21" s="1"/>
  <c r="Q231" i="21"/>
  <c r="Q240" i="21" s="1"/>
  <c r="AE230" i="21"/>
  <c r="AD230" i="21"/>
  <c r="AC238" i="21" s="1"/>
  <c r="AC230" i="21"/>
  <c r="AC236" i="21" s="1"/>
  <c r="AB230" i="21"/>
  <c r="AA230" i="21"/>
  <c r="Z238" i="21" s="1"/>
  <c r="Z230" i="21"/>
  <c r="Z236" i="21" s="1"/>
  <c r="Y230" i="21"/>
  <c r="X230" i="21"/>
  <c r="W238" i="21" s="1"/>
  <c r="W230" i="21"/>
  <c r="W236" i="21" s="1"/>
  <c r="V230" i="21"/>
  <c r="U230" i="21"/>
  <c r="T238" i="21" s="1"/>
  <c r="T230" i="21"/>
  <c r="T236" i="21" s="1"/>
  <c r="S230" i="21"/>
  <c r="R230" i="21"/>
  <c r="Q238" i="21" s="1"/>
  <c r="Q230" i="21"/>
  <c r="Q236" i="21" s="1"/>
  <c r="AE229" i="21"/>
  <c r="AD229" i="21"/>
  <c r="AC229" i="21"/>
  <c r="AB229" i="21"/>
  <c r="AA229" i="21"/>
  <c r="Z229" i="21"/>
  <c r="Y229" i="21"/>
  <c r="X229" i="21"/>
  <c r="W229" i="21"/>
  <c r="V229" i="21"/>
  <c r="U229" i="21"/>
  <c r="T229" i="21"/>
  <c r="S229" i="21"/>
  <c r="R229" i="21"/>
  <c r="Q229" i="21"/>
  <c r="AE228" i="21"/>
  <c r="AD228" i="21"/>
  <c r="AC228" i="21"/>
  <c r="AB228" i="21"/>
  <c r="AA228" i="21"/>
  <c r="Z228" i="21"/>
  <c r="Y228" i="21"/>
  <c r="X228" i="21"/>
  <c r="W228" i="21"/>
  <c r="V228" i="21"/>
  <c r="U228" i="21"/>
  <c r="T228" i="21"/>
  <c r="S228" i="21"/>
  <c r="R228" i="21"/>
  <c r="Q228" i="21"/>
  <c r="AE227" i="21"/>
  <c r="AD227" i="21"/>
  <c r="AC227" i="21"/>
  <c r="AB227" i="21"/>
  <c r="AA227" i="21"/>
  <c r="Z227" i="21"/>
  <c r="Y227" i="21"/>
  <c r="X227" i="21"/>
  <c r="W227" i="21"/>
  <c r="V227" i="21"/>
  <c r="U227" i="21"/>
  <c r="T227" i="21"/>
  <c r="S227" i="21"/>
  <c r="R227" i="21"/>
  <c r="Q227" i="21"/>
  <c r="AE226" i="21"/>
  <c r="AD226" i="21"/>
  <c r="AC226" i="21"/>
  <c r="AB226" i="21"/>
  <c r="AA226" i="21"/>
  <c r="Z226" i="21"/>
  <c r="Y226" i="21"/>
  <c r="X226" i="21"/>
  <c r="W226" i="21"/>
  <c r="V226" i="21"/>
  <c r="U226" i="21"/>
  <c r="T226" i="21"/>
  <c r="S226" i="21"/>
  <c r="R226" i="21"/>
  <c r="Q226" i="21"/>
  <c r="AE225" i="21"/>
  <c r="AD225" i="21"/>
  <c r="AC225" i="21"/>
  <c r="AB225" i="21"/>
  <c r="AA225" i="21"/>
  <c r="Z225" i="21"/>
  <c r="Y225" i="21"/>
  <c r="X225" i="21"/>
  <c r="W225" i="21"/>
  <c r="V225" i="21"/>
  <c r="U225" i="21"/>
  <c r="T225" i="21"/>
  <c r="S225" i="21"/>
  <c r="R225" i="21"/>
  <c r="Q225" i="21"/>
  <c r="AC223" i="21"/>
  <c r="AC234" i="21" s="1"/>
  <c r="Z223" i="21"/>
  <c r="Z234" i="21" s="1"/>
  <c r="W223" i="21"/>
  <c r="W234" i="21" s="1"/>
  <c r="T223" i="21"/>
  <c r="T234" i="21" s="1"/>
  <c r="Q223" i="21"/>
  <c r="Q234" i="21" s="1"/>
  <c r="N231" i="21"/>
  <c r="N240" i="21" s="1"/>
  <c r="P230" i="21"/>
  <c r="O230" i="21"/>
  <c r="N238" i="21" s="1"/>
  <c r="N230" i="21"/>
  <c r="N236" i="21" s="1"/>
  <c r="P229" i="21"/>
  <c r="O229" i="21"/>
  <c r="N229" i="21"/>
  <c r="P228" i="21"/>
  <c r="O228" i="21"/>
  <c r="N228" i="21"/>
  <c r="P227" i="21"/>
  <c r="O227" i="21"/>
  <c r="N227" i="21"/>
  <c r="P226" i="21"/>
  <c r="O226" i="21"/>
  <c r="N226" i="21"/>
  <c r="P225" i="21"/>
  <c r="O225" i="21"/>
  <c r="N225" i="21"/>
  <c r="N223" i="21"/>
  <c r="N234" i="21" s="1"/>
  <c r="K231" i="21"/>
  <c r="K240" i="21" s="1"/>
  <c r="M230" i="21"/>
  <c r="L230" i="21"/>
  <c r="K238" i="21" s="1"/>
  <c r="K230" i="21"/>
  <c r="K236" i="21" s="1"/>
  <c r="M229" i="21"/>
  <c r="L229" i="21"/>
  <c r="K229" i="21"/>
  <c r="M228" i="21"/>
  <c r="L228" i="21"/>
  <c r="K228" i="21"/>
  <c r="M227" i="21"/>
  <c r="L227" i="21"/>
  <c r="K227" i="21"/>
  <c r="M226" i="21"/>
  <c r="L226" i="21"/>
  <c r="K226" i="21"/>
  <c r="M225" i="21"/>
  <c r="L225" i="21"/>
  <c r="K225" i="21"/>
  <c r="K223" i="21"/>
  <c r="K234" i="21" s="1"/>
  <c r="H231" i="21"/>
  <c r="H240" i="21" s="1"/>
  <c r="J230" i="21"/>
  <c r="I230" i="21"/>
  <c r="H238" i="21" s="1"/>
  <c r="H230" i="21"/>
  <c r="H236" i="21" s="1"/>
  <c r="J229" i="21"/>
  <c r="I229" i="21"/>
  <c r="H229" i="21"/>
  <c r="J228" i="21"/>
  <c r="I228" i="21"/>
  <c r="H228" i="21"/>
  <c r="J227" i="21"/>
  <c r="I227" i="21"/>
  <c r="H227" i="21"/>
  <c r="J226" i="21"/>
  <c r="I226" i="21"/>
  <c r="H226" i="21"/>
  <c r="J225" i="21"/>
  <c r="I225" i="21"/>
  <c r="H225" i="21"/>
  <c r="H223" i="21"/>
  <c r="H234" i="21" s="1"/>
  <c r="E231" i="21"/>
  <c r="E240" i="21" s="1"/>
  <c r="G230" i="21"/>
  <c r="F230" i="21"/>
  <c r="E238" i="21" s="1"/>
  <c r="E230" i="21"/>
  <c r="E236" i="21" s="1"/>
  <c r="G229" i="21"/>
  <c r="F229" i="21"/>
  <c r="E229" i="21"/>
  <c r="G228" i="21"/>
  <c r="F228" i="21"/>
  <c r="E228" i="21"/>
  <c r="G227" i="21"/>
  <c r="F227" i="21"/>
  <c r="E227" i="21"/>
  <c r="G226" i="21"/>
  <c r="F226" i="21"/>
  <c r="E226" i="21"/>
  <c r="G225" i="21"/>
  <c r="F225" i="21"/>
  <c r="E225" i="21"/>
  <c r="E223" i="21"/>
  <c r="E234" i="21" s="1"/>
  <c r="HO240" i="21" l="1"/>
  <c r="FS240" i="21"/>
  <c r="EF240" i="21"/>
  <c r="JT240" i="21"/>
  <c r="HX240" i="21"/>
  <c r="GB240" i="21"/>
  <c r="CP234" i="21"/>
  <c r="DB234" i="21"/>
  <c r="DN234" i="21"/>
  <c r="JH240" i="21"/>
  <c r="HL240" i="21"/>
  <c r="EL240" i="21"/>
  <c r="EC240" i="21"/>
  <c r="V234" i="21"/>
  <c r="CM234" i="21"/>
  <c r="FP240" i="21"/>
  <c r="G235" i="21"/>
  <c r="G234" i="21"/>
  <c r="J234" i="21"/>
  <c r="M234" i="21"/>
  <c r="P234" i="21"/>
  <c r="S234" i="21"/>
  <c r="AE234" i="21"/>
  <c r="IV240" i="21"/>
  <c r="GZ240" i="21"/>
  <c r="FD240" i="21"/>
  <c r="DZ240" i="21"/>
  <c r="KF240" i="21"/>
  <c r="IJ240" i="21"/>
  <c r="GN240" i="21"/>
  <c r="G236" i="21"/>
  <c r="J236" i="21"/>
  <c r="M236" i="21"/>
  <c r="P236" i="21"/>
  <c r="Y234" i="21"/>
  <c r="V235" i="21"/>
  <c r="S236" i="21"/>
  <c r="AE236" i="21"/>
  <c r="AN234" i="21"/>
  <c r="AZ234" i="21"/>
  <c r="AN236" i="21"/>
  <c r="AZ236" i="21"/>
  <c r="BR234" i="21"/>
  <c r="CD234" i="21"/>
  <c r="BR236" i="21"/>
  <c r="CD236" i="21"/>
  <c r="CS234" i="21"/>
  <c r="DE234" i="21"/>
  <c r="DQ234" i="21"/>
  <c r="JZ240" i="21"/>
  <c r="ID240" i="21"/>
  <c r="GH240" i="21"/>
  <c r="GQ240" i="21"/>
  <c r="EO240" i="21"/>
  <c r="J235" i="21"/>
  <c r="M235" i="21"/>
  <c r="P235" i="21"/>
  <c r="S235" i="21"/>
  <c r="AE235" i="21"/>
  <c r="AK234" i="21"/>
  <c r="AW234" i="21"/>
  <c r="BI234" i="21"/>
  <c r="AK236" i="21"/>
  <c r="AW236" i="21"/>
  <c r="BI236" i="21"/>
  <c r="BO234" i="21"/>
  <c r="CA234" i="21"/>
  <c r="BO236" i="21"/>
  <c r="CA236" i="21"/>
  <c r="CM236" i="21"/>
  <c r="AB237" i="21"/>
  <c r="AH242" i="21"/>
  <c r="AT242" i="21"/>
  <c r="BF242" i="21"/>
  <c r="AH235" i="21"/>
  <c r="AT235" i="21"/>
  <c r="BF235" i="21"/>
  <c r="AH237" i="21"/>
  <c r="AT237" i="21"/>
  <c r="BF237" i="21"/>
  <c r="BL242" i="21"/>
  <c r="BX242" i="21"/>
  <c r="CJ242" i="21"/>
  <c r="BL235" i="21"/>
  <c r="BX235" i="21"/>
  <c r="CJ235" i="21"/>
  <c r="BL237" i="21"/>
  <c r="BX237" i="21"/>
  <c r="CJ237" i="21"/>
  <c r="CS242" i="21"/>
  <c r="DE242" i="21"/>
  <c r="DQ242" i="21"/>
  <c r="CY235" i="21"/>
  <c r="DK235" i="21"/>
  <c r="CS236" i="21"/>
  <c r="DE236" i="21"/>
  <c r="DQ236" i="21"/>
  <c r="CY237" i="21"/>
  <c r="DK237" i="21"/>
  <c r="KC240" i="21"/>
  <c r="IG240" i="21"/>
  <c r="GK240" i="21"/>
  <c r="JK240" i="21"/>
  <c r="P242" i="21"/>
  <c r="AE242" i="21"/>
  <c r="AW242" i="21"/>
  <c r="AQ235" i="21"/>
  <c r="BC235" i="21"/>
  <c r="AQ237" i="21"/>
  <c r="BC237" i="21"/>
  <c r="BO242" i="21"/>
  <c r="CA242" i="21"/>
  <c r="CM242" i="21"/>
  <c r="BU235" i="21"/>
  <c r="CG235" i="21"/>
  <c r="BU237" i="21"/>
  <c r="CG237" i="21"/>
  <c r="CV242" i="21"/>
  <c r="DH242" i="21"/>
  <c r="CV235" i="21"/>
  <c r="DH235" i="21"/>
  <c r="CP236" i="21"/>
  <c r="DB236" i="21"/>
  <c r="DN236" i="21"/>
  <c r="CV237" i="21"/>
  <c r="DH237" i="21"/>
  <c r="JN240" i="21"/>
  <c r="HR240" i="21"/>
  <c r="FV240" i="21"/>
  <c r="DT240" i="21"/>
  <c r="JQ240" i="21"/>
  <c r="HU240" i="21"/>
  <c r="FY240" i="21"/>
  <c r="IY240" i="21"/>
  <c r="HC240" i="21"/>
  <c r="FG240" i="21"/>
  <c r="S242" i="21"/>
  <c r="AK242" i="21"/>
  <c r="Y242" i="21"/>
  <c r="AB235" i="21"/>
  <c r="V237" i="21"/>
  <c r="AN242" i="21"/>
  <c r="AZ242" i="21"/>
  <c r="AH234" i="21"/>
  <c r="AT234" i="21"/>
  <c r="BF234" i="21"/>
  <c r="AN235" i="21"/>
  <c r="AZ235" i="21"/>
  <c r="AH236" i="21"/>
  <c r="AT236" i="21"/>
  <c r="BF236" i="21"/>
  <c r="AN237" i="21"/>
  <c r="AZ237" i="21"/>
  <c r="BR242" i="21"/>
  <c r="CD242" i="21"/>
  <c r="BL234" i="21"/>
  <c r="BX234" i="21"/>
  <c r="CJ234" i="21"/>
  <c r="BR235" i="21"/>
  <c r="CD235" i="21"/>
  <c r="BL236" i="21"/>
  <c r="BX236" i="21"/>
  <c r="CJ236" i="21"/>
  <c r="BR237" i="21"/>
  <c r="CD237" i="21"/>
  <c r="CY242" i="21"/>
  <c r="DK242" i="21"/>
  <c r="CY234" i="21"/>
  <c r="DK234" i="21"/>
  <c r="CS235" i="21"/>
  <c r="DE235" i="21"/>
  <c r="DQ235" i="21"/>
  <c r="CY236" i="21"/>
  <c r="DK236" i="21"/>
  <c r="CS237" i="21"/>
  <c r="DE237" i="21"/>
  <c r="DQ237" i="21"/>
  <c r="JB240" i="21"/>
  <c r="HF240" i="21"/>
  <c r="FJ240" i="21"/>
  <c r="JE240" i="21"/>
  <c r="HI240" i="21"/>
  <c r="FM240" i="21"/>
  <c r="EI240" i="21"/>
  <c r="KI240" i="21"/>
  <c r="IM240" i="21"/>
  <c r="EU240" i="21"/>
  <c r="G242" i="21"/>
  <c r="J242" i="21"/>
  <c r="M242" i="21"/>
  <c r="V242" i="21"/>
  <c r="AB236" i="21"/>
  <c r="Y237" i="21"/>
  <c r="BI242" i="21"/>
  <c r="Y236" i="21"/>
  <c r="G237" i="21"/>
  <c r="J237" i="21"/>
  <c r="M237" i="21"/>
  <c r="P237" i="21"/>
  <c r="AB242" i="21"/>
  <c r="AB234" i="21"/>
  <c r="Y235" i="21"/>
  <c r="V236" i="21"/>
  <c r="S237" i="21"/>
  <c r="AE237" i="21"/>
  <c r="AQ242" i="21"/>
  <c r="BC242" i="21"/>
  <c r="AQ234" i="21"/>
  <c r="BC234" i="21"/>
  <c r="AK235" i="21"/>
  <c r="AW235" i="21"/>
  <c r="BI235" i="21"/>
  <c r="AQ236" i="21"/>
  <c r="BC236" i="21"/>
  <c r="AK237" i="21"/>
  <c r="AW237" i="21"/>
  <c r="BI237" i="21"/>
  <c r="BU242" i="21"/>
  <c r="CG242" i="21"/>
  <c r="BU234" i="21"/>
  <c r="CG234" i="21"/>
  <c r="BO235" i="21"/>
  <c r="CA235" i="21"/>
  <c r="CM235" i="21"/>
  <c r="BU236" i="21"/>
  <c r="CG236" i="21"/>
  <c r="BO237" i="21"/>
  <c r="CA237" i="21"/>
  <c r="CM237" i="21"/>
  <c r="CP242" i="21"/>
  <c r="DB242" i="21"/>
  <c r="DN242" i="21"/>
  <c r="CV234" i="21"/>
  <c r="DH234" i="21"/>
  <c r="CP235" i="21"/>
  <c r="DB235" i="21"/>
  <c r="DN235" i="21"/>
  <c r="CV236" i="21"/>
  <c r="DH236" i="21"/>
  <c r="CP237" i="21"/>
  <c r="DB237" i="21"/>
  <c r="DN237" i="21"/>
  <c r="KL240" i="21"/>
  <c r="IP240" i="21"/>
  <c r="GT240" i="21"/>
  <c r="EX240" i="21"/>
  <c r="ER240" i="21"/>
  <c r="KO240" i="21"/>
  <c r="IS240" i="21"/>
  <c r="GW240" i="21"/>
  <c r="FA240" i="21"/>
  <c r="DW240" i="21"/>
  <c r="JW240" i="21"/>
  <c r="IA240" i="21"/>
  <c r="GE240" i="21"/>
  <c r="AB126" i="3"/>
  <c r="H160" i="3"/>
  <c r="R143" i="3"/>
  <c r="J240" i="21" l="1"/>
  <c r="D124" i="21" s="1"/>
  <c r="N124" i="21" s="1"/>
  <c r="P124" i="21" s="1"/>
  <c r="V240" i="21"/>
  <c r="D128" i="21" s="1"/>
  <c r="N128" i="21" s="1"/>
  <c r="P128" i="21" s="1"/>
  <c r="AK240" i="21"/>
  <c r="D133" i="21" s="1"/>
  <c r="N133" i="21" s="1"/>
  <c r="P133" i="21" s="1"/>
  <c r="Y240" i="21"/>
  <c r="D129" i="21" s="1"/>
  <c r="N129" i="21" s="1"/>
  <c r="P129" i="21" s="1"/>
  <c r="M240" i="21"/>
  <c r="D125" i="21" s="1"/>
  <c r="N125" i="21" s="1"/>
  <c r="P125" i="21" s="1"/>
  <c r="DE240" i="21"/>
  <c r="D157" i="21" s="1"/>
  <c r="N157" i="21" s="1"/>
  <c r="P157" i="21" s="1"/>
  <c r="BO240" i="21"/>
  <c r="D143" i="21" s="1"/>
  <c r="N143" i="21" s="1"/>
  <c r="P143" i="21" s="1"/>
  <c r="AE240" i="21"/>
  <c r="D131" i="21" s="1"/>
  <c r="N131" i="21" s="1"/>
  <c r="P131" i="21" s="1"/>
  <c r="DB240" i="21"/>
  <c r="D156" i="21" s="1"/>
  <c r="N156" i="21" s="1"/>
  <c r="P156" i="21" s="1"/>
  <c r="CM240" i="21"/>
  <c r="D151" i="21" s="1"/>
  <c r="N151" i="21" s="1"/>
  <c r="P151" i="21" s="1"/>
  <c r="G240" i="21"/>
  <c r="D123" i="21" s="1"/>
  <c r="N123" i="21" s="1"/>
  <c r="P123" i="21" s="1"/>
  <c r="DN240" i="21"/>
  <c r="D160" i="21" s="1"/>
  <c r="N160" i="21" s="1"/>
  <c r="P160" i="21" s="1"/>
  <c r="AB240" i="21"/>
  <c r="D130" i="21" s="1"/>
  <c r="N130" i="21" s="1"/>
  <c r="P130" i="21" s="1"/>
  <c r="DQ240" i="21"/>
  <c r="CD240" i="21"/>
  <c r="D148" i="21" s="1"/>
  <c r="N148" i="21" s="1"/>
  <c r="P148" i="21" s="1"/>
  <c r="BL240" i="21"/>
  <c r="D142" i="21" s="1"/>
  <c r="N142" i="21" s="1"/>
  <c r="P142" i="21" s="1"/>
  <c r="AZ240" i="21"/>
  <c r="D138" i="21" s="1"/>
  <c r="N138" i="21" s="1"/>
  <c r="P138" i="21" s="1"/>
  <c r="BI240" i="21"/>
  <c r="D141" i="21" s="1"/>
  <c r="N141" i="21" s="1"/>
  <c r="P141" i="21" s="1"/>
  <c r="AQ240" i="21"/>
  <c r="D135" i="21" s="1"/>
  <c r="N135" i="21" s="1"/>
  <c r="P135" i="21" s="1"/>
  <c r="S240" i="21"/>
  <c r="D127" i="21" s="1"/>
  <c r="N127" i="21" s="1"/>
  <c r="P127" i="21" s="1"/>
  <c r="BR240" i="21"/>
  <c r="D144" i="21" s="1"/>
  <c r="N144" i="21" s="1"/>
  <c r="P144" i="21" s="1"/>
  <c r="AN240" i="21"/>
  <c r="D134" i="21" s="1"/>
  <c r="N134" i="21" s="1"/>
  <c r="P134" i="21" s="1"/>
  <c r="CP240" i="21"/>
  <c r="D152" i="21" s="1"/>
  <c r="N152" i="21" s="1"/>
  <c r="P152" i="21" s="1"/>
  <c r="CA240" i="21"/>
  <c r="D147" i="21" s="1"/>
  <c r="N147" i="21" s="1"/>
  <c r="P147" i="21" s="1"/>
  <c r="AW240" i="21"/>
  <c r="D137" i="21" s="1"/>
  <c r="N137" i="21" s="1"/>
  <c r="P137" i="21" s="1"/>
  <c r="P240" i="21"/>
  <c r="D126" i="21" s="1"/>
  <c r="N126" i="21" s="1"/>
  <c r="P126" i="21" s="1"/>
  <c r="CS240" i="21"/>
  <c r="D153" i="21" s="1"/>
  <c r="N153" i="21" s="1"/>
  <c r="P153" i="21" s="1"/>
  <c r="BF240" i="21"/>
  <c r="D140" i="21" s="1"/>
  <c r="N140" i="21" s="1"/>
  <c r="P140" i="21" s="1"/>
  <c r="CG240" i="21"/>
  <c r="D149" i="21" s="1"/>
  <c r="N149" i="21" s="1"/>
  <c r="P149" i="21" s="1"/>
  <c r="DK240" i="21"/>
  <c r="D159" i="21" s="1"/>
  <c r="N159" i="21" s="1"/>
  <c r="P159" i="21" s="1"/>
  <c r="AT240" i="21"/>
  <c r="D136" i="21" s="1"/>
  <c r="N136" i="21" s="1"/>
  <c r="P136" i="21" s="1"/>
  <c r="BU240" i="21"/>
  <c r="D145" i="21" s="1"/>
  <c r="N145" i="21" s="1"/>
  <c r="P145" i="21" s="1"/>
  <c r="CY240" i="21"/>
  <c r="D155" i="21" s="1"/>
  <c r="N155" i="21" s="1"/>
  <c r="P155" i="21" s="1"/>
  <c r="CJ240" i="21"/>
  <c r="D150" i="21" s="1"/>
  <c r="N150" i="21" s="1"/>
  <c r="P150" i="21" s="1"/>
  <c r="AH240" i="21"/>
  <c r="D132" i="21" s="1"/>
  <c r="N132" i="21" s="1"/>
  <c r="P132" i="21" s="1"/>
  <c r="DH240" i="21"/>
  <c r="D158" i="21" s="1"/>
  <c r="N158" i="21" s="1"/>
  <c r="P158" i="21" s="1"/>
  <c r="CV240" i="21"/>
  <c r="D154" i="21" s="1"/>
  <c r="N154" i="21" s="1"/>
  <c r="P154" i="21" s="1"/>
  <c r="BC240" i="21"/>
  <c r="D139" i="21" s="1"/>
  <c r="N139" i="21" s="1"/>
  <c r="P139" i="21" s="1"/>
  <c r="BX240" i="21"/>
  <c r="D146" i="21" s="1"/>
  <c r="N146" i="21" s="1"/>
  <c r="P146" i="21" s="1"/>
  <c r="AB143" i="3"/>
  <c r="H177" i="3"/>
  <c r="R160" i="3"/>
  <c r="H6" i="23"/>
  <c r="L114" i="23" s="1"/>
  <c r="Q114" i="23" s="1"/>
  <c r="V109" i="23" s="1"/>
  <c r="K103" i="23"/>
  <c r="AJ100" i="23"/>
  <c r="K96" i="23"/>
  <c r="K73" i="23"/>
  <c r="J65" i="23"/>
  <c r="J58" i="23"/>
  <c r="AI48" i="23"/>
  <c r="T48" i="23"/>
  <c r="O48" i="23"/>
  <c r="AI47" i="23"/>
  <c r="O47" i="23"/>
  <c r="AI46" i="23"/>
  <c r="T46" i="23"/>
  <c r="O46" i="23"/>
  <c r="AI45" i="23"/>
  <c r="T45" i="23"/>
  <c r="O45" i="23"/>
  <c r="T44" i="23"/>
  <c r="O44" i="23"/>
  <c r="D204" i="21" l="1"/>
  <c r="N204" i="21" s="1"/>
  <c r="P204" i="21" s="1"/>
  <c r="D221" i="21"/>
  <c r="N221" i="21" s="1"/>
  <c r="P221" i="21" s="1"/>
  <c r="D205" i="21"/>
  <c r="N205" i="21" s="1"/>
  <c r="P205" i="21" s="1"/>
  <c r="D203" i="21"/>
  <c r="N203" i="21" s="1"/>
  <c r="P203" i="21" s="1"/>
  <c r="D200" i="21"/>
  <c r="N200" i="21" s="1"/>
  <c r="P200" i="21" s="1"/>
  <c r="D208" i="21"/>
  <c r="N208" i="21" s="1"/>
  <c r="P208" i="21" s="1"/>
  <c r="D199" i="21"/>
  <c r="N199" i="21" s="1"/>
  <c r="P199" i="21" s="1"/>
  <c r="D161" i="21"/>
  <c r="N161" i="21" s="1"/>
  <c r="P161" i="21" s="1"/>
  <c r="D212" i="21"/>
  <c r="N212" i="21" s="1"/>
  <c r="P212" i="21" s="1"/>
  <c r="D182" i="21"/>
  <c r="N182" i="21" s="1"/>
  <c r="P182" i="21" s="1"/>
  <c r="D177" i="21"/>
  <c r="N177" i="21" s="1"/>
  <c r="P177" i="21" s="1"/>
  <c r="D220" i="21"/>
  <c r="N220" i="21" s="1"/>
  <c r="P220" i="21" s="1"/>
  <c r="D193" i="21"/>
  <c r="N193" i="21" s="1"/>
  <c r="P193" i="21" s="1"/>
  <c r="D218" i="21"/>
  <c r="N218" i="21" s="1"/>
  <c r="P218" i="21" s="1"/>
  <c r="D167" i="21"/>
  <c r="N167" i="21" s="1"/>
  <c r="P167" i="21" s="1"/>
  <c r="D184" i="21"/>
  <c r="N184" i="21" s="1"/>
  <c r="P184" i="21" s="1"/>
  <c r="D181" i="21"/>
  <c r="N181" i="21" s="1"/>
  <c r="P181" i="21" s="1"/>
  <c r="D213" i="21"/>
  <c r="N213" i="21" s="1"/>
  <c r="P213" i="21" s="1"/>
  <c r="D186" i="21"/>
  <c r="N186" i="21" s="1"/>
  <c r="P186" i="21" s="1"/>
  <c r="D214" i="21"/>
  <c r="N214" i="21" s="1"/>
  <c r="P214" i="21" s="1"/>
  <c r="D164" i="21"/>
  <c r="N164" i="21" s="1"/>
  <c r="P164" i="21" s="1"/>
  <c r="D211" i="21"/>
  <c r="N211" i="21" s="1"/>
  <c r="P211" i="21" s="1"/>
  <c r="D178" i="21"/>
  <c r="N178" i="21" s="1"/>
  <c r="P178" i="21" s="1"/>
  <c r="D191" i="21"/>
  <c r="N191" i="21" s="1"/>
  <c r="P191" i="21" s="1"/>
  <c r="D219" i="21"/>
  <c r="N219" i="21" s="1"/>
  <c r="P219" i="21" s="1"/>
  <c r="D206" i="21"/>
  <c r="N206" i="21" s="1"/>
  <c r="P206" i="21" s="1"/>
  <c r="D174" i="21"/>
  <c r="N174" i="21" s="1"/>
  <c r="P174" i="21" s="1"/>
  <c r="D216" i="21"/>
  <c r="N216" i="21" s="1"/>
  <c r="P216" i="21" s="1"/>
  <c r="D168" i="21"/>
  <c r="N168" i="21" s="1"/>
  <c r="P168" i="21" s="1"/>
  <c r="D172" i="21"/>
  <c r="N172" i="21" s="1"/>
  <c r="P172" i="21" s="1"/>
  <c r="D217" i="21"/>
  <c r="N217" i="21" s="1"/>
  <c r="P217" i="21" s="1"/>
  <c r="D176" i="21"/>
  <c r="N176" i="21" s="1"/>
  <c r="P176" i="21" s="1"/>
  <c r="D169" i="21"/>
  <c r="N169" i="21" s="1"/>
  <c r="P169" i="21" s="1"/>
  <c r="D170" i="21"/>
  <c r="N170" i="21" s="1"/>
  <c r="P170" i="21" s="1"/>
  <c r="D201" i="21"/>
  <c r="N201" i="21" s="1"/>
  <c r="P201" i="21" s="1"/>
  <c r="D210" i="21"/>
  <c r="N210" i="21" s="1"/>
  <c r="P210" i="21" s="1"/>
  <c r="D179" i="21"/>
  <c r="N179" i="21" s="1"/>
  <c r="P179" i="21" s="1"/>
  <c r="D180" i="21"/>
  <c r="N180" i="21" s="1"/>
  <c r="P180" i="21" s="1"/>
  <c r="D173" i="21"/>
  <c r="N173" i="21" s="1"/>
  <c r="P173" i="21" s="1"/>
  <c r="D187" i="21"/>
  <c r="N187" i="21" s="1"/>
  <c r="P187" i="21" s="1"/>
  <c r="D202" i="21"/>
  <c r="N202" i="21" s="1"/>
  <c r="P202" i="21" s="1"/>
  <c r="D215" i="21"/>
  <c r="N215" i="21" s="1"/>
  <c r="P215" i="21" s="1"/>
  <c r="D183" i="21"/>
  <c r="N183" i="21" s="1"/>
  <c r="P183" i="21" s="1"/>
  <c r="D195" i="21"/>
  <c r="N195" i="21" s="1"/>
  <c r="P195" i="21" s="1"/>
  <c r="D198" i="21"/>
  <c r="N198" i="21" s="1"/>
  <c r="P198" i="21" s="1"/>
  <c r="D166" i="21"/>
  <c r="N166" i="21" s="1"/>
  <c r="P166" i="21" s="1"/>
  <c r="D197" i="21"/>
  <c r="N197" i="21" s="1"/>
  <c r="P197" i="21" s="1"/>
  <c r="D209" i="21"/>
  <c r="N209" i="21" s="1"/>
  <c r="P209" i="21" s="1"/>
  <c r="D188" i="21"/>
  <c r="N188" i="21" s="1"/>
  <c r="P188" i="21" s="1"/>
  <c r="D165" i="21"/>
  <c r="N165" i="21" s="1"/>
  <c r="P165" i="21" s="1"/>
  <c r="D192" i="21"/>
  <c r="N192" i="21" s="1"/>
  <c r="P192" i="21" s="1"/>
  <c r="D185" i="21"/>
  <c r="N185" i="21" s="1"/>
  <c r="P185" i="21" s="1"/>
  <c r="D196" i="21"/>
  <c r="N196" i="21" s="1"/>
  <c r="P196" i="21" s="1"/>
  <c r="D189" i="21"/>
  <c r="N189" i="21" s="1"/>
  <c r="P189" i="21" s="1"/>
  <c r="D163" i="21"/>
  <c r="N163" i="21" s="1"/>
  <c r="P163" i="21" s="1"/>
  <c r="D194" i="21"/>
  <c r="N194" i="21" s="1"/>
  <c r="P194" i="21" s="1"/>
  <c r="D162" i="21"/>
  <c r="N162" i="21" s="1"/>
  <c r="P162" i="21" s="1"/>
  <c r="D207" i="21"/>
  <c r="N207" i="21" s="1"/>
  <c r="P207" i="21" s="1"/>
  <c r="D175" i="21"/>
  <c r="N175" i="21" s="1"/>
  <c r="P175" i="21" s="1"/>
  <c r="D171" i="21"/>
  <c r="N171" i="21" s="1"/>
  <c r="P171" i="21" s="1"/>
  <c r="D190" i="21"/>
  <c r="N190" i="21" s="1"/>
  <c r="P190" i="21" s="1"/>
  <c r="AB160" i="3"/>
  <c r="H194" i="3"/>
  <c r="R177" i="3"/>
  <c r="M120" i="23"/>
  <c r="AB177" i="3" l="1"/>
  <c r="H211" i="3"/>
  <c r="R194" i="3"/>
  <c r="U120" i="23"/>
  <c r="Z100" i="23" s="1"/>
  <c r="E118" i="23"/>
  <c r="BE19" i="21"/>
  <c r="R10" i="3" s="1"/>
  <c r="BE20" i="21"/>
  <c r="AB10" i="3" s="1"/>
  <c r="BE21" i="21"/>
  <c r="H27" i="3" s="1"/>
  <c r="BE22" i="21"/>
  <c r="R27" i="3" s="1"/>
  <c r="BE23" i="21"/>
  <c r="AB27" i="3" s="1"/>
  <c r="BE24" i="21"/>
  <c r="H44" i="3" s="1"/>
  <c r="BE25" i="21"/>
  <c r="R44" i="3" s="1"/>
  <c r="BE26" i="21"/>
  <c r="AB44" i="3" s="1"/>
  <c r="BE27" i="21"/>
  <c r="H61" i="3" s="1"/>
  <c r="BE28" i="21"/>
  <c r="R61" i="3" s="1"/>
  <c r="BE29" i="21"/>
  <c r="AB61" i="3" s="1"/>
  <c r="BE30" i="21"/>
  <c r="H78" i="3" s="1"/>
  <c r="BE31" i="21"/>
  <c r="R78" i="3" s="1"/>
  <c r="BE32" i="21"/>
  <c r="AB78" i="3" s="1"/>
  <c r="BE33" i="21"/>
  <c r="H95" i="3" s="1"/>
  <c r="BE34" i="21"/>
  <c r="R95" i="3" s="1"/>
  <c r="BE35" i="21"/>
  <c r="AB95" i="3" s="1"/>
  <c r="BE36" i="21"/>
  <c r="H112" i="3" s="1"/>
  <c r="BE37" i="21"/>
  <c r="R112" i="3" s="1"/>
  <c r="BE38" i="21"/>
  <c r="AB112" i="3" s="1"/>
  <c r="BE39" i="21"/>
  <c r="H129" i="3" s="1"/>
  <c r="BE40" i="21"/>
  <c r="R129" i="3" s="1"/>
  <c r="BE41" i="21"/>
  <c r="AB129" i="3" s="1"/>
  <c r="BE42" i="21"/>
  <c r="H146" i="3" s="1"/>
  <c r="BE43" i="21"/>
  <c r="R146" i="3" s="1"/>
  <c r="BE44" i="21"/>
  <c r="AB146" i="3" s="1"/>
  <c r="BE45" i="21"/>
  <c r="H163" i="3" s="1"/>
  <c r="BE46" i="21"/>
  <c r="R163" i="3" s="1"/>
  <c r="BE47" i="21"/>
  <c r="AB163" i="3" s="1"/>
  <c r="BE48" i="21"/>
  <c r="H180" i="3" s="1"/>
  <c r="BE49" i="21"/>
  <c r="R180" i="3" s="1"/>
  <c r="BE50" i="21"/>
  <c r="AB180" i="3" s="1"/>
  <c r="BE51" i="21"/>
  <c r="H197" i="3" s="1"/>
  <c r="BE52" i="21"/>
  <c r="R197" i="3" s="1"/>
  <c r="BE53" i="21"/>
  <c r="AB197" i="3" s="1"/>
  <c r="BE54" i="21"/>
  <c r="H214" i="3" s="1"/>
  <c r="BE55" i="21"/>
  <c r="R214" i="3" s="1"/>
  <c r="BE56" i="21"/>
  <c r="AB214" i="3" s="1"/>
  <c r="H571" i="3"/>
  <c r="BE18" i="21"/>
  <c r="H10" i="3" s="1"/>
  <c r="Y179" i="3" l="1"/>
  <c r="Y181" i="3"/>
  <c r="X179" i="3"/>
  <c r="X181" i="3"/>
  <c r="E572" i="3"/>
  <c r="D572" i="3"/>
  <c r="E570" i="3"/>
  <c r="D570" i="3"/>
  <c r="X198" i="3"/>
  <c r="Y196" i="3"/>
  <c r="Y198" i="3"/>
  <c r="X196" i="3"/>
  <c r="O179" i="3"/>
  <c r="O181" i="3"/>
  <c r="N179" i="3"/>
  <c r="N181" i="3"/>
  <c r="E164" i="3"/>
  <c r="D162" i="3"/>
  <c r="E162" i="3"/>
  <c r="D164" i="3"/>
  <c r="X128" i="3"/>
  <c r="Y128" i="3"/>
  <c r="Y130" i="3"/>
  <c r="X130" i="3"/>
  <c r="O113" i="3"/>
  <c r="N111" i="3"/>
  <c r="O111" i="3"/>
  <c r="N113" i="3"/>
  <c r="D96" i="3"/>
  <c r="D94" i="3"/>
  <c r="E96" i="3"/>
  <c r="E94" i="3"/>
  <c r="Y60" i="3"/>
  <c r="Y62" i="3"/>
  <c r="X60" i="3"/>
  <c r="X62" i="3"/>
  <c r="O45" i="3"/>
  <c r="N43" i="3"/>
  <c r="O43" i="3"/>
  <c r="N45" i="3"/>
  <c r="D28" i="3"/>
  <c r="D26" i="3"/>
  <c r="E26" i="3"/>
  <c r="E28" i="3"/>
  <c r="Y213" i="3"/>
  <c r="Y215" i="3"/>
  <c r="X213" i="3"/>
  <c r="X215" i="3"/>
  <c r="O198" i="3"/>
  <c r="N196" i="3"/>
  <c r="N198" i="3"/>
  <c r="O196" i="3"/>
  <c r="D181" i="3"/>
  <c r="E179" i="3"/>
  <c r="E181" i="3"/>
  <c r="D179" i="3"/>
  <c r="Y147" i="3"/>
  <c r="X145" i="3"/>
  <c r="X147" i="3"/>
  <c r="Y145" i="3"/>
  <c r="N130" i="3"/>
  <c r="O128" i="3"/>
  <c r="N128" i="3"/>
  <c r="O130" i="3"/>
  <c r="E111" i="3"/>
  <c r="E113" i="3"/>
  <c r="D111" i="3"/>
  <c r="D113" i="3"/>
  <c r="X79" i="3"/>
  <c r="Y79" i="3"/>
  <c r="X77" i="3"/>
  <c r="Y77" i="3"/>
  <c r="O60" i="3"/>
  <c r="O62" i="3"/>
  <c r="N60" i="3"/>
  <c r="N62" i="3"/>
  <c r="E43" i="3"/>
  <c r="E45" i="3"/>
  <c r="D43" i="3"/>
  <c r="D45" i="3"/>
  <c r="X11" i="3"/>
  <c r="X9" i="3"/>
  <c r="Y9" i="3"/>
  <c r="Y11" i="3"/>
  <c r="O164" i="3"/>
  <c r="N162" i="3"/>
  <c r="N164" i="3"/>
  <c r="O162" i="3"/>
  <c r="O213" i="3"/>
  <c r="O215" i="3"/>
  <c r="N213" i="3"/>
  <c r="N215" i="3"/>
  <c r="E196" i="3"/>
  <c r="E198" i="3"/>
  <c r="D196" i="3"/>
  <c r="D198" i="3"/>
  <c r="X164" i="3"/>
  <c r="X162" i="3"/>
  <c r="Y164" i="3"/>
  <c r="Y162" i="3"/>
  <c r="O145" i="3"/>
  <c r="O147" i="3"/>
  <c r="N147" i="3"/>
  <c r="N145" i="3"/>
  <c r="E130" i="3"/>
  <c r="D128" i="3"/>
  <c r="E128" i="3"/>
  <c r="D130" i="3"/>
  <c r="Y94" i="3"/>
  <c r="Y96" i="3"/>
  <c r="X94" i="3"/>
  <c r="X96" i="3"/>
  <c r="O79" i="3"/>
  <c r="N77" i="3"/>
  <c r="N79" i="3"/>
  <c r="O77" i="3"/>
  <c r="D62" i="3"/>
  <c r="E62" i="3"/>
  <c r="D60" i="3"/>
  <c r="E60" i="3"/>
  <c r="Y26" i="3"/>
  <c r="Y28" i="3"/>
  <c r="X26" i="3"/>
  <c r="X28" i="3"/>
  <c r="O11" i="3"/>
  <c r="N9" i="3"/>
  <c r="N11" i="3"/>
  <c r="O9" i="3"/>
  <c r="D215" i="3"/>
  <c r="E213" i="3"/>
  <c r="E215" i="3"/>
  <c r="D213" i="3"/>
  <c r="D145" i="3"/>
  <c r="E147" i="3"/>
  <c r="D147" i="3"/>
  <c r="E145" i="3"/>
  <c r="X113" i="3"/>
  <c r="Y113" i="3"/>
  <c r="X111" i="3"/>
  <c r="Y111" i="3"/>
  <c r="O94" i="3"/>
  <c r="O96" i="3"/>
  <c r="N94" i="3"/>
  <c r="N96" i="3"/>
  <c r="E77" i="3"/>
  <c r="E79" i="3"/>
  <c r="D77" i="3"/>
  <c r="D79" i="3"/>
  <c r="X45" i="3"/>
  <c r="Y45" i="3"/>
  <c r="X43" i="3"/>
  <c r="Y43" i="3"/>
  <c r="O26" i="3"/>
  <c r="O28" i="3"/>
  <c r="N26" i="3"/>
  <c r="N28" i="3"/>
  <c r="AB194" i="3"/>
  <c r="H228" i="3"/>
  <c r="R211" i="3"/>
  <c r="AA4" i="33"/>
  <c r="AB88" i="23" s="1"/>
  <c r="AB211" i="3" l="1"/>
  <c r="H245" i="3"/>
  <c r="R228" i="3"/>
  <c r="AH4" i="33"/>
  <c r="AI4" i="33"/>
  <c r="AJ4" i="33"/>
  <c r="AK4" i="33"/>
  <c r="AM4" i="33"/>
  <c r="AH5" i="33"/>
  <c r="AI5" i="33"/>
  <c r="AJ5" i="33"/>
  <c r="AK5" i="33"/>
  <c r="AM5" i="33"/>
  <c r="AH6" i="33"/>
  <c r="AI6" i="33"/>
  <c r="AJ6" i="33"/>
  <c r="AK6" i="33"/>
  <c r="AM6" i="33"/>
  <c r="AH7" i="33"/>
  <c r="AI7" i="33"/>
  <c r="AJ7" i="33"/>
  <c r="AK7" i="33"/>
  <c r="AM7" i="33"/>
  <c r="AH8" i="33"/>
  <c r="AI8" i="33"/>
  <c r="AJ8" i="33"/>
  <c r="AK8" i="33"/>
  <c r="AM8" i="33"/>
  <c r="AH9" i="33"/>
  <c r="AI9" i="33"/>
  <c r="AJ9" i="33"/>
  <c r="AK9" i="33"/>
  <c r="AM9" i="33"/>
  <c r="AH10" i="33"/>
  <c r="AI10" i="33"/>
  <c r="AJ10" i="33"/>
  <c r="AK10" i="33"/>
  <c r="AM10" i="33"/>
  <c r="AH11" i="33"/>
  <c r="AI11" i="33"/>
  <c r="AJ11" i="33"/>
  <c r="AK11" i="33"/>
  <c r="AM11" i="33"/>
  <c r="AH12" i="33"/>
  <c r="AI12" i="33"/>
  <c r="AJ12" i="33"/>
  <c r="AK12" i="33"/>
  <c r="AM12" i="33"/>
  <c r="AH13" i="33"/>
  <c r="AI13" i="33"/>
  <c r="AG13" i="33" s="1"/>
  <c r="AJ13" i="33"/>
  <c r="AK13" i="33"/>
  <c r="AM13" i="33"/>
  <c r="AH14" i="33"/>
  <c r="AI14" i="33"/>
  <c r="AJ14" i="33"/>
  <c r="AK14" i="33"/>
  <c r="AM14" i="33"/>
  <c r="AH15" i="33"/>
  <c r="AI15" i="33"/>
  <c r="AJ15" i="33"/>
  <c r="AK15" i="33"/>
  <c r="AM15" i="33"/>
  <c r="AH16" i="33"/>
  <c r="AI16" i="33"/>
  <c r="AJ16" i="33"/>
  <c r="AK16" i="33"/>
  <c r="AM16" i="33"/>
  <c r="AH17" i="33"/>
  <c r="AI17" i="33"/>
  <c r="AG17" i="33" s="1"/>
  <c r="AJ17" i="33"/>
  <c r="AK17" i="33"/>
  <c r="AM17" i="33"/>
  <c r="AH18" i="33"/>
  <c r="AI18" i="33"/>
  <c r="AJ18" i="33"/>
  <c r="AK18" i="33"/>
  <c r="AM18" i="33"/>
  <c r="AH19" i="33"/>
  <c r="AI19" i="33"/>
  <c r="AJ19" i="33"/>
  <c r="AK19" i="33"/>
  <c r="AG19" i="33" s="1"/>
  <c r="AM19" i="33"/>
  <c r="AH20" i="33"/>
  <c r="AI20" i="33"/>
  <c r="AJ20" i="33"/>
  <c r="AK20" i="33"/>
  <c r="AM20" i="33"/>
  <c r="AH21" i="33"/>
  <c r="AI21" i="33"/>
  <c r="AG21" i="33" s="1"/>
  <c r="AJ21" i="33"/>
  <c r="AK21" i="33"/>
  <c r="AM21" i="33"/>
  <c r="AH22" i="33"/>
  <c r="AI22" i="33"/>
  <c r="AJ22" i="33"/>
  <c r="AK22" i="33"/>
  <c r="AM22" i="33"/>
  <c r="AH23" i="33"/>
  <c r="AI23" i="33"/>
  <c r="AJ23" i="33"/>
  <c r="AK23" i="33"/>
  <c r="AM23" i="33"/>
  <c r="AH24" i="33"/>
  <c r="AI24" i="33"/>
  <c r="AJ24" i="33"/>
  <c r="AK24" i="33"/>
  <c r="AM24" i="33"/>
  <c r="AH25" i="33"/>
  <c r="AI25" i="33"/>
  <c r="AG25" i="33" s="1"/>
  <c r="AJ25" i="33"/>
  <c r="AK25" i="33"/>
  <c r="AM25" i="33"/>
  <c r="AH26" i="33"/>
  <c r="AI26" i="33"/>
  <c r="AJ26" i="33"/>
  <c r="AK26" i="33"/>
  <c r="AM26" i="33"/>
  <c r="AH27" i="33"/>
  <c r="AI27" i="33"/>
  <c r="AJ27" i="33"/>
  <c r="AK27" i="33"/>
  <c r="AM27" i="33"/>
  <c r="AH28" i="33"/>
  <c r="AI28" i="33"/>
  <c r="AJ28" i="33"/>
  <c r="AK28" i="33"/>
  <c r="AM28" i="33"/>
  <c r="AH29" i="33"/>
  <c r="AI29" i="33"/>
  <c r="AG29" i="33" s="1"/>
  <c r="AJ29" i="33"/>
  <c r="AK29" i="33"/>
  <c r="AM29" i="33"/>
  <c r="AH30" i="33"/>
  <c r="AI30" i="33"/>
  <c r="AJ30" i="33"/>
  <c r="AK30" i="33"/>
  <c r="AM30" i="33"/>
  <c r="AH31" i="33"/>
  <c r="AI31" i="33"/>
  <c r="AJ31" i="33"/>
  <c r="AK31" i="33"/>
  <c r="AM31" i="33"/>
  <c r="AH32" i="33"/>
  <c r="AI32" i="33"/>
  <c r="AJ32" i="33"/>
  <c r="AK32" i="33"/>
  <c r="AM32" i="33"/>
  <c r="AH33" i="33"/>
  <c r="AI33" i="33"/>
  <c r="AG33" i="33" s="1"/>
  <c r="AJ33" i="33"/>
  <c r="AK33" i="33"/>
  <c r="AM33" i="33"/>
  <c r="AH34" i="33"/>
  <c r="AI34" i="33"/>
  <c r="AJ34" i="33"/>
  <c r="AK34" i="33"/>
  <c r="AM34" i="33"/>
  <c r="AH35" i="33"/>
  <c r="AI35" i="33"/>
  <c r="AJ35" i="33"/>
  <c r="AK35" i="33"/>
  <c r="AM35" i="33"/>
  <c r="AH36" i="33"/>
  <c r="AI36" i="33"/>
  <c r="AJ36" i="33"/>
  <c r="AK36" i="33"/>
  <c r="AM36" i="33"/>
  <c r="AH37" i="33"/>
  <c r="AI37" i="33"/>
  <c r="AG37" i="33" s="1"/>
  <c r="AJ37" i="33"/>
  <c r="AK37" i="33"/>
  <c r="AM37" i="33"/>
  <c r="AH38" i="33"/>
  <c r="AI38" i="33"/>
  <c r="AJ38" i="33"/>
  <c r="AK38" i="33"/>
  <c r="AM38" i="33"/>
  <c r="AH39" i="33"/>
  <c r="AI39" i="33"/>
  <c r="AJ39" i="33"/>
  <c r="AK39" i="33"/>
  <c r="AM39" i="33"/>
  <c r="AH40" i="33"/>
  <c r="AI40" i="33"/>
  <c r="AJ40" i="33"/>
  <c r="AK40" i="33"/>
  <c r="AM40" i="33"/>
  <c r="AH41" i="33"/>
  <c r="AI41" i="33"/>
  <c r="AG41" i="33" s="1"/>
  <c r="AJ41" i="33"/>
  <c r="AK41" i="33"/>
  <c r="AM41" i="33"/>
  <c r="AH42" i="33"/>
  <c r="AI42" i="33"/>
  <c r="AJ42" i="33"/>
  <c r="AK42" i="33"/>
  <c r="AM42" i="33"/>
  <c r="AH43" i="33"/>
  <c r="AI43" i="33"/>
  <c r="AJ43" i="33"/>
  <c r="AK43" i="33"/>
  <c r="AM43" i="33"/>
  <c r="M32" i="33"/>
  <c r="L32" i="33"/>
  <c r="K32" i="33"/>
  <c r="J32" i="33"/>
  <c r="M31" i="33"/>
  <c r="L31" i="33"/>
  <c r="K31" i="33"/>
  <c r="J31" i="33"/>
  <c r="M30" i="33"/>
  <c r="L30" i="33"/>
  <c r="K30" i="33"/>
  <c r="J30" i="33"/>
  <c r="M29" i="33"/>
  <c r="L29" i="33"/>
  <c r="K29" i="33"/>
  <c r="J29" i="33"/>
  <c r="M28" i="33"/>
  <c r="L28" i="33"/>
  <c r="K28" i="33"/>
  <c r="J28" i="33"/>
  <c r="M27" i="33"/>
  <c r="L27" i="33"/>
  <c r="K27" i="33"/>
  <c r="J27" i="33"/>
  <c r="M26" i="33"/>
  <c r="L26" i="33"/>
  <c r="K26" i="33"/>
  <c r="J26" i="33"/>
  <c r="M25" i="33"/>
  <c r="L25" i="33"/>
  <c r="K25" i="33"/>
  <c r="J25" i="33"/>
  <c r="M24" i="33"/>
  <c r="L24" i="33"/>
  <c r="K24" i="33"/>
  <c r="J24" i="33"/>
  <c r="M23" i="33"/>
  <c r="L23" i="33"/>
  <c r="K23" i="33"/>
  <c r="J23" i="33"/>
  <c r="M22" i="33"/>
  <c r="L22" i="33"/>
  <c r="K22" i="33"/>
  <c r="J22" i="33"/>
  <c r="M21" i="33"/>
  <c r="L21" i="33"/>
  <c r="K21" i="33"/>
  <c r="J21" i="33"/>
  <c r="M20" i="33"/>
  <c r="L20" i="33"/>
  <c r="K20" i="33"/>
  <c r="J20" i="33"/>
  <c r="M19" i="33"/>
  <c r="L19" i="33"/>
  <c r="K19" i="33"/>
  <c r="J19" i="33"/>
  <c r="M18" i="33"/>
  <c r="L18" i="33"/>
  <c r="K18" i="33"/>
  <c r="J18" i="33"/>
  <c r="M17" i="33"/>
  <c r="L17" i="33"/>
  <c r="K17" i="33"/>
  <c r="J17" i="33"/>
  <c r="M16" i="33"/>
  <c r="L16" i="33"/>
  <c r="K16" i="33"/>
  <c r="J16" i="33"/>
  <c r="M15" i="33"/>
  <c r="L15" i="33"/>
  <c r="K15" i="33"/>
  <c r="J15" i="33"/>
  <c r="M14" i="33"/>
  <c r="L14" i="33"/>
  <c r="K14" i="33"/>
  <c r="J14" i="33"/>
  <c r="M13" i="33"/>
  <c r="L13" i="33"/>
  <c r="K13" i="33"/>
  <c r="J13" i="33"/>
  <c r="M12" i="33"/>
  <c r="L12" i="33"/>
  <c r="K12" i="33"/>
  <c r="J12" i="33"/>
  <c r="M11" i="33"/>
  <c r="L11" i="33"/>
  <c r="K11" i="33"/>
  <c r="J11" i="33"/>
  <c r="M10" i="33"/>
  <c r="L10" i="33"/>
  <c r="K10" i="33"/>
  <c r="J10" i="33"/>
  <c r="M9" i="33"/>
  <c r="L9" i="33"/>
  <c r="K9" i="33"/>
  <c r="J9" i="33"/>
  <c r="M8" i="33"/>
  <c r="L8" i="33"/>
  <c r="K8" i="33"/>
  <c r="J8" i="33"/>
  <c r="M7" i="33"/>
  <c r="L7" i="33"/>
  <c r="K7" i="33"/>
  <c r="J7" i="33"/>
  <c r="M6" i="33"/>
  <c r="L6" i="33"/>
  <c r="K6" i="33"/>
  <c r="J6" i="33"/>
  <c r="M5" i="33"/>
  <c r="L5" i="33"/>
  <c r="K5" i="33"/>
  <c r="J5" i="33"/>
  <c r="M4" i="33"/>
  <c r="L4" i="33"/>
  <c r="K4" i="33"/>
  <c r="J4" i="33"/>
  <c r="M3" i="33"/>
  <c r="L3" i="33"/>
  <c r="K3" i="33"/>
  <c r="J3" i="33"/>
  <c r="AB228" i="3" l="1"/>
  <c r="H262" i="3"/>
  <c r="R245" i="3"/>
  <c r="AG43" i="33"/>
  <c r="AG35" i="33"/>
  <c r="AG31" i="33"/>
  <c r="AG27" i="33"/>
  <c r="AG23" i="33"/>
  <c r="AG15" i="33"/>
  <c r="AG11" i="33"/>
  <c r="AG7" i="33"/>
  <c r="AG39" i="33"/>
  <c r="AG42" i="33"/>
  <c r="AG40" i="33"/>
  <c r="AG38" i="33"/>
  <c r="AG36" i="33"/>
  <c r="AG34" i="33"/>
  <c r="AG32" i="33"/>
  <c r="AG30" i="33"/>
  <c r="AG28" i="33"/>
  <c r="AG26" i="33"/>
  <c r="AG24" i="33"/>
  <c r="AG22" i="33"/>
  <c r="AG20" i="33"/>
  <c r="AG18" i="33"/>
  <c r="AG16" i="33"/>
  <c r="AG14" i="33"/>
  <c r="AG12" i="33"/>
  <c r="AG10" i="33"/>
  <c r="AG9" i="33"/>
  <c r="AG8" i="33"/>
  <c r="AG6" i="33"/>
  <c r="AG5" i="33"/>
  <c r="AG4" i="33"/>
  <c r="O4" i="33"/>
  <c r="Q4" i="33" s="1"/>
  <c r="O6" i="33"/>
  <c r="Q6" i="33" s="1"/>
  <c r="O8" i="33"/>
  <c r="Q8" i="33" s="1"/>
  <c r="O10" i="33"/>
  <c r="Q10" i="33" s="1"/>
  <c r="O12" i="33"/>
  <c r="Q12" i="33" s="1"/>
  <c r="O15" i="33"/>
  <c r="Q15" i="33" s="1"/>
  <c r="O17" i="33"/>
  <c r="Q17" i="33" s="1"/>
  <c r="O19" i="33"/>
  <c r="Q19" i="33" s="1"/>
  <c r="O21" i="33"/>
  <c r="Q21" i="33" s="1"/>
  <c r="O22" i="33"/>
  <c r="Q22" i="33" s="1"/>
  <c r="O23" i="33"/>
  <c r="Q23" i="33" s="1"/>
  <c r="O25" i="33"/>
  <c r="Q25" i="33" s="1"/>
  <c r="O26" i="33"/>
  <c r="Q26" i="33" s="1"/>
  <c r="O27" i="33"/>
  <c r="Q27" i="33" s="1"/>
  <c r="O28" i="33"/>
  <c r="Q28" i="33" s="1"/>
  <c r="O29" i="33"/>
  <c r="Q29" i="33" s="1"/>
  <c r="O30" i="33"/>
  <c r="Q30" i="33" s="1"/>
  <c r="O31" i="33"/>
  <c r="Q31" i="33" s="1"/>
  <c r="O32" i="33"/>
  <c r="Q32" i="33" s="1"/>
  <c r="O3" i="33"/>
  <c r="Q3" i="33" s="1"/>
  <c r="O5" i="33"/>
  <c r="Q5" i="33" s="1"/>
  <c r="O7" i="33"/>
  <c r="Q7" i="33" s="1"/>
  <c r="O9" i="33"/>
  <c r="Q9" i="33" s="1"/>
  <c r="O11" i="33"/>
  <c r="Q11" i="33" s="1"/>
  <c r="O13" i="33"/>
  <c r="Q13" i="33" s="1"/>
  <c r="O14" i="33"/>
  <c r="Q14" i="33" s="1"/>
  <c r="O16" i="33"/>
  <c r="Q16" i="33" s="1"/>
  <c r="O18" i="33"/>
  <c r="Q18" i="33" s="1"/>
  <c r="O20" i="33"/>
  <c r="Q20" i="33" s="1"/>
  <c r="O24" i="33"/>
  <c r="Q24" i="33" s="1"/>
  <c r="AB245" i="3" l="1"/>
  <c r="R262" i="3"/>
  <c r="H279" i="3"/>
  <c r="H296" i="3" l="1"/>
  <c r="R279" i="3"/>
  <c r="AB262" i="3"/>
  <c r="AC18" i="21"/>
  <c r="A15" i="34" s="1"/>
  <c r="J246" i="21" l="1"/>
  <c r="L246" i="21" s="1"/>
  <c r="M246" i="21" s="1"/>
  <c r="A48" i="13" s="1"/>
  <c r="E21" i="3"/>
  <c r="AB279" i="3"/>
  <c r="H313" i="3"/>
  <c r="R296" i="3"/>
  <c r="F14" i="30"/>
  <c r="G14" i="30" s="1"/>
  <c r="E9" i="30"/>
  <c r="E7" i="30"/>
  <c r="E6" i="30"/>
  <c r="D20" i="3" l="1"/>
  <c r="H19" i="3"/>
  <c r="D15" i="3"/>
  <c r="H15" i="3"/>
  <c r="H17" i="3"/>
  <c r="D21" i="3"/>
  <c r="D16" i="3"/>
  <c r="F20" i="3"/>
  <c r="D19" i="3"/>
  <c r="H20" i="3"/>
  <c r="F16" i="3"/>
  <c r="D17" i="3"/>
  <c r="F19" i="3"/>
  <c r="F17" i="3"/>
  <c r="H16" i="3"/>
  <c r="D18" i="3"/>
  <c r="F18" i="3"/>
  <c r="F15" i="3"/>
  <c r="H18" i="3"/>
  <c r="R313" i="3"/>
  <c r="H330" i="3"/>
  <c r="AB296" i="3"/>
  <c r="E15" i="31"/>
  <c r="E14" i="11"/>
  <c r="H347" i="3" l="1"/>
  <c r="R330" i="3"/>
  <c r="AB313" i="3"/>
  <c r="D9" i="31"/>
  <c r="D7" i="31"/>
  <c r="H364" i="3" l="1"/>
  <c r="R347" i="3"/>
  <c r="AB330" i="3"/>
  <c r="D6" i="31"/>
  <c r="A4" i="31"/>
  <c r="AB347" i="3" l="1"/>
  <c r="H381" i="3"/>
  <c r="R364" i="3"/>
  <c r="A15" i="11"/>
  <c r="D9" i="11"/>
  <c r="D7" i="11"/>
  <c r="D6" i="11"/>
  <c r="B231" i="21"/>
  <c r="D230" i="21"/>
  <c r="H34" i="23" s="1"/>
  <c r="C230" i="21"/>
  <c r="B230" i="21"/>
  <c r="D229" i="21"/>
  <c r="C229" i="21"/>
  <c r="T22" i="23" s="1"/>
  <c r="B229" i="21"/>
  <c r="H22" i="23" s="1"/>
  <c r="D228" i="21"/>
  <c r="C228" i="21"/>
  <c r="T21" i="23" s="1"/>
  <c r="B228" i="21"/>
  <c r="H21" i="23" s="1"/>
  <c r="D227" i="21"/>
  <c r="C227" i="21"/>
  <c r="T20" i="23" s="1"/>
  <c r="B227" i="21"/>
  <c r="H20" i="23" s="1"/>
  <c r="D226" i="21"/>
  <c r="C226" i="21"/>
  <c r="T19" i="23" s="1"/>
  <c r="B226" i="21"/>
  <c r="H19" i="23" s="1"/>
  <c r="D225" i="21"/>
  <c r="H29" i="23" s="1"/>
  <c r="C225" i="21"/>
  <c r="T18" i="23" s="1"/>
  <c r="B225" i="21"/>
  <c r="H18" i="23" s="1"/>
  <c r="B223" i="21"/>
  <c r="W122" i="21"/>
  <c r="V122" i="21"/>
  <c r="Y42" i="33"/>
  <c r="X42" i="33"/>
  <c r="Z42" i="33"/>
  <c r="Y41" i="33"/>
  <c r="X41" i="33"/>
  <c r="Z41" i="33"/>
  <c r="S40" i="33"/>
  <c r="T40" i="33" s="1"/>
  <c r="H159" i="21" s="1"/>
  <c r="F159" i="21" s="1"/>
  <c r="Q159" i="21" s="1"/>
  <c r="T159" i="21" s="1"/>
  <c r="Y40" i="33"/>
  <c r="X40" i="33"/>
  <c r="Z40" i="33"/>
  <c r="Y39" i="33"/>
  <c r="X39" i="33"/>
  <c r="Z39" i="33"/>
  <c r="S38" i="33"/>
  <c r="T38" i="33" s="1"/>
  <c r="H157" i="21" s="1"/>
  <c r="F157" i="21" s="1"/>
  <c r="Q157" i="21" s="1"/>
  <c r="T157" i="21" s="1"/>
  <c r="Y38" i="33"/>
  <c r="X38" i="33"/>
  <c r="Z38" i="33"/>
  <c r="Y37" i="33"/>
  <c r="X37" i="33"/>
  <c r="Z37" i="33"/>
  <c r="S36" i="33"/>
  <c r="T36" i="33" s="1"/>
  <c r="H155" i="21" s="1"/>
  <c r="F155" i="21" s="1"/>
  <c r="Q155" i="21" s="1"/>
  <c r="T155" i="21" s="1"/>
  <c r="Y36" i="33"/>
  <c r="X36" i="33"/>
  <c r="Z36" i="33"/>
  <c r="Y35" i="33"/>
  <c r="X35" i="33"/>
  <c r="Z35" i="33"/>
  <c r="S34" i="33"/>
  <c r="T34" i="33" s="1"/>
  <c r="H153" i="21" s="1"/>
  <c r="F153" i="21" s="1"/>
  <c r="Q153" i="21" s="1"/>
  <c r="T153" i="21" s="1"/>
  <c r="Y34" i="33"/>
  <c r="X34" i="33"/>
  <c r="Z34" i="33"/>
  <c r="S33" i="33"/>
  <c r="T33" i="33" s="1"/>
  <c r="H152" i="21" s="1"/>
  <c r="F152" i="21" s="1"/>
  <c r="Q152" i="21" s="1"/>
  <c r="T152" i="21" s="1"/>
  <c r="Y33" i="33"/>
  <c r="X33" i="33"/>
  <c r="Z33" i="33"/>
  <c r="S32" i="33"/>
  <c r="T32" i="33" s="1"/>
  <c r="H151" i="21" s="1"/>
  <c r="F151" i="21" s="1"/>
  <c r="Q151" i="21" s="1"/>
  <c r="T151" i="21" s="1"/>
  <c r="Y32" i="33"/>
  <c r="X32" i="33"/>
  <c r="Z32" i="33"/>
  <c r="Y31" i="33"/>
  <c r="X31" i="33"/>
  <c r="Z31" i="33"/>
  <c r="Y30" i="33"/>
  <c r="X30" i="33"/>
  <c r="Z30" i="33"/>
  <c r="Y29" i="33"/>
  <c r="X29" i="33"/>
  <c r="Z29" i="33"/>
  <c r="S28" i="33"/>
  <c r="T28" i="33" s="1"/>
  <c r="H147" i="21" s="1"/>
  <c r="F147" i="21" s="1"/>
  <c r="Q147" i="21" s="1"/>
  <c r="T147" i="21" s="1"/>
  <c r="Y28" i="33"/>
  <c r="X28" i="33"/>
  <c r="Z28" i="33"/>
  <c r="Y27" i="33"/>
  <c r="X27" i="33"/>
  <c r="Z27" i="33"/>
  <c r="S26" i="33"/>
  <c r="T26" i="33" s="1"/>
  <c r="H145" i="21" s="1"/>
  <c r="F145" i="21" s="1"/>
  <c r="Q145" i="21" s="1"/>
  <c r="T145" i="21" s="1"/>
  <c r="Y26" i="33"/>
  <c r="X26" i="33"/>
  <c r="Z26" i="33"/>
  <c r="Y25" i="33"/>
  <c r="X25" i="33"/>
  <c r="Z25" i="33"/>
  <c r="S24" i="33"/>
  <c r="T24" i="33" s="1"/>
  <c r="H143" i="21" s="1"/>
  <c r="F143" i="21" s="1"/>
  <c r="Q143" i="21" s="1"/>
  <c r="T143" i="21" s="1"/>
  <c r="Y24" i="33"/>
  <c r="X24" i="33"/>
  <c r="Z24" i="33"/>
  <c r="Y23" i="33"/>
  <c r="X23" i="33"/>
  <c r="Z23" i="33"/>
  <c r="S22" i="33"/>
  <c r="T22" i="33" s="1"/>
  <c r="H141" i="21" s="1"/>
  <c r="F141" i="21" s="1"/>
  <c r="Q141" i="21" s="1"/>
  <c r="T141" i="21" s="1"/>
  <c r="Y22" i="33"/>
  <c r="X22" i="33"/>
  <c r="Z22" i="33"/>
  <c r="Y21" i="33"/>
  <c r="X21" i="33"/>
  <c r="Z21" i="33"/>
  <c r="S20" i="33"/>
  <c r="T20" i="33" s="1"/>
  <c r="H139" i="21" s="1"/>
  <c r="F139" i="21" s="1"/>
  <c r="Q139" i="21" s="1"/>
  <c r="T139" i="21" s="1"/>
  <c r="Y20" i="33"/>
  <c r="X20" i="33"/>
  <c r="Z20" i="33"/>
  <c r="Y19" i="33"/>
  <c r="X19" i="33"/>
  <c r="Z19" i="33"/>
  <c r="S18" i="33"/>
  <c r="T18" i="33" s="1"/>
  <c r="H137" i="21" s="1"/>
  <c r="F137" i="21" s="1"/>
  <c r="Q137" i="21" s="1"/>
  <c r="T137" i="21" s="1"/>
  <c r="Y18" i="33"/>
  <c r="X18" i="33"/>
  <c r="Z18" i="33"/>
  <c r="Y17" i="33"/>
  <c r="X17" i="33"/>
  <c r="Z17" i="33"/>
  <c r="S16" i="33"/>
  <c r="T16" i="33" s="1"/>
  <c r="H135" i="21" s="1"/>
  <c r="F135" i="21" s="1"/>
  <c r="Q135" i="21" s="1"/>
  <c r="T135" i="21" s="1"/>
  <c r="Y16" i="33"/>
  <c r="X16" i="33"/>
  <c r="Z16" i="33"/>
  <c r="Y15" i="33"/>
  <c r="X15" i="33"/>
  <c r="Z15" i="33"/>
  <c r="S14" i="33"/>
  <c r="T14" i="33" s="1"/>
  <c r="H133" i="21" s="1"/>
  <c r="F133" i="21" s="1"/>
  <c r="Q133" i="21" s="1"/>
  <c r="T133" i="21" s="1"/>
  <c r="Y14" i="33"/>
  <c r="X14" i="33"/>
  <c r="Z14" i="33"/>
  <c r="Y13" i="33"/>
  <c r="X13" i="33"/>
  <c r="Z13" i="33"/>
  <c r="S12" i="33"/>
  <c r="T12" i="33" s="1"/>
  <c r="H131" i="21" s="1"/>
  <c r="F131" i="21" s="1"/>
  <c r="Q131" i="21" s="1"/>
  <c r="T131" i="21" s="1"/>
  <c r="Y12" i="33"/>
  <c r="X12" i="33"/>
  <c r="Z12" i="33"/>
  <c r="Y11" i="33"/>
  <c r="X11" i="33"/>
  <c r="Z11" i="33"/>
  <c r="S10" i="33"/>
  <c r="T10" i="33" s="1"/>
  <c r="H129" i="21" s="1"/>
  <c r="F129" i="21" s="1"/>
  <c r="Q129" i="21" s="1"/>
  <c r="T129" i="21" s="1"/>
  <c r="Y10" i="33"/>
  <c r="X10" i="33"/>
  <c r="Z10" i="33"/>
  <c r="Y9" i="33"/>
  <c r="X9" i="33"/>
  <c r="Z9" i="33"/>
  <c r="S8" i="33"/>
  <c r="T8" i="33" s="1"/>
  <c r="H127" i="21" s="1"/>
  <c r="F127" i="21" s="1"/>
  <c r="Q127" i="21" s="1"/>
  <c r="T127" i="21" s="1"/>
  <c r="Y8" i="33"/>
  <c r="X8" i="33"/>
  <c r="Z8" i="33"/>
  <c r="Y7" i="33"/>
  <c r="X7" i="33"/>
  <c r="Z7" i="33"/>
  <c r="Y6" i="33"/>
  <c r="X6" i="33"/>
  <c r="Z6" i="33"/>
  <c r="Y5" i="33"/>
  <c r="X5" i="33"/>
  <c r="Z5" i="33"/>
  <c r="AA18" i="21"/>
  <c r="Z18" i="21"/>
  <c r="Y18" i="21"/>
  <c r="H9" i="3" s="1"/>
  <c r="X18" i="21"/>
  <c r="G11" i="3" s="1"/>
  <c r="W18" i="21"/>
  <c r="F11" i="3" s="1"/>
  <c r="V18" i="21"/>
  <c r="T18" i="21"/>
  <c r="H14" i="23" s="1"/>
  <c r="S18" i="21"/>
  <c r="G9" i="3" s="1"/>
  <c r="R18" i="21"/>
  <c r="F9" i="3" s="1"/>
  <c r="Q18" i="21"/>
  <c r="E9" i="3" s="1"/>
  <c r="O18" i="21"/>
  <c r="H13" i="23" s="1"/>
  <c r="N18" i="21"/>
  <c r="I18" i="21"/>
  <c r="F10" i="3" s="1"/>
  <c r="G18" i="21"/>
  <c r="E18" i="21"/>
  <c r="D18" i="21"/>
  <c r="AO18" i="21"/>
  <c r="D13" i="21"/>
  <c r="C13" i="21"/>
  <c r="B13" i="21"/>
  <c r="K122" i="21" l="1"/>
  <c r="EA242" i="21"/>
  <c r="FQ242" i="21"/>
  <c r="HM242" i="21"/>
  <c r="IK242" i="21"/>
  <c r="JI242" i="21"/>
  <c r="KG242" i="21"/>
  <c r="EP242" i="21"/>
  <c r="GF242" i="21"/>
  <c r="HD242" i="21"/>
  <c r="IB242" i="21"/>
  <c r="JX242" i="21"/>
  <c r="EG242" i="21"/>
  <c r="EJ242" i="21"/>
  <c r="FZ242" i="21"/>
  <c r="HV242" i="21"/>
  <c r="GO242" i="21"/>
  <c r="DR242" i="21"/>
  <c r="FH242" i="21"/>
  <c r="IZ242" i="21"/>
  <c r="FK242" i="21"/>
  <c r="GI242" i="21"/>
  <c r="HG242" i="21"/>
  <c r="IE242" i="21"/>
  <c r="JC242" i="21"/>
  <c r="KA242" i="21"/>
  <c r="FB242" i="21"/>
  <c r="GX242" i="21"/>
  <c r="IT242" i="21"/>
  <c r="JR242" i="21"/>
  <c r="GC242" i="21"/>
  <c r="HY242" i="21"/>
  <c r="IW242" i="21"/>
  <c r="ED242" i="21"/>
  <c r="EV242" i="21"/>
  <c r="GR242" i="21"/>
  <c r="HP242" i="21"/>
  <c r="IN242" i="21"/>
  <c r="JL242" i="21"/>
  <c r="DU242" i="21"/>
  <c r="FW242" i="21"/>
  <c r="HS242" i="21"/>
  <c r="JO242" i="21"/>
  <c r="FN242" i="21"/>
  <c r="HJ242" i="21"/>
  <c r="IH242" i="21"/>
  <c r="JF242" i="21"/>
  <c r="KD242" i="21"/>
  <c r="EM242" i="21"/>
  <c r="FE242" i="21"/>
  <c r="HA242" i="21"/>
  <c r="JU242" i="21"/>
  <c r="FT242" i="21"/>
  <c r="KJ242" i="21"/>
  <c r="ES242" i="21"/>
  <c r="EY242" i="21"/>
  <c r="GU242" i="21"/>
  <c r="IQ242" i="21"/>
  <c r="KM242" i="21"/>
  <c r="DX242" i="21"/>
  <c r="GL242" i="21"/>
  <c r="AR242" i="21"/>
  <c r="AC242" i="21"/>
  <c r="BY242" i="21"/>
  <c r="Q242" i="21"/>
  <c r="AX242" i="21"/>
  <c r="T242" i="21"/>
  <c r="BS242" i="21"/>
  <c r="BJ242" i="21"/>
  <c r="CH242" i="21"/>
  <c r="DC242" i="21"/>
  <c r="AI242" i="21"/>
  <c r="W242" i="21"/>
  <c r="CB242" i="21"/>
  <c r="CW242" i="21"/>
  <c r="E242" i="21"/>
  <c r="BG242" i="21"/>
  <c r="Z242" i="21"/>
  <c r="BA242" i="21"/>
  <c r="CZ242" i="21"/>
  <c r="DL242" i="21"/>
  <c r="AF242" i="21"/>
  <c r="BM242" i="21"/>
  <c r="DF242" i="21"/>
  <c r="AL242" i="21"/>
  <c r="K242" i="21"/>
  <c r="BD242" i="21"/>
  <c r="BV242" i="21"/>
  <c r="CQ242" i="21"/>
  <c r="DO242" i="21"/>
  <c r="N242" i="21"/>
  <c r="AU242" i="21"/>
  <c r="CK242" i="21"/>
  <c r="CT242" i="21"/>
  <c r="BP242" i="21"/>
  <c r="DI242" i="21"/>
  <c r="H242" i="21"/>
  <c r="AO242" i="21"/>
  <c r="CE242" i="21"/>
  <c r="CN242" i="21"/>
  <c r="E11" i="3"/>
  <c r="AB364" i="3"/>
  <c r="H398" i="3"/>
  <c r="R381" i="3"/>
  <c r="S6" i="33"/>
  <c r="T6" i="33" s="1"/>
  <c r="H125" i="21" s="1"/>
  <c r="F125" i="21" s="1"/>
  <c r="Q125" i="21" s="1"/>
  <c r="T125" i="21" s="1"/>
  <c r="S5" i="33"/>
  <c r="T5" i="33" s="1"/>
  <c r="H124" i="21" s="1"/>
  <c r="F124" i="21" s="1"/>
  <c r="Q124" i="21" s="1"/>
  <c r="T124" i="21" s="1"/>
  <c r="S4" i="33"/>
  <c r="T4" i="33" s="1"/>
  <c r="H123" i="21" s="1"/>
  <c r="F123" i="21" s="1"/>
  <c r="Q123" i="21" s="1"/>
  <c r="T123" i="21" s="1"/>
  <c r="S7" i="33"/>
  <c r="T7" i="33" s="1"/>
  <c r="H126" i="21" s="1"/>
  <c r="F126" i="21" s="1"/>
  <c r="Q126" i="21" s="1"/>
  <c r="T126" i="21" s="1"/>
  <c r="S9" i="33"/>
  <c r="T9" i="33" s="1"/>
  <c r="H128" i="21" s="1"/>
  <c r="F128" i="21" s="1"/>
  <c r="Q128" i="21" s="1"/>
  <c r="T128" i="21" s="1"/>
  <c r="S11" i="33"/>
  <c r="T11" i="33" s="1"/>
  <c r="H130" i="21" s="1"/>
  <c r="F130" i="21" s="1"/>
  <c r="Q130" i="21" s="1"/>
  <c r="T130" i="21" s="1"/>
  <c r="S13" i="33"/>
  <c r="T13" i="33" s="1"/>
  <c r="H132" i="21" s="1"/>
  <c r="F132" i="21" s="1"/>
  <c r="Q132" i="21" s="1"/>
  <c r="T132" i="21" s="1"/>
  <c r="S15" i="33"/>
  <c r="T15" i="33" s="1"/>
  <c r="H134" i="21" s="1"/>
  <c r="F134" i="21" s="1"/>
  <c r="Q134" i="21" s="1"/>
  <c r="T134" i="21" s="1"/>
  <c r="S17" i="33"/>
  <c r="T17" i="33" s="1"/>
  <c r="H136" i="21" s="1"/>
  <c r="F136" i="21" s="1"/>
  <c r="Q136" i="21" s="1"/>
  <c r="T136" i="21" s="1"/>
  <c r="S19" i="33"/>
  <c r="T19" i="33" s="1"/>
  <c r="H138" i="21" s="1"/>
  <c r="F138" i="21" s="1"/>
  <c r="Q138" i="21" s="1"/>
  <c r="T138" i="21" s="1"/>
  <c r="S21" i="33"/>
  <c r="T21" i="33" s="1"/>
  <c r="H140" i="21" s="1"/>
  <c r="F140" i="21" s="1"/>
  <c r="Q140" i="21" s="1"/>
  <c r="T140" i="21" s="1"/>
  <c r="S23" i="33"/>
  <c r="T23" i="33" s="1"/>
  <c r="H142" i="21" s="1"/>
  <c r="F142" i="21" s="1"/>
  <c r="Q142" i="21" s="1"/>
  <c r="T142" i="21" s="1"/>
  <c r="S25" i="33"/>
  <c r="T25" i="33" s="1"/>
  <c r="H144" i="21" s="1"/>
  <c r="F144" i="21" s="1"/>
  <c r="Q144" i="21" s="1"/>
  <c r="T144" i="21" s="1"/>
  <c r="S27" i="33"/>
  <c r="T27" i="33" s="1"/>
  <c r="H146" i="21" s="1"/>
  <c r="F146" i="21" s="1"/>
  <c r="Q146" i="21" s="1"/>
  <c r="T146" i="21" s="1"/>
  <c r="S29" i="33"/>
  <c r="T29" i="33" s="1"/>
  <c r="H148" i="21" s="1"/>
  <c r="F148" i="21" s="1"/>
  <c r="Q148" i="21" s="1"/>
  <c r="T148" i="21" s="1"/>
  <c r="S31" i="33"/>
  <c r="T31" i="33" s="1"/>
  <c r="H150" i="21" s="1"/>
  <c r="F150" i="21" s="1"/>
  <c r="Q150" i="21" s="1"/>
  <c r="T150" i="21" s="1"/>
  <c r="S30" i="33"/>
  <c r="T30" i="33" s="1"/>
  <c r="H149" i="21" s="1"/>
  <c r="F149" i="21" s="1"/>
  <c r="Q149" i="21" s="1"/>
  <c r="T149" i="21" s="1"/>
  <c r="S35" i="33"/>
  <c r="T35" i="33" s="1"/>
  <c r="H154" i="21" s="1"/>
  <c r="F154" i="21" s="1"/>
  <c r="Q154" i="21" s="1"/>
  <c r="T154" i="21" s="1"/>
  <c r="S37" i="33"/>
  <c r="T37" i="33" s="1"/>
  <c r="H156" i="21" s="1"/>
  <c r="F156" i="21" s="1"/>
  <c r="Q156" i="21" s="1"/>
  <c r="T156" i="21" s="1"/>
  <c r="S39" i="33"/>
  <c r="T39" i="33" s="1"/>
  <c r="H158" i="21" s="1"/>
  <c r="F158" i="21" s="1"/>
  <c r="Q158" i="21" s="1"/>
  <c r="T158" i="21" s="1"/>
  <c r="S41" i="33"/>
  <c r="T41" i="33" s="1"/>
  <c r="H160" i="21" s="1"/>
  <c r="F160" i="21" s="1"/>
  <c r="Q160" i="21" s="1"/>
  <c r="T160" i="21" s="1"/>
  <c r="T23" i="23"/>
  <c r="B238" i="21"/>
  <c r="Y156" i="21"/>
  <c r="H24" i="23"/>
  <c r="B240" i="21"/>
  <c r="H23" i="23"/>
  <c r="B236" i="21"/>
  <c r="Y134" i="21"/>
  <c r="S3" i="33"/>
  <c r="T3" i="33" s="1"/>
  <c r="H122" i="21" s="1"/>
  <c r="K83" i="23" s="1"/>
  <c r="E8" i="30"/>
  <c r="K246" i="21"/>
  <c r="H12" i="23"/>
  <c r="B6" i="23"/>
  <c r="G122" i="21"/>
  <c r="AF12" i="23"/>
  <c r="H78" i="23" s="1"/>
  <c r="E77" i="23" s="1"/>
  <c r="Z4" i="33"/>
  <c r="Z13" i="23"/>
  <c r="X88" i="23" s="1"/>
  <c r="D235" i="21"/>
  <c r="N31" i="23" s="1"/>
  <c r="H31" i="23"/>
  <c r="D234" i="21"/>
  <c r="H30" i="23"/>
  <c r="J122" i="21"/>
  <c r="AF14" i="23"/>
  <c r="L111" i="23" s="1"/>
  <c r="E110" i="23" s="1"/>
  <c r="X4" i="33"/>
  <c r="T12" i="23"/>
  <c r="N88" i="23" s="1"/>
  <c r="O90" i="23" s="1"/>
  <c r="T14" i="23"/>
  <c r="U18" i="21"/>
  <c r="D11" i="3" s="1"/>
  <c r="Y4" i="33"/>
  <c r="Z12" i="23"/>
  <c r="T88" i="23" s="1"/>
  <c r="Z14" i="23"/>
  <c r="D237" i="21"/>
  <c r="N33" i="23" s="1"/>
  <c r="H33" i="23"/>
  <c r="B234" i="21"/>
  <c r="B242" i="21" s="1"/>
  <c r="D236" i="21"/>
  <c r="N32" i="23" s="1"/>
  <c r="H32" i="23"/>
  <c r="Y154" i="21"/>
  <c r="Y158" i="21"/>
  <c r="Y152" i="21"/>
  <c r="Y124" i="21"/>
  <c r="Y125" i="21"/>
  <c r="Y150" i="21"/>
  <c r="Y126" i="21"/>
  <c r="Y128" i="21"/>
  <c r="Y130" i="21"/>
  <c r="Y136" i="21"/>
  <c r="Y140" i="21"/>
  <c r="Y144" i="21"/>
  <c r="Y146" i="21"/>
  <c r="Y148" i="21"/>
  <c r="P18" i="21"/>
  <c r="D9" i="3" s="1"/>
  <c r="Y138" i="21"/>
  <c r="X122" i="21"/>
  <c r="E13" i="21"/>
  <c r="A20" i="30"/>
  <c r="A21" i="31"/>
  <c r="A22" i="30"/>
  <c r="A23" i="31"/>
  <c r="A26" i="30"/>
  <c r="A27" i="31"/>
  <c r="A40" i="30"/>
  <c r="A41" i="31"/>
  <c r="A52" i="30"/>
  <c r="A53" i="31"/>
  <c r="A30" i="30"/>
  <c r="A31" i="31"/>
  <c r="A34" i="30"/>
  <c r="A35" i="31"/>
  <c r="A36" i="30"/>
  <c r="A37" i="31"/>
  <c r="A38" i="30"/>
  <c r="A39" i="31"/>
  <c r="A44" i="30"/>
  <c r="A45" i="31"/>
  <c r="A48" i="30"/>
  <c r="A49" i="31"/>
  <c r="A50" i="30"/>
  <c r="A51" i="31"/>
  <c r="Y132" i="21"/>
  <c r="Y142" i="21"/>
  <c r="Y160" i="21"/>
  <c r="A16" i="30"/>
  <c r="A17" i="31"/>
  <c r="A18" i="30"/>
  <c r="A19" i="31"/>
  <c r="A24" i="30"/>
  <c r="A25" i="31"/>
  <c r="A54" i="30"/>
  <c r="A55" i="31"/>
  <c r="A15" i="30"/>
  <c r="A16" i="31"/>
  <c r="A17" i="30"/>
  <c r="A18" i="31"/>
  <c r="A19" i="30"/>
  <c r="A20" i="31"/>
  <c r="A21" i="30"/>
  <c r="A22" i="31"/>
  <c r="A23" i="30"/>
  <c r="A24" i="31"/>
  <c r="A25" i="30"/>
  <c r="A26" i="31"/>
  <c r="A27" i="30"/>
  <c r="A28" i="31"/>
  <c r="A29" i="30"/>
  <c r="A30" i="31"/>
  <c r="A31" i="30"/>
  <c r="A32" i="31"/>
  <c r="A33" i="30"/>
  <c r="A34" i="31"/>
  <c r="A35" i="30"/>
  <c r="A36" i="31"/>
  <c r="A37" i="30"/>
  <c r="A38" i="31"/>
  <c r="A39" i="30"/>
  <c r="A40" i="31"/>
  <c r="A41" i="30"/>
  <c r="A42" i="31"/>
  <c r="A43" i="30"/>
  <c r="A44" i="31"/>
  <c r="A45" i="30"/>
  <c r="A46" i="31"/>
  <c r="A47" i="30"/>
  <c r="A48" i="31"/>
  <c r="A49" i="30"/>
  <c r="A50" i="31"/>
  <c r="A51" i="30"/>
  <c r="A52" i="31"/>
  <c r="A53" i="30"/>
  <c r="A54" i="31"/>
  <c r="A28" i="30"/>
  <c r="A29" i="31"/>
  <c r="A32" i="30"/>
  <c r="A33" i="31"/>
  <c r="A42" i="30"/>
  <c r="A43" i="31"/>
  <c r="A46" i="30"/>
  <c r="A47" i="31"/>
  <c r="L122" i="21"/>
  <c r="Y127" i="21"/>
  <c r="Y143" i="21"/>
  <c r="Y159" i="21"/>
  <c r="Y147" i="21"/>
  <c r="Y139" i="21"/>
  <c r="Y155" i="21"/>
  <c r="M122" i="21"/>
  <c r="Y131" i="21"/>
  <c r="Y135" i="21"/>
  <c r="Y151" i="21"/>
  <c r="Y123" i="21"/>
  <c r="Y129" i="21"/>
  <c r="Y133" i="21"/>
  <c r="Y137" i="21"/>
  <c r="Y141" i="21"/>
  <c r="Y145" i="21"/>
  <c r="Y153" i="21"/>
  <c r="Y157" i="21"/>
  <c r="Y149" i="21"/>
  <c r="I237" i="21" l="1"/>
  <c r="I236" i="21"/>
  <c r="I235" i="21"/>
  <c r="I234" i="21"/>
  <c r="I238" i="21"/>
  <c r="CL237" i="21"/>
  <c r="CL236" i="21"/>
  <c r="CL235" i="21"/>
  <c r="CL234" i="21"/>
  <c r="CL238" i="21"/>
  <c r="CR237" i="21"/>
  <c r="CR234" i="21"/>
  <c r="CR238" i="21"/>
  <c r="CR236" i="21"/>
  <c r="CR235" i="21"/>
  <c r="AM236" i="21"/>
  <c r="AM238" i="21"/>
  <c r="AM235" i="21"/>
  <c r="AM237" i="21"/>
  <c r="AM234" i="21"/>
  <c r="DM238" i="21"/>
  <c r="DM234" i="21"/>
  <c r="DM237" i="21"/>
  <c r="DM235" i="21"/>
  <c r="DM236" i="21"/>
  <c r="BH238" i="21"/>
  <c r="BH237" i="21"/>
  <c r="BH236" i="21"/>
  <c r="BH234" i="21"/>
  <c r="BH235" i="21"/>
  <c r="X234" i="21"/>
  <c r="X236" i="21"/>
  <c r="X238" i="21"/>
  <c r="X235" i="21"/>
  <c r="X237" i="21"/>
  <c r="BK238" i="21"/>
  <c r="BK235" i="21"/>
  <c r="BK237" i="21"/>
  <c r="BK234" i="21"/>
  <c r="BK236" i="21"/>
  <c r="R238" i="21"/>
  <c r="R235" i="21"/>
  <c r="R237" i="21"/>
  <c r="R236" i="21"/>
  <c r="R234" i="21"/>
  <c r="GM238" i="21"/>
  <c r="GM235" i="21"/>
  <c r="GM234" i="21"/>
  <c r="GM237" i="21"/>
  <c r="GM236" i="21"/>
  <c r="GV236" i="21"/>
  <c r="GV235" i="21"/>
  <c r="GV238" i="21"/>
  <c r="GV237" i="21"/>
  <c r="GV234" i="21"/>
  <c r="FU237" i="21"/>
  <c r="FU238" i="21"/>
  <c r="FU235" i="21"/>
  <c r="FU236" i="21"/>
  <c r="FU234" i="21"/>
  <c r="EN238" i="21"/>
  <c r="EN234" i="21"/>
  <c r="EN236" i="21"/>
  <c r="EN235" i="21"/>
  <c r="EN237" i="21"/>
  <c r="HK236" i="21"/>
  <c r="HK238" i="21"/>
  <c r="HK235" i="21"/>
  <c r="HK234" i="21"/>
  <c r="HK237" i="21"/>
  <c r="FX238" i="21"/>
  <c r="FX237" i="21"/>
  <c r="FX234" i="21"/>
  <c r="FX236" i="21"/>
  <c r="FX235" i="21"/>
  <c r="HQ238" i="21"/>
  <c r="HQ235" i="21"/>
  <c r="HQ236" i="21"/>
  <c r="HQ237" i="21"/>
  <c r="HQ234" i="21"/>
  <c r="IX234" i="21"/>
  <c r="IX238" i="21"/>
  <c r="IX237" i="21"/>
  <c r="IX236" i="21"/>
  <c r="IX235" i="21"/>
  <c r="IU237" i="21"/>
  <c r="IU235" i="21"/>
  <c r="IU238" i="21"/>
  <c r="IU236" i="21"/>
  <c r="IU234" i="21"/>
  <c r="JD236" i="21"/>
  <c r="JD235" i="21"/>
  <c r="JD234" i="21"/>
  <c r="JD237" i="21"/>
  <c r="JD238" i="21"/>
  <c r="FL234" i="21"/>
  <c r="FL237" i="21"/>
  <c r="FL238" i="21"/>
  <c r="FL236" i="21"/>
  <c r="FL235" i="21"/>
  <c r="GP236" i="21"/>
  <c r="GP237" i="21"/>
  <c r="GP234" i="21"/>
  <c r="GP235" i="21"/>
  <c r="GP238" i="21"/>
  <c r="EH236" i="21"/>
  <c r="EH237" i="21"/>
  <c r="EH234" i="21"/>
  <c r="EH235" i="21"/>
  <c r="EH238" i="21"/>
  <c r="GG235" i="21"/>
  <c r="GG236" i="21"/>
  <c r="GG238" i="21"/>
  <c r="GG234" i="21"/>
  <c r="GG237" i="21"/>
  <c r="IL235" i="21"/>
  <c r="IL234" i="21"/>
  <c r="IL238" i="21"/>
  <c r="IL236" i="21"/>
  <c r="IL237" i="21"/>
  <c r="CO236" i="21"/>
  <c r="CO237" i="21"/>
  <c r="CO238" i="21"/>
  <c r="CO235" i="21"/>
  <c r="CO234" i="21"/>
  <c r="DJ237" i="21"/>
  <c r="DJ236" i="21"/>
  <c r="DJ235" i="21"/>
  <c r="DJ238" i="21"/>
  <c r="DJ234" i="21"/>
  <c r="AV238" i="21"/>
  <c r="AV234" i="21"/>
  <c r="AV236" i="21"/>
  <c r="AV235" i="21"/>
  <c r="AV237" i="21"/>
  <c r="BW237" i="21"/>
  <c r="BW234" i="21"/>
  <c r="BW236" i="21"/>
  <c r="BW238" i="21"/>
  <c r="BW235" i="21"/>
  <c r="DG234" i="21"/>
  <c r="DG236" i="21"/>
  <c r="DG238" i="21"/>
  <c r="DG235" i="21"/>
  <c r="DG237" i="21"/>
  <c r="DA238" i="21"/>
  <c r="DA235" i="21"/>
  <c r="DA237" i="21"/>
  <c r="DA236" i="21"/>
  <c r="DA234" i="21"/>
  <c r="F238" i="21"/>
  <c r="F237" i="21"/>
  <c r="F234" i="21"/>
  <c r="F235" i="21"/>
  <c r="F236" i="21"/>
  <c r="AJ238" i="21"/>
  <c r="AJ237" i="21"/>
  <c r="AJ236" i="21"/>
  <c r="AJ234" i="21"/>
  <c r="AJ235" i="21"/>
  <c r="BT238" i="21"/>
  <c r="BT234" i="21"/>
  <c r="BT236" i="21"/>
  <c r="BT237" i="21"/>
  <c r="BT235" i="21"/>
  <c r="BZ235" i="21"/>
  <c r="BZ234" i="21"/>
  <c r="BZ237" i="21"/>
  <c r="BZ236" i="21"/>
  <c r="BZ238" i="21"/>
  <c r="DY236" i="21"/>
  <c r="DY234" i="21"/>
  <c r="DY238" i="21"/>
  <c r="DY235" i="21"/>
  <c r="DY237" i="21"/>
  <c r="EZ237" i="21"/>
  <c r="EZ234" i="21"/>
  <c r="EZ236" i="21"/>
  <c r="EZ235" i="21"/>
  <c r="EZ238" i="21"/>
  <c r="JV238" i="21"/>
  <c r="JV235" i="21"/>
  <c r="JV234" i="21"/>
  <c r="JV237" i="21"/>
  <c r="JV236" i="21"/>
  <c r="KE237" i="21"/>
  <c r="KE236" i="21"/>
  <c r="KE235" i="21"/>
  <c r="KE234" i="21"/>
  <c r="KE238" i="21"/>
  <c r="FO238" i="21"/>
  <c r="FO235" i="21"/>
  <c r="FO234" i="21"/>
  <c r="FO237" i="21"/>
  <c r="FO236" i="21"/>
  <c r="DV235" i="21"/>
  <c r="DV234" i="21"/>
  <c r="DV238" i="21"/>
  <c r="DV236" i="21"/>
  <c r="DV237" i="21"/>
  <c r="GS237" i="21"/>
  <c r="GS236" i="21"/>
  <c r="GS234" i="21"/>
  <c r="GS235" i="21"/>
  <c r="GS238" i="21"/>
  <c r="HZ238" i="21"/>
  <c r="HZ237" i="21"/>
  <c r="HZ234" i="21"/>
  <c r="HZ235" i="21"/>
  <c r="HZ236" i="21"/>
  <c r="GY234" i="21"/>
  <c r="GY236" i="21"/>
  <c r="GY235" i="21"/>
  <c r="GY238" i="21"/>
  <c r="GY237" i="21"/>
  <c r="IF238" i="21"/>
  <c r="IF235" i="21"/>
  <c r="IF236" i="21"/>
  <c r="IF234" i="21"/>
  <c r="IF237" i="21"/>
  <c r="JA238" i="21"/>
  <c r="JA236" i="21"/>
  <c r="JA237" i="21"/>
  <c r="JA235" i="21"/>
  <c r="JA234" i="21"/>
  <c r="HW234" i="21"/>
  <c r="HW236" i="21"/>
  <c r="HW235" i="21"/>
  <c r="HW238" i="21"/>
  <c r="HW237" i="21"/>
  <c r="JY236" i="21"/>
  <c r="JY234" i="21"/>
  <c r="JY238" i="21"/>
  <c r="JY235" i="21"/>
  <c r="JY237" i="21"/>
  <c r="EQ236" i="21"/>
  <c r="EQ238" i="21"/>
  <c r="EQ235" i="21"/>
  <c r="EQ234" i="21"/>
  <c r="EQ237" i="21"/>
  <c r="HN234" i="21"/>
  <c r="HN236" i="21"/>
  <c r="HN237" i="21"/>
  <c r="HN238" i="21"/>
  <c r="HN235" i="21"/>
  <c r="CF238" i="21"/>
  <c r="CF237" i="21"/>
  <c r="CF236" i="21"/>
  <c r="CF234" i="21"/>
  <c r="CF235" i="21"/>
  <c r="BQ235" i="21"/>
  <c r="BQ234" i="21"/>
  <c r="BQ238" i="21"/>
  <c r="BQ236" i="21"/>
  <c r="BQ237" i="21"/>
  <c r="O236" i="21"/>
  <c r="O235" i="21"/>
  <c r="O237" i="21"/>
  <c r="O238" i="21"/>
  <c r="O234" i="21"/>
  <c r="BE234" i="21"/>
  <c r="BE238" i="21"/>
  <c r="BE235" i="21"/>
  <c r="BE237" i="21"/>
  <c r="BE236" i="21"/>
  <c r="BN235" i="21"/>
  <c r="BN237" i="21"/>
  <c r="BN234" i="21"/>
  <c r="BN236" i="21"/>
  <c r="BN238" i="21"/>
  <c r="BB235" i="21"/>
  <c r="BB234" i="21"/>
  <c r="BB238" i="21"/>
  <c r="BB237" i="21"/>
  <c r="BB236" i="21"/>
  <c r="CX235" i="21"/>
  <c r="CX234" i="21"/>
  <c r="CX238" i="21"/>
  <c r="CX237" i="21"/>
  <c r="CX236" i="21"/>
  <c r="DD237" i="21"/>
  <c r="DD236" i="21"/>
  <c r="DD234" i="21"/>
  <c r="DD235" i="21"/>
  <c r="DD238" i="21"/>
  <c r="U236" i="21"/>
  <c r="U238" i="21"/>
  <c r="U234" i="21"/>
  <c r="U237" i="21"/>
  <c r="U235" i="21"/>
  <c r="AD235" i="21"/>
  <c r="AD236" i="21"/>
  <c r="AD234" i="21"/>
  <c r="AD237" i="21"/>
  <c r="AD238" i="21"/>
  <c r="KN235" i="21"/>
  <c r="KN237" i="21"/>
  <c r="KN234" i="21"/>
  <c r="KN238" i="21"/>
  <c r="KN236" i="21"/>
  <c r="ET238" i="21"/>
  <c r="ET236" i="21"/>
  <c r="ET237" i="21"/>
  <c r="ET234" i="21"/>
  <c r="ET235" i="21"/>
  <c r="HB234" i="21"/>
  <c r="HB236" i="21"/>
  <c r="HB237" i="21"/>
  <c r="HB238" i="21"/>
  <c r="HB235" i="21"/>
  <c r="JG234" i="21"/>
  <c r="JG237" i="21"/>
  <c r="JG236" i="21"/>
  <c r="JG238" i="21"/>
  <c r="JG235" i="21"/>
  <c r="JP236" i="21"/>
  <c r="JP235" i="21"/>
  <c r="JP238" i="21"/>
  <c r="JP237" i="21"/>
  <c r="JP234" i="21"/>
  <c r="JM236" i="21"/>
  <c r="JM234" i="21"/>
  <c r="JM237" i="21"/>
  <c r="JM238" i="21"/>
  <c r="JM235" i="21"/>
  <c r="EW234" i="21"/>
  <c r="EW238" i="21"/>
  <c r="EW235" i="21"/>
  <c r="EW237" i="21"/>
  <c r="EW236" i="21"/>
  <c r="GD236" i="21"/>
  <c r="GD238" i="21"/>
  <c r="GD237" i="21"/>
  <c r="GD234" i="21"/>
  <c r="GD235" i="21"/>
  <c r="FC235" i="21"/>
  <c r="FC238" i="21"/>
  <c r="FC237" i="21"/>
  <c r="FC234" i="21"/>
  <c r="FC236" i="21"/>
  <c r="HH237" i="21"/>
  <c r="HH234" i="21"/>
  <c r="HH236" i="21"/>
  <c r="HH235" i="21"/>
  <c r="HH238" i="21"/>
  <c r="FI235" i="21"/>
  <c r="FI236" i="21"/>
  <c r="FI238" i="21"/>
  <c r="FI234" i="21"/>
  <c r="FI237" i="21"/>
  <c r="GA238" i="21"/>
  <c r="GA237" i="21"/>
  <c r="GA234" i="21"/>
  <c r="GA236" i="21"/>
  <c r="GA235" i="21"/>
  <c r="IC236" i="21"/>
  <c r="IC237" i="21"/>
  <c r="IC234" i="21"/>
  <c r="IC235" i="21"/>
  <c r="IC238" i="21"/>
  <c r="KH237" i="21"/>
  <c r="KH236" i="21"/>
  <c r="KH238" i="21"/>
  <c r="KH235" i="21"/>
  <c r="KH234" i="21"/>
  <c r="FR236" i="21"/>
  <c r="FR237" i="21"/>
  <c r="FR234" i="21"/>
  <c r="FR238" i="21"/>
  <c r="FR235" i="21"/>
  <c r="AP238" i="21"/>
  <c r="AP235" i="21"/>
  <c r="AP234" i="21"/>
  <c r="AP236" i="21"/>
  <c r="AP237" i="21"/>
  <c r="CU234" i="21"/>
  <c r="CU236" i="21"/>
  <c r="CU238" i="21"/>
  <c r="CU235" i="21"/>
  <c r="CU237" i="21"/>
  <c r="DP236" i="21"/>
  <c r="DP237" i="21"/>
  <c r="DP235" i="21"/>
  <c r="DP234" i="21"/>
  <c r="DP238" i="21"/>
  <c r="L237" i="21"/>
  <c r="L236" i="21"/>
  <c r="L234" i="21"/>
  <c r="L235" i="21"/>
  <c r="L238" i="21"/>
  <c r="AG236" i="21"/>
  <c r="AG235" i="21"/>
  <c r="AG238" i="21"/>
  <c r="AG234" i="21"/>
  <c r="AG237" i="21"/>
  <c r="AA236" i="21"/>
  <c r="AA234" i="21"/>
  <c r="AA238" i="21"/>
  <c r="AA235" i="21"/>
  <c r="AA237" i="21"/>
  <c r="CC237" i="21"/>
  <c r="CC236" i="21"/>
  <c r="CC235" i="21"/>
  <c r="CC238" i="21"/>
  <c r="CC234" i="21"/>
  <c r="CI238" i="21"/>
  <c r="CI235" i="21"/>
  <c r="CI237" i="21"/>
  <c r="CI234" i="21"/>
  <c r="CI236" i="21"/>
  <c r="AY236" i="21"/>
  <c r="AY238" i="21"/>
  <c r="AY235" i="21"/>
  <c r="AY237" i="21"/>
  <c r="AY234" i="21"/>
  <c r="AS236" i="21"/>
  <c r="AS234" i="21"/>
  <c r="AS237" i="21"/>
  <c r="AS235" i="21"/>
  <c r="AS238" i="21"/>
  <c r="IR235" i="21"/>
  <c r="IR238" i="21"/>
  <c r="IR237" i="21"/>
  <c r="IR234" i="21"/>
  <c r="IR236" i="21"/>
  <c r="KK234" i="21"/>
  <c r="KK238" i="21"/>
  <c r="KK235" i="21"/>
  <c r="KK237" i="21"/>
  <c r="KK236" i="21"/>
  <c r="FF235" i="21"/>
  <c r="FF234" i="21"/>
  <c r="FF236" i="21"/>
  <c r="FF238" i="21"/>
  <c r="FF237" i="21"/>
  <c r="II238" i="21"/>
  <c r="II235" i="21"/>
  <c r="II234" i="21"/>
  <c r="II237" i="21"/>
  <c r="II236" i="21"/>
  <c r="HT237" i="21"/>
  <c r="HT234" i="21"/>
  <c r="HT236" i="21"/>
  <c r="HT235" i="21"/>
  <c r="HT238" i="21"/>
  <c r="IO238" i="21"/>
  <c r="IO234" i="21"/>
  <c r="IO237" i="21"/>
  <c r="IO236" i="21"/>
  <c r="IO235" i="21"/>
  <c r="EE237" i="21"/>
  <c r="EE234" i="21"/>
  <c r="EE236" i="21"/>
  <c r="EE235" i="21"/>
  <c r="EE238" i="21"/>
  <c r="JS234" i="21"/>
  <c r="JS236" i="21"/>
  <c r="JS235" i="21"/>
  <c r="JS238" i="21"/>
  <c r="JS237" i="21"/>
  <c r="KB234" i="21"/>
  <c r="KB238" i="21"/>
  <c r="KB236" i="21"/>
  <c r="KB235" i="21"/>
  <c r="KB237" i="21"/>
  <c r="GJ238" i="21"/>
  <c r="GJ235" i="21"/>
  <c r="GJ234" i="21"/>
  <c r="GJ236" i="21"/>
  <c r="GJ237" i="21"/>
  <c r="DS237" i="21"/>
  <c r="DS234" i="21"/>
  <c r="DS236" i="21"/>
  <c r="DS238" i="21"/>
  <c r="DS235" i="21"/>
  <c r="EK235" i="21"/>
  <c r="EK236" i="21"/>
  <c r="EK238" i="21"/>
  <c r="EK237" i="21"/>
  <c r="EK234" i="21"/>
  <c r="HE238" i="21"/>
  <c r="HE234" i="21"/>
  <c r="HE237" i="21"/>
  <c r="HE235" i="21"/>
  <c r="HE236" i="21"/>
  <c r="JJ236" i="21"/>
  <c r="JJ237" i="21"/>
  <c r="JJ235" i="21"/>
  <c r="JJ234" i="21"/>
  <c r="JJ238" i="21"/>
  <c r="EB237" i="21"/>
  <c r="EB236" i="21"/>
  <c r="EB234" i="21"/>
  <c r="EB235" i="21"/>
  <c r="EB238" i="21"/>
  <c r="AB381" i="3"/>
  <c r="H415" i="3"/>
  <c r="R398" i="3"/>
  <c r="AB5" i="33"/>
  <c r="W5" i="33" s="1"/>
  <c r="V5" i="33" s="1"/>
  <c r="I123" i="21" s="1"/>
  <c r="AB9" i="33"/>
  <c r="W9" i="33" s="1"/>
  <c r="V9" i="33" s="1"/>
  <c r="I127" i="21" s="1"/>
  <c r="AB13" i="33"/>
  <c r="W13" i="33" s="1"/>
  <c r="V13" i="33" s="1"/>
  <c r="I131" i="21" s="1"/>
  <c r="AB17" i="33"/>
  <c r="W17" i="33" s="1"/>
  <c r="V17" i="33" s="1"/>
  <c r="I135" i="21" s="1"/>
  <c r="AB21" i="33"/>
  <c r="W21" i="33" s="1"/>
  <c r="V21" i="33" s="1"/>
  <c r="I139" i="21" s="1"/>
  <c r="AB25" i="33"/>
  <c r="W25" i="33" s="1"/>
  <c r="V25" i="33" s="1"/>
  <c r="I143" i="21" s="1"/>
  <c r="AB29" i="33"/>
  <c r="W29" i="33" s="1"/>
  <c r="V29" i="33" s="1"/>
  <c r="I147" i="21" s="1"/>
  <c r="AB33" i="33"/>
  <c r="W33" i="33" s="1"/>
  <c r="V33" i="33" s="1"/>
  <c r="I151" i="21" s="1"/>
  <c r="AB37" i="33"/>
  <c r="W37" i="33" s="1"/>
  <c r="V37" i="33" s="1"/>
  <c r="I155" i="21" s="1"/>
  <c r="AB40" i="33"/>
  <c r="W40" i="33" s="1"/>
  <c r="V40" i="33" s="1"/>
  <c r="I158" i="21" s="1"/>
  <c r="AB44" i="33"/>
  <c r="W44" i="33" s="1"/>
  <c r="V44" i="33" s="1"/>
  <c r="I162" i="21" s="1"/>
  <c r="AB48" i="33"/>
  <c r="W48" i="33" s="1"/>
  <c r="V48" i="33" s="1"/>
  <c r="I166" i="21" s="1"/>
  <c r="AB52" i="33"/>
  <c r="W52" i="33" s="1"/>
  <c r="V52" i="33" s="1"/>
  <c r="I170" i="21" s="1"/>
  <c r="AB55" i="33"/>
  <c r="W55" i="33" s="1"/>
  <c r="V55" i="33" s="1"/>
  <c r="I173" i="21" s="1"/>
  <c r="AB6" i="33"/>
  <c r="W6" i="33" s="1"/>
  <c r="V6" i="33" s="1"/>
  <c r="I124" i="21" s="1"/>
  <c r="AB10" i="33"/>
  <c r="W10" i="33" s="1"/>
  <c r="V10" i="33" s="1"/>
  <c r="I128" i="21" s="1"/>
  <c r="AB14" i="33"/>
  <c r="W14" i="33" s="1"/>
  <c r="V14" i="33" s="1"/>
  <c r="I132" i="21" s="1"/>
  <c r="AB18" i="33"/>
  <c r="W18" i="33" s="1"/>
  <c r="V18" i="33" s="1"/>
  <c r="I136" i="21" s="1"/>
  <c r="AB22" i="33"/>
  <c r="W22" i="33" s="1"/>
  <c r="V22" i="33" s="1"/>
  <c r="I140" i="21" s="1"/>
  <c r="AB26" i="33"/>
  <c r="W26" i="33" s="1"/>
  <c r="V26" i="33" s="1"/>
  <c r="I144" i="21" s="1"/>
  <c r="AB30" i="33"/>
  <c r="W30" i="33" s="1"/>
  <c r="V30" i="33" s="1"/>
  <c r="I148" i="21" s="1"/>
  <c r="AB34" i="33"/>
  <c r="W34" i="33" s="1"/>
  <c r="V34" i="33" s="1"/>
  <c r="I152" i="21" s="1"/>
  <c r="AB38" i="33"/>
  <c r="W38" i="33" s="1"/>
  <c r="V38" i="33" s="1"/>
  <c r="I156" i="21" s="1"/>
  <c r="AB41" i="33"/>
  <c r="W41" i="33" s="1"/>
  <c r="V41" i="33" s="1"/>
  <c r="I159" i="21" s="1"/>
  <c r="AB45" i="33"/>
  <c r="W45" i="33" s="1"/>
  <c r="V45" i="33" s="1"/>
  <c r="I163" i="21" s="1"/>
  <c r="AB49" i="33"/>
  <c r="W49" i="33" s="1"/>
  <c r="V49" i="33" s="1"/>
  <c r="I167" i="21" s="1"/>
  <c r="AB53" i="33"/>
  <c r="W53" i="33" s="1"/>
  <c r="V53" i="33" s="1"/>
  <c r="I171" i="21" s="1"/>
  <c r="AB56" i="33"/>
  <c r="W56" i="33" s="1"/>
  <c r="V56" i="33" s="1"/>
  <c r="I174" i="21" s="1"/>
  <c r="AB60" i="33"/>
  <c r="W60" i="33" s="1"/>
  <c r="V60" i="33" s="1"/>
  <c r="I178" i="21" s="1"/>
  <c r="AB64" i="33"/>
  <c r="W64" i="33" s="1"/>
  <c r="V64" i="33" s="1"/>
  <c r="I182" i="21" s="1"/>
  <c r="AB68" i="33"/>
  <c r="W68" i="33" s="1"/>
  <c r="V68" i="33" s="1"/>
  <c r="I186" i="21" s="1"/>
  <c r="AB72" i="33"/>
  <c r="W72" i="33" s="1"/>
  <c r="V72" i="33" s="1"/>
  <c r="I190" i="21" s="1"/>
  <c r="AB76" i="33"/>
  <c r="W76" i="33" s="1"/>
  <c r="V76" i="33" s="1"/>
  <c r="I194" i="21" s="1"/>
  <c r="AB79" i="33"/>
  <c r="W79" i="33" s="1"/>
  <c r="V79" i="33" s="1"/>
  <c r="I197" i="21" s="1"/>
  <c r="AB7" i="33"/>
  <c r="W7" i="33" s="1"/>
  <c r="V7" i="33" s="1"/>
  <c r="I125" i="21" s="1"/>
  <c r="AB11" i="33"/>
  <c r="W11" i="33" s="1"/>
  <c r="V11" i="33" s="1"/>
  <c r="I129" i="21" s="1"/>
  <c r="AB15" i="33"/>
  <c r="W15" i="33" s="1"/>
  <c r="V15" i="33" s="1"/>
  <c r="I133" i="21" s="1"/>
  <c r="AB19" i="33"/>
  <c r="W19" i="33" s="1"/>
  <c r="V19" i="33" s="1"/>
  <c r="I137" i="21" s="1"/>
  <c r="AB23" i="33"/>
  <c r="W23" i="33" s="1"/>
  <c r="V23" i="33" s="1"/>
  <c r="I141" i="21" s="1"/>
  <c r="AB27" i="33"/>
  <c r="W27" i="33" s="1"/>
  <c r="V27" i="33" s="1"/>
  <c r="I145" i="21" s="1"/>
  <c r="AB31" i="33"/>
  <c r="W31" i="33" s="1"/>
  <c r="V31" i="33" s="1"/>
  <c r="I149" i="21" s="1"/>
  <c r="AB35" i="33"/>
  <c r="W35" i="33" s="1"/>
  <c r="V35" i="33" s="1"/>
  <c r="I153" i="21" s="1"/>
  <c r="AB39" i="33"/>
  <c r="W39" i="33" s="1"/>
  <c r="V39" i="33" s="1"/>
  <c r="I157" i="21" s="1"/>
  <c r="AB43" i="33"/>
  <c r="W43" i="33" s="1"/>
  <c r="V43" i="33" s="1"/>
  <c r="I161" i="21" s="1"/>
  <c r="AB47" i="33"/>
  <c r="W47" i="33" s="1"/>
  <c r="V47" i="33" s="1"/>
  <c r="I165" i="21" s="1"/>
  <c r="AB51" i="33"/>
  <c r="W51" i="33" s="1"/>
  <c r="V51" i="33" s="1"/>
  <c r="I169" i="21" s="1"/>
  <c r="AB82" i="33"/>
  <c r="W82" i="33" s="1"/>
  <c r="V82" i="33" s="1"/>
  <c r="I200" i="21" s="1"/>
  <c r="AB86" i="33"/>
  <c r="W86" i="33" s="1"/>
  <c r="V86" i="33" s="1"/>
  <c r="I204" i="21" s="1"/>
  <c r="AB90" i="33"/>
  <c r="W90" i="33" s="1"/>
  <c r="V90" i="33" s="1"/>
  <c r="I208" i="21" s="1"/>
  <c r="AB94" i="33"/>
  <c r="W94" i="33" s="1"/>
  <c r="V94" i="33" s="1"/>
  <c r="I212" i="21" s="1"/>
  <c r="AB98" i="33"/>
  <c r="W98" i="33" s="1"/>
  <c r="V98" i="33" s="1"/>
  <c r="I216" i="21" s="1"/>
  <c r="AB102" i="33"/>
  <c r="W102" i="33" s="1"/>
  <c r="V102" i="33" s="1"/>
  <c r="I220" i="21" s="1"/>
  <c r="AB8" i="33"/>
  <c r="W8" i="33" s="1"/>
  <c r="V8" i="33" s="1"/>
  <c r="I126" i="21" s="1"/>
  <c r="AB16" i="33"/>
  <c r="W16" i="33" s="1"/>
  <c r="V16" i="33" s="1"/>
  <c r="I134" i="21" s="1"/>
  <c r="AB24" i="33"/>
  <c r="W24" i="33" s="1"/>
  <c r="V24" i="33" s="1"/>
  <c r="I142" i="21" s="1"/>
  <c r="AB32" i="33"/>
  <c r="W32" i="33" s="1"/>
  <c r="V32" i="33" s="1"/>
  <c r="I150" i="21" s="1"/>
  <c r="AB57" i="33"/>
  <c r="W57" i="33" s="1"/>
  <c r="V57" i="33" s="1"/>
  <c r="I175" i="21" s="1"/>
  <c r="AB80" i="33"/>
  <c r="W80" i="33" s="1"/>
  <c r="V80" i="33" s="1"/>
  <c r="I198" i="21" s="1"/>
  <c r="AB81" i="33"/>
  <c r="W81" i="33" s="1"/>
  <c r="V81" i="33" s="1"/>
  <c r="I199" i="21" s="1"/>
  <c r="AB83" i="33"/>
  <c r="W83" i="33" s="1"/>
  <c r="V83" i="33" s="1"/>
  <c r="I201" i="21" s="1"/>
  <c r="AB84" i="33"/>
  <c r="W84" i="33" s="1"/>
  <c r="V84" i="33" s="1"/>
  <c r="I202" i="21" s="1"/>
  <c r="AB85" i="33"/>
  <c r="W85" i="33" s="1"/>
  <c r="V85" i="33" s="1"/>
  <c r="I203" i="21" s="1"/>
  <c r="AB87" i="33"/>
  <c r="W87" i="33" s="1"/>
  <c r="V87" i="33" s="1"/>
  <c r="I205" i="21" s="1"/>
  <c r="AB88" i="33"/>
  <c r="W88" i="33" s="1"/>
  <c r="V88" i="33" s="1"/>
  <c r="I206" i="21" s="1"/>
  <c r="AB89" i="33"/>
  <c r="W89" i="33" s="1"/>
  <c r="V89" i="33" s="1"/>
  <c r="I207" i="21" s="1"/>
  <c r="AB91" i="33"/>
  <c r="W91" i="33" s="1"/>
  <c r="V91" i="33" s="1"/>
  <c r="I209" i="21" s="1"/>
  <c r="AB92" i="33"/>
  <c r="W92" i="33" s="1"/>
  <c r="V92" i="33" s="1"/>
  <c r="I210" i="21" s="1"/>
  <c r="AB93" i="33"/>
  <c r="W93" i="33" s="1"/>
  <c r="V93" i="33" s="1"/>
  <c r="I211" i="21" s="1"/>
  <c r="AB95" i="33"/>
  <c r="W95" i="33" s="1"/>
  <c r="V95" i="33" s="1"/>
  <c r="I213" i="21" s="1"/>
  <c r="AB96" i="33"/>
  <c r="W96" i="33" s="1"/>
  <c r="V96" i="33" s="1"/>
  <c r="I214" i="21" s="1"/>
  <c r="AB97" i="33"/>
  <c r="W97" i="33" s="1"/>
  <c r="V97" i="33" s="1"/>
  <c r="I215" i="21" s="1"/>
  <c r="AB99" i="33"/>
  <c r="W99" i="33" s="1"/>
  <c r="V99" i="33" s="1"/>
  <c r="I217" i="21" s="1"/>
  <c r="AB100" i="33"/>
  <c r="W100" i="33" s="1"/>
  <c r="V100" i="33" s="1"/>
  <c r="I218" i="21" s="1"/>
  <c r="AB101" i="33"/>
  <c r="W101" i="33" s="1"/>
  <c r="V101" i="33" s="1"/>
  <c r="I219" i="21" s="1"/>
  <c r="AB103" i="33"/>
  <c r="W103" i="33" s="1"/>
  <c r="V103" i="33" s="1"/>
  <c r="I221" i="21" s="1"/>
  <c r="AB12" i="33"/>
  <c r="W12" i="33" s="1"/>
  <c r="V12" i="33" s="1"/>
  <c r="I130" i="21" s="1"/>
  <c r="AB20" i="33"/>
  <c r="W20" i="33" s="1"/>
  <c r="V20" i="33" s="1"/>
  <c r="I138" i="21" s="1"/>
  <c r="AB28" i="33"/>
  <c r="W28" i="33" s="1"/>
  <c r="V28" i="33" s="1"/>
  <c r="I146" i="21" s="1"/>
  <c r="AB36" i="33"/>
  <c r="W36" i="33" s="1"/>
  <c r="V36" i="33" s="1"/>
  <c r="I154" i="21" s="1"/>
  <c r="AB58" i="33"/>
  <c r="W58" i="33" s="1"/>
  <c r="V58" i="33" s="1"/>
  <c r="I176" i="21" s="1"/>
  <c r="AB42" i="33"/>
  <c r="W42" i="33" s="1"/>
  <c r="V42" i="33" s="1"/>
  <c r="I160" i="21" s="1"/>
  <c r="AB50" i="33"/>
  <c r="W50" i="33" s="1"/>
  <c r="V50" i="33" s="1"/>
  <c r="I168" i="21" s="1"/>
  <c r="AB59" i="33"/>
  <c r="W59" i="33" s="1"/>
  <c r="V59" i="33" s="1"/>
  <c r="I177" i="21" s="1"/>
  <c r="AB61" i="33"/>
  <c r="W61" i="33" s="1"/>
  <c r="V61" i="33" s="1"/>
  <c r="I179" i="21" s="1"/>
  <c r="AB62" i="33"/>
  <c r="W62" i="33" s="1"/>
  <c r="V62" i="33" s="1"/>
  <c r="I180" i="21" s="1"/>
  <c r="AB63" i="33"/>
  <c r="W63" i="33" s="1"/>
  <c r="V63" i="33" s="1"/>
  <c r="I181" i="21" s="1"/>
  <c r="AB65" i="33"/>
  <c r="W65" i="33" s="1"/>
  <c r="V65" i="33" s="1"/>
  <c r="I183" i="21" s="1"/>
  <c r="AB66" i="33"/>
  <c r="W66" i="33" s="1"/>
  <c r="V66" i="33" s="1"/>
  <c r="I184" i="21" s="1"/>
  <c r="AB67" i="33"/>
  <c r="W67" i="33" s="1"/>
  <c r="V67" i="33" s="1"/>
  <c r="I185" i="21" s="1"/>
  <c r="AB69" i="33"/>
  <c r="W69" i="33" s="1"/>
  <c r="V69" i="33" s="1"/>
  <c r="I187" i="21" s="1"/>
  <c r="AB70" i="33"/>
  <c r="W70" i="33" s="1"/>
  <c r="V70" i="33" s="1"/>
  <c r="I188" i="21" s="1"/>
  <c r="AB71" i="33"/>
  <c r="W71" i="33" s="1"/>
  <c r="V71" i="33" s="1"/>
  <c r="I189" i="21" s="1"/>
  <c r="AB73" i="33"/>
  <c r="W73" i="33" s="1"/>
  <c r="V73" i="33" s="1"/>
  <c r="I191" i="21" s="1"/>
  <c r="AB74" i="33"/>
  <c r="W74" i="33" s="1"/>
  <c r="V74" i="33" s="1"/>
  <c r="I192" i="21" s="1"/>
  <c r="AB75" i="33"/>
  <c r="W75" i="33" s="1"/>
  <c r="V75" i="33" s="1"/>
  <c r="I193" i="21" s="1"/>
  <c r="AB77" i="33"/>
  <c r="W77" i="33" s="1"/>
  <c r="V77" i="33" s="1"/>
  <c r="I195" i="21" s="1"/>
  <c r="AB78" i="33"/>
  <c r="W78" i="33" s="1"/>
  <c r="V78" i="33" s="1"/>
  <c r="I196" i="21" s="1"/>
  <c r="AB54" i="33"/>
  <c r="W54" i="33" s="1"/>
  <c r="V54" i="33" s="1"/>
  <c r="I172" i="21" s="1"/>
  <c r="AB46" i="33"/>
  <c r="W46" i="33" s="1"/>
  <c r="V46" i="33" s="1"/>
  <c r="I164" i="21" s="1"/>
  <c r="V90" i="23"/>
  <c r="F122" i="21"/>
  <c r="Q111" i="23"/>
  <c r="Q109" i="23" s="1"/>
  <c r="AA109" i="23" s="1"/>
  <c r="U100" i="23" s="1"/>
  <c r="M78" i="23"/>
  <c r="U69" i="23" s="1"/>
  <c r="N12" i="23"/>
  <c r="T89" i="23"/>
  <c r="AL91" i="23"/>
  <c r="X89" i="23"/>
  <c r="AG91" i="23"/>
  <c r="N14" i="23"/>
  <c r="AI44" i="23"/>
  <c r="F141" i="23"/>
  <c r="D242" i="21"/>
  <c r="D240" i="21"/>
  <c r="N30" i="23"/>
  <c r="AB4" i="33"/>
  <c r="W4" i="33" s="1"/>
  <c r="E15" i="30"/>
  <c r="D16" i="31"/>
  <c r="D15" i="11"/>
  <c r="T29" i="23" l="1"/>
  <c r="D122" i="21"/>
  <c r="N6" i="23" s="1"/>
  <c r="EK242" i="21"/>
  <c r="EK240" i="21"/>
  <c r="DS242" i="21"/>
  <c r="DS240" i="21"/>
  <c r="GJ242" i="21"/>
  <c r="GJ240" i="21"/>
  <c r="JS240" i="21"/>
  <c r="JS242" i="21"/>
  <c r="EE242" i="21"/>
  <c r="EE240" i="21"/>
  <c r="FF242" i="21"/>
  <c r="FF240" i="21"/>
  <c r="IR242" i="21"/>
  <c r="IR240" i="21"/>
  <c r="L242" i="21"/>
  <c r="L240" i="21"/>
  <c r="DP242" i="21"/>
  <c r="DP240" i="21"/>
  <c r="CU242" i="21"/>
  <c r="CU240" i="21"/>
  <c r="FR240" i="21"/>
  <c r="FR242" i="21"/>
  <c r="JP242" i="21"/>
  <c r="JP240" i="21"/>
  <c r="ET240" i="21"/>
  <c r="ET242" i="21"/>
  <c r="U242" i="21"/>
  <c r="U240" i="21"/>
  <c r="BB240" i="21"/>
  <c r="BB242" i="21"/>
  <c r="BN240" i="21"/>
  <c r="BN242" i="21"/>
  <c r="O240" i="21"/>
  <c r="O242" i="21"/>
  <c r="BQ242" i="21"/>
  <c r="BQ240" i="21"/>
  <c r="JY242" i="21"/>
  <c r="JY240" i="21"/>
  <c r="HZ242" i="21"/>
  <c r="HZ240" i="21"/>
  <c r="DY242" i="21"/>
  <c r="DY240" i="21"/>
  <c r="AV242" i="21"/>
  <c r="AV240" i="21"/>
  <c r="EH242" i="21"/>
  <c r="EH240" i="21"/>
  <c r="FL242" i="21"/>
  <c r="FL240" i="21"/>
  <c r="HQ242" i="21"/>
  <c r="HQ240" i="21"/>
  <c r="FU242" i="21"/>
  <c r="FU240" i="21"/>
  <c r="GM242" i="21"/>
  <c r="GM240" i="21"/>
  <c r="AM242" i="21"/>
  <c r="AM240" i="21"/>
  <c r="CR242" i="21"/>
  <c r="CR240" i="21"/>
  <c r="I240" i="21"/>
  <c r="I242" i="21"/>
  <c r="IO242" i="21"/>
  <c r="IO240" i="21"/>
  <c r="AY242" i="21"/>
  <c r="AY240" i="21"/>
  <c r="FC242" i="21"/>
  <c r="FC240" i="21"/>
  <c r="JG242" i="21"/>
  <c r="JG240" i="21"/>
  <c r="DD242" i="21"/>
  <c r="DD240" i="21"/>
  <c r="EQ242" i="21"/>
  <c r="EQ240" i="21"/>
  <c r="IF240" i="21"/>
  <c r="IF242" i="21"/>
  <c r="GY240" i="21"/>
  <c r="GY242" i="21"/>
  <c r="GS242" i="21"/>
  <c r="GS240" i="21"/>
  <c r="JV240" i="21"/>
  <c r="JV242" i="21"/>
  <c r="BZ240" i="21"/>
  <c r="BZ242" i="21"/>
  <c r="AJ240" i="21"/>
  <c r="AJ242" i="21"/>
  <c r="GP240" i="21"/>
  <c r="GP242" i="21"/>
  <c r="GV242" i="21"/>
  <c r="GV240" i="21"/>
  <c r="BK242" i="21"/>
  <c r="BK240" i="21"/>
  <c r="X242" i="21"/>
  <c r="X240" i="21"/>
  <c r="HE242" i="21"/>
  <c r="HE240" i="21"/>
  <c r="HT242" i="21"/>
  <c r="HT240" i="21"/>
  <c r="II240" i="21"/>
  <c r="II242" i="21"/>
  <c r="KK242" i="21"/>
  <c r="KK240" i="21"/>
  <c r="AG242" i="21"/>
  <c r="AG240" i="21"/>
  <c r="IC240" i="21"/>
  <c r="IC242" i="21"/>
  <c r="HH240" i="21"/>
  <c r="HH242" i="21"/>
  <c r="GD242" i="21"/>
  <c r="GD240" i="21"/>
  <c r="EW242" i="21"/>
  <c r="EW240" i="21"/>
  <c r="JM240" i="21"/>
  <c r="JM242" i="21"/>
  <c r="HB242" i="21"/>
  <c r="HB240" i="21"/>
  <c r="KN240" i="21"/>
  <c r="KN242" i="21"/>
  <c r="HW242" i="21"/>
  <c r="HW240" i="21"/>
  <c r="BT242" i="21"/>
  <c r="BT240" i="21"/>
  <c r="DA240" i="21"/>
  <c r="DA242" i="21"/>
  <c r="DJ242" i="21"/>
  <c r="DJ240" i="21"/>
  <c r="GG240" i="21"/>
  <c r="GG242" i="21"/>
  <c r="IU240" i="21"/>
  <c r="IU242" i="21"/>
  <c r="EN240" i="21"/>
  <c r="EN242" i="21"/>
  <c r="DM242" i="21"/>
  <c r="DM240" i="21"/>
  <c r="EB242" i="21"/>
  <c r="EB240" i="21"/>
  <c r="JJ240" i="21"/>
  <c r="JJ242" i="21"/>
  <c r="KB242" i="21"/>
  <c r="KB240" i="21"/>
  <c r="AS240" i="21"/>
  <c r="AS242" i="21"/>
  <c r="CI240" i="21"/>
  <c r="CI242" i="21"/>
  <c r="CC242" i="21"/>
  <c r="CC240" i="21"/>
  <c r="AA242" i="21"/>
  <c r="AA240" i="21"/>
  <c r="AP242" i="21"/>
  <c r="AP240" i="21"/>
  <c r="KH240" i="21"/>
  <c r="KH242" i="21"/>
  <c r="GA242" i="21"/>
  <c r="GA240" i="21"/>
  <c r="FI242" i="21"/>
  <c r="FI240" i="21"/>
  <c r="AD242" i="21"/>
  <c r="AD240" i="21"/>
  <c r="CX240" i="21"/>
  <c r="CX242" i="21"/>
  <c r="BE242" i="21"/>
  <c r="BE240" i="21"/>
  <c r="CF242" i="21"/>
  <c r="CF240" i="21"/>
  <c r="HN240" i="21"/>
  <c r="HN242" i="21"/>
  <c r="JA242" i="21"/>
  <c r="JA240" i="21"/>
  <c r="DV240" i="21"/>
  <c r="DV242" i="21"/>
  <c r="FO242" i="21"/>
  <c r="FO240" i="21"/>
  <c r="KE242" i="21"/>
  <c r="KE240" i="21"/>
  <c r="EZ242" i="21"/>
  <c r="EZ240" i="21"/>
  <c r="F240" i="21"/>
  <c r="F242" i="21"/>
  <c r="DG240" i="21"/>
  <c r="DG242" i="21"/>
  <c r="BW242" i="21"/>
  <c r="BW240" i="21"/>
  <c r="CO242" i="21"/>
  <c r="CO240" i="21"/>
  <c r="IL240" i="21"/>
  <c r="IL242" i="21"/>
  <c r="JD242" i="21"/>
  <c r="JD240" i="21"/>
  <c r="IX240" i="21"/>
  <c r="IX242" i="21"/>
  <c r="FX242" i="21"/>
  <c r="FX240" i="21"/>
  <c r="HK242" i="21"/>
  <c r="HK240" i="21"/>
  <c r="R240" i="21"/>
  <c r="R242" i="21"/>
  <c r="BH242" i="21"/>
  <c r="BH240" i="21"/>
  <c r="CL242" i="21"/>
  <c r="CL240" i="21"/>
  <c r="AB398" i="3"/>
  <c r="R415" i="3"/>
  <c r="H432" i="3"/>
  <c r="V4" i="33"/>
  <c r="Q92" i="23"/>
  <c r="M92" i="23"/>
  <c r="Q122" i="21"/>
  <c r="R432" i="3" l="1"/>
  <c r="H449" i="3"/>
  <c r="AB415" i="3"/>
  <c r="N122" i="21"/>
  <c r="P122" i="21" s="1"/>
  <c r="K50" i="21"/>
  <c r="K33" i="21"/>
  <c r="K41" i="21"/>
  <c r="K55" i="21"/>
  <c r="K38" i="21"/>
  <c r="K19" i="21"/>
  <c r="K22" i="21"/>
  <c r="K36" i="21"/>
  <c r="K52" i="21"/>
  <c r="K31" i="21"/>
  <c r="K42" i="21"/>
  <c r="K46" i="21"/>
  <c r="K29" i="21"/>
  <c r="K40" i="21"/>
  <c r="K30" i="21"/>
  <c r="K54" i="21"/>
  <c r="K24" i="21"/>
  <c r="K28" i="21"/>
  <c r="K48" i="21"/>
  <c r="K45" i="21"/>
  <c r="K53" i="21"/>
  <c r="K39" i="21"/>
  <c r="K57" i="21"/>
  <c r="K43" i="21"/>
  <c r="K21" i="21"/>
  <c r="K27" i="21"/>
  <c r="K20" i="21"/>
  <c r="K49" i="21"/>
  <c r="K25" i="21"/>
  <c r="K34" i="21"/>
  <c r="K26" i="21"/>
  <c r="K51" i="21"/>
  <c r="K35" i="21"/>
  <c r="K23" i="21"/>
  <c r="K47" i="21"/>
  <c r="K37" i="21"/>
  <c r="K44" i="21"/>
  <c r="K32" i="21"/>
  <c r="K56" i="21"/>
  <c r="C236" i="21"/>
  <c r="AF20" i="23" s="1"/>
  <c r="C234" i="21"/>
  <c r="C235" i="21"/>
  <c r="AF19" i="23" s="1"/>
  <c r="C238" i="21"/>
  <c r="AF22" i="23" s="1"/>
  <c r="C237" i="21"/>
  <c r="AF21" i="23" s="1"/>
  <c r="Q93" i="23"/>
  <c r="M93" i="23"/>
  <c r="I122" i="21"/>
  <c r="C141" i="21" l="1"/>
  <c r="E141" i="21" s="1"/>
  <c r="C138" i="21"/>
  <c r="E138" i="21" s="1"/>
  <c r="C125" i="21"/>
  <c r="E125" i="21" s="1"/>
  <c r="C131" i="21"/>
  <c r="E131" i="21" s="1"/>
  <c r="C132" i="21"/>
  <c r="E132" i="21" s="1"/>
  <c r="C133" i="21"/>
  <c r="E133" i="21" s="1"/>
  <c r="C156" i="21"/>
  <c r="E156" i="21" s="1"/>
  <c r="C148" i="21"/>
  <c r="E148" i="21" s="1"/>
  <c r="C127" i="21"/>
  <c r="E127" i="21" s="1"/>
  <c r="C143" i="21"/>
  <c r="E143" i="21" s="1"/>
  <c r="C128" i="21"/>
  <c r="E128" i="21" s="1"/>
  <c r="C126" i="21"/>
  <c r="E126" i="21" s="1"/>
  <c r="C123" i="21"/>
  <c r="E123" i="21" s="1"/>
  <c r="C159" i="21"/>
  <c r="E159" i="21" s="1"/>
  <c r="C137" i="21"/>
  <c r="E137" i="21" s="1"/>
  <c r="C139" i="21"/>
  <c r="E139" i="21" s="1"/>
  <c r="C153" i="21"/>
  <c r="E153" i="21" s="1"/>
  <c r="C163" i="21"/>
  <c r="E163" i="21" s="1"/>
  <c r="C167" i="21"/>
  <c r="E167" i="21" s="1"/>
  <c r="C171" i="21"/>
  <c r="E171" i="21" s="1"/>
  <c r="C175" i="21"/>
  <c r="E175" i="21" s="1"/>
  <c r="C179" i="21"/>
  <c r="E179" i="21" s="1"/>
  <c r="C187" i="21"/>
  <c r="E187" i="21" s="1"/>
  <c r="C191" i="21"/>
  <c r="E191" i="21" s="1"/>
  <c r="C199" i="21"/>
  <c r="E199" i="21" s="1"/>
  <c r="C207" i="21"/>
  <c r="E207" i="21" s="1"/>
  <c r="C215" i="21"/>
  <c r="E215" i="21" s="1"/>
  <c r="C200" i="21"/>
  <c r="E200" i="21" s="1"/>
  <c r="C212" i="21"/>
  <c r="E212" i="21" s="1"/>
  <c r="C160" i="21"/>
  <c r="E160" i="21" s="1"/>
  <c r="C164" i="21"/>
  <c r="E164" i="21" s="1"/>
  <c r="C168" i="21"/>
  <c r="E168" i="21" s="1"/>
  <c r="C172" i="21"/>
  <c r="E172" i="21" s="1"/>
  <c r="C176" i="21"/>
  <c r="E176" i="21" s="1"/>
  <c r="C180" i="21"/>
  <c r="E180" i="21" s="1"/>
  <c r="C184" i="21"/>
  <c r="E184" i="21" s="1"/>
  <c r="C188" i="21"/>
  <c r="E188" i="21" s="1"/>
  <c r="C196" i="21"/>
  <c r="E196" i="21" s="1"/>
  <c r="C204" i="21"/>
  <c r="E204" i="21" s="1"/>
  <c r="C220" i="21"/>
  <c r="E220" i="21" s="1"/>
  <c r="C161" i="21"/>
  <c r="E161" i="21" s="1"/>
  <c r="C165" i="21"/>
  <c r="E165" i="21" s="1"/>
  <c r="C169" i="21"/>
  <c r="E169" i="21" s="1"/>
  <c r="C173" i="21"/>
  <c r="E173" i="21" s="1"/>
  <c r="C177" i="21"/>
  <c r="E177" i="21" s="1"/>
  <c r="C181" i="21"/>
  <c r="E181" i="21" s="1"/>
  <c r="C185" i="21"/>
  <c r="E185" i="21" s="1"/>
  <c r="C189" i="21"/>
  <c r="E189" i="21" s="1"/>
  <c r="C193" i="21"/>
  <c r="E193" i="21" s="1"/>
  <c r="C197" i="21"/>
  <c r="E197" i="21" s="1"/>
  <c r="C201" i="21"/>
  <c r="E201" i="21" s="1"/>
  <c r="C205" i="21"/>
  <c r="E205" i="21" s="1"/>
  <c r="C209" i="21"/>
  <c r="E209" i="21" s="1"/>
  <c r="C213" i="21"/>
  <c r="E213" i="21" s="1"/>
  <c r="C217" i="21"/>
  <c r="E217" i="21" s="1"/>
  <c r="C221" i="21"/>
  <c r="E221" i="21" s="1"/>
  <c r="C162" i="21"/>
  <c r="E162" i="21" s="1"/>
  <c r="C166" i="21"/>
  <c r="E166" i="21" s="1"/>
  <c r="C170" i="21"/>
  <c r="E170" i="21" s="1"/>
  <c r="C174" i="21"/>
  <c r="E174" i="21" s="1"/>
  <c r="C178" i="21"/>
  <c r="E178" i="21" s="1"/>
  <c r="C182" i="21"/>
  <c r="E182" i="21" s="1"/>
  <c r="C186" i="21"/>
  <c r="E186" i="21" s="1"/>
  <c r="C190" i="21"/>
  <c r="E190" i="21" s="1"/>
  <c r="C194" i="21"/>
  <c r="E194" i="21" s="1"/>
  <c r="C198" i="21"/>
  <c r="E198" i="21" s="1"/>
  <c r="C202" i="21"/>
  <c r="E202" i="21" s="1"/>
  <c r="C206" i="21"/>
  <c r="E206" i="21" s="1"/>
  <c r="C210" i="21"/>
  <c r="E210" i="21" s="1"/>
  <c r="C214" i="21"/>
  <c r="E214" i="21" s="1"/>
  <c r="C218" i="21"/>
  <c r="E218" i="21" s="1"/>
  <c r="C183" i="21"/>
  <c r="E183" i="21" s="1"/>
  <c r="C195" i="21"/>
  <c r="E195" i="21" s="1"/>
  <c r="C203" i="21"/>
  <c r="E203" i="21" s="1"/>
  <c r="C211" i="21"/>
  <c r="E211" i="21" s="1"/>
  <c r="C219" i="21"/>
  <c r="E219" i="21" s="1"/>
  <c r="C192" i="21"/>
  <c r="E192" i="21" s="1"/>
  <c r="C208" i="21"/>
  <c r="E208" i="21" s="1"/>
  <c r="C216" i="21"/>
  <c r="E216" i="21" s="1"/>
  <c r="C136" i="21"/>
  <c r="E136" i="21" s="1"/>
  <c r="C151" i="21"/>
  <c r="E151" i="21" s="1"/>
  <c r="C155" i="21"/>
  <c r="E155" i="21" s="1"/>
  <c r="C157" i="21"/>
  <c r="E157" i="21" s="1"/>
  <c r="C134" i="21"/>
  <c r="E134" i="21" s="1"/>
  <c r="C144" i="21"/>
  <c r="E144" i="21" s="1"/>
  <c r="C135" i="21"/>
  <c r="E135" i="21" s="1"/>
  <c r="C142" i="21"/>
  <c r="E142" i="21" s="1"/>
  <c r="C145" i="21"/>
  <c r="E145" i="21" s="1"/>
  <c r="C154" i="21"/>
  <c r="E154" i="21" s="1"/>
  <c r="C149" i="21"/>
  <c r="E149" i="21" s="1"/>
  <c r="C158" i="21"/>
  <c r="E158" i="21" s="1"/>
  <c r="C146" i="21"/>
  <c r="E146" i="21" s="1"/>
  <c r="C130" i="21"/>
  <c r="E130" i="21" s="1"/>
  <c r="C129" i="21"/>
  <c r="E129" i="21" s="1"/>
  <c r="C124" i="21"/>
  <c r="E124" i="21" s="1"/>
  <c r="C147" i="21"/>
  <c r="E147" i="21" s="1"/>
  <c r="C152" i="21"/>
  <c r="E152" i="21" s="1"/>
  <c r="C150" i="21"/>
  <c r="E150" i="21" s="1"/>
  <c r="C140" i="21"/>
  <c r="E140" i="21" s="1"/>
  <c r="L27" i="21"/>
  <c r="M27" i="21" s="1"/>
  <c r="L57" i="21"/>
  <c r="M57" i="21" s="1"/>
  <c r="L29" i="21"/>
  <c r="M29" i="21" s="1"/>
  <c r="L44" i="21"/>
  <c r="M44" i="21" s="1"/>
  <c r="L37" i="21"/>
  <c r="M37" i="21" s="1"/>
  <c r="L23" i="21"/>
  <c r="M23" i="21" s="1"/>
  <c r="L34" i="21"/>
  <c r="M34" i="21" s="1"/>
  <c r="L21" i="21"/>
  <c r="M21" i="21" s="1"/>
  <c r="L39" i="21"/>
  <c r="M39" i="21" s="1"/>
  <c r="L45" i="21"/>
  <c r="M45" i="21" s="1"/>
  <c r="L24" i="21"/>
  <c r="M24" i="21" s="1"/>
  <c r="L54" i="21"/>
  <c r="M54" i="21" s="1"/>
  <c r="L42" i="21"/>
  <c r="M42" i="21" s="1"/>
  <c r="L22" i="21"/>
  <c r="N27" i="3" s="1"/>
  <c r="L19" i="21"/>
  <c r="M19" i="21" s="1"/>
  <c r="L55" i="21"/>
  <c r="N214" i="3" s="1"/>
  <c r="L33" i="21"/>
  <c r="M33" i="21" s="1"/>
  <c r="L35" i="21"/>
  <c r="M35" i="21" s="1"/>
  <c r="L49" i="21"/>
  <c r="M49" i="21" s="1"/>
  <c r="L52" i="21"/>
  <c r="M52" i="21" s="1"/>
  <c r="L26" i="21"/>
  <c r="M26" i="21" s="1"/>
  <c r="L25" i="21"/>
  <c r="M25" i="21" s="1"/>
  <c r="L20" i="21"/>
  <c r="M20" i="21" s="1"/>
  <c r="L43" i="21"/>
  <c r="N146" i="3" s="1"/>
  <c r="L48" i="21"/>
  <c r="M48" i="21" s="1"/>
  <c r="L46" i="21"/>
  <c r="M46" i="21" s="1"/>
  <c r="L36" i="21"/>
  <c r="M36" i="21" s="1"/>
  <c r="L28" i="21"/>
  <c r="N61" i="3" s="1"/>
  <c r="L56" i="21"/>
  <c r="M56" i="21" s="1"/>
  <c r="L32" i="21"/>
  <c r="M32" i="21" s="1"/>
  <c r="L47" i="21"/>
  <c r="M47" i="21" s="1"/>
  <c r="L51" i="21"/>
  <c r="D197" i="3" s="1"/>
  <c r="L53" i="21"/>
  <c r="M53" i="21" s="1"/>
  <c r="L30" i="21"/>
  <c r="M30" i="21" s="1"/>
  <c r="L40" i="21"/>
  <c r="M40" i="21" s="1"/>
  <c r="L31" i="21"/>
  <c r="M31" i="21" s="1"/>
  <c r="L38" i="21"/>
  <c r="M38" i="21" s="1"/>
  <c r="L41" i="21"/>
  <c r="M41" i="21" s="1"/>
  <c r="L50" i="21"/>
  <c r="M50" i="21" s="1"/>
  <c r="K91" i="21"/>
  <c r="K97" i="21"/>
  <c r="K81" i="21"/>
  <c r="K107" i="21"/>
  <c r="K79" i="21"/>
  <c r="K101" i="21"/>
  <c r="K109" i="21"/>
  <c r="K64" i="21"/>
  <c r="K96" i="21"/>
  <c r="K104" i="21"/>
  <c r="K78" i="21"/>
  <c r="K68" i="21"/>
  <c r="K110" i="21"/>
  <c r="K59" i="21"/>
  <c r="K86" i="21"/>
  <c r="K102" i="21"/>
  <c r="K117" i="21"/>
  <c r="K65" i="21"/>
  <c r="K112" i="21"/>
  <c r="K77" i="21"/>
  <c r="K67" i="21"/>
  <c r="K60" i="21"/>
  <c r="K73" i="21"/>
  <c r="K111" i="21"/>
  <c r="K62" i="21"/>
  <c r="K74" i="21"/>
  <c r="K83" i="21"/>
  <c r="K94" i="21"/>
  <c r="K99" i="21"/>
  <c r="K90" i="21"/>
  <c r="K58" i="21"/>
  <c r="K98" i="21"/>
  <c r="K95" i="21"/>
  <c r="K66" i="21"/>
  <c r="K70" i="21"/>
  <c r="K72" i="21"/>
  <c r="K105" i="21"/>
  <c r="K84" i="21"/>
  <c r="K93" i="21"/>
  <c r="K116" i="21"/>
  <c r="K103" i="21"/>
  <c r="K85" i="21"/>
  <c r="K80" i="21"/>
  <c r="K69" i="21"/>
  <c r="K115" i="21"/>
  <c r="K82" i="21"/>
  <c r="K61" i="21"/>
  <c r="K113" i="21"/>
  <c r="K100" i="21"/>
  <c r="K114" i="21"/>
  <c r="K88" i="21"/>
  <c r="K63" i="21"/>
  <c r="K89" i="21"/>
  <c r="K92" i="21"/>
  <c r="K87" i="21"/>
  <c r="K106" i="21"/>
  <c r="K71" i="21"/>
  <c r="K75" i="21"/>
  <c r="K76" i="21"/>
  <c r="K108" i="21"/>
  <c r="H466" i="3"/>
  <c r="R449" i="3"/>
  <c r="AB432" i="3"/>
  <c r="C240" i="21"/>
  <c r="C242" i="21"/>
  <c r="C122" i="21" s="1"/>
  <c r="R96" i="23"/>
  <c r="Z96" i="23" s="1"/>
  <c r="L47" i="23"/>
  <c r="H47" i="23"/>
  <c r="N96" i="23"/>
  <c r="V96" i="23" s="1"/>
  <c r="AF18" i="23"/>
  <c r="AD38" i="21" l="1"/>
  <c r="AD53" i="21"/>
  <c r="AD56" i="21"/>
  <c r="AD48" i="21"/>
  <c r="AD26" i="21"/>
  <c r="AD33" i="21"/>
  <c r="AD42" i="21"/>
  <c r="AD39" i="21"/>
  <c r="AD37" i="21"/>
  <c r="AD27" i="21"/>
  <c r="AD31" i="21"/>
  <c r="AD52" i="21"/>
  <c r="AD54" i="21"/>
  <c r="AD21" i="21"/>
  <c r="AD44" i="21"/>
  <c r="AD50" i="21"/>
  <c r="AD40" i="21"/>
  <c r="AD47" i="21"/>
  <c r="AD36" i="21"/>
  <c r="AD20" i="21"/>
  <c r="AD49" i="21"/>
  <c r="AD19" i="21"/>
  <c r="AD24" i="21"/>
  <c r="AD34" i="21"/>
  <c r="AD29" i="21"/>
  <c r="AD41" i="21"/>
  <c r="AD30" i="21"/>
  <c r="AD32" i="21"/>
  <c r="AD46" i="21"/>
  <c r="AD25" i="21"/>
  <c r="AD35" i="21"/>
  <c r="AD45" i="21"/>
  <c r="AD23" i="21"/>
  <c r="AD57" i="21"/>
  <c r="X95" i="3"/>
  <c r="X10" i="3"/>
  <c r="N10" i="3"/>
  <c r="N44" i="3"/>
  <c r="N180" i="3"/>
  <c r="X146" i="3"/>
  <c r="X112" i="3"/>
  <c r="D61" i="3"/>
  <c r="D180" i="3"/>
  <c r="S145" i="21"/>
  <c r="R145" i="21"/>
  <c r="S158" i="21"/>
  <c r="R158" i="21"/>
  <c r="S137" i="21"/>
  <c r="R137" i="21"/>
  <c r="R128" i="21"/>
  <c r="S128" i="21"/>
  <c r="R156" i="21"/>
  <c r="S156" i="21"/>
  <c r="R125" i="21"/>
  <c r="S125" i="21"/>
  <c r="S146" i="21"/>
  <c r="R146" i="21"/>
  <c r="R136" i="21"/>
  <c r="S136" i="21"/>
  <c r="R126" i="21"/>
  <c r="S126" i="21"/>
  <c r="R131" i="21"/>
  <c r="S131" i="21"/>
  <c r="R157" i="21"/>
  <c r="S157" i="21"/>
  <c r="S150" i="21"/>
  <c r="R150" i="21"/>
  <c r="S129" i="21"/>
  <c r="R129" i="21"/>
  <c r="R149" i="21"/>
  <c r="S149" i="21"/>
  <c r="S135" i="21"/>
  <c r="R135" i="21"/>
  <c r="R155" i="21"/>
  <c r="S155" i="21"/>
  <c r="R159" i="21"/>
  <c r="S159" i="21"/>
  <c r="R143" i="21"/>
  <c r="S143" i="21"/>
  <c r="R133" i="21"/>
  <c r="S133" i="21"/>
  <c r="S138" i="21"/>
  <c r="R138" i="21"/>
  <c r="R147" i="21"/>
  <c r="S147" i="21"/>
  <c r="S134" i="21"/>
  <c r="R134" i="21"/>
  <c r="S139" i="21"/>
  <c r="R139" i="21"/>
  <c r="R148" i="21"/>
  <c r="S148" i="21"/>
  <c r="S140" i="21"/>
  <c r="R140" i="21"/>
  <c r="S124" i="21"/>
  <c r="R124" i="21"/>
  <c r="R142" i="21"/>
  <c r="S142" i="21"/>
  <c r="R152" i="21"/>
  <c r="S152" i="21"/>
  <c r="R130" i="21"/>
  <c r="S130" i="21"/>
  <c r="R154" i="21"/>
  <c r="S154" i="21"/>
  <c r="R144" i="21"/>
  <c r="S144" i="21"/>
  <c r="S151" i="21"/>
  <c r="R151" i="21"/>
  <c r="S153" i="21"/>
  <c r="R153" i="21"/>
  <c r="S123" i="21"/>
  <c r="R123" i="21"/>
  <c r="R127" i="21"/>
  <c r="S127" i="21"/>
  <c r="R132" i="21"/>
  <c r="S132" i="21"/>
  <c r="S141" i="21"/>
  <c r="R141" i="21"/>
  <c r="L92" i="21"/>
  <c r="M92" i="21" s="1"/>
  <c r="L85" i="21"/>
  <c r="M85" i="21" s="1"/>
  <c r="L90" i="21"/>
  <c r="M90" i="21" s="1"/>
  <c r="L65" i="21"/>
  <c r="M65" i="21" s="1"/>
  <c r="L101" i="21"/>
  <c r="M101" i="21" s="1"/>
  <c r="D231" i="3"/>
  <c r="L71" i="21"/>
  <c r="M71" i="21" s="1"/>
  <c r="L89" i="21"/>
  <c r="M89" i="21" s="1"/>
  <c r="L100" i="21"/>
  <c r="M100" i="21" s="1"/>
  <c r="L115" i="21"/>
  <c r="M115" i="21" s="1"/>
  <c r="L103" i="21"/>
  <c r="M103" i="21" s="1"/>
  <c r="L105" i="21"/>
  <c r="M105" i="21" s="1"/>
  <c r="L95" i="21"/>
  <c r="X435" i="3" s="1"/>
  <c r="L99" i="21"/>
  <c r="M99" i="21" s="1"/>
  <c r="L62" i="21"/>
  <c r="M62" i="21" s="1"/>
  <c r="L67" i="21"/>
  <c r="M67" i="21" s="1"/>
  <c r="L117" i="21"/>
  <c r="M117" i="21" s="1"/>
  <c r="L110" i="21"/>
  <c r="M110" i="21" s="1"/>
  <c r="L96" i="21"/>
  <c r="M96" i="21" s="1"/>
  <c r="L79" i="21"/>
  <c r="M79" i="21" s="1"/>
  <c r="L91" i="21"/>
  <c r="M91" i="21" s="1"/>
  <c r="M51" i="21"/>
  <c r="M28" i="21"/>
  <c r="M43" i="21"/>
  <c r="M55" i="21"/>
  <c r="M22" i="21"/>
  <c r="L114" i="21"/>
  <c r="M114" i="21" s="1"/>
  <c r="L66" i="21"/>
  <c r="M66" i="21" s="1"/>
  <c r="L60" i="21"/>
  <c r="D248" i="3" s="1"/>
  <c r="L104" i="21"/>
  <c r="M104" i="21" s="1"/>
  <c r="L63" i="21"/>
  <c r="M63" i="21" s="1"/>
  <c r="L116" i="21"/>
  <c r="M116" i="21" s="1"/>
  <c r="L94" i="21"/>
  <c r="M94" i="21" s="1"/>
  <c r="L102" i="21"/>
  <c r="M102" i="21" s="1"/>
  <c r="L107" i="21"/>
  <c r="M107" i="21" s="1"/>
  <c r="L75" i="21"/>
  <c r="M75" i="21" s="1"/>
  <c r="L82" i="21"/>
  <c r="N367" i="3" s="1"/>
  <c r="L84" i="21"/>
  <c r="M84" i="21" s="1"/>
  <c r="L74" i="21"/>
  <c r="M74" i="21" s="1"/>
  <c r="L59" i="21"/>
  <c r="M59" i="21" s="1"/>
  <c r="L97" i="21"/>
  <c r="M97" i="21" s="1"/>
  <c r="L108" i="21"/>
  <c r="M108" i="21" s="1"/>
  <c r="L106" i="21"/>
  <c r="N503" i="3" s="1"/>
  <c r="L113" i="21"/>
  <c r="M113" i="21" s="1"/>
  <c r="L69" i="21"/>
  <c r="M69" i="21" s="1"/>
  <c r="L72" i="21"/>
  <c r="M72" i="21" s="1"/>
  <c r="L98" i="21"/>
  <c r="X452" i="3" s="1"/>
  <c r="L111" i="21"/>
  <c r="M111" i="21" s="1"/>
  <c r="L77" i="21"/>
  <c r="M77" i="21" s="1"/>
  <c r="L68" i="21"/>
  <c r="M68" i="21" s="1"/>
  <c r="L64" i="21"/>
  <c r="N265" i="3" s="1"/>
  <c r="L76" i="21"/>
  <c r="M76" i="21" s="1"/>
  <c r="L87" i="21"/>
  <c r="M87" i="21" s="1"/>
  <c r="L88" i="21"/>
  <c r="M88" i="21" s="1"/>
  <c r="L61" i="21"/>
  <c r="M61" i="21" s="1"/>
  <c r="L80" i="21"/>
  <c r="M80" i="21" s="1"/>
  <c r="L93" i="21"/>
  <c r="M93" i="21" s="1"/>
  <c r="L70" i="21"/>
  <c r="M70" i="21" s="1"/>
  <c r="L58" i="21"/>
  <c r="M58" i="21" s="1"/>
  <c r="L83" i="21"/>
  <c r="M83" i="21" s="1"/>
  <c r="L73" i="21"/>
  <c r="M73" i="21" s="1"/>
  <c r="L112" i="21"/>
  <c r="M112" i="21" s="1"/>
  <c r="L86" i="21"/>
  <c r="M86" i="21" s="1"/>
  <c r="L78" i="21"/>
  <c r="M78" i="21" s="1"/>
  <c r="L109" i="21"/>
  <c r="M109" i="21" s="1"/>
  <c r="L81" i="21"/>
  <c r="M81" i="21" s="1"/>
  <c r="R218" i="21"/>
  <c r="S218" i="21"/>
  <c r="R213" i="21"/>
  <c r="S213" i="21"/>
  <c r="R177" i="21"/>
  <c r="S177" i="21"/>
  <c r="S220" i="21"/>
  <c r="R220" i="21"/>
  <c r="S204" i="21"/>
  <c r="R204" i="21"/>
  <c r="R190" i="21"/>
  <c r="S190" i="21"/>
  <c r="S207" i="21"/>
  <c r="R207" i="21"/>
  <c r="R200" i="21"/>
  <c r="S200" i="21"/>
  <c r="R181" i="21"/>
  <c r="S181" i="21"/>
  <c r="S196" i="21"/>
  <c r="R196" i="21"/>
  <c r="S184" i="21"/>
  <c r="R184" i="21"/>
  <c r="R168" i="21"/>
  <c r="S168" i="21"/>
  <c r="R195" i="21"/>
  <c r="S195" i="21"/>
  <c r="S179" i="21"/>
  <c r="R179" i="21"/>
  <c r="R167" i="21"/>
  <c r="S167" i="21"/>
  <c r="R165" i="21"/>
  <c r="S165" i="21"/>
  <c r="R201" i="21"/>
  <c r="S201" i="21"/>
  <c r="R209" i="21"/>
  <c r="S209" i="21"/>
  <c r="R210" i="21"/>
  <c r="S210" i="21"/>
  <c r="S216" i="21"/>
  <c r="R216" i="21"/>
  <c r="R193" i="21"/>
  <c r="S193" i="21"/>
  <c r="S219" i="21"/>
  <c r="R219" i="21"/>
  <c r="S203" i="21"/>
  <c r="R203" i="21"/>
  <c r="R197" i="21"/>
  <c r="S197" i="21"/>
  <c r="R178" i="21"/>
  <c r="S178" i="21"/>
  <c r="S194" i="21"/>
  <c r="R194" i="21"/>
  <c r="S180" i="21"/>
  <c r="R180" i="21"/>
  <c r="R163" i="21"/>
  <c r="S163" i="21"/>
  <c r="R191" i="21"/>
  <c r="S191" i="21"/>
  <c r="R175" i="21"/>
  <c r="S175" i="21"/>
  <c r="R164" i="21"/>
  <c r="S164" i="21"/>
  <c r="R161" i="21"/>
  <c r="S161" i="21"/>
  <c r="R221" i="21"/>
  <c r="S221" i="21"/>
  <c r="R205" i="21"/>
  <c r="S205" i="21"/>
  <c r="R206" i="21"/>
  <c r="S206" i="21"/>
  <c r="S212" i="21"/>
  <c r="R212" i="21"/>
  <c r="R174" i="21"/>
  <c r="S174" i="21"/>
  <c r="S215" i="21"/>
  <c r="R215" i="21"/>
  <c r="R198" i="21"/>
  <c r="S198" i="21"/>
  <c r="R189" i="21"/>
  <c r="S189" i="21"/>
  <c r="R173" i="21"/>
  <c r="S173" i="21"/>
  <c r="S192" i="21"/>
  <c r="R192" i="21"/>
  <c r="S176" i="21"/>
  <c r="R176" i="21"/>
  <c r="R160" i="21"/>
  <c r="S160" i="21"/>
  <c r="S187" i="21"/>
  <c r="R187" i="21"/>
  <c r="S171" i="21"/>
  <c r="R171" i="21"/>
  <c r="S166" i="21"/>
  <c r="R166" i="21"/>
  <c r="R217" i="21"/>
  <c r="S217" i="21"/>
  <c r="R185" i="21"/>
  <c r="S185" i="21"/>
  <c r="R202" i="21"/>
  <c r="S202" i="21"/>
  <c r="S208" i="21"/>
  <c r="R208" i="21"/>
  <c r="R214" i="21"/>
  <c r="S214" i="21"/>
  <c r="S211" i="21"/>
  <c r="R211" i="21"/>
  <c r="R182" i="21"/>
  <c r="S182" i="21"/>
  <c r="R186" i="21"/>
  <c r="S186" i="21"/>
  <c r="R169" i="21"/>
  <c r="S169" i="21"/>
  <c r="S188" i="21"/>
  <c r="R188" i="21"/>
  <c r="S172" i="21"/>
  <c r="R172" i="21"/>
  <c r="S199" i="21"/>
  <c r="R199" i="21"/>
  <c r="R183" i="21"/>
  <c r="S183" i="21"/>
  <c r="R170" i="21"/>
  <c r="S170" i="21"/>
  <c r="S162" i="21"/>
  <c r="R162" i="21"/>
  <c r="AB449" i="3"/>
  <c r="H483" i="3"/>
  <c r="R466" i="3"/>
  <c r="X62" i="23"/>
  <c r="AA47" i="23"/>
  <c r="AB62" i="23"/>
  <c r="AE47" i="23"/>
  <c r="E122" i="21"/>
  <c r="AF24" i="23"/>
  <c r="P53" i="23" s="1"/>
  <c r="K18" i="21"/>
  <c r="AF23" i="23"/>
  <c r="D146" i="3"/>
  <c r="D163" i="3"/>
  <c r="D78" i="3"/>
  <c r="X44" i="3"/>
  <c r="N129" i="3"/>
  <c r="N95" i="3"/>
  <c r="N197" i="3"/>
  <c r="N163" i="3"/>
  <c r="D44" i="3"/>
  <c r="X214" i="3"/>
  <c r="D95" i="3"/>
  <c r="D214" i="3"/>
  <c r="D129" i="3"/>
  <c r="D112" i="3"/>
  <c r="X163" i="3"/>
  <c r="N78" i="3"/>
  <c r="X78" i="3"/>
  <c r="X197" i="3"/>
  <c r="X180" i="3"/>
  <c r="X61" i="3"/>
  <c r="D27" i="3"/>
  <c r="N112" i="3"/>
  <c r="X129" i="3"/>
  <c r="X27" i="3"/>
  <c r="AD55" i="21" l="1"/>
  <c r="AD91" i="21"/>
  <c r="AD117" i="21"/>
  <c r="AD66" i="21"/>
  <c r="AD43" i="21"/>
  <c r="AD28" i="21"/>
  <c r="AD96" i="21"/>
  <c r="AD62" i="21"/>
  <c r="AD71" i="21"/>
  <c r="AD22" i="21"/>
  <c r="AD51" i="21"/>
  <c r="X418" i="3"/>
  <c r="N418" i="3"/>
  <c r="N469" i="3"/>
  <c r="X231" i="3"/>
  <c r="D571" i="3"/>
  <c r="X554" i="3"/>
  <c r="X469" i="3"/>
  <c r="X367" i="3"/>
  <c r="N333" i="3"/>
  <c r="D537" i="3"/>
  <c r="X350" i="3"/>
  <c r="D282" i="3"/>
  <c r="D333" i="3"/>
  <c r="X401" i="3"/>
  <c r="X265" i="3"/>
  <c r="X537" i="3"/>
  <c r="X486" i="3"/>
  <c r="D469" i="3"/>
  <c r="D316" i="3"/>
  <c r="N554" i="3"/>
  <c r="X299" i="3"/>
  <c r="D554" i="3"/>
  <c r="N537" i="3"/>
  <c r="N299" i="3"/>
  <c r="X282" i="3"/>
  <c r="D384" i="3"/>
  <c r="X248" i="3"/>
  <c r="D503" i="3"/>
  <c r="D418" i="3"/>
  <c r="D452" i="3"/>
  <c r="N520" i="3"/>
  <c r="N350" i="3"/>
  <c r="N486" i="3"/>
  <c r="N401" i="3"/>
  <c r="D486" i="3"/>
  <c r="D520" i="3"/>
  <c r="D367" i="3"/>
  <c r="N282" i="3"/>
  <c r="X316" i="3"/>
  <c r="M95" i="21"/>
  <c r="N384" i="3"/>
  <c r="AD116" i="21"/>
  <c r="Y554" i="3"/>
  <c r="AD103" i="21"/>
  <c r="AD104" i="21"/>
  <c r="Y486" i="3"/>
  <c r="AD100" i="21"/>
  <c r="O469" i="3"/>
  <c r="E282" i="3"/>
  <c r="N452" i="3"/>
  <c r="X520" i="3"/>
  <c r="AD73" i="21"/>
  <c r="O316" i="3"/>
  <c r="AD87" i="21"/>
  <c r="E401" i="3"/>
  <c r="AD77" i="21"/>
  <c r="Y333" i="3"/>
  <c r="AD97" i="21"/>
  <c r="O452" i="3"/>
  <c r="AD94" i="21"/>
  <c r="O435" i="3"/>
  <c r="AD115" i="21"/>
  <c r="O554" i="3"/>
  <c r="Y265" i="3"/>
  <c r="AD65" i="21"/>
  <c r="AD78" i="21"/>
  <c r="E350" i="3"/>
  <c r="AD83" i="21"/>
  <c r="Y367" i="3"/>
  <c r="AD80" i="21"/>
  <c r="Y350" i="3"/>
  <c r="O333" i="3"/>
  <c r="AD76" i="21"/>
  <c r="AD111" i="21"/>
  <c r="E537" i="3"/>
  <c r="AD113" i="21"/>
  <c r="Y537" i="3"/>
  <c r="AD59" i="21"/>
  <c r="Y231" i="3"/>
  <c r="AD75" i="21"/>
  <c r="E333" i="3"/>
  <c r="AD114" i="21"/>
  <c r="E554" i="3"/>
  <c r="AD79" i="21"/>
  <c r="O350" i="3"/>
  <c r="AD105" i="21"/>
  <c r="E503" i="3"/>
  <c r="AD90" i="21"/>
  <c r="E418" i="3"/>
  <c r="AD109" i="21"/>
  <c r="O520" i="3"/>
  <c r="AD93" i="21"/>
  <c r="E435" i="3"/>
  <c r="AD69" i="21"/>
  <c r="E299" i="3"/>
  <c r="AD86" i="21"/>
  <c r="Y384" i="3"/>
  <c r="AD58" i="21"/>
  <c r="O231" i="3"/>
  <c r="AD74" i="21"/>
  <c r="Y316" i="3"/>
  <c r="AD107" i="21"/>
  <c r="Y503" i="3"/>
  <c r="AD99" i="21"/>
  <c r="E469" i="3"/>
  <c r="AD85" i="21"/>
  <c r="O384" i="3"/>
  <c r="AD110" i="21"/>
  <c r="Y520" i="3"/>
  <c r="AD61" i="21"/>
  <c r="O248" i="3"/>
  <c r="E367" i="3"/>
  <c r="AD81" i="21"/>
  <c r="AD112" i="21"/>
  <c r="O537" i="3"/>
  <c r="AD70" i="21"/>
  <c r="O299" i="3"/>
  <c r="AD88" i="21"/>
  <c r="O401" i="3"/>
  <c r="AD68" i="21"/>
  <c r="Y282" i="3"/>
  <c r="AD72" i="21"/>
  <c r="E316" i="3"/>
  <c r="AD108" i="21"/>
  <c r="E520" i="3"/>
  <c r="AD84" i="21"/>
  <c r="E384" i="3"/>
  <c r="AD102" i="21"/>
  <c r="E486" i="3"/>
  <c r="AD63" i="21"/>
  <c r="E265" i="3"/>
  <c r="AD67" i="21"/>
  <c r="O282" i="3"/>
  <c r="AD89" i="21"/>
  <c r="Y401" i="3"/>
  <c r="AD101" i="21"/>
  <c r="Y469" i="3"/>
  <c r="AD92" i="21"/>
  <c r="Y418" i="3"/>
  <c r="O486" i="3"/>
  <c r="E571" i="3"/>
  <c r="N316" i="3"/>
  <c r="N231" i="3"/>
  <c r="D435" i="3"/>
  <c r="N248" i="3"/>
  <c r="D401" i="3"/>
  <c r="X503" i="3"/>
  <c r="X333" i="3"/>
  <c r="N435" i="3"/>
  <c r="D299" i="3"/>
  <c r="D265" i="3"/>
  <c r="X384" i="3"/>
  <c r="M64" i="21"/>
  <c r="M98" i="21"/>
  <c r="M106" i="21"/>
  <c r="M82" i="21"/>
  <c r="M60" i="21"/>
  <c r="E452" i="3"/>
  <c r="Y299" i="3"/>
  <c r="Y248" i="3"/>
  <c r="O418" i="3"/>
  <c r="D350" i="3"/>
  <c r="L18" i="21"/>
  <c r="M18" i="21" s="1"/>
  <c r="O214" i="3"/>
  <c r="Y10" i="3"/>
  <c r="O27" i="3"/>
  <c r="Y146" i="3"/>
  <c r="O44" i="3"/>
  <c r="E197" i="3"/>
  <c r="O146" i="3"/>
  <c r="O10" i="3"/>
  <c r="E61" i="3"/>
  <c r="O180" i="3"/>
  <c r="O61" i="3"/>
  <c r="Y112" i="3"/>
  <c r="E180" i="3"/>
  <c r="Y95" i="3"/>
  <c r="E231" i="3"/>
  <c r="AB466" i="3"/>
  <c r="H500" i="3"/>
  <c r="R483" i="3"/>
  <c r="R122" i="21"/>
  <c r="T122" i="21" s="1"/>
  <c r="S122" i="21"/>
  <c r="AD95" i="21" l="1"/>
  <c r="Y435" i="3"/>
  <c r="D10" i="3"/>
  <c r="AD60" i="21"/>
  <c r="E248" i="3"/>
  <c r="AD64" i="21"/>
  <c r="O265" i="3"/>
  <c r="N13" i="23"/>
  <c r="AD82" i="21"/>
  <c r="O367" i="3"/>
  <c r="AD98" i="21"/>
  <c r="Y452" i="3"/>
  <c r="AD106" i="21"/>
  <c r="O503" i="3"/>
  <c r="E10" i="3"/>
  <c r="AD18" i="21"/>
  <c r="U124" i="21"/>
  <c r="Z124" i="21" s="1"/>
  <c r="U130" i="21"/>
  <c r="Z130" i="21" s="1"/>
  <c r="U157" i="21"/>
  <c r="Z157" i="21" s="1"/>
  <c r="U126" i="21"/>
  <c r="Z126" i="21" s="1"/>
  <c r="U148" i="21"/>
  <c r="Z148" i="21" s="1"/>
  <c r="U155" i="21"/>
  <c r="Z155" i="21" s="1"/>
  <c r="U156" i="21"/>
  <c r="Z156" i="21" s="1"/>
  <c r="U153" i="21"/>
  <c r="Z153" i="21" s="1"/>
  <c r="U146" i="21"/>
  <c r="Z146" i="21" s="1"/>
  <c r="U151" i="21"/>
  <c r="Z151" i="21" s="1"/>
  <c r="U154" i="21"/>
  <c r="Z154" i="21" s="1"/>
  <c r="U133" i="21"/>
  <c r="Z133" i="21" s="1"/>
  <c r="U149" i="21"/>
  <c r="Z149" i="21" s="1"/>
  <c r="U136" i="21"/>
  <c r="Z136" i="21" s="1"/>
  <c r="U132" i="21"/>
  <c r="Z132" i="21" s="1"/>
  <c r="U145" i="21"/>
  <c r="Z145" i="21" s="1"/>
  <c r="U138" i="21"/>
  <c r="Z138" i="21" s="1"/>
  <c r="U140" i="21"/>
  <c r="Z140" i="21" s="1"/>
  <c r="U152" i="21"/>
  <c r="Z152" i="21" s="1"/>
  <c r="U159" i="21"/>
  <c r="Z159" i="21" s="1"/>
  <c r="U127" i="21"/>
  <c r="Z127" i="21" s="1"/>
  <c r="U134" i="21"/>
  <c r="Z134" i="21" s="1"/>
  <c r="U123" i="21"/>
  <c r="Z123" i="21" s="1"/>
  <c r="U158" i="21"/>
  <c r="Z158" i="21" s="1"/>
  <c r="U142" i="21"/>
  <c r="Z142" i="21" s="1"/>
  <c r="U131" i="21"/>
  <c r="Z131" i="21" s="1"/>
  <c r="U125" i="21"/>
  <c r="Z125" i="21" s="1"/>
  <c r="U128" i="21"/>
  <c r="Z128" i="21" s="1"/>
  <c r="U150" i="21"/>
  <c r="Z150" i="21" s="1"/>
  <c r="U135" i="21"/>
  <c r="Z135" i="21" s="1"/>
  <c r="U137" i="21"/>
  <c r="Z137" i="21" s="1"/>
  <c r="U141" i="21"/>
  <c r="Z141" i="21" s="1"/>
  <c r="U144" i="21"/>
  <c r="Z144" i="21" s="1"/>
  <c r="U147" i="21"/>
  <c r="Z147" i="21" s="1"/>
  <c r="U143" i="21"/>
  <c r="Z143" i="21" s="1"/>
  <c r="U129" i="21"/>
  <c r="Z129" i="21" s="1"/>
  <c r="U139" i="21"/>
  <c r="Z139" i="21" s="1"/>
  <c r="U200" i="21"/>
  <c r="Z200" i="21" s="1"/>
  <c r="U182" i="21"/>
  <c r="Z182" i="21" s="1"/>
  <c r="U212" i="21"/>
  <c r="Z212" i="21" s="1"/>
  <c r="U172" i="21"/>
  <c r="Z172" i="21" s="1"/>
  <c r="U184" i="21"/>
  <c r="Z184" i="21" s="1"/>
  <c r="U187" i="21"/>
  <c r="Z187" i="21" s="1"/>
  <c r="U218" i="21"/>
  <c r="Z218" i="21" s="1"/>
  <c r="U206" i="21"/>
  <c r="Z206" i="21" s="1"/>
  <c r="U161" i="21"/>
  <c r="Z161" i="21" s="1"/>
  <c r="U168" i="21"/>
  <c r="Z168" i="21" s="1"/>
  <c r="U194" i="21"/>
  <c r="Z194" i="21" s="1"/>
  <c r="U217" i="21"/>
  <c r="Z217" i="21" s="1"/>
  <c r="U169" i="21"/>
  <c r="Z169" i="21" s="1"/>
  <c r="U179" i="21"/>
  <c r="Z179" i="21" s="1"/>
  <c r="U178" i="21"/>
  <c r="Z178" i="21" s="1"/>
  <c r="U215" i="21"/>
  <c r="Z215" i="21" s="1"/>
  <c r="U162" i="21"/>
  <c r="Z162" i="21" s="1"/>
  <c r="U209" i="21"/>
  <c r="Z209" i="21" s="1"/>
  <c r="U166" i="21"/>
  <c r="Z166" i="21" s="1"/>
  <c r="U177" i="21"/>
  <c r="Z177" i="21" s="1"/>
  <c r="U203" i="21"/>
  <c r="Z203" i="21" s="1"/>
  <c r="U174" i="21"/>
  <c r="Z174" i="21" s="1"/>
  <c r="U186" i="21"/>
  <c r="Z186" i="21" s="1"/>
  <c r="U176" i="21"/>
  <c r="Z176" i="21" s="1"/>
  <c r="U219" i="21"/>
  <c r="Z219" i="21" s="1"/>
  <c r="U196" i="21"/>
  <c r="Z196" i="21" s="1"/>
  <c r="U185" i="21"/>
  <c r="Z185" i="21" s="1"/>
  <c r="U213" i="21"/>
  <c r="Z213" i="21" s="1"/>
  <c r="U165" i="21"/>
  <c r="Z165" i="21" s="1"/>
  <c r="U205" i="21"/>
  <c r="Z205" i="21" s="1"/>
  <c r="U202" i="21"/>
  <c r="Z202" i="21" s="1"/>
  <c r="U183" i="21"/>
  <c r="Z183" i="21" s="1"/>
  <c r="U201" i="21"/>
  <c r="Z201" i="21" s="1"/>
  <c r="U191" i="21"/>
  <c r="Z191" i="21" s="1"/>
  <c r="U192" i="21"/>
  <c r="Z192" i="21" s="1"/>
  <c r="U204" i="21"/>
  <c r="Z204" i="21" s="1"/>
  <c r="U197" i="21"/>
  <c r="Z197" i="21" s="1"/>
  <c r="U208" i="21"/>
  <c r="Z208" i="21" s="1"/>
  <c r="U181" i="21"/>
  <c r="Z181" i="21" s="1"/>
  <c r="U180" i="21"/>
  <c r="Z180" i="21" s="1"/>
  <c r="U198" i="21"/>
  <c r="Z198" i="21" s="1"/>
  <c r="U170" i="21"/>
  <c r="Z170" i="21" s="1"/>
  <c r="U211" i="21"/>
  <c r="Z211" i="21" s="1"/>
  <c r="U160" i="21"/>
  <c r="Z160" i="21" s="1"/>
  <c r="U193" i="21"/>
  <c r="Z193" i="21" s="1"/>
  <c r="U167" i="21"/>
  <c r="Z167" i="21" s="1"/>
  <c r="U190" i="21"/>
  <c r="Z190" i="21" s="1"/>
  <c r="U216" i="21"/>
  <c r="Z216" i="21" s="1"/>
  <c r="U189" i="21"/>
  <c r="Z189" i="21" s="1"/>
  <c r="U214" i="21"/>
  <c r="Z214" i="21" s="1"/>
  <c r="U220" i="21"/>
  <c r="Z220" i="21" s="1"/>
  <c r="U210" i="21"/>
  <c r="Z210" i="21" s="1"/>
  <c r="U164" i="21"/>
  <c r="Z164" i="21" s="1"/>
  <c r="U171" i="21"/>
  <c r="Z171" i="21" s="1"/>
  <c r="U207" i="21"/>
  <c r="Z207" i="21" s="1"/>
  <c r="U175" i="21"/>
  <c r="Z175" i="21" s="1"/>
  <c r="U199" i="21"/>
  <c r="Z199" i="21" s="1"/>
  <c r="U195" i="21"/>
  <c r="Z195" i="21" s="1"/>
  <c r="AG195" i="21" s="1"/>
  <c r="U221" i="21"/>
  <c r="Z221" i="21" s="1"/>
  <c r="U173" i="21"/>
  <c r="Z173" i="21" s="1"/>
  <c r="U163" i="21"/>
  <c r="Z163" i="21" s="1"/>
  <c r="U188" i="21"/>
  <c r="Z188" i="21" s="1"/>
  <c r="E146" i="3"/>
  <c r="E163" i="3"/>
  <c r="E95" i="3"/>
  <c r="E27" i="3"/>
  <c r="Y61" i="3"/>
  <c r="O95" i="3"/>
  <c r="E214" i="3"/>
  <c r="E44" i="3"/>
  <c r="Y27" i="3"/>
  <c r="O163" i="3"/>
  <c r="Y214" i="3"/>
  <c r="E112" i="3"/>
  <c r="O78" i="3"/>
  <c r="Y44" i="3"/>
  <c r="O129" i="3"/>
  <c r="Y197" i="3"/>
  <c r="O197" i="3"/>
  <c r="Y163" i="3"/>
  <c r="Y129" i="3"/>
  <c r="E129" i="3"/>
  <c r="E78" i="3"/>
  <c r="Y180" i="3"/>
  <c r="Y78" i="3"/>
  <c r="O112" i="3"/>
  <c r="H517" i="3"/>
  <c r="R500" i="3"/>
  <c r="AB483" i="3"/>
  <c r="T13" i="23"/>
  <c r="U122" i="21"/>
  <c r="AF18" i="21"/>
  <c r="AF221" i="21" l="1"/>
  <c r="AI221" i="21" s="1"/>
  <c r="AG221" i="21"/>
  <c r="AF207" i="21"/>
  <c r="AI207" i="21" s="1"/>
  <c r="AG207" i="21"/>
  <c r="AF220" i="21"/>
  <c r="AI220" i="21" s="1"/>
  <c r="AG220" i="21"/>
  <c r="AF190" i="21"/>
  <c r="AI190" i="21" s="1"/>
  <c r="AG190" i="21"/>
  <c r="AF211" i="21"/>
  <c r="AI211" i="21" s="1"/>
  <c r="AG211" i="21"/>
  <c r="AF181" i="21"/>
  <c r="AI181" i="21" s="1"/>
  <c r="AG181" i="21"/>
  <c r="AF192" i="21"/>
  <c r="AI192" i="21" s="1"/>
  <c r="AG192" i="21"/>
  <c r="AF202" i="21"/>
  <c r="AI202" i="21" s="1"/>
  <c r="AG202" i="21"/>
  <c r="AF185" i="21"/>
  <c r="AI185" i="21" s="1"/>
  <c r="AG185" i="21"/>
  <c r="AF186" i="21"/>
  <c r="AI186" i="21" s="1"/>
  <c r="AG186" i="21"/>
  <c r="AF166" i="21"/>
  <c r="AI166" i="21" s="1"/>
  <c r="AG166" i="21"/>
  <c r="AF178" i="21"/>
  <c r="AI178" i="21" s="1"/>
  <c r="AG178" i="21"/>
  <c r="AF194" i="21"/>
  <c r="AI194" i="21" s="1"/>
  <c r="AG194" i="21"/>
  <c r="AF218" i="21"/>
  <c r="AI218" i="21" s="1"/>
  <c r="AG218" i="21"/>
  <c r="AF212" i="21"/>
  <c r="AI212" i="21" s="1"/>
  <c r="AG212" i="21"/>
  <c r="AF129" i="21"/>
  <c r="AI129" i="21" s="1"/>
  <c r="AG129" i="21"/>
  <c r="AF141" i="21"/>
  <c r="AI141" i="21" s="1"/>
  <c r="AG141" i="21"/>
  <c r="AF128" i="21"/>
  <c r="AI128" i="21" s="1"/>
  <c r="AG128" i="21"/>
  <c r="AF158" i="21"/>
  <c r="AI158" i="21" s="1"/>
  <c r="AG158" i="21"/>
  <c r="AF159" i="21"/>
  <c r="AI159" i="21" s="1"/>
  <c r="AG159" i="21"/>
  <c r="AF145" i="21"/>
  <c r="AI145" i="21" s="1"/>
  <c r="AG145" i="21"/>
  <c r="AF133" i="21"/>
  <c r="AI133" i="21" s="1"/>
  <c r="AG133" i="21"/>
  <c r="AF153" i="21"/>
  <c r="AI153" i="21" s="1"/>
  <c r="AG153" i="21"/>
  <c r="AF126" i="21"/>
  <c r="AI126" i="21" s="1"/>
  <c r="AG126" i="21"/>
  <c r="AF188" i="21"/>
  <c r="AI188" i="21" s="1"/>
  <c r="AG188" i="21"/>
  <c r="AF171" i="21"/>
  <c r="AI171" i="21" s="1"/>
  <c r="AG171" i="21"/>
  <c r="AF214" i="21"/>
  <c r="AI214" i="21" s="1"/>
  <c r="AG214" i="21"/>
  <c r="AF167" i="21"/>
  <c r="AI167" i="21" s="1"/>
  <c r="AG167" i="21"/>
  <c r="AF170" i="21"/>
  <c r="AI170" i="21" s="1"/>
  <c r="AG170" i="21"/>
  <c r="AF208" i="21"/>
  <c r="AI208" i="21" s="1"/>
  <c r="AG208" i="21"/>
  <c r="AF191" i="21"/>
  <c r="AI191" i="21" s="1"/>
  <c r="AG191" i="21"/>
  <c r="AF205" i="21"/>
  <c r="AI205" i="21" s="1"/>
  <c r="AG205" i="21"/>
  <c r="AF196" i="21"/>
  <c r="AI196" i="21" s="1"/>
  <c r="AG196" i="21"/>
  <c r="AF174" i="21"/>
  <c r="AI174" i="21" s="1"/>
  <c r="AG174" i="21"/>
  <c r="AF209" i="21"/>
  <c r="AI209" i="21" s="1"/>
  <c r="AG209" i="21"/>
  <c r="AF179" i="21"/>
  <c r="AI179" i="21" s="1"/>
  <c r="AG179" i="21"/>
  <c r="AF168" i="21"/>
  <c r="AI168" i="21" s="1"/>
  <c r="AG168" i="21"/>
  <c r="AF187" i="21"/>
  <c r="AI187" i="21" s="1"/>
  <c r="AG187" i="21"/>
  <c r="AF182" i="21"/>
  <c r="AI182" i="21" s="1"/>
  <c r="AG182" i="21"/>
  <c r="AF143" i="21"/>
  <c r="AI143" i="21" s="1"/>
  <c r="AG143" i="21"/>
  <c r="AF137" i="21"/>
  <c r="AI137" i="21" s="1"/>
  <c r="AG137" i="21"/>
  <c r="AF125" i="21"/>
  <c r="AI125" i="21" s="1"/>
  <c r="AG125" i="21"/>
  <c r="AF123" i="21"/>
  <c r="AI123" i="21" s="1"/>
  <c r="AG123" i="21"/>
  <c r="AF152" i="21"/>
  <c r="AI152" i="21" s="1"/>
  <c r="AG152" i="21"/>
  <c r="AF132" i="21"/>
  <c r="AI132" i="21" s="1"/>
  <c r="AG132" i="21"/>
  <c r="AF154" i="21"/>
  <c r="AI154" i="21" s="1"/>
  <c r="AG154" i="21"/>
  <c r="AF156" i="21"/>
  <c r="AI156" i="21" s="1"/>
  <c r="AG156" i="21"/>
  <c r="AF157" i="21"/>
  <c r="AI157" i="21" s="1"/>
  <c r="AG157" i="21"/>
  <c r="AF163" i="21"/>
  <c r="AI163" i="21" s="1"/>
  <c r="AG163" i="21"/>
  <c r="AF199" i="21"/>
  <c r="AI199" i="21" s="1"/>
  <c r="AG199" i="21"/>
  <c r="AF164" i="21"/>
  <c r="AI164" i="21" s="1"/>
  <c r="AG164" i="21"/>
  <c r="AF189" i="21"/>
  <c r="AI189" i="21" s="1"/>
  <c r="AG189" i="21"/>
  <c r="AF193" i="21"/>
  <c r="AI193" i="21" s="1"/>
  <c r="AG193" i="21"/>
  <c r="AF198" i="21"/>
  <c r="AI198" i="21" s="1"/>
  <c r="AG198" i="21"/>
  <c r="AF197" i="21"/>
  <c r="AI197" i="21" s="1"/>
  <c r="AG197" i="21"/>
  <c r="AF201" i="21"/>
  <c r="AI201" i="21" s="1"/>
  <c r="AG201" i="21"/>
  <c r="AF165" i="21"/>
  <c r="AI165" i="21" s="1"/>
  <c r="AG165" i="21"/>
  <c r="AF219" i="21"/>
  <c r="AI219" i="21" s="1"/>
  <c r="AG219" i="21"/>
  <c r="AF203" i="21"/>
  <c r="AI203" i="21" s="1"/>
  <c r="AG203" i="21"/>
  <c r="AF162" i="21"/>
  <c r="AI162" i="21" s="1"/>
  <c r="AG162" i="21"/>
  <c r="AF169" i="21"/>
  <c r="AI169" i="21" s="1"/>
  <c r="AG169" i="21"/>
  <c r="AF161" i="21"/>
  <c r="AI161" i="21" s="1"/>
  <c r="AG161" i="21"/>
  <c r="AF184" i="21"/>
  <c r="AI184" i="21" s="1"/>
  <c r="AG184" i="21"/>
  <c r="AF200" i="21"/>
  <c r="AI200" i="21" s="1"/>
  <c r="AG200" i="21"/>
  <c r="AF147" i="21"/>
  <c r="AI147" i="21" s="1"/>
  <c r="AG147" i="21"/>
  <c r="AF135" i="21"/>
  <c r="AI135" i="21" s="1"/>
  <c r="AG135" i="21"/>
  <c r="AF131" i="21"/>
  <c r="AI131" i="21" s="1"/>
  <c r="AG131" i="21"/>
  <c r="AF134" i="21"/>
  <c r="AI134" i="21" s="1"/>
  <c r="AG134" i="21"/>
  <c r="AF140" i="21"/>
  <c r="AI140" i="21" s="1"/>
  <c r="AG140" i="21"/>
  <c r="AF136" i="21"/>
  <c r="AI136" i="21" s="1"/>
  <c r="AG136" i="21"/>
  <c r="AF151" i="21"/>
  <c r="AI151" i="21" s="1"/>
  <c r="AG151" i="21"/>
  <c r="AF155" i="21"/>
  <c r="AI155" i="21" s="1"/>
  <c r="AG155" i="21"/>
  <c r="AF130" i="21"/>
  <c r="AI130" i="21" s="1"/>
  <c r="AG130" i="21"/>
  <c r="AF173" i="21"/>
  <c r="AI173" i="21" s="1"/>
  <c r="AG173" i="21"/>
  <c r="AF175" i="21"/>
  <c r="AI175" i="21" s="1"/>
  <c r="AG175" i="21"/>
  <c r="AF210" i="21"/>
  <c r="AI210" i="21" s="1"/>
  <c r="AG210" i="21"/>
  <c r="AF216" i="21"/>
  <c r="AI216" i="21" s="1"/>
  <c r="AG216" i="21"/>
  <c r="AF160" i="21"/>
  <c r="AI160" i="21" s="1"/>
  <c r="AG160" i="21"/>
  <c r="AF180" i="21"/>
  <c r="AI180" i="21" s="1"/>
  <c r="AG180" i="21"/>
  <c r="AF204" i="21"/>
  <c r="AI204" i="21" s="1"/>
  <c r="AG204" i="21"/>
  <c r="AF183" i="21"/>
  <c r="AI183" i="21" s="1"/>
  <c r="AG183" i="21"/>
  <c r="AF213" i="21"/>
  <c r="AI213" i="21" s="1"/>
  <c r="AG213" i="21"/>
  <c r="AF176" i="21"/>
  <c r="AI176" i="21" s="1"/>
  <c r="AG176" i="21"/>
  <c r="AF177" i="21"/>
  <c r="AI177" i="21" s="1"/>
  <c r="AG177" i="21"/>
  <c r="AF215" i="21"/>
  <c r="AI215" i="21" s="1"/>
  <c r="AG215" i="21"/>
  <c r="AF217" i="21"/>
  <c r="AI217" i="21" s="1"/>
  <c r="AG217" i="21"/>
  <c r="AF206" i="21"/>
  <c r="AI206" i="21" s="1"/>
  <c r="AG206" i="21"/>
  <c r="AF172" i="21"/>
  <c r="AI172" i="21" s="1"/>
  <c r="AG172" i="21"/>
  <c r="AF139" i="21"/>
  <c r="AI139" i="21" s="1"/>
  <c r="AG139" i="21"/>
  <c r="AF144" i="21"/>
  <c r="AI144" i="21" s="1"/>
  <c r="AG144" i="21"/>
  <c r="AF150" i="21"/>
  <c r="AI150" i="21" s="1"/>
  <c r="AG150" i="21"/>
  <c r="AF142" i="21"/>
  <c r="AI142" i="21" s="1"/>
  <c r="AG142" i="21"/>
  <c r="AF127" i="21"/>
  <c r="AI127" i="21" s="1"/>
  <c r="AG127" i="21"/>
  <c r="AF138" i="21"/>
  <c r="AI138" i="21" s="1"/>
  <c r="AG138" i="21"/>
  <c r="AF149" i="21"/>
  <c r="AI149" i="21" s="1"/>
  <c r="AG149" i="21"/>
  <c r="AF146" i="21"/>
  <c r="AI146" i="21" s="1"/>
  <c r="AG146" i="21"/>
  <c r="AF148" i="21"/>
  <c r="AI148" i="21" s="1"/>
  <c r="AG148" i="21"/>
  <c r="AF124" i="21"/>
  <c r="AG124" i="21"/>
  <c r="AE91" i="21"/>
  <c r="AF195" i="21"/>
  <c r="AI195" i="21" s="1"/>
  <c r="AA220" i="21"/>
  <c r="AB220" i="21"/>
  <c r="AA181" i="21"/>
  <c r="AB181" i="21"/>
  <c r="AA185" i="21"/>
  <c r="AB185" i="21"/>
  <c r="AA178" i="21"/>
  <c r="AB178" i="21"/>
  <c r="AA212" i="21"/>
  <c r="AB212" i="21"/>
  <c r="AA128" i="21"/>
  <c r="AB128" i="21"/>
  <c r="AA145" i="21"/>
  <c r="AB145" i="21"/>
  <c r="AA126" i="21"/>
  <c r="AB126" i="21"/>
  <c r="AA188" i="21"/>
  <c r="AB188" i="21"/>
  <c r="AB195" i="21"/>
  <c r="AA195" i="21"/>
  <c r="AA171" i="21"/>
  <c r="AB171" i="21"/>
  <c r="AA214" i="21"/>
  <c r="AB214" i="21"/>
  <c r="AA167" i="21"/>
  <c r="AB167" i="21"/>
  <c r="AB170" i="21"/>
  <c r="AA170" i="21"/>
  <c r="AA208" i="21"/>
  <c r="AB208" i="21"/>
  <c r="AB191" i="21"/>
  <c r="AA191" i="21"/>
  <c r="AA205" i="21"/>
  <c r="AB205" i="21"/>
  <c r="AA196" i="21"/>
  <c r="AB196" i="21"/>
  <c r="AA174" i="21"/>
  <c r="AB174" i="21"/>
  <c r="AA209" i="21"/>
  <c r="AB209" i="21"/>
  <c r="AB179" i="21"/>
  <c r="AA179" i="21"/>
  <c r="AA168" i="21"/>
  <c r="AB168" i="21"/>
  <c r="AB187" i="21"/>
  <c r="AA187" i="21"/>
  <c r="AA182" i="21"/>
  <c r="AB182" i="21"/>
  <c r="AA143" i="21"/>
  <c r="AB143" i="21"/>
  <c r="AA137" i="21"/>
  <c r="AB137" i="21"/>
  <c r="AA125" i="21"/>
  <c r="AB125" i="21"/>
  <c r="AB123" i="21"/>
  <c r="AA123" i="21"/>
  <c r="AA152" i="21"/>
  <c r="AB152" i="21"/>
  <c r="AA132" i="21"/>
  <c r="AB132" i="21"/>
  <c r="AB154" i="21"/>
  <c r="AA154" i="21"/>
  <c r="AA156" i="21"/>
  <c r="AB156" i="21"/>
  <c r="AB157" i="21"/>
  <c r="AA157" i="21"/>
  <c r="AB207" i="21"/>
  <c r="AA207" i="21"/>
  <c r="AA190" i="21"/>
  <c r="AB190" i="21"/>
  <c r="AA202" i="21"/>
  <c r="AB202" i="21"/>
  <c r="AA166" i="21"/>
  <c r="AB166" i="21"/>
  <c r="AB218" i="21"/>
  <c r="AA218" i="21"/>
  <c r="AA141" i="21"/>
  <c r="AB141" i="21"/>
  <c r="AA159" i="21"/>
  <c r="AB159" i="21"/>
  <c r="AA133" i="21"/>
  <c r="AB133" i="21"/>
  <c r="AH158" i="21"/>
  <c r="AV54" i="21" s="1"/>
  <c r="AH141" i="21"/>
  <c r="AV37" i="21" s="1"/>
  <c r="AA163" i="21"/>
  <c r="AB163" i="21"/>
  <c r="AA199" i="21"/>
  <c r="AB199" i="21"/>
  <c r="AB164" i="21"/>
  <c r="AA164" i="21"/>
  <c r="AA189" i="21"/>
  <c r="AB189" i="21"/>
  <c r="AA193" i="21"/>
  <c r="AB193" i="21"/>
  <c r="AB198" i="21"/>
  <c r="AA198" i="21"/>
  <c r="AB197" i="21"/>
  <c r="AA197" i="21"/>
  <c r="AA201" i="21"/>
  <c r="AB201" i="21"/>
  <c r="AB165" i="21"/>
  <c r="AA165" i="21"/>
  <c r="AB219" i="21"/>
  <c r="AA219" i="21"/>
  <c r="AB203" i="21"/>
  <c r="AA203" i="21"/>
  <c r="AA162" i="21"/>
  <c r="AB162" i="21"/>
  <c r="AA169" i="21"/>
  <c r="AB169" i="21"/>
  <c r="AB161" i="21"/>
  <c r="AA161" i="21"/>
  <c r="AA184" i="21"/>
  <c r="AB184" i="21"/>
  <c r="AA200" i="21"/>
  <c r="AB200" i="21"/>
  <c r="AA147" i="21"/>
  <c r="AB147" i="21"/>
  <c r="AB135" i="21"/>
  <c r="AA135" i="21"/>
  <c r="AB131" i="21"/>
  <c r="AA131" i="21"/>
  <c r="AA134" i="21"/>
  <c r="AB134" i="21"/>
  <c r="AA140" i="21"/>
  <c r="AB140" i="21"/>
  <c r="AA136" i="21"/>
  <c r="AB136" i="21"/>
  <c r="AA151" i="21"/>
  <c r="AB151" i="21"/>
  <c r="AB155" i="21"/>
  <c r="AA155" i="21"/>
  <c r="AA130" i="21"/>
  <c r="AB130" i="21"/>
  <c r="AA221" i="21"/>
  <c r="AB221" i="21"/>
  <c r="AB211" i="21"/>
  <c r="AA211" i="21"/>
  <c r="AA192" i="21"/>
  <c r="AB192" i="21"/>
  <c r="AA186" i="21"/>
  <c r="AB186" i="21"/>
  <c r="AA194" i="21"/>
  <c r="AB194" i="21"/>
  <c r="AA129" i="21"/>
  <c r="AB129" i="21"/>
  <c r="AA158" i="21"/>
  <c r="AB158" i="21"/>
  <c r="AA153" i="21"/>
  <c r="AB153" i="21"/>
  <c r="AH166" i="21"/>
  <c r="AV62" i="21" s="1"/>
  <c r="AA173" i="21"/>
  <c r="AB173" i="21"/>
  <c r="AB175" i="21"/>
  <c r="AA175" i="21"/>
  <c r="AB210" i="21"/>
  <c r="AA210" i="21"/>
  <c r="AA216" i="21"/>
  <c r="AB216" i="21"/>
  <c r="AA160" i="21"/>
  <c r="AB160" i="21"/>
  <c r="AA180" i="21"/>
  <c r="AB180" i="21"/>
  <c r="AA204" i="21"/>
  <c r="AB204" i="21"/>
  <c r="AB183" i="21"/>
  <c r="AA183" i="21"/>
  <c r="AA213" i="21"/>
  <c r="AB213" i="21"/>
  <c r="AA176" i="21"/>
  <c r="AB176" i="21"/>
  <c r="AA177" i="21"/>
  <c r="AB177" i="21"/>
  <c r="AB215" i="21"/>
  <c r="AA215" i="21"/>
  <c r="AA217" i="21"/>
  <c r="AB217" i="21"/>
  <c r="AA206" i="21"/>
  <c r="AB206" i="21"/>
  <c r="AA172" i="21"/>
  <c r="AB172" i="21"/>
  <c r="AB139" i="21"/>
  <c r="AA139" i="21"/>
  <c r="AA144" i="21"/>
  <c r="AB144" i="21"/>
  <c r="AB150" i="21"/>
  <c r="AA150" i="21"/>
  <c r="AB142" i="21"/>
  <c r="AA142" i="21"/>
  <c r="AB127" i="21"/>
  <c r="AA127" i="21"/>
  <c r="AA138" i="21"/>
  <c r="AB138" i="21"/>
  <c r="AB149" i="21"/>
  <c r="AA149" i="21"/>
  <c r="AB146" i="21"/>
  <c r="AA146" i="21"/>
  <c r="AA148" i="21"/>
  <c r="AB148" i="21"/>
  <c r="AA124" i="21"/>
  <c r="AB124" i="21"/>
  <c r="AE25" i="21"/>
  <c r="AE50" i="21"/>
  <c r="AE32" i="21"/>
  <c r="AE45" i="21"/>
  <c r="AE56" i="21"/>
  <c r="AE40" i="21"/>
  <c r="AE36" i="21"/>
  <c r="AE46" i="21"/>
  <c r="AE30" i="21"/>
  <c r="AE29" i="21"/>
  <c r="AE34" i="21"/>
  <c r="AE92" i="21"/>
  <c r="AE66" i="21"/>
  <c r="AE31" i="21"/>
  <c r="AE19" i="21"/>
  <c r="AE33" i="21"/>
  <c r="AE38" i="21"/>
  <c r="AE44" i="21"/>
  <c r="AE97" i="21"/>
  <c r="AB500" i="3"/>
  <c r="H534" i="3"/>
  <c r="R517" i="3"/>
  <c r="AE62" i="21"/>
  <c r="AE79" i="21"/>
  <c r="AE58" i="21"/>
  <c r="AH170" i="21"/>
  <c r="AV66" i="21" s="1"/>
  <c r="AH196" i="21"/>
  <c r="AV92" i="21" s="1"/>
  <c r="AE78" i="21"/>
  <c r="AE116" i="21"/>
  <c r="AH220" i="21"/>
  <c r="AV116" i="21" s="1"/>
  <c r="AE60" i="21"/>
  <c r="AE68" i="21"/>
  <c r="AE110" i="21"/>
  <c r="AH214" i="21"/>
  <c r="AV110" i="21" s="1"/>
  <c r="AE69" i="21"/>
  <c r="AE77" i="21"/>
  <c r="AE99" i="21"/>
  <c r="AE75" i="21"/>
  <c r="AE85" i="21"/>
  <c r="AE111" i="21"/>
  <c r="AE64" i="21"/>
  <c r="AE107" i="21"/>
  <c r="AH211" i="21"/>
  <c r="AV107" i="21" s="1"/>
  <c r="AH169" i="21"/>
  <c r="AV65" i="21" s="1"/>
  <c r="AE84" i="21"/>
  <c r="AH188" i="21"/>
  <c r="AV84" i="21" s="1"/>
  <c r="AE61" i="21"/>
  <c r="AH165" i="21"/>
  <c r="AV61" i="21" s="1"/>
  <c r="AE115" i="21"/>
  <c r="AE103" i="21"/>
  <c r="AE71" i="21"/>
  <c r="AH175" i="21"/>
  <c r="AV71" i="21" s="1"/>
  <c r="AH212" i="21"/>
  <c r="AV108" i="21" s="1"/>
  <c r="AE63" i="21"/>
  <c r="AH197" i="21"/>
  <c r="AV93" i="21" s="1"/>
  <c r="AE67" i="21"/>
  <c r="AE117" i="21"/>
  <c r="AH221" i="21"/>
  <c r="AV117" i="21" s="1"/>
  <c r="AH216" i="21"/>
  <c r="AV112" i="21" s="1"/>
  <c r="AH194" i="21"/>
  <c r="AV90" i="21" s="1"/>
  <c r="AE83" i="21"/>
  <c r="AH192" i="21"/>
  <c r="AV88" i="21" s="1"/>
  <c r="AE81" i="21"/>
  <c r="AH185" i="21"/>
  <c r="AV81" i="21" s="1"/>
  <c r="AE100" i="21"/>
  <c r="AE94" i="21"/>
  <c r="AE105" i="21"/>
  <c r="AH209" i="21"/>
  <c r="AV105" i="21" s="1"/>
  <c r="AH137" i="21"/>
  <c r="AV33" i="21" s="1"/>
  <c r="AH130" i="21"/>
  <c r="AV26" i="21" s="1"/>
  <c r="AH151" i="21"/>
  <c r="AV47" i="21" s="1"/>
  <c r="Z122" i="21"/>
  <c r="AG122" i="21" s="1"/>
  <c r="AF17" i="21"/>
  <c r="AH187" i="21" l="1"/>
  <c r="AV83" i="21" s="1"/>
  <c r="AH167" i="21"/>
  <c r="AV63" i="21" s="1"/>
  <c r="AH153" i="21"/>
  <c r="AV49" i="21" s="1"/>
  <c r="AH136" i="21"/>
  <c r="AV32" i="21" s="1"/>
  <c r="AH168" i="21"/>
  <c r="AV64" i="21" s="1"/>
  <c r="AH132" i="21"/>
  <c r="AV28" i="21" s="1"/>
  <c r="AH163" i="21"/>
  <c r="AV59" i="21" s="1"/>
  <c r="G56" i="11" s="1"/>
  <c r="AH164" i="21"/>
  <c r="AV60" i="21" s="1"/>
  <c r="G58" i="31" s="1"/>
  <c r="AH184" i="21"/>
  <c r="AV80" i="21" s="1"/>
  <c r="AH156" i="21"/>
  <c r="AV52" i="21" s="1"/>
  <c r="G50" i="31" s="1"/>
  <c r="AH148" i="21"/>
  <c r="AV44" i="21" s="1"/>
  <c r="AH149" i="21"/>
  <c r="AV45" i="21" s="1"/>
  <c r="AH150" i="21"/>
  <c r="AV46" i="21" s="1"/>
  <c r="AH123" i="21"/>
  <c r="AV19" i="21" s="1"/>
  <c r="AH215" i="21"/>
  <c r="AV111" i="21" s="1"/>
  <c r="G108" i="11" s="1"/>
  <c r="AH203" i="21"/>
  <c r="AV99" i="21" s="1"/>
  <c r="G96" i="11" s="1"/>
  <c r="AH140" i="21"/>
  <c r="AV36" i="21" s="1"/>
  <c r="AH131" i="21"/>
  <c r="AV27" i="21" s="1"/>
  <c r="AH193" i="21"/>
  <c r="AV89" i="21" s="1"/>
  <c r="G86" i="11" s="1"/>
  <c r="AH182" i="21"/>
  <c r="AV78" i="21" s="1"/>
  <c r="G75" i="11" s="1"/>
  <c r="AH190" i="21"/>
  <c r="AV86" i="21" s="1"/>
  <c r="AH195" i="21"/>
  <c r="AV91" i="21" s="1"/>
  <c r="G89" i="31" s="1"/>
  <c r="AH129" i="21"/>
  <c r="AV25" i="21" s="1"/>
  <c r="AH207" i="21"/>
  <c r="AV103" i="21" s="1"/>
  <c r="G101" i="31" s="1"/>
  <c r="AH126" i="21"/>
  <c r="AV22" i="21" s="1"/>
  <c r="AH157" i="21"/>
  <c r="AV53" i="21" s="1"/>
  <c r="AH217" i="21"/>
  <c r="AV113" i="21" s="1"/>
  <c r="G110" i="11" s="1"/>
  <c r="AH176" i="21"/>
  <c r="AV72" i="21" s="1"/>
  <c r="G70" i="31" s="1"/>
  <c r="AH206" i="21"/>
  <c r="AV102" i="21" s="1"/>
  <c r="G99" i="11" s="1"/>
  <c r="AH180" i="21"/>
  <c r="AV76" i="21" s="1"/>
  <c r="G74" i="31" s="1"/>
  <c r="AH134" i="21"/>
  <c r="AV30" i="21" s="1"/>
  <c r="AH171" i="21"/>
  <c r="AH178" i="21"/>
  <c r="AV74" i="21" s="1"/>
  <c r="G72" i="31" s="1"/>
  <c r="AH186" i="21"/>
  <c r="AH204" i="21"/>
  <c r="AH161" i="21"/>
  <c r="AV57" i="21" s="1"/>
  <c r="AH189" i="21"/>
  <c r="AV85" i="21" s="1"/>
  <c r="G82" i="11" s="1"/>
  <c r="AH201" i="21"/>
  <c r="AH162" i="21"/>
  <c r="AH173" i="21"/>
  <c r="AV69" i="21" s="1"/>
  <c r="G67" i="31" s="1"/>
  <c r="AH172" i="21"/>
  <c r="AH200" i="21"/>
  <c r="AH155" i="21"/>
  <c r="AV51" i="21" s="1"/>
  <c r="AH159" i="21"/>
  <c r="AH183" i="21"/>
  <c r="AH145" i="21"/>
  <c r="AH191" i="21"/>
  <c r="AH152" i="21"/>
  <c r="AV48" i="21" s="1"/>
  <c r="AH133" i="21"/>
  <c r="AV29" i="21" s="1"/>
  <c r="AH128" i="21"/>
  <c r="AV24" i="21" s="1"/>
  <c r="AH138" i="21"/>
  <c r="AV34" i="21" s="1"/>
  <c r="AH135" i="21"/>
  <c r="AV31" i="21" s="1"/>
  <c r="AH144" i="21"/>
  <c r="AV40" i="21" s="1"/>
  <c r="AH198" i="21"/>
  <c r="AH177" i="21"/>
  <c r="AH208" i="21"/>
  <c r="AH179" i="21"/>
  <c r="AH181" i="21"/>
  <c r="AH174" i="21"/>
  <c r="AH154" i="21"/>
  <c r="AV50" i="21" s="1"/>
  <c r="AH160" i="21"/>
  <c r="AV56" i="21" s="1"/>
  <c r="AH143" i="21"/>
  <c r="AV39" i="21" s="1"/>
  <c r="AH142" i="21"/>
  <c r="AV38" i="21" s="1"/>
  <c r="AH210" i="21"/>
  <c r="AH202" i="21"/>
  <c r="AH219" i="21"/>
  <c r="AH213" i="21"/>
  <c r="AH218" i="21"/>
  <c r="AH199" i="21"/>
  <c r="AH205" i="21"/>
  <c r="AH125" i="21"/>
  <c r="G60" i="31"/>
  <c r="AH147" i="21"/>
  <c r="AH127" i="21"/>
  <c r="AH146" i="21"/>
  <c r="AH124" i="21"/>
  <c r="AI124" i="21"/>
  <c r="AH139" i="21"/>
  <c r="AB122" i="21"/>
  <c r="AF122" i="21"/>
  <c r="AH81" i="21"/>
  <c r="AI81" i="21" s="1"/>
  <c r="AL81" i="21" s="1"/>
  <c r="AR81" i="21" s="1"/>
  <c r="AE20" i="21"/>
  <c r="AE35" i="21"/>
  <c r="AG107" i="21"/>
  <c r="AG79" i="21"/>
  <c r="AG113" i="21"/>
  <c r="AG93" i="21"/>
  <c r="AG94" i="21"/>
  <c r="AG62" i="21"/>
  <c r="AG106" i="21"/>
  <c r="AG99" i="21"/>
  <c r="AG68" i="21"/>
  <c r="AG105" i="21"/>
  <c r="AG85" i="21"/>
  <c r="AG74" i="21"/>
  <c r="AG102" i="21"/>
  <c r="AG71" i="21"/>
  <c r="AG115" i="21"/>
  <c r="AG87" i="21"/>
  <c r="AG103" i="21"/>
  <c r="AG78" i="21"/>
  <c r="AG66" i="21"/>
  <c r="AG104" i="21"/>
  <c r="AG92" i="21"/>
  <c r="AG100" i="21"/>
  <c r="AG86" i="21"/>
  <c r="AG73" i="21"/>
  <c r="AG117" i="21"/>
  <c r="AG89" i="21"/>
  <c r="AG90" i="21"/>
  <c r="AG84" i="21"/>
  <c r="AG112" i="21"/>
  <c r="AG88" i="21"/>
  <c r="AG83" i="21"/>
  <c r="AG109" i="21"/>
  <c r="AG76" i="21"/>
  <c r="AG110" i="21"/>
  <c r="AG114" i="21"/>
  <c r="AG75" i="21"/>
  <c r="AG108" i="21"/>
  <c r="AG116" i="21"/>
  <c r="AG77" i="21"/>
  <c r="AG96" i="21"/>
  <c r="AG72" i="21"/>
  <c r="AG95" i="21"/>
  <c r="AG97" i="21"/>
  <c r="AG81" i="21"/>
  <c r="AG61" i="21"/>
  <c r="AG82" i="21"/>
  <c r="AG80" i="21"/>
  <c r="AG101" i="21"/>
  <c r="AG98" i="21"/>
  <c r="AG58" i="21"/>
  <c r="AG111" i="21"/>
  <c r="AG64" i="21"/>
  <c r="AG60" i="21"/>
  <c r="AG67" i="21"/>
  <c r="AG91" i="21"/>
  <c r="AG63" i="21"/>
  <c r="AG69" i="21"/>
  <c r="AG65" i="21"/>
  <c r="AG70" i="21"/>
  <c r="AG59" i="21"/>
  <c r="AG51" i="21"/>
  <c r="AG48" i="21"/>
  <c r="AG43" i="21"/>
  <c r="AG38" i="21"/>
  <c r="AG22" i="21"/>
  <c r="AG20" i="21"/>
  <c r="AG49" i="21"/>
  <c r="AG57" i="21"/>
  <c r="AG27" i="21"/>
  <c r="AG35" i="21"/>
  <c r="AG55" i="21"/>
  <c r="AG19" i="21"/>
  <c r="AG25" i="21"/>
  <c r="AG28" i="21"/>
  <c r="AG44" i="21"/>
  <c r="AE48" i="21"/>
  <c r="AE55" i="21"/>
  <c r="AE42" i="21"/>
  <c r="AE106" i="21"/>
  <c r="AH106" i="21" s="1"/>
  <c r="AI106" i="21" s="1"/>
  <c r="AL106" i="21" s="1"/>
  <c r="AR106" i="21" s="1"/>
  <c r="AE98" i="21"/>
  <c r="AH98" i="21" s="1"/>
  <c r="AI98" i="21" s="1"/>
  <c r="AL98" i="21" s="1"/>
  <c r="AR98" i="21" s="1"/>
  <c r="AE102" i="21"/>
  <c r="AH102" i="21" s="1"/>
  <c r="AI102" i="21" s="1"/>
  <c r="AL102" i="21" s="1"/>
  <c r="AR102" i="21" s="1"/>
  <c r="AH111" i="21"/>
  <c r="AI111" i="21" s="1"/>
  <c r="AL111" i="21" s="1"/>
  <c r="AR111" i="21" s="1"/>
  <c r="AH116" i="21"/>
  <c r="AI116" i="21" s="1"/>
  <c r="AL116" i="21" s="1"/>
  <c r="AR116" i="21" s="1"/>
  <c r="AE52" i="21"/>
  <c r="AE49" i="21"/>
  <c r="AE53" i="21"/>
  <c r="AE21" i="21"/>
  <c r="AH94" i="21"/>
  <c r="AI94" i="21" s="1"/>
  <c r="AL94" i="21" s="1"/>
  <c r="AR94" i="21" s="1"/>
  <c r="AH83" i="21"/>
  <c r="AI83" i="21" s="1"/>
  <c r="AL83" i="21" s="1"/>
  <c r="AR83" i="21" s="1"/>
  <c r="AE73" i="21"/>
  <c r="AH63" i="21"/>
  <c r="AI63" i="21" s="1"/>
  <c r="AL63" i="21" s="1"/>
  <c r="AR63" i="21" s="1"/>
  <c r="AE72" i="21"/>
  <c r="AH115" i="21"/>
  <c r="AI115" i="21" s="1"/>
  <c r="AL115" i="21" s="1"/>
  <c r="AR115" i="21" s="1"/>
  <c r="AH84" i="21"/>
  <c r="AI84" i="21" s="1"/>
  <c r="AL84" i="21" s="1"/>
  <c r="AR84" i="21" s="1"/>
  <c r="AE109" i="21"/>
  <c r="AH109" i="21" s="1"/>
  <c r="AI109" i="21" s="1"/>
  <c r="AL109" i="21" s="1"/>
  <c r="AR109" i="21" s="1"/>
  <c r="AE113" i="21"/>
  <c r="AH113" i="21" s="1"/>
  <c r="AI113" i="21" s="1"/>
  <c r="AL113" i="21" s="1"/>
  <c r="AR113" i="21" s="1"/>
  <c r="AH75" i="21"/>
  <c r="AI75" i="21" s="1"/>
  <c r="AL75" i="21" s="1"/>
  <c r="AR75" i="21" s="1"/>
  <c r="AE70" i="21"/>
  <c r="AE89" i="21"/>
  <c r="AH89" i="21" s="1"/>
  <c r="AI89" i="21" s="1"/>
  <c r="AL89" i="21" s="1"/>
  <c r="AR89" i="21" s="1"/>
  <c r="AE80" i="21"/>
  <c r="AH80" i="21" s="1"/>
  <c r="AI80" i="21" s="1"/>
  <c r="AL80" i="21" s="1"/>
  <c r="AR80" i="21" s="1"/>
  <c r="AE87" i="21"/>
  <c r="AH87" i="21" s="1"/>
  <c r="AI87" i="21" s="1"/>
  <c r="AL87" i="21" s="1"/>
  <c r="AR87" i="21" s="1"/>
  <c r="AE101" i="21"/>
  <c r="AH101" i="21" s="1"/>
  <c r="AI101" i="21" s="1"/>
  <c r="AL101" i="21" s="1"/>
  <c r="AR101" i="21" s="1"/>
  <c r="AG56" i="21"/>
  <c r="AG31" i="21"/>
  <c r="AG45" i="21"/>
  <c r="AH56" i="21"/>
  <c r="AI56" i="21" s="1"/>
  <c r="AL56" i="21" s="1"/>
  <c r="AR56" i="21" s="1"/>
  <c r="AH32" i="21"/>
  <c r="AI32" i="21" s="1"/>
  <c r="AL32" i="21" s="1"/>
  <c r="AR32" i="21" s="1"/>
  <c r="AG54" i="21"/>
  <c r="AG46" i="21"/>
  <c r="AG50" i="21"/>
  <c r="AH50" i="21"/>
  <c r="AI50" i="21" s="1"/>
  <c r="AL50" i="21" s="1"/>
  <c r="AR50" i="21" s="1"/>
  <c r="AE22" i="21"/>
  <c r="AE28" i="21"/>
  <c r="AE24" i="21"/>
  <c r="AE23" i="21"/>
  <c r="AE41" i="21"/>
  <c r="AH105" i="21"/>
  <c r="AI105" i="21" s="1"/>
  <c r="AL105" i="21" s="1"/>
  <c r="AR105" i="21" s="1"/>
  <c r="AE88" i="21"/>
  <c r="AH88" i="21" s="1"/>
  <c r="AI88" i="21" s="1"/>
  <c r="AL88" i="21" s="1"/>
  <c r="AR88" i="21" s="1"/>
  <c r="AE112" i="21"/>
  <c r="AH112" i="21" s="1"/>
  <c r="AI112" i="21" s="1"/>
  <c r="AL112" i="21" s="1"/>
  <c r="AR112" i="21" s="1"/>
  <c r="AE93" i="21"/>
  <c r="AH93" i="21" s="1"/>
  <c r="AI93" i="21" s="1"/>
  <c r="AL93" i="21" s="1"/>
  <c r="AR93" i="21" s="1"/>
  <c r="AH71" i="21"/>
  <c r="AI71" i="21" s="1"/>
  <c r="AL71" i="21" s="1"/>
  <c r="AR71" i="21" s="1"/>
  <c r="AH103" i="21"/>
  <c r="AI103" i="21" s="1"/>
  <c r="AL103" i="21" s="1"/>
  <c r="AR103" i="21" s="1"/>
  <c r="AE74" i="21"/>
  <c r="AH107" i="21"/>
  <c r="AI107" i="21" s="1"/>
  <c r="AL107" i="21" s="1"/>
  <c r="AR107" i="21" s="1"/>
  <c r="AE114" i="21"/>
  <c r="AH114" i="21" s="1"/>
  <c r="AI114" i="21" s="1"/>
  <c r="AL114" i="21" s="1"/>
  <c r="AR114" i="21" s="1"/>
  <c r="AH85" i="21"/>
  <c r="AI85" i="21" s="1"/>
  <c r="AL85" i="21" s="1"/>
  <c r="AR85" i="21" s="1"/>
  <c r="AH69" i="21"/>
  <c r="AI69" i="21" s="1"/>
  <c r="AL69" i="21" s="1"/>
  <c r="AR69" i="21" s="1"/>
  <c r="AH60" i="21"/>
  <c r="AI60" i="21" s="1"/>
  <c r="AL60" i="21" s="1"/>
  <c r="AR60" i="21" s="1"/>
  <c r="AE96" i="21"/>
  <c r="AH96" i="21" s="1"/>
  <c r="AI96" i="21" s="1"/>
  <c r="AL96" i="21" s="1"/>
  <c r="AR96" i="21" s="1"/>
  <c r="AH79" i="21"/>
  <c r="AI79" i="21" s="1"/>
  <c r="AL79" i="21" s="1"/>
  <c r="AR79" i="21" s="1"/>
  <c r="AE51" i="21"/>
  <c r="AH97" i="21"/>
  <c r="AI97" i="21" s="1"/>
  <c r="AL97" i="21" s="1"/>
  <c r="AR97" i="21" s="1"/>
  <c r="AH38" i="21"/>
  <c r="AI38" i="21" s="1"/>
  <c r="AL38" i="21" s="1"/>
  <c r="AR38" i="21" s="1"/>
  <c r="AH19" i="21"/>
  <c r="AI19" i="21" s="1"/>
  <c r="AL19" i="21" s="1"/>
  <c r="AR19" i="21" s="1"/>
  <c r="AG33" i="21"/>
  <c r="AG29" i="21"/>
  <c r="AG24" i="21"/>
  <c r="AG36" i="21"/>
  <c r="AG26" i="21"/>
  <c r="AG52" i="21"/>
  <c r="AH66" i="21"/>
  <c r="AI66" i="21" s="1"/>
  <c r="AL66" i="21" s="1"/>
  <c r="AR66" i="21" s="1"/>
  <c r="AH34" i="21"/>
  <c r="AI34" i="21" s="1"/>
  <c r="AL34" i="21" s="1"/>
  <c r="AR34" i="21" s="1"/>
  <c r="AH30" i="21"/>
  <c r="AI30" i="21" s="1"/>
  <c r="AL30" i="21" s="1"/>
  <c r="AR30" i="21" s="1"/>
  <c r="AH36" i="21"/>
  <c r="AI36" i="21" s="1"/>
  <c r="AL36" i="21" s="1"/>
  <c r="AR36" i="21" s="1"/>
  <c r="AH91" i="21"/>
  <c r="AI91" i="21" s="1"/>
  <c r="AL91" i="21" s="1"/>
  <c r="AR91" i="21" s="1"/>
  <c r="AG47" i="21"/>
  <c r="AG39" i="21"/>
  <c r="AE54" i="21"/>
  <c r="AE39" i="21"/>
  <c r="AE90" i="21"/>
  <c r="AH90" i="21" s="1"/>
  <c r="AI90" i="21" s="1"/>
  <c r="AL90" i="21" s="1"/>
  <c r="AR90" i="21" s="1"/>
  <c r="AE108" i="21"/>
  <c r="AH108" i="21" s="1"/>
  <c r="AI108" i="21" s="1"/>
  <c r="AL108" i="21" s="1"/>
  <c r="AR108" i="21" s="1"/>
  <c r="AE57" i="21"/>
  <c r="AH61" i="21"/>
  <c r="AI61" i="21" s="1"/>
  <c r="AL61" i="21" s="1"/>
  <c r="AR61" i="21" s="1"/>
  <c r="AE59" i="21"/>
  <c r="AH64" i="21"/>
  <c r="AI64" i="21" s="1"/>
  <c r="AL64" i="21" s="1"/>
  <c r="AR64" i="21" s="1"/>
  <c r="AE95" i="21"/>
  <c r="AH95" i="21" s="1"/>
  <c r="AI95" i="21" s="1"/>
  <c r="AL95" i="21" s="1"/>
  <c r="AR95" i="21" s="1"/>
  <c r="AH77" i="21"/>
  <c r="AI77" i="21" s="1"/>
  <c r="AL77" i="21" s="1"/>
  <c r="AR77" i="21" s="1"/>
  <c r="AH68" i="21"/>
  <c r="AI68" i="21" s="1"/>
  <c r="AL68" i="21" s="1"/>
  <c r="AR68" i="21" s="1"/>
  <c r="AE82" i="21"/>
  <c r="AH82" i="21" s="1"/>
  <c r="AI82" i="21" s="1"/>
  <c r="AL82" i="21" s="1"/>
  <c r="AR82" i="21" s="1"/>
  <c r="AE76" i="21"/>
  <c r="AH58" i="21"/>
  <c r="AI58" i="21" s="1"/>
  <c r="AL58" i="21" s="1"/>
  <c r="AR58" i="21" s="1"/>
  <c r="AH62" i="21"/>
  <c r="AI62" i="21" s="1"/>
  <c r="AH40" i="21"/>
  <c r="AI40" i="21" s="1"/>
  <c r="AL40" i="21" s="1"/>
  <c r="AR40" i="21" s="1"/>
  <c r="AH45" i="21"/>
  <c r="AI45" i="21" s="1"/>
  <c r="AL45" i="21" s="1"/>
  <c r="AR45" i="21" s="1"/>
  <c r="AG42" i="21"/>
  <c r="AG53" i="21"/>
  <c r="AG41" i="21"/>
  <c r="AG30" i="21"/>
  <c r="AG37" i="21"/>
  <c r="AH25" i="21"/>
  <c r="AI25" i="21" s="1"/>
  <c r="AL25" i="21" s="1"/>
  <c r="AR25" i="21" s="1"/>
  <c r="AH67" i="21"/>
  <c r="AI67" i="21" s="1"/>
  <c r="AL67" i="21" s="1"/>
  <c r="AR67" i="21" s="1"/>
  <c r="AE43" i="21"/>
  <c r="AE26" i="21"/>
  <c r="AE47" i="21"/>
  <c r="AE37" i="21"/>
  <c r="AE27" i="21"/>
  <c r="AH100" i="21"/>
  <c r="AI100" i="21" s="1"/>
  <c r="AL100" i="21" s="1"/>
  <c r="AR100" i="21" s="1"/>
  <c r="AH117" i="21"/>
  <c r="AI117" i="21" s="1"/>
  <c r="AL117" i="21" s="1"/>
  <c r="AR117" i="21" s="1"/>
  <c r="AE104" i="21"/>
  <c r="AH104" i="21" s="1"/>
  <c r="AI104" i="21" s="1"/>
  <c r="AL104" i="21" s="1"/>
  <c r="AR104" i="21" s="1"/>
  <c r="AE65" i="21"/>
  <c r="AE86" i="21"/>
  <c r="AH86" i="21" s="1"/>
  <c r="AI86" i="21" s="1"/>
  <c r="AL86" i="21" s="1"/>
  <c r="AR86" i="21" s="1"/>
  <c r="AH99" i="21"/>
  <c r="AI99" i="21" s="1"/>
  <c r="AL99" i="21" s="1"/>
  <c r="AR99" i="21" s="1"/>
  <c r="AH110" i="21"/>
  <c r="AI110" i="21" s="1"/>
  <c r="AL110" i="21" s="1"/>
  <c r="AR110" i="21" s="1"/>
  <c r="AH78" i="21"/>
  <c r="AI78" i="21" s="1"/>
  <c r="AL78" i="21" s="1"/>
  <c r="AR78" i="21" s="1"/>
  <c r="AH44" i="21"/>
  <c r="AI44" i="21" s="1"/>
  <c r="AL44" i="21" s="1"/>
  <c r="AR44" i="21" s="1"/>
  <c r="AH33" i="21"/>
  <c r="AI33" i="21" s="1"/>
  <c r="AL33" i="21" s="1"/>
  <c r="AR33" i="21" s="1"/>
  <c r="AH31" i="21"/>
  <c r="AI31" i="21" s="1"/>
  <c r="AL31" i="21" s="1"/>
  <c r="AR31" i="21" s="1"/>
  <c r="AG21" i="21"/>
  <c r="AG34" i="21"/>
  <c r="AG40" i="21"/>
  <c r="AG32" i="21"/>
  <c r="AH92" i="21"/>
  <c r="AI92" i="21" s="1"/>
  <c r="AL92" i="21" s="1"/>
  <c r="AR92" i="21" s="1"/>
  <c r="AH29" i="21"/>
  <c r="AI29" i="21" s="1"/>
  <c r="AL29" i="21" s="1"/>
  <c r="AR29" i="21" s="1"/>
  <c r="AH46" i="21"/>
  <c r="AI46" i="21" s="1"/>
  <c r="AL46" i="21" s="1"/>
  <c r="AR46" i="21" s="1"/>
  <c r="AG23" i="21"/>
  <c r="G88" i="31"/>
  <c r="G87" i="11"/>
  <c r="G114" i="11"/>
  <c r="G115" i="31"/>
  <c r="G106" i="31"/>
  <c r="G105" i="11"/>
  <c r="G63" i="31"/>
  <c r="G62" i="11"/>
  <c r="G57" i="31"/>
  <c r="G80" i="11"/>
  <c r="G81" i="31"/>
  <c r="G61" i="31"/>
  <c r="G60" i="11"/>
  <c r="G100" i="31"/>
  <c r="G84" i="31"/>
  <c r="G83" i="11"/>
  <c r="G107" i="11"/>
  <c r="G108" i="31"/>
  <c r="G114" i="31"/>
  <c r="G113" i="11"/>
  <c r="G77" i="11"/>
  <c r="G78" i="31"/>
  <c r="G102" i="11"/>
  <c r="G103" i="31"/>
  <c r="G110" i="31"/>
  <c r="G109" i="11"/>
  <c r="G90" i="11"/>
  <c r="G91" i="31"/>
  <c r="G69" i="31"/>
  <c r="G68" i="11"/>
  <c r="G100" i="11"/>
  <c r="G82" i="31"/>
  <c r="G81" i="11"/>
  <c r="G83" i="31"/>
  <c r="G66" i="11"/>
  <c r="G90" i="31"/>
  <c r="G89" i="11"/>
  <c r="G63" i="11"/>
  <c r="G64" i="31"/>
  <c r="G79" i="31"/>
  <c r="G78" i="11"/>
  <c r="G86" i="31"/>
  <c r="G85" i="11"/>
  <c r="G59" i="31"/>
  <c r="G58" i="11"/>
  <c r="G71" i="11"/>
  <c r="G105" i="31"/>
  <c r="G104" i="11"/>
  <c r="G62" i="31"/>
  <c r="G61" i="11"/>
  <c r="G57" i="11"/>
  <c r="G34" i="11"/>
  <c r="G35" i="31"/>
  <c r="G46" i="11"/>
  <c r="G47" i="31"/>
  <c r="G51" i="11"/>
  <c r="G52" i="31"/>
  <c r="AB517" i="3"/>
  <c r="H551" i="3"/>
  <c r="R534" i="3"/>
  <c r="AG17" i="21"/>
  <c r="AA122" i="21"/>
  <c r="AE18" i="21"/>
  <c r="AH17" i="21"/>
  <c r="AQ17" i="21" s="1"/>
  <c r="AG18" i="21"/>
  <c r="G49" i="11" l="1"/>
  <c r="G88" i="11"/>
  <c r="G109" i="31"/>
  <c r="G87" i="31"/>
  <c r="G111" i="31"/>
  <c r="G69" i="11"/>
  <c r="G76" i="31"/>
  <c r="G97" i="31"/>
  <c r="G73" i="11"/>
  <c r="AV20" i="21"/>
  <c r="AV114" i="21"/>
  <c r="G112" i="31" s="1"/>
  <c r="AV106" i="21"/>
  <c r="G104" i="31" s="1"/>
  <c r="AV104" i="21"/>
  <c r="G102" i="31" s="1"/>
  <c r="AV55" i="21"/>
  <c r="G53" i="31" s="1"/>
  <c r="AV67" i="21"/>
  <c r="G64" i="11" s="1"/>
  <c r="AV42" i="21"/>
  <c r="G39" i="11" s="1"/>
  <c r="AV21" i="21"/>
  <c r="G18" i="11" s="1"/>
  <c r="AV109" i="21"/>
  <c r="G106" i="11" s="1"/>
  <c r="AV70" i="21"/>
  <c r="G68" i="31" s="1"/>
  <c r="AV73" i="21"/>
  <c r="G71" i="31" s="1"/>
  <c r="AV87" i="21"/>
  <c r="G85" i="31" s="1"/>
  <c r="AV58" i="21"/>
  <c r="G56" i="31" s="1"/>
  <c r="AV100" i="21"/>
  <c r="G98" i="31" s="1"/>
  <c r="AV35" i="21"/>
  <c r="G32" i="11" s="1"/>
  <c r="AV23" i="21"/>
  <c r="G20" i="11" s="1"/>
  <c r="AV101" i="21"/>
  <c r="G99" i="31" s="1"/>
  <c r="AV115" i="21"/>
  <c r="G112" i="11" s="1"/>
  <c r="AV77" i="21"/>
  <c r="G74" i="11" s="1"/>
  <c r="AV94" i="21"/>
  <c r="G91" i="11" s="1"/>
  <c r="AV41" i="21"/>
  <c r="G39" i="31" s="1"/>
  <c r="AV96" i="21"/>
  <c r="G94" i="31" s="1"/>
  <c r="AV97" i="21"/>
  <c r="G94" i="11" s="1"/>
  <c r="AV82" i="21"/>
  <c r="G80" i="31" s="1"/>
  <c r="AV43" i="21"/>
  <c r="G41" i="31" s="1"/>
  <c r="AV95" i="21"/>
  <c r="G93" i="31" s="1"/>
  <c r="AV98" i="21"/>
  <c r="G96" i="31" s="1"/>
  <c r="AV75" i="21"/>
  <c r="G73" i="31" s="1"/>
  <c r="AV79" i="21"/>
  <c r="G77" i="31" s="1"/>
  <c r="AV68" i="21"/>
  <c r="G66" i="31" s="1"/>
  <c r="G59" i="11"/>
  <c r="AL62" i="21"/>
  <c r="AR62" i="21" s="1"/>
  <c r="AH122" i="21"/>
  <c r="AI122" i="21"/>
  <c r="AU82" i="21"/>
  <c r="AU97" i="21"/>
  <c r="AU100" i="21"/>
  <c r="AU46" i="21"/>
  <c r="AU63" i="21"/>
  <c r="AU79" i="21"/>
  <c r="AU86" i="21"/>
  <c r="AU106" i="21"/>
  <c r="AU56" i="21"/>
  <c r="AU68" i="21"/>
  <c r="AU67" i="21"/>
  <c r="AU88" i="21"/>
  <c r="AU91" i="21"/>
  <c r="AU40" i="21"/>
  <c r="AU60" i="21"/>
  <c r="AU113" i="21"/>
  <c r="AU98" i="21"/>
  <c r="AU99" i="21"/>
  <c r="AU89" i="21"/>
  <c r="AU94" i="21"/>
  <c r="AU33" i="21"/>
  <c r="AU78" i="21"/>
  <c r="AU103" i="21"/>
  <c r="AU85" i="21"/>
  <c r="AU83" i="21"/>
  <c r="AU30" i="21"/>
  <c r="AU69" i="21"/>
  <c r="AU19" i="21"/>
  <c r="AU112" i="21"/>
  <c r="AU111" i="21"/>
  <c r="AU29" i="21"/>
  <c r="AU75" i="21"/>
  <c r="AU90" i="21"/>
  <c r="AU102" i="21"/>
  <c r="AU81" i="21"/>
  <c r="AU87" i="21"/>
  <c r="AU80" i="21"/>
  <c r="AU77" i="21"/>
  <c r="AU34" i="21"/>
  <c r="AU96" i="21"/>
  <c r="AU109" i="21"/>
  <c r="AU105" i="21"/>
  <c r="AU66" i="21"/>
  <c r="AU64" i="21"/>
  <c r="AU101" i="21"/>
  <c r="AU115" i="21"/>
  <c r="AU104" i="21"/>
  <c r="AU31" i="21"/>
  <c r="AU36" i="21"/>
  <c r="AU92" i="21"/>
  <c r="AU32" i="21"/>
  <c r="AU84" i="21"/>
  <c r="AU108" i="21"/>
  <c r="AU116" i="21"/>
  <c r="AU45" i="21"/>
  <c r="AU61" i="21"/>
  <c r="AU58" i="21"/>
  <c r="AU107" i="21"/>
  <c r="AU95" i="21"/>
  <c r="AU25" i="21"/>
  <c r="AU38" i="21"/>
  <c r="AU71" i="21"/>
  <c r="AU93" i="21"/>
  <c r="AU117" i="21"/>
  <c r="AU50" i="21"/>
  <c r="AU44" i="21"/>
  <c r="AU110" i="21"/>
  <c r="AU114" i="21"/>
  <c r="AH43" i="21"/>
  <c r="AI43" i="21" s="1"/>
  <c r="AX43" i="21" s="1"/>
  <c r="AZ43" i="21" s="1"/>
  <c r="AH41" i="21"/>
  <c r="AI41" i="21" s="1"/>
  <c r="AH37" i="21"/>
  <c r="AI37" i="21" s="1"/>
  <c r="AN37" i="21" s="1"/>
  <c r="AK37" i="21" s="1"/>
  <c r="AQ37" i="21" s="1"/>
  <c r="AH51" i="21"/>
  <c r="AI51" i="21" s="1"/>
  <c r="AH74" i="21"/>
  <c r="AI74" i="21" s="1"/>
  <c r="AN74" i="21" s="1"/>
  <c r="AK74" i="21" s="1"/>
  <c r="AQ74" i="21" s="1"/>
  <c r="AH65" i="21"/>
  <c r="AI65" i="21" s="1"/>
  <c r="AX65" i="21" s="1"/>
  <c r="AY65" i="21" s="1"/>
  <c r="BC65" i="21" s="1"/>
  <c r="L62" i="34" s="1"/>
  <c r="AH54" i="21"/>
  <c r="AI54" i="21" s="1"/>
  <c r="AX54" i="21" s="1"/>
  <c r="BA54" i="21" s="1"/>
  <c r="AH47" i="21"/>
  <c r="AI47" i="21" s="1"/>
  <c r="AH59" i="21"/>
  <c r="AI59" i="21" s="1"/>
  <c r="AN59" i="21" s="1"/>
  <c r="AK59" i="21" s="1"/>
  <c r="AQ59" i="21" s="1"/>
  <c r="AH70" i="21"/>
  <c r="AI70" i="21" s="1"/>
  <c r="AH73" i="21"/>
  <c r="AI73" i="21" s="1"/>
  <c r="AX73" i="21" s="1"/>
  <c r="AY73" i="21" s="1"/>
  <c r="BC73" i="21" s="1"/>
  <c r="L70" i="34" s="1"/>
  <c r="AH53" i="21"/>
  <c r="AI53" i="21" s="1"/>
  <c r="AH42" i="21"/>
  <c r="AI42" i="21" s="1"/>
  <c r="AH76" i="21"/>
  <c r="AI76" i="21" s="1"/>
  <c r="AH57" i="21"/>
  <c r="AI57" i="21" s="1"/>
  <c r="AH39" i="21"/>
  <c r="AI39" i="21" s="1"/>
  <c r="AH49" i="21"/>
  <c r="AI49" i="21" s="1"/>
  <c r="AH55" i="21"/>
  <c r="AI55" i="21" s="1"/>
  <c r="AH72" i="21"/>
  <c r="AI72" i="21" s="1"/>
  <c r="AH52" i="21"/>
  <c r="AI52" i="21" s="1"/>
  <c r="AH48" i="21"/>
  <c r="AI48" i="21" s="1"/>
  <c r="AH35" i="21"/>
  <c r="AI35" i="21" s="1"/>
  <c r="AJ35" i="21" s="1"/>
  <c r="AX31" i="21"/>
  <c r="AY31" i="21" s="1"/>
  <c r="BC31" i="21" s="1"/>
  <c r="L28" i="34" s="1"/>
  <c r="AJ31" i="21"/>
  <c r="AX110" i="21"/>
  <c r="AZ110" i="21" s="1"/>
  <c r="AJ110" i="21"/>
  <c r="AM110" i="21" s="1"/>
  <c r="AX104" i="21"/>
  <c r="AY104" i="21" s="1"/>
  <c r="BC104" i="21" s="1"/>
  <c r="L101" i="34" s="1"/>
  <c r="AJ104" i="21"/>
  <c r="AM104" i="21" s="1"/>
  <c r="AX67" i="21"/>
  <c r="BA67" i="21" s="1"/>
  <c r="AJ67" i="21"/>
  <c r="AX40" i="21"/>
  <c r="AY40" i="21" s="1"/>
  <c r="BC40" i="21" s="1"/>
  <c r="L37" i="34" s="1"/>
  <c r="AJ40" i="21"/>
  <c r="AM40" i="21" s="1"/>
  <c r="AX82" i="21"/>
  <c r="AY82" i="21" s="1"/>
  <c r="BC82" i="21" s="1"/>
  <c r="L79" i="34" s="1"/>
  <c r="AJ82" i="21"/>
  <c r="AM82" i="21" s="1"/>
  <c r="AX64" i="21"/>
  <c r="AZ64" i="21" s="1"/>
  <c r="AJ64" i="21"/>
  <c r="AM64" i="21" s="1"/>
  <c r="AX108" i="21"/>
  <c r="BA108" i="21" s="1"/>
  <c r="AJ108" i="21"/>
  <c r="AM108" i="21" s="1"/>
  <c r="AX30" i="21"/>
  <c r="AY30" i="21" s="1"/>
  <c r="BC30" i="21" s="1"/>
  <c r="L27" i="34" s="1"/>
  <c r="AJ30" i="21"/>
  <c r="AX69" i="21"/>
  <c r="AZ69" i="21" s="1"/>
  <c r="AJ69" i="21"/>
  <c r="AX112" i="21"/>
  <c r="AZ112" i="21" s="1"/>
  <c r="AJ112" i="21"/>
  <c r="AM112" i="21" s="1"/>
  <c r="AX50" i="21"/>
  <c r="AY50" i="21" s="1"/>
  <c r="BC50" i="21" s="1"/>
  <c r="L47" i="34" s="1"/>
  <c r="AJ50" i="21"/>
  <c r="AX32" i="21"/>
  <c r="BA32" i="21" s="1"/>
  <c r="AJ32" i="21"/>
  <c r="AM32" i="21" s="1"/>
  <c r="AX89" i="21"/>
  <c r="AZ89" i="21" s="1"/>
  <c r="AJ89" i="21"/>
  <c r="AM89" i="21" s="1"/>
  <c r="AX109" i="21"/>
  <c r="BA109" i="21" s="1"/>
  <c r="AJ109" i="21"/>
  <c r="AM109" i="21" s="1"/>
  <c r="AX63" i="21"/>
  <c r="AY63" i="21" s="1"/>
  <c r="BC63" i="21" s="1"/>
  <c r="L60" i="34" s="1"/>
  <c r="AJ63" i="21"/>
  <c r="AX116" i="21"/>
  <c r="AY116" i="21" s="1"/>
  <c r="BC116" i="21" s="1"/>
  <c r="L113" i="34" s="1"/>
  <c r="AJ116" i="21"/>
  <c r="AM116" i="21" s="1"/>
  <c r="AX106" i="21"/>
  <c r="BA106" i="21" s="1"/>
  <c r="AJ106" i="21"/>
  <c r="AM106" i="21" s="1"/>
  <c r="AX46" i="21"/>
  <c r="AZ46" i="21" s="1"/>
  <c r="AJ46" i="21"/>
  <c r="AM46" i="21" s="1"/>
  <c r="AX33" i="21"/>
  <c r="BA33" i="21" s="1"/>
  <c r="AJ33" i="21"/>
  <c r="AX99" i="21"/>
  <c r="AY99" i="21" s="1"/>
  <c r="BC99" i="21" s="1"/>
  <c r="L96" i="34" s="1"/>
  <c r="AJ99" i="21"/>
  <c r="AM99" i="21" s="1"/>
  <c r="AX117" i="21"/>
  <c r="AZ117" i="21" s="1"/>
  <c r="AJ117" i="21"/>
  <c r="AM117" i="21" s="1"/>
  <c r="AX25" i="21"/>
  <c r="BA25" i="21" s="1"/>
  <c r="AJ25" i="21"/>
  <c r="AX62" i="21"/>
  <c r="AY62" i="21" s="1"/>
  <c r="BC62" i="21" s="1"/>
  <c r="L59" i="34" s="1"/>
  <c r="AJ62" i="21"/>
  <c r="AX68" i="21"/>
  <c r="BA68" i="21" s="1"/>
  <c r="AJ68" i="21"/>
  <c r="AX90" i="21"/>
  <c r="BA90" i="21" s="1"/>
  <c r="AJ90" i="21"/>
  <c r="AM90" i="21" s="1"/>
  <c r="AX34" i="21"/>
  <c r="AY34" i="21" s="1"/>
  <c r="BC34" i="21" s="1"/>
  <c r="L31" i="34" s="1"/>
  <c r="AJ34" i="21"/>
  <c r="AM34" i="21" s="1"/>
  <c r="AX19" i="21"/>
  <c r="BA19" i="21" s="1"/>
  <c r="AJ19" i="21"/>
  <c r="AX79" i="21"/>
  <c r="AZ79" i="21" s="1"/>
  <c r="AJ79" i="21"/>
  <c r="AX85" i="21"/>
  <c r="BA85" i="21" s="1"/>
  <c r="AJ85" i="21"/>
  <c r="AX103" i="21"/>
  <c r="AY103" i="21" s="1"/>
  <c r="BC103" i="21" s="1"/>
  <c r="L100" i="34" s="1"/>
  <c r="AJ103" i="21"/>
  <c r="AX88" i="21"/>
  <c r="BA88" i="21" s="1"/>
  <c r="AJ88" i="21"/>
  <c r="AM88" i="21" s="1"/>
  <c r="AX56" i="21"/>
  <c r="AY56" i="21" s="1"/>
  <c r="BC56" i="21" s="1"/>
  <c r="L53" i="34" s="1"/>
  <c r="AJ56" i="21"/>
  <c r="AX101" i="21"/>
  <c r="BA101" i="21" s="1"/>
  <c r="AJ101" i="21"/>
  <c r="AM101" i="21" s="1"/>
  <c r="AX84" i="21"/>
  <c r="BA84" i="21" s="1"/>
  <c r="AJ84" i="21"/>
  <c r="AX111" i="21"/>
  <c r="BA111" i="21" s="1"/>
  <c r="AJ111" i="21"/>
  <c r="AM111" i="21" s="1"/>
  <c r="AX29" i="21"/>
  <c r="AZ29" i="21" s="1"/>
  <c r="AJ29" i="21"/>
  <c r="AM29" i="21" s="1"/>
  <c r="AX44" i="21"/>
  <c r="BA44" i="21" s="1"/>
  <c r="AJ44" i="21"/>
  <c r="AX86" i="21"/>
  <c r="AY86" i="21" s="1"/>
  <c r="BC86" i="21" s="1"/>
  <c r="L83" i="34" s="1"/>
  <c r="AJ86" i="21"/>
  <c r="AM86" i="21" s="1"/>
  <c r="AX100" i="21"/>
  <c r="BA100" i="21" s="1"/>
  <c r="AJ100" i="21"/>
  <c r="AX58" i="21"/>
  <c r="BA58" i="21" s="1"/>
  <c r="AJ58" i="21"/>
  <c r="AM58" i="21" s="1"/>
  <c r="AX77" i="21"/>
  <c r="AZ77" i="21" s="1"/>
  <c r="AJ77" i="21"/>
  <c r="AX61" i="21"/>
  <c r="BA61" i="21" s="1"/>
  <c r="AJ61" i="21"/>
  <c r="AM61" i="21" s="1"/>
  <c r="AX91" i="21"/>
  <c r="BA91" i="21" s="1"/>
  <c r="AJ91" i="21"/>
  <c r="AM91" i="21" s="1"/>
  <c r="AX66" i="21"/>
  <c r="AZ66" i="21" s="1"/>
  <c r="AJ66" i="21"/>
  <c r="AX38" i="21"/>
  <c r="BA38" i="21" s="1"/>
  <c r="AJ38" i="21"/>
  <c r="AM38" i="21" s="1"/>
  <c r="AX96" i="21"/>
  <c r="AY96" i="21" s="1"/>
  <c r="BC96" i="21" s="1"/>
  <c r="L93" i="34" s="1"/>
  <c r="AJ96" i="21"/>
  <c r="AM96" i="21" s="1"/>
  <c r="AX114" i="21"/>
  <c r="BA114" i="21" s="1"/>
  <c r="AJ114" i="21"/>
  <c r="AM114" i="21" s="1"/>
  <c r="AX71" i="21"/>
  <c r="AZ71" i="21" s="1"/>
  <c r="AJ71" i="21"/>
  <c r="AX105" i="21"/>
  <c r="BA105" i="21" s="1"/>
  <c r="AJ105" i="21"/>
  <c r="AM105" i="21" s="1"/>
  <c r="AX87" i="21"/>
  <c r="AY87" i="21" s="1"/>
  <c r="BC87" i="21" s="1"/>
  <c r="L84" i="34" s="1"/>
  <c r="AJ87" i="21"/>
  <c r="AM87" i="21" s="1"/>
  <c r="AX75" i="21"/>
  <c r="BA75" i="21" s="1"/>
  <c r="AJ75" i="21"/>
  <c r="AX115" i="21"/>
  <c r="AZ115" i="21" s="1"/>
  <c r="AJ115" i="21"/>
  <c r="AX83" i="21"/>
  <c r="BA83" i="21" s="1"/>
  <c r="AJ83" i="21"/>
  <c r="AM83" i="21" s="1"/>
  <c r="AX102" i="21"/>
  <c r="BA102" i="21" s="1"/>
  <c r="AJ102" i="21"/>
  <c r="AM102" i="21" s="1"/>
  <c r="AX92" i="21"/>
  <c r="BA92" i="21" s="1"/>
  <c r="AJ92" i="21"/>
  <c r="AM92" i="21" s="1"/>
  <c r="AX78" i="21"/>
  <c r="AY78" i="21" s="1"/>
  <c r="BC78" i="21" s="1"/>
  <c r="L75" i="34" s="1"/>
  <c r="AJ78" i="21"/>
  <c r="AM78" i="21" s="1"/>
  <c r="AX45" i="21"/>
  <c r="BA45" i="21" s="1"/>
  <c r="AJ45" i="21"/>
  <c r="AM45" i="21" s="1"/>
  <c r="AX95" i="21"/>
  <c r="AZ95" i="21" s="1"/>
  <c r="AJ95" i="21"/>
  <c r="AM95" i="21" s="1"/>
  <c r="AX36" i="21"/>
  <c r="AZ36" i="21" s="1"/>
  <c r="AJ36" i="21"/>
  <c r="AX97" i="21"/>
  <c r="BA97" i="21" s="1"/>
  <c r="AJ97" i="21"/>
  <c r="AM97" i="21" s="1"/>
  <c r="AX60" i="21"/>
  <c r="AY60" i="21" s="1"/>
  <c r="BC60" i="21" s="1"/>
  <c r="L57" i="34" s="1"/>
  <c r="AJ60" i="21"/>
  <c r="AM60" i="21" s="1"/>
  <c r="AX107" i="21"/>
  <c r="AZ107" i="21" s="1"/>
  <c r="AJ107" i="21"/>
  <c r="AM107" i="21" s="1"/>
  <c r="AX93" i="21"/>
  <c r="AZ93" i="21" s="1"/>
  <c r="AJ93" i="21"/>
  <c r="AM93" i="21" s="1"/>
  <c r="AX80" i="21"/>
  <c r="BA80" i="21" s="1"/>
  <c r="AJ80" i="21"/>
  <c r="AM80" i="21" s="1"/>
  <c r="AX113" i="21"/>
  <c r="AY113" i="21" s="1"/>
  <c r="BC113" i="21" s="1"/>
  <c r="L110" i="34" s="1"/>
  <c r="AJ113" i="21"/>
  <c r="AM113" i="21" s="1"/>
  <c r="AX94" i="21"/>
  <c r="AZ94" i="21" s="1"/>
  <c r="AJ94" i="21"/>
  <c r="AM94" i="21" s="1"/>
  <c r="AX98" i="21"/>
  <c r="AY98" i="21" s="1"/>
  <c r="BC98" i="21" s="1"/>
  <c r="L95" i="34" s="1"/>
  <c r="AJ98" i="21"/>
  <c r="AM98" i="21" s="1"/>
  <c r="AX81" i="21"/>
  <c r="BA81" i="21" s="1"/>
  <c r="AJ81" i="21"/>
  <c r="AM81" i="21" s="1"/>
  <c r="AH23" i="21"/>
  <c r="AI23" i="21" s="1"/>
  <c r="AL23" i="21" s="1"/>
  <c r="AR23" i="21" s="1"/>
  <c r="AH20" i="21"/>
  <c r="AI20" i="21" s="1"/>
  <c r="AL20" i="21" s="1"/>
  <c r="AR20" i="21" s="1"/>
  <c r="AH24" i="21"/>
  <c r="AI24" i="21" s="1"/>
  <c r="AH18" i="21"/>
  <c r="AI18" i="21" s="1"/>
  <c r="AL18" i="21" s="1"/>
  <c r="AR18" i="21" s="1"/>
  <c r="AH26" i="21"/>
  <c r="AI26" i="21" s="1"/>
  <c r="AH28" i="21"/>
  <c r="AI28" i="21" s="1"/>
  <c r="AL28" i="21" s="1"/>
  <c r="AR28" i="21" s="1"/>
  <c r="AH21" i="21"/>
  <c r="AI21" i="21" s="1"/>
  <c r="AH27" i="21"/>
  <c r="AI27" i="21" s="1"/>
  <c r="AH22" i="21"/>
  <c r="AI22" i="21" s="1"/>
  <c r="AN29" i="21"/>
  <c r="AK29" i="21" s="1"/>
  <c r="AQ29" i="21" s="1"/>
  <c r="AN44" i="21"/>
  <c r="AK44" i="21" s="1"/>
  <c r="AQ44" i="21" s="1"/>
  <c r="AN86" i="21"/>
  <c r="AK86" i="21" s="1"/>
  <c r="AQ86" i="21" s="1"/>
  <c r="AN100" i="21"/>
  <c r="AK100" i="21" s="1"/>
  <c r="AQ100" i="21" s="1"/>
  <c r="AN58" i="21"/>
  <c r="AK58" i="21" s="1"/>
  <c r="AQ58" i="21" s="1"/>
  <c r="AN77" i="21"/>
  <c r="AK77" i="21" s="1"/>
  <c r="AQ77" i="21" s="1"/>
  <c r="AN61" i="21"/>
  <c r="AK61" i="21" s="1"/>
  <c r="AQ61" i="21" s="1"/>
  <c r="AN30" i="21"/>
  <c r="AK30" i="21" s="1"/>
  <c r="AQ30" i="21" s="1"/>
  <c r="AN69" i="21"/>
  <c r="AK69" i="21" s="1"/>
  <c r="AQ69" i="21" s="1"/>
  <c r="AN112" i="21"/>
  <c r="AK112" i="21" s="1"/>
  <c r="AQ112" i="21" s="1"/>
  <c r="AN50" i="21"/>
  <c r="AK50" i="21" s="1"/>
  <c r="AQ50" i="21" s="1"/>
  <c r="AN32" i="21"/>
  <c r="AN89" i="21"/>
  <c r="AK89" i="21" s="1"/>
  <c r="AQ89" i="21" s="1"/>
  <c r="AN109" i="21"/>
  <c r="AK109" i="21" s="1"/>
  <c r="AQ109" i="21" s="1"/>
  <c r="AN63" i="21"/>
  <c r="AK63" i="21" s="1"/>
  <c r="AQ63" i="21" s="1"/>
  <c r="AN116" i="21"/>
  <c r="AK116" i="21" s="1"/>
  <c r="AQ116" i="21" s="1"/>
  <c r="AN106" i="21"/>
  <c r="AK106" i="21" s="1"/>
  <c r="AQ106" i="21" s="1"/>
  <c r="AN92" i="21"/>
  <c r="AK92" i="21" s="1"/>
  <c r="AQ92" i="21" s="1"/>
  <c r="AN45" i="21"/>
  <c r="AK45" i="21" s="1"/>
  <c r="AQ45" i="21" s="1"/>
  <c r="AN95" i="21"/>
  <c r="AK95" i="21" s="1"/>
  <c r="AQ95" i="21" s="1"/>
  <c r="AN34" i="21"/>
  <c r="AK34" i="21" s="1"/>
  <c r="AQ34" i="21" s="1"/>
  <c r="AN19" i="21"/>
  <c r="AK19" i="21" s="1"/>
  <c r="AQ19" i="21" s="1"/>
  <c r="AN79" i="21"/>
  <c r="AK79" i="21" s="1"/>
  <c r="AQ79" i="21" s="1"/>
  <c r="AN85" i="21"/>
  <c r="AK85" i="21" s="1"/>
  <c r="AQ85" i="21" s="1"/>
  <c r="AN103" i="21"/>
  <c r="AK103" i="21" s="1"/>
  <c r="AQ103" i="21" s="1"/>
  <c r="AN88" i="21"/>
  <c r="AK88" i="21" s="1"/>
  <c r="AQ88" i="21" s="1"/>
  <c r="AN56" i="21"/>
  <c r="AN101" i="21"/>
  <c r="AK101" i="21" s="1"/>
  <c r="AQ101" i="21" s="1"/>
  <c r="AN84" i="21"/>
  <c r="AK84" i="21" s="1"/>
  <c r="AQ84" i="21" s="1"/>
  <c r="AN111" i="21"/>
  <c r="AK111" i="21" s="1"/>
  <c r="AQ111" i="21" s="1"/>
  <c r="AN31" i="21"/>
  <c r="AK31" i="21" s="1"/>
  <c r="AQ31" i="21" s="1"/>
  <c r="AN110" i="21"/>
  <c r="AK110" i="21" s="1"/>
  <c r="AQ110" i="21" s="1"/>
  <c r="AN104" i="21"/>
  <c r="AK104" i="21" s="1"/>
  <c r="AQ104" i="21" s="1"/>
  <c r="AN67" i="21"/>
  <c r="AK67" i="21" s="1"/>
  <c r="AQ67" i="21" s="1"/>
  <c r="AN40" i="21"/>
  <c r="AK40" i="21" s="1"/>
  <c r="AQ40" i="21" s="1"/>
  <c r="AN82" i="21"/>
  <c r="AK82" i="21" s="1"/>
  <c r="AQ82" i="21" s="1"/>
  <c r="AN64" i="21"/>
  <c r="AK64" i="21" s="1"/>
  <c r="AQ64" i="21" s="1"/>
  <c r="AN108" i="21"/>
  <c r="AK108" i="21" s="1"/>
  <c r="AQ108" i="21" s="1"/>
  <c r="AN91" i="21"/>
  <c r="AK91" i="21" s="1"/>
  <c r="AQ91" i="21" s="1"/>
  <c r="AN66" i="21"/>
  <c r="AK66" i="21" s="1"/>
  <c r="AQ66" i="21" s="1"/>
  <c r="AN38" i="21"/>
  <c r="AK38" i="21" s="1"/>
  <c r="AQ38" i="21" s="1"/>
  <c r="AN96" i="21"/>
  <c r="AK96" i="21" s="1"/>
  <c r="AQ96" i="21" s="1"/>
  <c r="AN114" i="21"/>
  <c r="AK114" i="21" s="1"/>
  <c r="AQ114" i="21" s="1"/>
  <c r="AN71" i="21"/>
  <c r="AK71" i="21" s="1"/>
  <c r="AQ71" i="21" s="1"/>
  <c r="AN105" i="21"/>
  <c r="AK105" i="21" s="1"/>
  <c r="AQ105" i="21" s="1"/>
  <c r="AN87" i="21"/>
  <c r="AK87" i="21" s="1"/>
  <c r="AQ87" i="21" s="1"/>
  <c r="AN75" i="21"/>
  <c r="AK75" i="21" s="1"/>
  <c r="AQ75" i="21" s="1"/>
  <c r="AN115" i="21"/>
  <c r="AK115" i="21" s="1"/>
  <c r="AQ115" i="21" s="1"/>
  <c r="AN83" i="21"/>
  <c r="AK83" i="21" s="1"/>
  <c r="AQ83" i="21" s="1"/>
  <c r="AN102" i="21"/>
  <c r="AK102" i="21" s="1"/>
  <c r="AQ102" i="21" s="1"/>
  <c r="AN78" i="21"/>
  <c r="AK78" i="21" s="1"/>
  <c r="AQ78" i="21" s="1"/>
  <c r="AN46" i="21"/>
  <c r="AK46" i="21" s="1"/>
  <c r="AQ46" i="21" s="1"/>
  <c r="AN33" i="21"/>
  <c r="AK33" i="21" s="1"/>
  <c r="AQ33" i="21" s="1"/>
  <c r="AN99" i="21"/>
  <c r="AK99" i="21" s="1"/>
  <c r="AQ99" i="21" s="1"/>
  <c r="AN117" i="21"/>
  <c r="AK117" i="21" s="1"/>
  <c r="AQ117" i="21" s="1"/>
  <c r="AN25" i="21"/>
  <c r="AK25" i="21" s="1"/>
  <c r="AQ25" i="21" s="1"/>
  <c r="AN62" i="21"/>
  <c r="AK62" i="21" s="1"/>
  <c r="AQ62" i="21" s="1"/>
  <c r="AN68" i="21"/>
  <c r="AK68" i="21" s="1"/>
  <c r="AQ68" i="21" s="1"/>
  <c r="AN90" i="21"/>
  <c r="AK90" i="21" s="1"/>
  <c r="AQ90" i="21" s="1"/>
  <c r="AN36" i="21"/>
  <c r="AK36" i="21" s="1"/>
  <c r="AQ36" i="21" s="1"/>
  <c r="AN97" i="21"/>
  <c r="AK97" i="21" s="1"/>
  <c r="AQ97" i="21" s="1"/>
  <c r="AN60" i="21"/>
  <c r="AK60" i="21" s="1"/>
  <c r="AQ60" i="21" s="1"/>
  <c r="AN107" i="21"/>
  <c r="AK107" i="21" s="1"/>
  <c r="AQ107" i="21" s="1"/>
  <c r="AN93" i="21"/>
  <c r="AK93" i="21" s="1"/>
  <c r="AQ93" i="21" s="1"/>
  <c r="AN80" i="21"/>
  <c r="AK80" i="21" s="1"/>
  <c r="AQ80" i="21" s="1"/>
  <c r="AN113" i="21"/>
  <c r="AK113" i="21" s="1"/>
  <c r="AQ113" i="21" s="1"/>
  <c r="AN94" i="21"/>
  <c r="AK94" i="21" s="1"/>
  <c r="AQ94" i="21" s="1"/>
  <c r="AN98" i="21"/>
  <c r="AK98" i="21" s="1"/>
  <c r="AQ98" i="21" s="1"/>
  <c r="AN81" i="21"/>
  <c r="G16" i="11"/>
  <c r="G17" i="31"/>
  <c r="G23" i="11"/>
  <c r="G24" i="31"/>
  <c r="G53" i="11"/>
  <c r="G54" i="31"/>
  <c r="G41" i="11"/>
  <c r="G42" i="31"/>
  <c r="G48" i="11"/>
  <c r="G49" i="31"/>
  <c r="G31" i="11"/>
  <c r="G32" i="31"/>
  <c r="G28" i="11"/>
  <c r="G29" i="31"/>
  <c r="G47" i="11"/>
  <c r="G48" i="31"/>
  <c r="G42" i="11"/>
  <c r="G43" i="31"/>
  <c r="G33" i="11"/>
  <c r="G34" i="31"/>
  <c r="G30" i="11"/>
  <c r="G31" i="31"/>
  <c r="G45" i="11"/>
  <c r="G46" i="31"/>
  <c r="G37" i="11"/>
  <c r="G38" i="31"/>
  <c r="G21" i="11"/>
  <c r="G22" i="31"/>
  <c r="G36" i="11"/>
  <c r="G37" i="31"/>
  <c r="G19" i="11"/>
  <c r="G20" i="31"/>
  <c r="G35" i="11"/>
  <c r="G36" i="31"/>
  <c r="G43" i="11"/>
  <c r="G44" i="31"/>
  <c r="G25" i="11"/>
  <c r="G26" i="31"/>
  <c r="G27" i="11"/>
  <c r="G28" i="31"/>
  <c r="G54" i="11"/>
  <c r="G55" i="31"/>
  <c r="G24" i="11"/>
  <c r="G25" i="31"/>
  <c r="G29" i="11"/>
  <c r="G30" i="31"/>
  <c r="G50" i="11"/>
  <c r="G51" i="31"/>
  <c r="G44" i="11"/>
  <c r="G45" i="31"/>
  <c r="G22" i="11"/>
  <c r="G23" i="31"/>
  <c r="G26" i="11"/>
  <c r="G27" i="31"/>
  <c r="AB534" i="3"/>
  <c r="H568" i="3"/>
  <c r="R551" i="3"/>
  <c r="D3" i="21"/>
  <c r="AT17" i="21"/>
  <c r="F15" i="31" s="1"/>
  <c r="C3" i="21"/>
  <c r="C9" i="25"/>
  <c r="C8" i="25"/>
  <c r="C7" i="25"/>
  <c r="C6" i="25"/>
  <c r="G19" i="31" l="1"/>
  <c r="G101" i="11"/>
  <c r="G111" i="11"/>
  <c r="G21" i="31"/>
  <c r="G84" i="11"/>
  <c r="G92" i="31"/>
  <c r="G79" i="11"/>
  <c r="G33" i="31"/>
  <c r="G40" i="31"/>
  <c r="G93" i="11"/>
  <c r="G72" i="11"/>
  <c r="G95" i="31"/>
  <c r="G76" i="11"/>
  <c r="G65" i="11"/>
  <c r="G97" i="11"/>
  <c r="G65" i="31"/>
  <c r="G113" i="31"/>
  <c r="G67" i="11"/>
  <c r="G92" i="11"/>
  <c r="G70" i="11"/>
  <c r="G40" i="11"/>
  <c r="G38" i="11"/>
  <c r="G75" i="31"/>
  <c r="G107" i="31"/>
  <c r="G95" i="11"/>
  <c r="G98" i="11"/>
  <c r="G55" i="11"/>
  <c r="G52" i="11"/>
  <c r="G103" i="11"/>
  <c r="AV18" i="21"/>
  <c r="G17" i="11"/>
  <c r="G18" i="31"/>
  <c r="AU62" i="21"/>
  <c r="Q59" i="34" s="1"/>
  <c r="AN65" i="21"/>
  <c r="AK65" i="21" s="1"/>
  <c r="AQ65" i="21" s="1"/>
  <c r="AN35" i="21"/>
  <c r="AK35" i="21" s="1"/>
  <c r="AQ35" i="21" s="1"/>
  <c r="AZ104" i="21"/>
  <c r="AU28" i="21"/>
  <c r="AN43" i="21"/>
  <c r="AK43" i="21" s="1"/>
  <c r="AQ43" i="21" s="1"/>
  <c r="AY33" i="21"/>
  <c r="BC33" i="21" s="1"/>
  <c r="L30" i="34" s="1"/>
  <c r="AU23" i="21"/>
  <c r="AU20" i="21"/>
  <c r="AU18" i="21"/>
  <c r="AM56" i="21"/>
  <c r="AP56" i="21" s="1"/>
  <c r="F53" i="34" s="1"/>
  <c r="AM79" i="21"/>
  <c r="AP79" i="21" s="1"/>
  <c r="F76" i="34" s="1"/>
  <c r="AM31" i="21"/>
  <c r="Q28" i="34" s="1"/>
  <c r="AM68" i="21"/>
  <c r="AP68" i="21" s="1"/>
  <c r="F65" i="34" s="1"/>
  <c r="AM25" i="21"/>
  <c r="AP25" i="21" s="1"/>
  <c r="F22" i="34" s="1"/>
  <c r="AM77" i="21"/>
  <c r="AP77" i="21" s="1"/>
  <c r="F74" i="34" s="1"/>
  <c r="AM100" i="21"/>
  <c r="AP100" i="21" s="1"/>
  <c r="AM44" i="21"/>
  <c r="AP44" i="21" s="1"/>
  <c r="F41" i="34" s="1"/>
  <c r="AM36" i="21"/>
  <c r="AP36" i="21" s="1"/>
  <c r="F33" i="34" s="1"/>
  <c r="AM85" i="21"/>
  <c r="AP85" i="21" s="1"/>
  <c r="AM19" i="21"/>
  <c r="AP19" i="21" s="1"/>
  <c r="F16" i="34" s="1"/>
  <c r="AM62" i="21"/>
  <c r="AP62" i="21" s="1"/>
  <c r="AM33" i="21"/>
  <c r="AP33" i="21" s="1"/>
  <c r="F30" i="34" s="1"/>
  <c r="AM63" i="21"/>
  <c r="AP63" i="21" s="1"/>
  <c r="F60" i="34" s="1"/>
  <c r="AM50" i="21"/>
  <c r="AP50" i="21" s="1"/>
  <c r="F47" i="34" s="1"/>
  <c r="AM69" i="21"/>
  <c r="AP69" i="21" s="1"/>
  <c r="F66" i="34" s="1"/>
  <c r="AM67" i="21"/>
  <c r="AP67" i="21" s="1"/>
  <c r="F64" i="34" s="1"/>
  <c r="AM84" i="21"/>
  <c r="AP84" i="21" s="1"/>
  <c r="AM103" i="21"/>
  <c r="AP103" i="21" s="1"/>
  <c r="F100" i="34" s="1"/>
  <c r="AM30" i="21"/>
  <c r="AP30" i="21" s="1"/>
  <c r="F27" i="34" s="1"/>
  <c r="AM75" i="21"/>
  <c r="AP75" i="21" s="1"/>
  <c r="F72" i="34" s="1"/>
  <c r="AM115" i="21"/>
  <c r="AP115" i="21" s="1"/>
  <c r="AM71" i="21"/>
  <c r="AP71" i="21" s="1"/>
  <c r="AM66" i="21"/>
  <c r="AP66" i="21" s="1"/>
  <c r="F63" i="34" s="1"/>
  <c r="AN21" i="21"/>
  <c r="AK21" i="21" s="1"/>
  <c r="AQ21" i="21" s="1"/>
  <c r="AL21" i="21"/>
  <c r="AN24" i="21"/>
  <c r="AK24" i="21" s="1"/>
  <c r="AQ24" i="21" s="1"/>
  <c r="AL24" i="21"/>
  <c r="AJ52" i="21"/>
  <c r="AL52" i="21"/>
  <c r="AJ39" i="21"/>
  <c r="AL39" i="21"/>
  <c r="AJ53" i="21"/>
  <c r="AL53" i="21"/>
  <c r="AX47" i="21"/>
  <c r="AZ47" i="21" s="1"/>
  <c r="AL47" i="21"/>
  <c r="AX51" i="21"/>
  <c r="AY51" i="21" s="1"/>
  <c r="BC51" i="21" s="1"/>
  <c r="L48" i="34" s="1"/>
  <c r="AL51" i="21"/>
  <c r="AX72" i="21"/>
  <c r="AZ72" i="21" s="1"/>
  <c r="AL72" i="21"/>
  <c r="AX57" i="21"/>
  <c r="BA57" i="21" s="1"/>
  <c r="AL57" i="21"/>
  <c r="AN73" i="21"/>
  <c r="AK73" i="21" s="1"/>
  <c r="AQ73" i="21" s="1"/>
  <c r="AL73" i="21"/>
  <c r="AJ54" i="21"/>
  <c r="AL54" i="21"/>
  <c r="AX37" i="21"/>
  <c r="AZ37" i="21" s="1"/>
  <c r="AL37" i="21"/>
  <c r="AN22" i="21"/>
  <c r="AK22" i="21" s="1"/>
  <c r="AQ22" i="21" s="1"/>
  <c r="AL22" i="21"/>
  <c r="AN26" i="21"/>
  <c r="AK26" i="21" s="1"/>
  <c r="AQ26" i="21" s="1"/>
  <c r="AL26" i="21"/>
  <c r="AX35" i="21"/>
  <c r="AZ35" i="21" s="1"/>
  <c r="AL35" i="21"/>
  <c r="AU35" i="21" s="1"/>
  <c r="AJ55" i="21"/>
  <c r="AL55" i="21"/>
  <c r="AJ76" i="21"/>
  <c r="AL76" i="21"/>
  <c r="AX70" i="21"/>
  <c r="AZ70" i="21" s="1"/>
  <c r="AL70" i="21"/>
  <c r="AJ65" i="21"/>
  <c r="AL65" i="21"/>
  <c r="AX41" i="21"/>
  <c r="BA41" i="21" s="1"/>
  <c r="AL41" i="21"/>
  <c r="AN27" i="21"/>
  <c r="AK27" i="21" s="1"/>
  <c r="AQ27" i="21" s="1"/>
  <c r="AL27" i="21"/>
  <c r="AJ48" i="21"/>
  <c r="AL48" i="21"/>
  <c r="AX49" i="21"/>
  <c r="AY49" i="21" s="1"/>
  <c r="BC49" i="21" s="1"/>
  <c r="L46" i="34" s="1"/>
  <c r="AL49" i="21"/>
  <c r="AX42" i="21"/>
  <c r="BA42" i="21" s="1"/>
  <c r="AL42" i="21"/>
  <c r="AX59" i="21"/>
  <c r="AZ59" i="21" s="1"/>
  <c r="AL59" i="21"/>
  <c r="AX74" i="21"/>
  <c r="AZ74" i="21" s="1"/>
  <c r="AL74" i="21"/>
  <c r="AJ43" i="21"/>
  <c r="AL43" i="21"/>
  <c r="Q91" i="34"/>
  <c r="AP94" i="21"/>
  <c r="Q77" i="34"/>
  <c r="AP80" i="21"/>
  <c r="Q104" i="34"/>
  <c r="AP107" i="21"/>
  <c r="Q94" i="34"/>
  <c r="AP97" i="21"/>
  <c r="Q31" i="34"/>
  <c r="AP34" i="21"/>
  <c r="Q96" i="34"/>
  <c r="AP99" i="21"/>
  <c r="Q43" i="34"/>
  <c r="AP46" i="21"/>
  <c r="Q113" i="34"/>
  <c r="AP116" i="21"/>
  <c r="Q106" i="34"/>
  <c r="AP109" i="21"/>
  <c r="Q29" i="34"/>
  <c r="AP32" i="21"/>
  <c r="K109" i="34"/>
  <c r="AP112" i="21"/>
  <c r="F109" i="34" s="1"/>
  <c r="Q61" i="34"/>
  <c r="AP64" i="21"/>
  <c r="Q37" i="34"/>
  <c r="AP40" i="21"/>
  <c r="K101" i="34"/>
  <c r="AP104" i="21"/>
  <c r="Q92" i="34"/>
  <c r="AP95" i="21"/>
  <c r="Q89" i="34"/>
  <c r="AP92" i="21"/>
  <c r="Q80" i="34"/>
  <c r="AP83" i="21"/>
  <c r="Q102" i="34"/>
  <c r="AP105" i="21"/>
  <c r="Q111" i="34"/>
  <c r="AP114" i="21"/>
  <c r="Q35" i="34"/>
  <c r="AP38" i="21"/>
  <c r="Q88" i="34"/>
  <c r="AP91" i="21"/>
  <c r="Q108" i="34"/>
  <c r="AP111" i="21"/>
  <c r="Q95" i="34"/>
  <c r="AP98" i="21"/>
  <c r="Q110" i="34"/>
  <c r="AP113" i="21"/>
  <c r="Q90" i="34"/>
  <c r="AP93" i="21"/>
  <c r="Q57" i="34"/>
  <c r="AP60" i="21"/>
  <c r="K98" i="34"/>
  <c r="AP101" i="21"/>
  <c r="K85" i="34"/>
  <c r="AP88" i="21"/>
  <c r="K87" i="34"/>
  <c r="AP90" i="21"/>
  <c r="F87" i="34" s="1"/>
  <c r="AP117" i="21"/>
  <c r="F114" i="34" s="1"/>
  <c r="K103" i="34"/>
  <c r="AP106" i="21"/>
  <c r="K86" i="34"/>
  <c r="AP89" i="21"/>
  <c r="K105" i="34"/>
  <c r="AP108" i="21"/>
  <c r="F105" i="34" s="1"/>
  <c r="K79" i="34"/>
  <c r="AP82" i="21"/>
  <c r="F79" i="34" s="1"/>
  <c r="Q107" i="34"/>
  <c r="AP110" i="21"/>
  <c r="Q78" i="34"/>
  <c r="AP81" i="21"/>
  <c r="Q42" i="34"/>
  <c r="AP45" i="21"/>
  <c r="Q75" i="34"/>
  <c r="AP78" i="21"/>
  <c r="Q99" i="34"/>
  <c r="AP102" i="21"/>
  <c r="K84" i="34"/>
  <c r="AP87" i="21"/>
  <c r="F84" i="34" s="1"/>
  <c r="K93" i="34"/>
  <c r="AP96" i="21"/>
  <c r="Q58" i="34"/>
  <c r="AP61" i="21"/>
  <c r="Q55" i="34"/>
  <c r="AP58" i="21"/>
  <c r="Q83" i="34"/>
  <c r="AP86" i="21"/>
  <c r="Q26" i="34"/>
  <c r="AP29" i="21"/>
  <c r="AJ74" i="21"/>
  <c r="AN72" i="21"/>
  <c r="AK72" i="21" s="1"/>
  <c r="AQ72" i="21" s="1"/>
  <c r="BA64" i="21"/>
  <c r="BB64" i="21" s="1"/>
  <c r="H61" i="34" s="1"/>
  <c r="AZ31" i="21"/>
  <c r="AN54" i="21"/>
  <c r="AK54" i="21" s="1"/>
  <c r="AQ54" i="21" s="1"/>
  <c r="BA30" i="21"/>
  <c r="AJ59" i="21"/>
  <c r="AZ99" i="21"/>
  <c r="AY45" i="21"/>
  <c r="BC45" i="21" s="1"/>
  <c r="L42" i="34" s="1"/>
  <c r="BA69" i="21"/>
  <c r="AN41" i="21"/>
  <c r="AK41" i="21" s="1"/>
  <c r="AQ41" i="21" s="1"/>
  <c r="AN55" i="21"/>
  <c r="AK55" i="21" s="1"/>
  <c r="AQ55" i="21" s="1"/>
  <c r="AN76" i="21"/>
  <c r="AK76" i="21" s="1"/>
  <c r="AQ76" i="21" s="1"/>
  <c r="AJ41" i="21"/>
  <c r="AX76" i="21"/>
  <c r="AZ76" i="21" s="1"/>
  <c r="AX55" i="21"/>
  <c r="AZ55" i="21" s="1"/>
  <c r="AJ70" i="21"/>
  <c r="AM70" i="21" s="1"/>
  <c r="AN70" i="21"/>
  <c r="AK70" i="21" s="1"/>
  <c r="AQ70" i="21" s="1"/>
  <c r="AY84" i="21"/>
  <c r="BC84" i="21" s="1"/>
  <c r="L81" i="34" s="1"/>
  <c r="AZ88" i="21"/>
  <c r="BB88" i="21" s="1"/>
  <c r="H85" i="34" s="1"/>
  <c r="AN48" i="21"/>
  <c r="AK48" i="21" s="1"/>
  <c r="AQ48" i="21" s="1"/>
  <c r="AN49" i="21"/>
  <c r="AK49" i="21" s="1"/>
  <c r="AQ49" i="21" s="1"/>
  <c r="AZ90" i="21"/>
  <c r="BB90" i="21" s="1"/>
  <c r="H87" i="34" s="1"/>
  <c r="AZ109" i="21"/>
  <c r="BB109" i="21" s="1"/>
  <c r="H106" i="34" s="1"/>
  <c r="BA82" i="21"/>
  <c r="AX48" i="21"/>
  <c r="BA48" i="21" s="1"/>
  <c r="AJ49" i="21"/>
  <c r="AY114" i="21"/>
  <c r="BC114" i="21" s="1"/>
  <c r="L111" i="34" s="1"/>
  <c r="AY100" i="21"/>
  <c r="BC100" i="21" s="1"/>
  <c r="L97" i="34" s="1"/>
  <c r="AY32" i="21"/>
  <c r="BC32" i="21" s="1"/>
  <c r="L29" i="34" s="1"/>
  <c r="AZ82" i="21"/>
  <c r="AY110" i="21"/>
  <c r="BC110" i="21" s="1"/>
  <c r="L107" i="34" s="1"/>
  <c r="AY101" i="21"/>
  <c r="BC101" i="21" s="1"/>
  <c r="L98" i="34" s="1"/>
  <c r="AY68" i="21"/>
  <c r="BC68" i="21" s="1"/>
  <c r="L65" i="34" s="1"/>
  <c r="AN42" i="21"/>
  <c r="AK42" i="21" s="1"/>
  <c r="AQ42" i="21" s="1"/>
  <c r="BA110" i="21"/>
  <c r="BB110" i="21" s="1"/>
  <c r="H107" i="34" s="1"/>
  <c r="AZ101" i="21"/>
  <c r="BB101" i="21" s="1"/>
  <c r="H98" i="34" s="1"/>
  <c r="AY19" i="21"/>
  <c r="BC19" i="21" s="1"/>
  <c r="L16" i="34" s="1"/>
  <c r="AZ68" i="21"/>
  <c r="BA112" i="21"/>
  <c r="BB112" i="21" s="1"/>
  <c r="H109" i="34" s="1"/>
  <c r="AZ108" i="21"/>
  <c r="BB108" i="21" s="1"/>
  <c r="H105" i="34" s="1"/>
  <c r="AY67" i="21"/>
  <c r="BC67" i="21" s="1"/>
  <c r="L64" i="34" s="1"/>
  <c r="AJ42" i="21"/>
  <c r="AZ85" i="21"/>
  <c r="AY88" i="21"/>
  <c r="BC88" i="21" s="1"/>
  <c r="L85" i="34" s="1"/>
  <c r="AY90" i="21"/>
  <c r="BC90" i="21" s="1"/>
  <c r="L87" i="34" s="1"/>
  <c r="AZ25" i="21"/>
  <c r="BA116" i="21"/>
  <c r="AY69" i="21"/>
  <c r="BC69" i="21" s="1"/>
  <c r="L66" i="34" s="1"/>
  <c r="AZ67" i="21"/>
  <c r="BB67" i="21" s="1"/>
  <c r="H64" i="34" s="1"/>
  <c r="AZ58" i="21"/>
  <c r="BB58" i="21" s="1"/>
  <c r="H55" i="34" s="1"/>
  <c r="AZ111" i="21"/>
  <c r="BB111" i="21" s="1"/>
  <c r="H108" i="34" s="1"/>
  <c r="BA98" i="21"/>
  <c r="AY57" i="21"/>
  <c r="BC57" i="21" s="1"/>
  <c r="L54" i="34" s="1"/>
  <c r="AY75" i="21"/>
  <c r="BC75" i="21" s="1"/>
  <c r="L72" i="34" s="1"/>
  <c r="BA79" i="21"/>
  <c r="BA31" i="21"/>
  <c r="BA63" i="21"/>
  <c r="BA50" i="21"/>
  <c r="AY64" i="21"/>
  <c r="BC64" i="21" s="1"/>
  <c r="L61" i="34" s="1"/>
  <c r="BA40" i="21"/>
  <c r="BA104" i="21"/>
  <c r="AJ73" i="21"/>
  <c r="AN57" i="21"/>
  <c r="AK57" i="21" s="1"/>
  <c r="AQ57" i="21" s="1"/>
  <c r="BA65" i="21"/>
  <c r="AZ38" i="21"/>
  <c r="BB38" i="21" s="1"/>
  <c r="H35" i="34" s="1"/>
  <c r="AY44" i="21"/>
  <c r="BC44" i="21" s="1"/>
  <c r="L41" i="34" s="1"/>
  <c r="AZ33" i="21"/>
  <c r="AZ106" i="21"/>
  <c r="BB106" i="21" s="1"/>
  <c r="H103" i="34" s="1"/>
  <c r="BA89" i="21"/>
  <c r="BB89" i="21" s="1"/>
  <c r="H86" i="34" s="1"/>
  <c r="AZ30" i="21"/>
  <c r="AJ72" i="21"/>
  <c r="AJ57" i="21"/>
  <c r="AZ97" i="21"/>
  <c r="BB97" i="21" s="1"/>
  <c r="H94" i="34" s="1"/>
  <c r="AZ83" i="21"/>
  <c r="BB83" i="21" s="1"/>
  <c r="H80" i="34" s="1"/>
  <c r="AY91" i="21"/>
  <c r="BC91" i="21" s="1"/>
  <c r="L88" i="34" s="1"/>
  <c r="AZ44" i="21"/>
  <c r="AY117" i="21"/>
  <c r="BC117" i="21" s="1"/>
  <c r="L114" i="34" s="1"/>
  <c r="AZ80" i="21"/>
  <c r="BB80" i="21" s="1"/>
  <c r="H77" i="34" s="1"/>
  <c r="AY61" i="21"/>
  <c r="BC61" i="21" s="1"/>
  <c r="L58" i="34" s="1"/>
  <c r="BA86" i="21"/>
  <c r="BA96" i="21"/>
  <c r="AZ61" i="21"/>
  <c r="BB61" i="21" s="1"/>
  <c r="H58" i="34" s="1"/>
  <c r="AY54" i="21"/>
  <c r="BC54" i="21" s="1"/>
  <c r="L51" i="34" s="1"/>
  <c r="AY58" i="21"/>
  <c r="BC58" i="21" s="1"/>
  <c r="L55" i="34" s="1"/>
  <c r="AZ92" i="21"/>
  <c r="BB92" i="21" s="1"/>
  <c r="H89" i="34" s="1"/>
  <c r="AZ105" i="21"/>
  <c r="BB105" i="21" s="1"/>
  <c r="H102" i="34" s="1"/>
  <c r="BA95" i="21"/>
  <c r="BB95" i="21" s="1"/>
  <c r="H92" i="34" s="1"/>
  <c r="AY102" i="21"/>
  <c r="BC102" i="21" s="1"/>
  <c r="L99" i="34" s="1"/>
  <c r="AN52" i="21"/>
  <c r="AK52" i="21" s="1"/>
  <c r="AQ52" i="21" s="1"/>
  <c r="AN47" i="21"/>
  <c r="AK47" i="21" s="1"/>
  <c r="AQ47" i="21" s="1"/>
  <c r="AN53" i="21"/>
  <c r="AK53" i="21" s="1"/>
  <c r="AQ53" i="21" s="1"/>
  <c r="AX52" i="21"/>
  <c r="BA52" i="21" s="1"/>
  <c r="AN51" i="21"/>
  <c r="AK51" i="21" s="1"/>
  <c r="AQ51" i="21" s="1"/>
  <c r="BA87" i="21"/>
  <c r="AZ103" i="21"/>
  <c r="BA34" i="21"/>
  <c r="AX53" i="21"/>
  <c r="AY53" i="21" s="1"/>
  <c r="BC53" i="21" s="1"/>
  <c r="L50" i="34" s="1"/>
  <c r="AN39" i="21"/>
  <c r="AK39" i="21" s="1"/>
  <c r="AQ39" i="21" s="1"/>
  <c r="BA73" i="21"/>
  <c r="BA62" i="21"/>
  <c r="AX39" i="21"/>
  <c r="AZ39" i="21" s="1"/>
  <c r="AJ47" i="21"/>
  <c r="BA60" i="21"/>
  <c r="AJ51" i="21"/>
  <c r="K112" i="34"/>
  <c r="Q112" i="34"/>
  <c r="K68" i="34"/>
  <c r="Q68" i="34"/>
  <c r="K97" i="34"/>
  <c r="K81" i="34"/>
  <c r="Q81" i="34"/>
  <c r="K72" i="34"/>
  <c r="Q72" i="34"/>
  <c r="K53" i="34"/>
  <c r="Q53" i="34"/>
  <c r="K100" i="34"/>
  <c r="K76" i="34"/>
  <c r="Q76" i="34"/>
  <c r="K59" i="34"/>
  <c r="K66" i="34"/>
  <c r="Q66" i="34"/>
  <c r="K27" i="34"/>
  <c r="Q27" i="34"/>
  <c r="AJ37" i="21"/>
  <c r="Q101" i="34"/>
  <c r="Q79" i="34"/>
  <c r="Q87" i="34"/>
  <c r="Q86" i="34"/>
  <c r="Q98" i="34"/>
  <c r="Q109" i="34"/>
  <c r="K33" i="34"/>
  <c r="Q33" i="34"/>
  <c r="K63" i="34"/>
  <c r="Q63" i="34"/>
  <c r="K16" i="34"/>
  <c r="K65" i="34"/>
  <c r="Q65" i="34"/>
  <c r="K22" i="34"/>
  <c r="Q22" i="34"/>
  <c r="K114" i="34"/>
  <c r="Q114" i="34"/>
  <c r="K30" i="34"/>
  <c r="Q30" i="34"/>
  <c r="K60" i="34"/>
  <c r="Q60" i="34"/>
  <c r="K47" i="34"/>
  <c r="K64" i="34"/>
  <c r="Q64" i="34"/>
  <c r="K28" i="34"/>
  <c r="Q105" i="34"/>
  <c r="Q85" i="34"/>
  <c r="Q84" i="34"/>
  <c r="K74" i="34"/>
  <c r="Q74" i="34"/>
  <c r="K41" i="34"/>
  <c r="Q41" i="34"/>
  <c r="K82" i="34"/>
  <c r="Q82" i="34"/>
  <c r="Q93" i="34"/>
  <c r="Q103" i="34"/>
  <c r="K95" i="34"/>
  <c r="K91" i="34"/>
  <c r="K110" i="34"/>
  <c r="K104" i="34"/>
  <c r="K94" i="34"/>
  <c r="K92" i="34"/>
  <c r="K42" i="34"/>
  <c r="K89" i="34"/>
  <c r="K99" i="34"/>
  <c r="K80" i="34"/>
  <c r="K102" i="34"/>
  <c r="K111" i="34"/>
  <c r="K35" i="34"/>
  <c r="K88" i="34"/>
  <c r="K58" i="34"/>
  <c r="K55" i="34"/>
  <c r="K83" i="34"/>
  <c r="K26" i="34"/>
  <c r="K108" i="34"/>
  <c r="K31" i="34"/>
  <c r="K96" i="34"/>
  <c r="K43" i="34"/>
  <c r="K113" i="34"/>
  <c r="K106" i="34"/>
  <c r="K29" i="34"/>
  <c r="K61" i="34"/>
  <c r="K37" i="34"/>
  <c r="K107" i="34"/>
  <c r="K78" i="34"/>
  <c r="K77" i="34"/>
  <c r="K90" i="34"/>
  <c r="K57" i="34"/>
  <c r="K75" i="34"/>
  <c r="AY107" i="21"/>
  <c r="BC107" i="21" s="1"/>
  <c r="L104" i="34" s="1"/>
  <c r="BA113" i="21"/>
  <c r="AN28" i="21"/>
  <c r="AK28" i="21" s="1"/>
  <c r="AQ28" i="21" s="1"/>
  <c r="AY81" i="21"/>
  <c r="BC81" i="21" s="1"/>
  <c r="L78" i="34" s="1"/>
  <c r="BA94" i="21"/>
  <c r="BB94" i="21" s="1"/>
  <c r="H91" i="34" s="1"/>
  <c r="AY80" i="21"/>
  <c r="BC80" i="21" s="1"/>
  <c r="L77" i="34" s="1"/>
  <c r="BA93" i="21"/>
  <c r="BB93" i="21" s="1"/>
  <c r="H90" i="34" s="1"/>
  <c r="AY97" i="21"/>
  <c r="BC97" i="21" s="1"/>
  <c r="L94" i="34" s="1"/>
  <c r="AZ54" i="21"/>
  <c r="AY92" i="21"/>
  <c r="BC92" i="21" s="1"/>
  <c r="L89" i="34" s="1"/>
  <c r="AZ102" i="21"/>
  <c r="BB102" i="21" s="1"/>
  <c r="H99" i="34" s="1"/>
  <c r="BA115" i="21"/>
  <c r="AY105" i="21"/>
  <c r="BC105" i="21" s="1"/>
  <c r="L102" i="34" s="1"/>
  <c r="AZ114" i="21"/>
  <c r="BB114" i="21" s="1"/>
  <c r="H111" i="34" s="1"/>
  <c r="BA66" i="21"/>
  <c r="AZ81" i="21"/>
  <c r="BB81" i="21" s="1"/>
  <c r="H78" i="34" s="1"/>
  <c r="BA107" i="21"/>
  <c r="BB107" i="21" s="1"/>
  <c r="H104" i="34" s="1"/>
  <c r="BA36" i="21"/>
  <c r="AY95" i="21"/>
  <c r="BC95" i="21" s="1"/>
  <c r="L92" i="34" s="1"/>
  <c r="AZ45" i="21"/>
  <c r="BB45" i="21" s="1"/>
  <c r="AY83" i="21"/>
  <c r="BC83" i="21" s="1"/>
  <c r="L80" i="34" s="1"/>
  <c r="AZ75" i="21"/>
  <c r="BA71" i="21"/>
  <c r="AY38" i="21"/>
  <c r="BC38" i="21" s="1"/>
  <c r="L35" i="34" s="1"/>
  <c r="AZ91" i="21"/>
  <c r="BB91" i="21" s="1"/>
  <c r="H88" i="34" s="1"/>
  <c r="BA77" i="21"/>
  <c r="AZ100" i="21"/>
  <c r="BA29" i="21"/>
  <c r="BB29" i="21" s="1"/>
  <c r="H26" i="34" s="1"/>
  <c r="BA78" i="21"/>
  <c r="AZ84" i="21"/>
  <c r="BA56" i="21"/>
  <c r="AY85" i="21"/>
  <c r="BC85" i="21" s="1"/>
  <c r="L82" i="34" s="1"/>
  <c r="AZ19" i="21"/>
  <c r="AY25" i="21"/>
  <c r="BC25" i="21" s="1"/>
  <c r="L22" i="34" s="1"/>
  <c r="BA117" i="21"/>
  <c r="BB117" i="21" s="1"/>
  <c r="H114" i="34" s="1"/>
  <c r="BA46" i="21"/>
  <c r="BB46" i="21" s="1"/>
  <c r="H43" i="34" s="1"/>
  <c r="AY106" i="21"/>
  <c r="BC106" i="21" s="1"/>
  <c r="L103" i="34" s="1"/>
  <c r="AY109" i="21"/>
  <c r="BC109" i="21" s="1"/>
  <c r="L106" i="34" s="1"/>
  <c r="AZ32" i="21"/>
  <c r="BB32" i="21" s="1"/>
  <c r="H29" i="34" s="1"/>
  <c r="AY108" i="21"/>
  <c r="BC108" i="21" s="1"/>
  <c r="L105" i="34" s="1"/>
  <c r="AZ40" i="21"/>
  <c r="BA43" i="21"/>
  <c r="AX20" i="21"/>
  <c r="BA20" i="21" s="1"/>
  <c r="AJ20" i="21"/>
  <c r="AM20" i="21" s="1"/>
  <c r="AT58" i="21"/>
  <c r="AZ98" i="21"/>
  <c r="AY94" i="21"/>
  <c r="BC94" i="21" s="1"/>
  <c r="L91" i="34" s="1"/>
  <c r="AZ113" i="21"/>
  <c r="AY93" i="21"/>
  <c r="BC93" i="21" s="1"/>
  <c r="L90" i="34" s="1"/>
  <c r="AZ60" i="21"/>
  <c r="AY36" i="21"/>
  <c r="BC36" i="21" s="1"/>
  <c r="L33" i="34" s="1"/>
  <c r="AZ65" i="21"/>
  <c r="AY115" i="21"/>
  <c r="BC115" i="21" s="1"/>
  <c r="L112" i="34" s="1"/>
  <c r="AZ87" i="21"/>
  <c r="AY71" i="21"/>
  <c r="BC71" i="21" s="1"/>
  <c r="L68" i="34" s="1"/>
  <c r="AZ96" i="21"/>
  <c r="AY66" i="21"/>
  <c r="BC66" i="21" s="1"/>
  <c r="L63" i="34" s="1"/>
  <c r="AY77" i="21"/>
  <c r="BC77" i="21" s="1"/>
  <c r="L74" i="34" s="1"/>
  <c r="AZ86" i="21"/>
  <c r="AY29" i="21"/>
  <c r="BC29" i="21" s="1"/>
  <c r="L26" i="34" s="1"/>
  <c r="AZ78" i="21"/>
  <c r="AY111" i="21"/>
  <c r="BC111" i="21" s="1"/>
  <c r="L108" i="34" s="1"/>
  <c r="AZ73" i="21"/>
  <c r="AZ56" i="21"/>
  <c r="BA103" i="21"/>
  <c r="AY79" i="21"/>
  <c r="BC79" i="21" s="1"/>
  <c r="L76" i="34" s="1"/>
  <c r="AZ34" i="21"/>
  <c r="AZ62" i="21"/>
  <c r="BA99" i="21"/>
  <c r="AY46" i="21"/>
  <c r="BC46" i="21" s="1"/>
  <c r="L43" i="34" s="1"/>
  <c r="AZ116" i="21"/>
  <c r="AZ63" i="21"/>
  <c r="AY89" i="21"/>
  <c r="BC89" i="21" s="1"/>
  <c r="L86" i="34" s="1"/>
  <c r="AZ50" i="21"/>
  <c r="AY112" i="21"/>
  <c r="BC112" i="21" s="1"/>
  <c r="L109" i="34" s="1"/>
  <c r="AY43" i="21"/>
  <c r="BC43" i="21" s="1"/>
  <c r="L40" i="34" s="1"/>
  <c r="AX22" i="21"/>
  <c r="AY22" i="21" s="1"/>
  <c r="BC22" i="21" s="1"/>
  <c r="L19" i="34" s="1"/>
  <c r="AJ22" i="21"/>
  <c r="AX21" i="21"/>
  <c r="AJ21" i="21"/>
  <c r="AX26" i="21"/>
  <c r="AJ26" i="21"/>
  <c r="AX24" i="21"/>
  <c r="AJ24" i="21"/>
  <c r="AX23" i="21"/>
  <c r="AJ23" i="21"/>
  <c r="AM23" i="21" s="1"/>
  <c r="AN23" i="21"/>
  <c r="AK23" i="21" s="1"/>
  <c r="AQ23" i="21" s="1"/>
  <c r="AX27" i="21"/>
  <c r="BA27" i="21" s="1"/>
  <c r="AJ27" i="21"/>
  <c r="AX28" i="21"/>
  <c r="AZ28" i="21" s="1"/>
  <c r="AJ28" i="21"/>
  <c r="AM28" i="21" s="1"/>
  <c r="AX18" i="21"/>
  <c r="AY18" i="21" s="1"/>
  <c r="BC18" i="21" s="1"/>
  <c r="L15" i="34" s="1"/>
  <c r="AJ18" i="21"/>
  <c r="AM18" i="21" s="1"/>
  <c r="AN20" i="21"/>
  <c r="AK20" i="21" s="1"/>
  <c r="AQ20" i="21" s="1"/>
  <c r="AT92" i="21"/>
  <c r="AT29" i="21"/>
  <c r="AT68" i="21"/>
  <c r="AT44" i="21"/>
  <c r="AT116" i="21"/>
  <c r="AT89" i="21"/>
  <c r="AT88" i="21"/>
  <c r="AT19" i="21"/>
  <c r="AT36" i="21"/>
  <c r="AT98" i="21"/>
  <c r="AT85" i="21"/>
  <c r="AT38" i="21"/>
  <c r="AT114" i="21"/>
  <c r="AT112" i="21"/>
  <c r="AT95" i="21"/>
  <c r="AT110" i="21"/>
  <c r="AT96" i="21"/>
  <c r="AT59" i="21"/>
  <c r="AT60" i="21"/>
  <c r="AT46" i="21"/>
  <c r="AT87" i="21"/>
  <c r="AT30" i="21"/>
  <c r="AT94" i="21"/>
  <c r="AT40" i="21"/>
  <c r="AT91" i="21"/>
  <c r="AT109" i="21"/>
  <c r="AT64" i="21"/>
  <c r="AT105" i="21"/>
  <c r="AT63" i="21"/>
  <c r="AT62" i="21"/>
  <c r="AT50" i="21"/>
  <c r="AT93" i="21"/>
  <c r="AT100" i="21"/>
  <c r="AT115" i="21"/>
  <c r="AT99" i="21"/>
  <c r="AT37" i="21"/>
  <c r="AT69" i="21"/>
  <c r="AT33" i="21"/>
  <c r="AT66" i="21"/>
  <c r="AT80" i="21"/>
  <c r="AT104" i="21"/>
  <c r="AT106" i="21"/>
  <c r="AT107" i="21"/>
  <c r="H101" i="30"/>
  <c r="AT113" i="21"/>
  <c r="AT78" i="21"/>
  <c r="AT67" i="21"/>
  <c r="AT25" i="21"/>
  <c r="AT86" i="21"/>
  <c r="AT84" i="21"/>
  <c r="AT102" i="21"/>
  <c r="AT61" i="21"/>
  <c r="AT71" i="21"/>
  <c r="H70" i="30"/>
  <c r="H53" i="30"/>
  <c r="H96" i="30"/>
  <c r="H60" i="30"/>
  <c r="AT82" i="21"/>
  <c r="AT79" i="21"/>
  <c r="AT45" i="21"/>
  <c r="AT77" i="21"/>
  <c r="AT75" i="21"/>
  <c r="H95" i="30"/>
  <c r="AT90" i="21"/>
  <c r="AT101" i="21"/>
  <c r="AT103" i="21"/>
  <c r="AT34" i="21"/>
  <c r="AT83" i="21"/>
  <c r="AT31" i="21"/>
  <c r="AT74" i="21"/>
  <c r="AT97" i="21"/>
  <c r="AT108" i="21"/>
  <c r="AT117" i="21"/>
  <c r="AS99" i="21"/>
  <c r="J96" i="34" s="1"/>
  <c r="AS61" i="21"/>
  <c r="J58" i="34" s="1"/>
  <c r="AS109" i="21"/>
  <c r="J106" i="34" s="1"/>
  <c r="AS89" i="21"/>
  <c r="J86" i="34" s="1"/>
  <c r="AS78" i="21"/>
  <c r="J75" i="34" s="1"/>
  <c r="AS92" i="21"/>
  <c r="J89" i="34" s="1"/>
  <c r="AS101" i="21"/>
  <c r="J98" i="34" s="1"/>
  <c r="AS80" i="21"/>
  <c r="J77" i="34" s="1"/>
  <c r="AS110" i="21"/>
  <c r="J107" i="34" s="1"/>
  <c r="AS40" i="21"/>
  <c r="AS104" i="21"/>
  <c r="J101" i="34" s="1"/>
  <c r="AS94" i="21"/>
  <c r="J91" i="34" s="1"/>
  <c r="AS81" i="21"/>
  <c r="J78" i="34" s="1"/>
  <c r="AS117" i="21"/>
  <c r="J114" i="34" s="1"/>
  <c r="AS98" i="21"/>
  <c r="J95" i="34" s="1"/>
  <c r="AS46" i="21"/>
  <c r="AS106" i="21"/>
  <c r="J103" i="34" s="1"/>
  <c r="AS86" i="21"/>
  <c r="J83" i="34" s="1"/>
  <c r="AS90" i="21"/>
  <c r="J87" i="34" s="1"/>
  <c r="AS34" i="21"/>
  <c r="J31" i="34" s="1"/>
  <c r="AS113" i="21"/>
  <c r="J110" i="34" s="1"/>
  <c r="AS88" i="21"/>
  <c r="J85" i="34" s="1"/>
  <c r="AS91" i="21"/>
  <c r="J88" i="34" s="1"/>
  <c r="AS111" i="21"/>
  <c r="J108" i="34" s="1"/>
  <c r="AS58" i="21"/>
  <c r="J55" i="34" s="1"/>
  <c r="AS112" i="21"/>
  <c r="J109" i="34" s="1"/>
  <c r="AS29" i="21"/>
  <c r="J26" i="34" s="1"/>
  <c r="AS95" i="21"/>
  <c r="J92" i="34" s="1"/>
  <c r="AS114" i="21"/>
  <c r="J111" i="34" s="1"/>
  <c r="AS38" i="21"/>
  <c r="J35" i="34" s="1"/>
  <c r="AS93" i="21"/>
  <c r="J90" i="34" s="1"/>
  <c r="AS116" i="21"/>
  <c r="J113" i="34" s="1"/>
  <c r="AS83" i="21"/>
  <c r="J80" i="34" s="1"/>
  <c r="AS96" i="21"/>
  <c r="J93" i="34" s="1"/>
  <c r="AS102" i="21"/>
  <c r="J99" i="34" s="1"/>
  <c r="AS97" i="21"/>
  <c r="J94" i="34" s="1"/>
  <c r="AS87" i="21"/>
  <c r="J84" i="34" s="1"/>
  <c r="AS105" i="21"/>
  <c r="J102" i="34" s="1"/>
  <c r="AS107" i="21"/>
  <c r="J104" i="34" s="1"/>
  <c r="AS64" i="21"/>
  <c r="J61" i="34" s="1"/>
  <c r="AS82" i="21"/>
  <c r="J79" i="34" s="1"/>
  <c r="AS60" i="21"/>
  <c r="J57" i="34" s="1"/>
  <c r="AS45" i="21"/>
  <c r="AS108" i="21"/>
  <c r="J105" i="34" s="1"/>
  <c r="AS32" i="21"/>
  <c r="AK56" i="21"/>
  <c r="AQ56" i="21" s="1"/>
  <c r="AT56" i="21"/>
  <c r="AT111" i="21"/>
  <c r="AK81" i="21"/>
  <c r="AQ81" i="21" s="1"/>
  <c r="AT81" i="21"/>
  <c r="AK32" i="21"/>
  <c r="AQ32" i="21" s="1"/>
  <c r="AT32" i="21"/>
  <c r="AN18" i="21"/>
  <c r="AK18" i="21" s="1"/>
  <c r="AQ18" i="21" s="1"/>
  <c r="F14" i="11"/>
  <c r="AB551" i="3"/>
  <c r="R568" i="3"/>
  <c r="AT35" i="21" l="1"/>
  <c r="AM59" i="21"/>
  <c r="AS59" i="21" s="1"/>
  <c r="J56" i="34" s="1"/>
  <c r="F59" i="34"/>
  <c r="AS69" i="21"/>
  <c r="J66" i="34" s="1"/>
  <c r="AT65" i="21"/>
  <c r="AS79" i="21"/>
  <c r="J76" i="34" s="1"/>
  <c r="BB44" i="21"/>
  <c r="H41" i="34" s="1"/>
  <c r="AS84" i="21"/>
  <c r="J81" i="34" s="1"/>
  <c r="AM27" i="21"/>
  <c r="AS27" i="21" s="1"/>
  <c r="AS63" i="21"/>
  <c r="J60" i="34" s="1"/>
  <c r="AS77" i="21"/>
  <c r="J74" i="34" s="1"/>
  <c r="AM57" i="21"/>
  <c r="AS57" i="21" s="1"/>
  <c r="E55" i="31" s="1"/>
  <c r="AS68" i="21"/>
  <c r="J65" i="34" s="1"/>
  <c r="AT43" i="21"/>
  <c r="F40" i="11" s="1"/>
  <c r="AM24" i="21"/>
  <c r="AP24" i="21" s="1"/>
  <c r="AS62" i="21"/>
  <c r="J59" i="34" s="1"/>
  <c r="AM47" i="21"/>
  <c r="AP47" i="21" s="1"/>
  <c r="BB66" i="21"/>
  <c r="H63" i="34" s="1"/>
  <c r="BB68" i="21"/>
  <c r="H65" i="34" s="1"/>
  <c r="AS30" i="21"/>
  <c r="J27" i="34" s="1"/>
  <c r="AS66" i="21"/>
  <c r="J63" i="34" s="1"/>
  <c r="AS44" i="21"/>
  <c r="J41" i="34" s="1"/>
  <c r="AM26" i="21"/>
  <c r="AP26" i="21" s="1"/>
  <c r="BB69" i="21"/>
  <c r="H66" i="34" s="1"/>
  <c r="AS75" i="21"/>
  <c r="J72" i="34" s="1"/>
  <c r="AS33" i="21"/>
  <c r="F30" i="30" s="1"/>
  <c r="AS36" i="21"/>
  <c r="J33" i="34" s="1"/>
  <c r="AS115" i="21"/>
  <c r="J112" i="34" s="1"/>
  <c r="AS85" i="21"/>
  <c r="J82" i="34" s="1"/>
  <c r="AM22" i="21"/>
  <c r="AP22" i="21" s="1"/>
  <c r="BB84" i="21"/>
  <c r="H81" i="34" s="1"/>
  <c r="BB77" i="21"/>
  <c r="H74" i="34" s="1"/>
  <c r="BB104" i="21"/>
  <c r="H101" i="34" s="1"/>
  <c r="AM21" i="21"/>
  <c r="AP21" i="21" s="1"/>
  <c r="BB115" i="21"/>
  <c r="H112" i="34" s="1"/>
  <c r="BB85" i="21"/>
  <c r="H82" i="34" s="1"/>
  <c r="AS25" i="21"/>
  <c r="J22" i="34" s="1"/>
  <c r="AS67" i="21"/>
  <c r="J64" i="34" s="1"/>
  <c r="AT21" i="21"/>
  <c r="F18" i="11" s="1"/>
  <c r="H30" i="30"/>
  <c r="AM37" i="21"/>
  <c r="AP37" i="21" s="1"/>
  <c r="AM72" i="21"/>
  <c r="AP72" i="21" s="1"/>
  <c r="F69" i="34" s="1"/>
  <c r="BA49" i="21"/>
  <c r="AS56" i="21"/>
  <c r="J53" i="34" s="1"/>
  <c r="AY35" i="21"/>
  <c r="BC35" i="21" s="1"/>
  <c r="L32" i="34" s="1"/>
  <c r="BB75" i="21"/>
  <c r="H72" i="34" s="1"/>
  <c r="BB36" i="21"/>
  <c r="H33" i="34" s="1"/>
  <c r="AM73" i="21"/>
  <c r="AS73" i="21" s="1"/>
  <c r="J70" i="34" s="1"/>
  <c r="AM42" i="21"/>
  <c r="AS42" i="21" s="1"/>
  <c r="J39" i="34" s="1"/>
  <c r="AT27" i="21"/>
  <c r="AZ57" i="21"/>
  <c r="BA59" i="21"/>
  <c r="AT72" i="21"/>
  <c r="F70" i="31" s="1"/>
  <c r="AT22" i="21"/>
  <c r="AZ49" i="21"/>
  <c r="BA51" i="21"/>
  <c r="BB25" i="21"/>
  <c r="H22" i="34" s="1"/>
  <c r="AY59" i="21"/>
  <c r="BC59" i="21" s="1"/>
  <c r="L56" i="34" s="1"/>
  <c r="AZ51" i="21"/>
  <c r="AT73" i="21"/>
  <c r="AR43" i="21"/>
  <c r="AU43" i="21"/>
  <c r="AR59" i="21"/>
  <c r="K56" i="34" s="1"/>
  <c r="AU59" i="21"/>
  <c r="Q56" i="34" s="1"/>
  <c r="AR49" i="21"/>
  <c r="K46" i="34" s="1"/>
  <c r="AU49" i="21"/>
  <c r="Q46" i="34" s="1"/>
  <c r="AR27" i="21"/>
  <c r="K24" i="34" s="1"/>
  <c r="AU27" i="21"/>
  <c r="Q24" i="34" s="1"/>
  <c r="AR65" i="21"/>
  <c r="AU65" i="21"/>
  <c r="AR76" i="21"/>
  <c r="AU76" i="21"/>
  <c r="AR22" i="21"/>
  <c r="K19" i="34" s="1"/>
  <c r="AU22" i="21"/>
  <c r="Q19" i="34" s="1"/>
  <c r="AR54" i="21"/>
  <c r="AU54" i="21"/>
  <c r="AR57" i="21"/>
  <c r="K54" i="34" s="1"/>
  <c r="AU57" i="21"/>
  <c r="Q54" i="34" s="1"/>
  <c r="AR51" i="21"/>
  <c r="K48" i="34" s="1"/>
  <c r="AU51" i="21"/>
  <c r="Q48" i="34" s="1"/>
  <c r="AR53" i="21"/>
  <c r="AU53" i="21"/>
  <c r="AR52" i="21"/>
  <c r="AU52" i="21"/>
  <c r="AR21" i="21"/>
  <c r="K18" i="34" s="1"/>
  <c r="AU21" i="21"/>
  <c r="Q18" i="34" s="1"/>
  <c r="AY72" i="21"/>
  <c r="BC72" i="21" s="1"/>
  <c r="L69" i="34" s="1"/>
  <c r="AM41" i="21"/>
  <c r="AP41" i="21" s="1"/>
  <c r="F38" i="34" s="1"/>
  <c r="AR74" i="21"/>
  <c r="K71" i="34" s="1"/>
  <c r="AU74" i="21"/>
  <c r="AR42" i="21"/>
  <c r="K39" i="34" s="1"/>
  <c r="AU42" i="21"/>
  <c r="Q39" i="34" s="1"/>
  <c r="AR48" i="21"/>
  <c r="AU48" i="21"/>
  <c r="AR41" i="21"/>
  <c r="K38" i="34" s="1"/>
  <c r="AU41" i="21"/>
  <c r="Q38" i="34" s="1"/>
  <c r="AR70" i="21"/>
  <c r="K67" i="34" s="1"/>
  <c r="AU70" i="21"/>
  <c r="Q67" i="34" s="1"/>
  <c r="AR55" i="21"/>
  <c r="AU55" i="21"/>
  <c r="AR26" i="21"/>
  <c r="K23" i="34" s="1"/>
  <c r="AU26" i="21"/>
  <c r="Q23" i="34" s="1"/>
  <c r="AR37" i="21"/>
  <c r="K34" i="34" s="1"/>
  <c r="AU37" i="21"/>
  <c r="Q34" i="34" s="1"/>
  <c r="AR73" i="21"/>
  <c r="K70" i="34" s="1"/>
  <c r="AU73" i="21"/>
  <c r="Q70" i="34" s="1"/>
  <c r="AR72" i="21"/>
  <c r="K69" i="34" s="1"/>
  <c r="AU72" i="21"/>
  <c r="Q69" i="34" s="1"/>
  <c r="AR47" i="21"/>
  <c r="K44" i="34" s="1"/>
  <c r="AU47" i="21"/>
  <c r="Q44" i="34" s="1"/>
  <c r="AR39" i="21"/>
  <c r="AU39" i="21"/>
  <c r="AR24" i="21"/>
  <c r="K21" i="34" s="1"/>
  <c r="AU24" i="21"/>
  <c r="Q21" i="34" s="1"/>
  <c r="AY37" i="21"/>
  <c r="BC37" i="21" s="1"/>
  <c r="L34" i="34" s="1"/>
  <c r="BA70" i="21"/>
  <c r="BB70" i="21" s="1"/>
  <c r="H67" i="34" s="1"/>
  <c r="AS50" i="21"/>
  <c r="J47" i="34" s="1"/>
  <c r="BA35" i="21"/>
  <c r="AM51" i="21"/>
  <c r="AS51" i="21" s="1"/>
  <c r="BB33" i="21"/>
  <c r="H30" i="34" s="1"/>
  <c r="BB79" i="21"/>
  <c r="H76" i="34" s="1"/>
  <c r="AP31" i="21"/>
  <c r="F28" i="34" s="1"/>
  <c r="AS19" i="21"/>
  <c r="J16" i="34" s="1"/>
  <c r="AS31" i="21"/>
  <c r="J28" i="34" s="1"/>
  <c r="AS71" i="21"/>
  <c r="J68" i="34" s="1"/>
  <c r="AT26" i="21"/>
  <c r="F23" i="11" s="1"/>
  <c r="AY70" i="21"/>
  <c r="BC70" i="21" s="1"/>
  <c r="L67" i="34" s="1"/>
  <c r="BA74" i="21"/>
  <c r="BB19" i="21"/>
  <c r="H16" i="34" s="1"/>
  <c r="Q47" i="34"/>
  <c r="Q16" i="34"/>
  <c r="BA37" i="21"/>
  <c r="AZ41" i="21"/>
  <c r="AS103" i="21"/>
  <c r="J100" i="34" s="1"/>
  <c r="AS100" i="21"/>
  <c r="J97" i="34" s="1"/>
  <c r="AT24" i="21"/>
  <c r="AY47" i="21"/>
  <c r="BC47" i="21" s="1"/>
  <c r="L44" i="34" s="1"/>
  <c r="AY41" i="21"/>
  <c r="BC41" i="21" s="1"/>
  <c r="L38" i="34" s="1"/>
  <c r="Q100" i="34"/>
  <c r="Q97" i="34"/>
  <c r="BA47" i="21"/>
  <c r="BB47" i="21" s="1"/>
  <c r="H44" i="34" s="1"/>
  <c r="AY42" i="21"/>
  <c r="BC42" i="21" s="1"/>
  <c r="L39" i="34" s="1"/>
  <c r="AY74" i="21"/>
  <c r="BC74" i="21" s="1"/>
  <c r="L71" i="34" s="1"/>
  <c r="AZ42" i="21"/>
  <c r="BB100" i="21"/>
  <c r="H97" i="34" s="1"/>
  <c r="BB71" i="21"/>
  <c r="H68" i="34" s="1"/>
  <c r="BA72" i="21"/>
  <c r="AM35" i="21"/>
  <c r="Q32" i="34" s="1"/>
  <c r="AR35" i="21"/>
  <c r="K32" i="34" s="1"/>
  <c r="AM49" i="21"/>
  <c r="AP49" i="21" s="1"/>
  <c r="F46" i="34" s="1"/>
  <c r="AM48" i="21"/>
  <c r="AM55" i="21"/>
  <c r="AM39" i="21"/>
  <c r="AM74" i="21"/>
  <c r="Q71" i="34" s="1"/>
  <c r="AM43" i="21"/>
  <c r="BB43" i="21" s="1"/>
  <c r="AM65" i="21"/>
  <c r="BB65" i="21" s="1"/>
  <c r="H62" i="34" s="1"/>
  <c r="AM76" i="21"/>
  <c r="AM54" i="21"/>
  <c r="AM53" i="21"/>
  <c r="AP53" i="21" s="1"/>
  <c r="F50" i="34" s="1"/>
  <c r="AM52" i="21"/>
  <c r="Q20" i="34"/>
  <c r="AP23" i="21"/>
  <c r="AP70" i="21"/>
  <c r="F67" i="34" s="1"/>
  <c r="Q25" i="34"/>
  <c r="AP28" i="21"/>
  <c r="Q17" i="34"/>
  <c r="AP20" i="21"/>
  <c r="Q15" i="34"/>
  <c r="AP18" i="21"/>
  <c r="BB30" i="21"/>
  <c r="H27" i="34" s="1"/>
  <c r="BB31" i="21"/>
  <c r="H28" i="34" s="1"/>
  <c r="AT48" i="21"/>
  <c r="F45" i="11" s="1"/>
  <c r="AT70" i="21"/>
  <c r="F68" i="31" s="1"/>
  <c r="AT54" i="21"/>
  <c r="BB99" i="21"/>
  <c r="H96" i="34" s="1"/>
  <c r="BA76" i="21"/>
  <c r="AT41" i="21"/>
  <c r="F38" i="11" s="1"/>
  <c r="AY76" i="21"/>
  <c r="BC76" i="21" s="1"/>
  <c r="L73" i="34" s="1"/>
  <c r="AT55" i="21"/>
  <c r="F52" i="11" s="1"/>
  <c r="H81" i="30"/>
  <c r="BA55" i="21"/>
  <c r="AT42" i="21"/>
  <c r="AY55" i="21"/>
  <c r="BC55" i="21" s="1"/>
  <c r="L52" i="34" s="1"/>
  <c r="AT76" i="21"/>
  <c r="AS70" i="21"/>
  <c r="J67" i="34" s="1"/>
  <c r="BB63" i="21"/>
  <c r="H60" i="34" s="1"/>
  <c r="BB116" i="21"/>
  <c r="H113" i="34" s="1"/>
  <c r="BB82" i="21"/>
  <c r="H79" i="34" s="1"/>
  <c r="AT52" i="21"/>
  <c r="F49" i="11" s="1"/>
  <c r="AT49" i="21"/>
  <c r="F47" i="31" s="1"/>
  <c r="AZ48" i="21"/>
  <c r="H87" i="30"/>
  <c r="AY48" i="21"/>
  <c r="BC48" i="21" s="1"/>
  <c r="L45" i="34" s="1"/>
  <c r="BB86" i="21"/>
  <c r="H83" i="34" s="1"/>
  <c r="H66" i="30"/>
  <c r="BB98" i="21"/>
  <c r="H95" i="34" s="1"/>
  <c r="BB34" i="21"/>
  <c r="H31" i="34" s="1"/>
  <c r="BB40" i="21"/>
  <c r="H37" i="34" s="1"/>
  <c r="BB60" i="21"/>
  <c r="H57" i="34" s="1"/>
  <c r="H54" i="30"/>
  <c r="H61" i="30"/>
  <c r="AT57" i="21"/>
  <c r="F54" i="11" s="1"/>
  <c r="BB96" i="21"/>
  <c r="H93" i="34" s="1"/>
  <c r="H72" i="30"/>
  <c r="BB50" i="21"/>
  <c r="H47" i="34" s="1"/>
  <c r="H99" i="30"/>
  <c r="H22" i="30"/>
  <c r="H106" i="30"/>
  <c r="F37" i="30"/>
  <c r="J37" i="34"/>
  <c r="F75" i="34"/>
  <c r="F90" i="34"/>
  <c r="F37" i="34"/>
  <c r="F96" i="34"/>
  <c r="F26" i="34"/>
  <c r="F80" i="34"/>
  <c r="F104" i="34"/>
  <c r="F101" i="34"/>
  <c r="H78" i="30"/>
  <c r="F98" i="34"/>
  <c r="BB62" i="21"/>
  <c r="H59" i="34" s="1"/>
  <c r="F29" i="30"/>
  <c r="J29" i="34"/>
  <c r="H40" i="30"/>
  <c r="H76" i="30"/>
  <c r="G42" i="30"/>
  <c r="H42" i="34"/>
  <c r="F78" i="34"/>
  <c r="F113" i="34"/>
  <c r="F55" i="34"/>
  <c r="F111" i="34"/>
  <c r="F89" i="34"/>
  <c r="F110" i="34"/>
  <c r="F95" i="34"/>
  <c r="F85" i="34"/>
  <c r="F93" i="34"/>
  <c r="F68" i="34"/>
  <c r="F81" i="34"/>
  <c r="AT53" i="21"/>
  <c r="H112" i="30"/>
  <c r="F57" i="34"/>
  <c r="F77" i="34"/>
  <c r="F107" i="34"/>
  <c r="F61" i="34"/>
  <c r="F106" i="34"/>
  <c r="F43" i="34"/>
  <c r="F108" i="34"/>
  <c r="F83" i="34"/>
  <c r="F58" i="34"/>
  <c r="F35" i="34"/>
  <c r="F102" i="34"/>
  <c r="F99" i="34"/>
  <c r="F92" i="34"/>
  <c r="F94" i="34"/>
  <c r="F91" i="34"/>
  <c r="F112" i="34"/>
  <c r="H48" i="30"/>
  <c r="F103" i="34"/>
  <c r="F86" i="34"/>
  <c r="H68" i="30"/>
  <c r="H103" i="30"/>
  <c r="H104" i="30"/>
  <c r="F29" i="34"/>
  <c r="F31" i="34"/>
  <c r="F88" i="34"/>
  <c r="F42" i="34"/>
  <c r="F43" i="30"/>
  <c r="J43" i="34"/>
  <c r="F42" i="30"/>
  <c r="J42" i="34"/>
  <c r="F82" i="34"/>
  <c r="F97" i="34"/>
  <c r="AT47" i="21"/>
  <c r="F44" i="11" s="1"/>
  <c r="AT51" i="21"/>
  <c r="F49" i="31" s="1"/>
  <c r="BB87" i="21"/>
  <c r="H84" i="34" s="1"/>
  <c r="AT23" i="21"/>
  <c r="F20" i="11" s="1"/>
  <c r="BB103" i="21"/>
  <c r="H100" i="34" s="1"/>
  <c r="AY52" i="21"/>
  <c r="BC52" i="21" s="1"/>
  <c r="L49" i="34" s="1"/>
  <c r="AZ52" i="21"/>
  <c r="AT39" i="21"/>
  <c r="F36" i="11" s="1"/>
  <c r="AY39" i="21"/>
  <c r="BC39" i="21" s="1"/>
  <c r="L36" i="34" s="1"/>
  <c r="BA39" i="21"/>
  <c r="BA53" i="21"/>
  <c r="AZ53" i="21"/>
  <c r="BB113" i="21"/>
  <c r="AS28" i="21"/>
  <c r="AS20" i="21"/>
  <c r="E18" i="31" s="1"/>
  <c r="AS23" i="21"/>
  <c r="K25" i="34"/>
  <c r="K17" i="34"/>
  <c r="K20" i="34"/>
  <c r="K15" i="34"/>
  <c r="AZ27" i="21"/>
  <c r="BA18" i="21"/>
  <c r="AY27" i="21"/>
  <c r="BC27" i="21" s="1"/>
  <c r="L24" i="34" s="1"/>
  <c r="AZ18" i="21"/>
  <c r="AT28" i="21"/>
  <c r="F25" i="11" s="1"/>
  <c r="BB56" i="21"/>
  <c r="AY28" i="21"/>
  <c r="BC28" i="21" s="1"/>
  <c r="L25" i="34" s="1"/>
  <c r="BB78" i="21"/>
  <c r="BA28" i="21"/>
  <c r="BB28" i="21" s="1"/>
  <c r="BA23" i="21"/>
  <c r="AY23" i="21"/>
  <c r="BC23" i="21" s="1"/>
  <c r="L20" i="34" s="1"/>
  <c r="AZ23" i="21"/>
  <c r="AY26" i="21"/>
  <c r="BC26" i="21" s="1"/>
  <c r="L23" i="34" s="1"/>
  <c r="AZ26" i="21"/>
  <c r="AZ22" i="21"/>
  <c r="BA22" i="21"/>
  <c r="AY24" i="21"/>
  <c r="BC24" i="21" s="1"/>
  <c r="L21" i="34" s="1"/>
  <c r="AZ24" i="21"/>
  <c r="BA24" i="21"/>
  <c r="BA21" i="21"/>
  <c r="AZ21" i="21"/>
  <c r="AY21" i="21"/>
  <c r="BC21" i="21" s="1"/>
  <c r="L18" i="34" s="1"/>
  <c r="BA26" i="21"/>
  <c r="AY20" i="21"/>
  <c r="BC20" i="21" s="1"/>
  <c r="L17" i="34" s="1"/>
  <c r="AZ20" i="21"/>
  <c r="BB20" i="21" s="1"/>
  <c r="AT20" i="21"/>
  <c r="H26" i="30"/>
  <c r="H29" i="30"/>
  <c r="H89" i="30"/>
  <c r="H100" i="30"/>
  <c r="H50" i="30"/>
  <c r="H28" i="30"/>
  <c r="H64" i="30"/>
  <c r="H105" i="30"/>
  <c r="H80" i="30"/>
  <c r="H114" i="30"/>
  <c r="H109" i="30"/>
  <c r="H113" i="30"/>
  <c r="H16" i="30"/>
  <c r="H85" i="30"/>
  <c r="H108" i="30"/>
  <c r="H37" i="30"/>
  <c r="H88" i="30"/>
  <c r="H84" i="30"/>
  <c r="H46" i="30"/>
  <c r="G43" i="30"/>
  <c r="H91" i="30"/>
  <c r="H83" i="30"/>
  <c r="H74" i="30"/>
  <c r="H79" i="30"/>
  <c r="H63" i="30"/>
  <c r="H97" i="30"/>
  <c r="H58" i="30"/>
  <c r="H47" i="30"/>
  <c r="H42" i="30"/>
  <c r="H51" i="30"/>
  <c r="H82" i="30"/>
  <c r="H62" i="30"/>
  <c r="H35" i="30"/>
  <c r="H102" i="30"/>
  <c r="H59" i="30"/>
  <c r="H33" i="30"/>
  <c r="H90" i="30"/>
  <c r="H110" i="30"/>
  <c r="G29" i="30"/>
  <c r="H31" i="30"/>
  <c r="H98" i="30"/>
  <c r="H93" i="30"/>
  <c r="H75" i="30"/>
  <c r="H65" i="30"/>
  <c r="H94" i="30"/>
  <c r="H77" i="30"/>
  <c r="H41" i="30"/>
  <c r="H55" i="30"/>
  <c r="H27" i="30"/>
  <c r="H86" i="30"/>
  <c r="H92" i="30"/>
  <c r="G108" i="30"/>
  <c r="H107" i="30"/>
  <c r="H111" i="30"/>
  <c r="H43" i="30"/>
  <c r="H57" i="30"/>
  <c r="H19" i="30"/>
  <c r="G91" i="30"/>
  <c r="H15" i="30"/>
  <c r="AT18" i="21"/>
  <c r="F15" i="11" s="1"/>
  <c r="F84" i="31"/>
  <c r="F83" i="11"/>
  <c r="F85" i="31"/>
  <c r="F84" i="11"/>
  <c r="F82" i="11"/>
  <c r="F83" i="31"/>
  <c r="F69" i="31"/>
  <c r="F68" i="11"/>
  <c r="F66" i="31"/>
  <c r="F65" i="11"/>
  <c r="F66" i="11"/>
  <c r="F67" i="31"/>
  <c r="F27" i="11"/>
  <c r="F28" i="31"/>
  <c r="F26" i="11"/>
  <c r="F27" i="31"/>
  <c r="F28" i="11"/>
  <c r="F29" i="31"/>
  <c r="F53" i="11"/>
  <c r="F54" i="31"/>
  <c r="E42" i="11"/>
  <c r="E43" i="31"/>
  <c r="E37" i="11"/>
  <c r="E38" i="31"/>
  <c r="F16" i="11"/>
  <c r="F17" i="31"/>
  <c r="F22" i="11"/>
  <c r="F23" i="31"/>
  <c r="F31" i="11"/>
  <c r="F32" i="31"/>
  <c r="F35" i="11"/>
  <c r="F36" i="31"/>
  <c r="F37" i="11"/>
  <c r="F38" i="31"/>
  <c r="F41" i="11"/>
  <c r="F42" i="31"/>
  <c r="F32" i="11"/>
  <c r="F33" i="31"/>
  <c r="F34" i="11"/>
  <c r="F35" i="31"/>
  <c r="E43" i="11"/>
  <c r="E44" i="31"/>
  <c r="E29" i="11"/>
  <c r="E30" i="31"/>
  <c r="F47" i="11"/>
  <c r="F48" i="31"/>
  <c r="F87" i="30"/>
  <c r="G87" i="30"/>
  <c r="F108" i="30"/>
  <c r="F80" i="30"/>
  <c r="G80" i="30"/>
  <c r="F101" i="30"/>
  <c r="F114" i="30"/>
  <c r="G114" i="30"/>
  <c r="F91" i="30"/>
  <c r="F61" i="30"/>
  <c r="G61" i="30"/>
  <c r="F99" i="30"/>
  <c r="G99" i="30"/>
  <c r="F96" i="30"/>
  <c r="F110" i="30"/>
  <c r="F90" i="30"/>
  <c r="G90" i="30"/>
  <c r="F79" i="30"/>
  <c r="F78" i="30"/>
  <c r="G78" i="30"/>
  <c r="F88" i="30"/>
  <c r="G88" i="30"/>
  <c r="F57" i="30"/>
  <c r="F106" i="30"/>
  <c r="G106" i="30"/>
  <c r="F58" i="30"/>
  <c r="G58" i="30"/>
  <c r="F84" i="30"/>
  <c r="F109" i="30"/>
  <c r="G109" i="30"/>
  <c r="F83" i="30"/>
  <c r="F93" i="30"/>
  <c r="F86" i="30"/>
  <c r="G86" i="30"/>
  <c r="F105" i="30"/>
  <c r="G105" i="30"/>
  <c r="F94" i="30"/>
  <c r="G94" i="30"/>
  <c r="F103" i="30"/>
  <c r="G103" i="30"/>
  <c r="F111" i="30"/>
  <c r="G111" i="30"/>
  <c r="G64" i="30"/>
  <c r="F85" i="30"/>
  <c r="G85" i="30"/>
  <c r="F107" i="30"/>
  <c r="G107" i="30"/>
  <c r="F113" i="30"/>
  <c r="F55" i="30"/>
  <c r="G55" i="30"/>
  <c r="F75" i="30"/>
  <c r="F98" i="30"/>
  <c r="G98" i="30"/>
  <c r="F95" i="30"/>
  <c r="F89" i="30"/>
  <c r="G89" i="30"/>
  <c r="F102" i="30"/>
  <c r="G102" i="30"/>
  <c r="F77" i="30"/>
  <c r="G77" i="30"/>
  <c r="F104" i="30"/>
  <c r="G104" i="30"/>
  <c r="F92" i="30"/>
  <c r="G92" i="30"/>
  <c r="F35" i="30"/>
  <c r="G35" i="30"/>
  <c r="F26" i="30"/>
  <c r="G26" i="30"/>
  <c r="F31" i="30"/>
  <c r="AS18" i="21"/>
  <c r="J15" i="34" s="1"/>
  <c r="A4" i="11"/>
  <c r="G41" i="30" l="1"/>
  <c r="F66" i="30"/>
  <c r="AP57" i="21"/>
  <c r="F54" i="34" s="1"/>
  <c r="F81" i="30"/>
  <c r="F76" i="30"/>
  <c r="AP59" i="21"/>
  <c r="F56" i="34" s="1"/>
  <c r="BB59" i="21"/>
  <c r="H56" i="34" s="1"/>
  <c r="E147" i="23"/>
  <c r="Y122" i="21"/>
  <c r="M147" i="23" s="1"/>
  <c r="AS47" i="21"/>
  <c r="J44" i="34" s="1"/>
  <c r="BB27" i="21"/>
  <c r="G24" i="30" s="1"/>
  <c r="F82" i="30"/>
  <c r="H32" i="30"/>
  <c r="F22" i="30"/>
  <c r="F72" i="30"/>
  <c r="E83" i="31"/>
  <c r="AP42" i="21"/>
  <c r="F39" i="34" s="1"/>
  <c r="AP27" i="21"/>
  <c r="F24" i="34" s="1"/>
  <c r="BB57" i="21"/>
  <c r="H54" i="34" s="1"/>
  <c r="G76" i="30"/>
  <c r="AS37" i="21"/>
  <c r="F34" i="30" s="1"/>
  <c r="F65" i="30"/>
  <c r="F63" i="30"/>
  <c r="G101" i="30"/>
  <c r="E82" i="11"/>
  <c r="F60" i="30"/>
  <c r="F33" i="30"/>
  <c r="F74" i="30"/>
  <c r="H56" i="30"/>
  <c r="E31" i="31"/>
  <c r="F41" i="30"/>
  <c r="F24" i="31"/>
  <c r="F41" i="31"/>
  <c r="G72" i="30"/>
  <c r="F64" i="30"/>
  <c r="G63" i="30"/>
  <c r="H39" i="30"/>
  <c r="G68" i="30"/>
  <c r="F100" i="30"/>
  <c r="E30" i="11"/>
  <c r="AS21" i="21"/>
  <c r="F18" i="30" s="1"/>
  <c r="AS72" i="21"/>
  <c r="J69" i="34" s="1"/>
  <c r="F59" i="30"/>
  <c r="G66" i="30"/>
  <c r="F19" i="31"/>
  <c r="AS26" i="21"/>
  <c r="E24" i="31" s="1"/>
  <c r="AS24" i="21"/>
  <c r="F21" i="30" s="1"/>
  <c r="F27" i="30"/>
  <c r="G65" i="30"/>
  <c r="J30" i="34"/>
  <c r="AS22" i="21"/>
  <c r="F19" i="30" s="1"/>
  <c r="AS49" i="21"/>
  <c r="F46" i="30" s="1"/>
  <c r="BB42" i="21"/>
  <c r="H39" i="34" s="1"/>
  <c r="BB37" i="21"/>
  <c r="H34" i="34" s="1"/>
  <c r="BB72" i="21"/>
  <c r="H69" i="34" s="1"/>
  <c r="F112" i="30"/>
  <c r="G82" i="30"/>
  <c r="G74" i="30"/>
  <c r="G33" i="30"/>
  <c r="F16" i="30"/>
  <c r="G81" i="30"/>
  <c r="G112" i="30"/>
  <c r="AS41" i="21"/>
  <c r="J38" i="34" s="1"/>
  <c r="AP73" i="21"/>
  <c r="F70" i="34" s="1"/>
  <c r="G30" i="30"/>
  <c r="BB52" i="21"/>
  <c r="G49" i="30" s="1"/>
  <c r="BB73" i="21"/>
  <c r="H70" i="34" s="1"/>
  <c r="F53" i="30"/>
  <c r="F28" i="30"/>
  <c r="BB41" i="21"/>
  <c r="H38" i="34" s="1"/>
  <c r="F69" i="11"/>
  <c r="H44" i="30"/>
  <c r="F68" i="30"/>
  <c r="G22" i="30"/>
  <c r="F47" i="30"/>
  <c r="BB76" i="21"/>
  <c r="H73" i="34" s="1"/>
  <c r="H67" i="30"/>
  <c r="BB51" i="21"/>
  <c r="H48" i="34" s="1"/>
  <c r="BB49" i="21"/>
  <c r="H46" i="34" s="1"/>
  <c r="H38" i="30"/>
  <c r="AP74" i="21"/>
  <c r="F71" i="34" s="1"/>
  <c r="F97" i="30"/>
  <c r="G28" i="30"/>
  <c r="H71" i="30"/>
  <c r="J48" i="34"/>
  <c r="F48" i="30"/>
  <c r="H69" i="30"/>
  <c r="AP51" i="21"/>
  <c r="F48" i="34" s="1"/>
  <c r="H34" i="30"/>
  <c r="BB74" i="21"/>
  <c r="G16" i="30"/>
  <c r="G97" i="30"/>
  <c r="BB55" i="21"/>
  <c r="H52" i="34" s="1"/>
  <c r="BB35" i="21"/>
  <c r="AP35" i="21"/>
  <c r="F32" i="34" s="1"/>
  <c r="BB48" i="21"/>
  <c r="H45" i="34" s="1"/>
  <c r="AS35" i="21"/>
  <c r="E32" i="11" s="1"/>
  <c r="H40" i="34"/>
  <c r="G40" i="30"/>
  <c r="AS74" i="21"/>
  <c r="E72" i="31" s="1"/>
  <c r="Q51" i="34"/>
  <c r="AS54" i="21"/>
  <c r="E52" i="31" s="1"/>
  <c r="AP54" i="21"/>
  <c r="F51" i="34" s="1"/>
  <c r="K51" i="34"/>
  <c r="K52" i="34"/>
  <c r="Q52" i="34"/>
  <c r="AP55" i="21"/>
  <c r="F52" i="34" s="1"/>
  <c r="AS55" i="21"/>
  <c r="E53" i="31" s="1"/>
  <c r="BB39" i="21"/>
  <c r="G36" i="30" s="1"/>
  <c r="AP52" i="21"/>
  <c r="F49" i="34" s="1"/>
  <c r="AS52" i="21"/>
  <c r="E49" i="11" s="1"/>
  <c r="Q49" i="34"/>
  <c r="K49" i="34"/>
  <c r="K73" i="34"/>
  <c r="Q73" i="34"/>
  <c r="AP76" i="21"/>
  <c r="F73" i="34" s="1"/>
  <c r="AS76" i="21"/>
  <c r="E73" i="11" s="1"/>
  <c r="K45" i="34"/>
  <c r="AS48" i="21"/>
  <c r="E46" i="31" s="1"/>
  <c r="Q45" i="34"/>
  <c r="AP48" i="21"/>
  <c r="F45" i="34" s="1"/>
  <c r="AS53" i="21"/>
  <c r="K50" i="34"/>
  <c r="Q50" i="34"/>
  <c r="Q62" i="34"/>
  <c r="AP65" i="21"/>
  <c r="F62" i="34" s="1"/>
  <c r="K62" i="34"/>
  <c r="AS65" i="21"/>
  <c r="E62" i="11" s="1"/>
  <c r="BB54" i="21"/>
  <c r="Q40" i="34"/>
  <c r="AP43" i="21"/>
  <c r="F40" i="34" s="1"/>
  <c r="K40" i="34"/>
  <c r="AS43" i="21"/>
  <c r="E41" i="31" s="1"/>
  <c r="Q36" i="34"/>
  <c r="K36" i="34"/>
  <c r="AS39" i="21"/>
  <c r="E37" i="31" s="1"/>
  <c r="AP39" i="21"/>
  <c r="F36" i="34" s="1"/>
  <c r="F56" i="30"/>
  <c r="G96" i="30"/>
  <c r="G27" i="30"/>
  <c r="F67" i="11"/>
  <c r="F39" i="30"/>
  <c r="G67" i="30"/>
  <c r="F46" i="31"/>
  <c r="H73" i="30"/>
  <c r="H52" i="30"/>
  <c r="G113" i="30"/>
  <c r="F53" i="31"/>
  <c r="F39" i="31"/>
  <c r="F67" i="30"/>
  <c r="F46" i="11"/>
  <c r="G79" i="30"/>
  <c r="G60" i="30"/>
  <c r="G83" i="30"/>
  <c r="F50" i="31"/>
  <c r="G37" i="30"/>
  <c r="G62" i="30"/>
  <c r="E54" i="11"/>
  <c r="G93" i="30"/>
  <c r="H45" i="30"/>
  <c r="J54" i="34"/>
  <c r="G95" i="30"/>
  <c r="G57" i="30"/>
  <c r="G31" i="30"/>
  <c r="F55" i="31"/>
  <c r="G47" i="30"/>
  <c r="F54" i="30"/>
  <c r="F45" i="31"/>
  <c r="F21" i="31"/>
  <c r="F70" i="30"/>
  <c r="G100" i="30"/>
  <c r="F48" i="11"/>
  <c r="H49" i="30"/>
  <c r="G53" i="30"/>
  <c r="H53" i="34"/>
  <c r="H20" i="30"/>
  <c r="F15" i="34"/>
  <c r="F19" i="34"/>
  <c r="F20" i="34"/>
  <c r="F17" i="30"/>
  <c r="J17" i="34"/>
  <c r="G44" i="30"/>
  <c r="H18" i="30"/>
  <c r="F25" i="30"/>
  <c r="J25" i="34"/>
  <c r="G110" i="30"/>
  <c r="H110" i="34"/>
  <c r="H17" i="30"/>
  <c r="G75" i="30"/>
  <c r="H75" i="34"/>
  <c r="H36" i="30"/>
  <c r="F44" i="34"/>
  <c r="H25" i="30"/>
  <c r="F21" i="34"/>
  <c r="F25" i="34"/>
  <c r="G59" i="30"/>
  <c r="G84" i="30"/>
  <c r="F26" i="31"/>
  <c r="G17" i="30"/>
  <c r="H17" i="34"/>
  <c r="H21" i="30"/>
  <c r="H23" i="30"/>
  <c r="G25" i="30"/>
  <c r="H25" i="34"/>
  <c r="H24" i="30"/>
  <c r="F24" i="30"/>
  <c r="J24" i="34"/>
  <c r="F18" i="34"/>
  <c r="F23" i="34"/>
  <c r="F17" i="34"/>
  <c r="F20" i="30"/>
  <c r="J20" i="34"/>
  <c r="F34" i="34"/>
  <c r="F37" i="31"/>
  <c r="E25" i="31"/>
  <c r="E24" i="11"/>
  <c r="BB53" i="21"/>
  <c r="BB18" i="21"/>
  <c r="E17" i="11"/>
  <c r="BB21" i="21"/>
  <c r="BB26" i="21"/>
  <c r="BC17" i="21"/>
  <c r="A50" i="13" s="1"/>
  <c r="BB24" i="21"/>
  <c r="BB22" i="21"/>
  <c r="BB23" i="21"/>
  <c r="F16" i="31"/>
  <c r="F72" i="11"/>
  <c r="F73" i="31"/>
  <c r="F88" i="11"/>
  <c r="F89" i="31"/>
  <c r="F19" i="11"/>
  <c r="F20" i="31"/>
  <c r="F71" i="11"/>
  <c r="F72" i="31"/>
  <c r="F55" i="11"/>
  <c r="F56" i="31"/>
  <c r="F92" i="11"/>
  <c r="F93" i="31"/>
  <c r="F51" i="11"/>
  <c r="F52" i="31"/>
  <c r="F50" i="11"/>
  <c r="F51" i="31"/>
  <c r="E20" i="11"/>
  <c r="E21" i="31"/>
  <c r="E16" i="11"/>
  <c r="E17" i="31"/>
  <c r="E31" i="11"/>
  <c r="E32" i="31"/>
  <c r="E39" i="11"/>
  <c r="E40" i="31"/>
  <c r="E28" i="11"/>
  <c r="E29" i="31"/>
  <c r="E47" i="11"/>
  <c r="E48" i="31"/>
  <c r="E35" i="11"/>
  <c r="E36" i="31"/>
  <c r="E41" i="11"/>
  <c r="E42" i="31"/>
  <c r="F43" i="11"/>
  <c r="F44" i="31"/>
  <c r="F17" i="11"/>
  <c r="F18" i="31"/>
  <c r="E112" i="11"/>
  <c r="E113" i="31"/>
  <c r="E68" i="11"/>
  <c r="E69" i="31"/>
  <c r="E92" i="11"/>
  <c r="E93" i="31"/>
  <c r="E60" i="11"/>
  <c r="E61" i="31"/>
  <c r="E102" i="11"/>
  <c r="E103" i="31"/>
  <c r="E66" i="11"/>
  <c r="E67" i="31"/>
  <c r="E95" i="11"/>
  <c r="E96" i="31"/>
  <c r="E75" i="11"/>
  <c r="E76" i="31"/>
  <c r="E113" i="11"/>
  <c r="E114" i="31"/>
  <c r="E65" i="11"/>
  <c r="E66" i="31"/>
  <c r="E74" i="11"/>
  <c r="E75" i="31"/>
  <c r="E63" i="11"/>
  <c r="E64" i="31"/>
  <c r="E111" i="11"/>
  <c r="E112" i="31"/>
  <c r="E103" i="11"/>
  <c r="E104" i="31"/>
  <c r="E105" i="11"/>
  <c r="E106" i="31"/>
  <c r="E93" i="11"/>
  <c r="E94" i="31"/>
  <c r="E109" i="11"/>
  <c r="E110" i="31"/>
  <c r="E58" i="11"/>
  <c r="E59" i="31"/>
  <c r="E100" i="11"/>
  <c r="E101" i="31"/>
  <c r="E78" i="11"/>
  <c r="E79" i="31"/>
  <c r="E90" i="11"/>
  <c r="E91" i="31"/>
  <c r="E96" i="11"/>
  <c r="E97" i="31"/>
  <c r="E99" i="11"/>
  <c r="E100" i="31"/>
  <c r="E76" i="11"/>
  <c r="E77" i="31"/>
  <c r="E81" i="11"/>
  <c r="E82" i="31"/>
  <c r="E56" i="11"/>
  <c r="E57" i="31"/>
  <c r="E80" i="11"/>
  <c r="E81" i="31"/>
  <c r="E87" i="11"/>
  <c r="E88" i="31"/>
  <c r="F30" i="11"/>
  <c r="F31" i="31"/>
  <c r="F102" i="11"/>
  <c r="F103" i="31"/>
  <c r="F95" i="11"/>
  <c r="F96" i="31"/>
  <c r="F113" i="11"/>
  <c r="F114" i="31"/>
  <c r="F63" i="11"/>
  <c r="F64" i="31"/>
  <c r="F94" i="11"/>
  <c r="F95" i="31"/>
  <c r="F105" i="11"/>
  <c r="F106" i="31"/>
  <c r="F86" i="11"/>
  <c r="F87" i="31"/>
  <c r="F57" i="11"/>
  <c r="F58" i="31"/>
  <c r="F79" i="11"/>
  <c r="F80" i="31"/>
  <c r="F110" i="11"/>
  <c r="F111" i="31"/>
  <c r="F61" i="11"/>
  <c r="F62" i="31"/>
  <c r="F91" i="11"/>
  <c r="F92" i="31"/>
  <c r="F114" i="11"/>
  <c r="F115" i="31"/>
  <c r="F56" i="11"/>
  <c r="F57" i="31"/>
  <c r="F70" i="11"/>
  <c r="F71" i="31"/>
  <c r="F62" i="11"/>
  <c r="F63" i="31"/>
  <c r="F109" i="11"/>
  <c r="F110" i="31"/>
  <c r="F39" i="11"/>
  <c r="F40" i="31"/>
  <c r="F33" i="11"/>
  <c r="F34" i="31"/>
  <c r="F29" i="11"/>
  <c r="F30" i="31"/>
  <c r="F42" i="11"/>
  <c r="F43" i="31"/>
  <c r="E53" i="11"/>
  <c r="E54" i="31"/>
  <c r="E48" i="11"/>
  <c r="E49" i="31"/>
  <c r="E33" i="11"/>
  <c r="E34" i="31"/>
  <c r="E26" i="11"/>
  <c r="E27" i="31"/>
  <c r="E25" i="11"/>
  <c r="E26" i="31"/>
  <c r="E22" i="11"/>
  <c r="E23" i="31"/>
  <c r="E27" i="11"/>
  <c r="E28" i="31"/>
  <c r="F21" i="11"/>
  <c r="F22" i="31"/>
  <c r="E67" i="11"/>
  <c r="E68" i="31"/>
  <c r="E72" i="11"/>
  <c r="E73" i="31"/>
  <c r="E104" i="11"/>
  <c r="E105" i="31"/>
  <c r="E77" i="11"/>
  <c r="E78" i="31"/>
  <c r="E89" i="11"/>
  <c r="E90" i="31"/>
  <c r="E98" i="11"/>
  <c r="E99" i="31"/>
  <c r="E55" i="11"/>
  <c r="E56" i="31"/>
  <c r="E107" i="11"/>
  <c r="E108" i="31"/>
  <c r="E85" i="11"/>
  <c r="E86" i="31"/>
  <c r="E64" i="11"/>
  <c r="E65" i="31"/>
  <c r="E59" i="11"/>
  <c r="E60" i="31"/>
  <c r="E97" i="11"/>
  <c r="E98" i="31"/>
  <c r="E94" i="11"/>
  <c r="E95" i="31"/>
  <c r="E86" i="11"/>
  <c r="E87" i="31"/>
  <c r="E70" i="11"/>
  <c r="E71" i="31"/>
  <c r="E83" i="11"/>
  <c r="E84" i="31"/>
  <c r="E84" i="11"/>
  <c r="E85" i="31"/>
  <c r="E106" i="11"/>
  <c r="E107" i="31"/>
  <c r="E57" i="11"/>
  <c r="E58" i="31"/>
  <c r="E88" i="11"/>
  <c r="E89" i="31"/>
  <c r="E79" i="11"/>
  <c r="E80" i="31"/>
  <c r="E110" i="11"/>
  <c r="E111" i="31"/>
  <c r="E61" i="11"/>
  <c r="E62" i="31"/>
  <c r="E91" i="11"/>
  <c r="E92" i="31"/>
  <c r="E114" i="11"/>
  <c r="E115" i="31"/>
  <c r="E101" i="11"/>
  <c r="E102" i="31"/>
  <c r="E108" i="11"/>
  <c r="E109" i="31"/>
  <c r="F24" i="11"/>
  <c r="F25" i="31"/>
  <c r="F75" i="11"/>
  <c r="F76" i="31"/>
  <c r="F74" i="11"/>
  <c r="F75" i="31"/>
  <c r="F112" i="11"/>
  <c r="F113" i="31"/>
  <c r="F106" i="11"/>
  <c r="F107" i="31"/>
  <c r="F89" i="11"/>
  <c r="F90" i="31"/>
  <c r="F98" i="11"/>
  <c r="F99" i="31"/>
  <c r="F107" i="11"/>
  <c r="F108" i="31"/>
  <c r="F85" i="11"/>
  <c r="F86" i="31"/>
  <c r="F64" i="11"/>
  <c r="F65" i="31"/>
  <c r="F59" i="11"/>
  <c r="F60" i="31"/>
  <c r="F111" i="11"/>
  <c r="F112" i="31"/>
  <c r="F97" i="11"/>
  <c r="F98" i="31"/>
  <c r="F103" i="11"/>
  <c r="F104" i="31"/>
  <c r="F104" i="11"/>
  <c r="F105" i="31"/>
  <c r="F60" i="11"/>
  <c r="F61" i="31"/>
  <c r="F77" i="11"/>
  <c r="F78" i="31"/>
  <c r="F58" i="11"/>
  <c r="F59" i="31"/>
  <c r="F73" i="11"/>
  <c r="F74" i="31"/>
  <c r="F100" i="11"/>
  <c r="F101" i="31"/>
  <c r="F78" i="11"/>
  <c r="F79" i="31"/>
  <c r="F90" i="11"/>
  <c r="F91" i="31"/>
  <c r="F96" i="11"/>
  <c r="F97" i="31"/>
  <c r="F99" i="11"/>
  <c r="F100" i="31"/>
  <c r="F76" i="11"/>
  <c r="F77" i="31"/>
  <c r="F81" i="11"/>
  <c r="F82" i="31"/>
  <c r="F93" i="11"/>
  <c r="F94" i="31"/>
  <c r="F101" i="11"/>
  <c r="F102" i="31"/>
  <c r="F80" i="11"/>
  <c r="F81" i="31"/>
  <c r="F108" i="11"/>
  <c r="F109" i="31"/>
  <c r="F87" i="11"/>
  <c r="F88" i="31"/>
  <c r="F15" i="30"/>
  <c r="E15" i="11"/>
  <c r="E16" i="31"/>
  <c r="G56" i="30" l="1"/>
  <c r="H24" i="34"/>
  <c r="G54" i="30"/>
  <c r="E45" i="31"/>
  <c r="F44" i="30"/>
  <c r="E44" i="11"/>
  <c r="E35" i="31"/>
  <c r="E34" i="11"/>
  <c r="J34" i="34"/>
  <c r="E19" i="31"/>
  <c r="J18" i="34"/>
  <c r="E18" i="11"/>
  <c r="E70" i="31"/>
  <c r="E69" i="11"/>
  <c r="F69" i="30"/>
  <c r="E39" i="31"/>
  <c r="E63" i="31"/>
  <c r="G73" i="30"/>
  <c r="J46" i="34"/>
  <c r="E47" i="31"/>
  <c r="E52" i="11"/>
  <c r="E71" i="11"/>
  <c r="E36" i="11"/>
  <c r="E46" i="11"/>
  <c r="E23" i="11"/>
  <c r="J23" i="34"/>
  <c r="F23" i="30"/>
  <c r="G39" i="30"/>
  <c r="E22" i="31"/>
  <c r="E19" i="11"/>
  <c r="J21" i="34"/>
  <c r="J19" i="34"/>
  <c r="E20" i="31"/>
  <c r="E21" i="11"/>
  <c r="G34" i="30"/>
  <c r="G69" i="30"/>
  <c r="E38" i="11"/>
  <c r="F38" i="30"/>
  <c r="E45" i="11"/>
  <c r="G70" i="30"/>
  <c r="E50" i="31"/>
  <c r="G46" i="30"/>
  <c r="H49" i="34"/>
  <c r="G38" i="30"/>
  <c r="E40" i="11"/>
  <c r="G52" i="30"/>
  <c r="G48" i="30"/>
  <c r="E51" i="11"/>
  <c r="G45" i="30"/>
  <c r="H71" i="34"/>
  <c r="G71" i="30"/>
  <c r="E74" i="31"/>
  <c r="E33" i="31"/>
  <c r="H36" i="34"/>
  <c r="H32" i="34"/>
  <c r="G32" i="30"/>
  <c r="J32" i="34"/>
  <c r="F32" i="30"/>
  <c r="J40" i="34"/>
  <c r="F40" i="30"/>
  <c r="H51" i="34"/>
  <c r="G51" i="30"/>
  <c r="J73" i="34"/>
  <c r="F73" i="30"/>
  <c r="J36" i="34"/>
  <c r="F36" i="30"/>
  <c r="J62" i="34"/>
  <c r="F62" i="30"/>
  <c r="J52" i="34"/>
  <c r="F52" i="30"/>
  <c r="J71" i="34"/>
  <c r="F71" i="30"/>
  <c r="J45" i="34"/>
  <c r="F45" i="30"/>
  <c r="J49" i="34"/>
  <c r="F49" i="30"/>
  <c r="F50" i="30"/>
  <c r="J50" i="34"/>
  <c r="E51" i="31"/>
  <c r="E50" i="11"/>
  <c r="J51" i="34"/>
  <c r="F51" i="30"/>
  <c r="G20" i="30"/>
  <c r="H20" i="34"/>
  <c r="G23" i="30"/>
  <c r="H23" i="34"/>
  <c r="G19" i="30"/>
  <c r="H19" i="34"/>
  <c r="G18" i="30"/>
  <c r="H18" i="34"/>
  <c r="G50" i="30"/>
  <c r="H50" i="34"/>
  <c r="G21" i="30"/>
  <c r="H21" i="34"/>
  <c r="G15" i="30"/>
  <c r="H15" i="34"/>
  <c r="C43" i="13"/>
  <c r="E3" i="21" l="1"/>
  <c r="E82" i="23"/>
  <c r="Z69" i="23"/>
  <c r="AE69" i="23" s="1"/>
  <c r="G15" i="11" l="1"/>
  <c r="G16" i="31"/>
  <c r="A120" i="11"/>
  <c r="A121" i="31"/>
  <c r="A122" i="31" s="1"/>
  <c r="N73" i="23"/>
  <c r="T73" i="23" s="1"/>
  <c r="H46" i="23"/>
  <c r="N124" i="23"/>
  <c r="S125" i="23" s="1"/>
  <c r="AE100" i="23" s="1"/>
  <c r="AO100" i="23" s="1"/>
  <c r="N103" i="23" l="1"/>
  <c r="T103" i="23" s="1"/>
  <c r="H48" i="23"/>
  <c r="R62" i="23"/>
  <c r="AA46" i="23"/>
  <c r="AK62" i="23" l="1"/>
  <c r="AE62" i="23"/>
  <c r="AA48" i="23"/>
  <c r="H45" i="23" l="1"/>
  <c r="M65" i="23"/>
  <c r="S65" i="23" s="1"/>
  <c r="O54" i="23" l="1"/>
  <c r="V54" i="23" s="1"/>
  <c r="P136" i="23"/>
  <c r="AA45" i="23"/>
  <c r="M58" i="23" l="1"/>
  <c r="S58" i="23" s="1"/>
  <c r="H44" i="23"/>
  <c r="F140" i="23" l="1"/>
  <c r="K136" i="23"/>
  <c r="U136" i="23" s="1"/>
  <c r="AA44" i="23"/>
  <c r="L145" i="23" l="1"/>
  <c r="F139" i="23"/>
  <c r="L139" i="23" s="1"/>
  <c r="AA49" i="23"/>
  <c r="H145" i="23" l="1"/>
  <c r="R145" i="23" s="1"/>
  <c r="AF13" i="23" s="1"/>
  <c r="AI49" i="23"/>
</calcChain>
</file>

<file path=xl/sharedStrings.xml><?xml version="1.0" encoding="utf-8"?>
<sst xmlns="http://schemas.openxmlformats.org/spreadsheetml/2006/main" count="6182" uniqueCount="771">
  <si>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</si>
  <si>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</si>
  <si>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</si>
  <si>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</si>
  <si>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</si>
  <si>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</si>
  <si>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</si>
  <si>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</si>
  <si>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</si>
  <si>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</si>
  <si>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</si>
  <si>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</si>
  <si>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</si>
  <si>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</si>
  <si>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</si>
  <si>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</si>
  <si>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</si>
  <si>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</si>
  <si>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</si>
  <si>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</si>
  <si>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</si>
  <si>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</si>
  <si>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</si>
  <si>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</si>
  <si>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</si>
  <si>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</si>
  <si>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</si>
  <si>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</si>
  <si>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</si>
  <si>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</si>
  <si>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</si>
  <si>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</si>
  <si>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</si>
  <si>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</si>
  <si>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</si>
  <si>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</si>
  <si>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</si>
  <si>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</si>
  <si>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</si>
  <si>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</si>
  <si>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</si>
  <si>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</si>
  <si>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</si>
  <si>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T00036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</si>
  <si>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</si>
  <si>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</si>
  <si>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</si>
  <si>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</si>
  <si>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</si>
  <si>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</si>
  <si>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[Mass Calibration]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</si>
  <si>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</si>
  <si>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</si>
  <si>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</si>
  <si>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</si>
  <si>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Format</t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</si>
  <si>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</si>
  <si>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</si>
  <si>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</si>
  <si>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</si>
  <si>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</si>
  <si>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중앙</t>
    <phoneticPr fontId="4" type="noConversion"/>
  </si>
  <si>
    <t>CMC</t>
    <phoneticPr fontId="4" type="noConversion"/>
  </si>
  <si>
    <t>번호</t>
    <phoneticPr fontId="84" type="noConversion"/>
  </si>
  <si>
    <t>등록번호</t>
    <phoneticPr fontId="84" type="noConversion"/>
  </si>
  <si>
    <t>기기명(종류)</t>
    <phoneticPr fontId="84" type="noConversion"/>
  </si>
  <si>
    <t>분동번호</t>
    <phoneticPr fontId="84" type="noConversion"/>
  </si>
  <si>
    <t>분동호칭</t>
    <phoneticPr fontId="84" type="noConversion"/>
  </si>
  <si>
    <t>명목값</t>
    <phoneticPr fontId="84" type="noConversion"/>
  </si>
  <si>
    <t>기준값</t>
    <phoneticPr fontId="84" type="noConversion"/>
  </si>
  <si>
    <t>측정값</t>
    <phoneticPr fontId="84" type="noConversion"/>
  </si>
  <si>
    <t>단위</t>
    <phoneticPr fontId="84" type="noConversion"/>
  </si>
  <si>
    <t>보정값</t>
    <phoneticPr fontId="84" type="noConversion"/>
  </si>
  <si>
    <t>불확도 1</t>
    <phoneticPr fontId="84" type="noConversion"/>
  </si>
  <si>
    <t>불확도 단위</t>
    <phoneticPr fontId="84" type="noConversion"/>
  </si>
  <si>
    <t>포함인자</t>
    <phoneticPr fontId="84" type="noConversion"/>
  </si>
  <si>
    <t>분동밀도</t>
    <phoneticPr fontId="84" type="noConversion"/>
  </si>
  <si>
    <t>교정일자</t>
    <phoneticPr fontId="84" type="noConversion"/>
  </si>
  <si>
    <t>판정결과</t>
    <phoneticPr fontId="4" type="noConversion"/>
  </si>
  <si>
    <t>Resolution</t>
    <phoneticPr fontId="4" type="noConversion"/>
  </si>
  <si>
    <t>편심오차</t>
    <phoneticPr fontId="4" type="noConversion"/>
  </si>
  <si>
    <t>mg</t>
    <phoneticPr fontId="4" type="noConversion"/>
  </si>
  <si>
    <t>표준편차</t>
    <phoneticPr fontId="4" type="noConversion"/>
  </si>
  <si>
    <t>표준불확도</t>
    <phoneticPr fontId="4" type="noConversion"/>
  </si>
  <si>
    <t>자유도</t>
    <phoneticPr fontId="4" type="noConversion"/>
  </si>
  <si>
    <t>k</t>
    <phoneticPr fontId="4" type="noConversion"/>
  </si>
  <si>
    <t>+</t>
    <phoneticPr fontId="4" type="noConversion"/>
  </si>
  <si>
    <t>■ 유효자유도</t>
    <phoneticPr fontId="4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</si>
  <si>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4" type="noConversion"/>
  </si>
  <si>
    <t>■ t 분포표</t>
    <phoneticPr fontId="4" type="noConversion"/>
  </si>
  <si>
    <t>신뢰수준(%)</t>
    <phoneticPr fontId="4" type="noConversion"/>
  </si>
  <si>
    <t>■ 불확도 총괄표</t>
    <phoneticPr fontId="4" type="noConversion"/>
  </si>
  <si>
    <t>확률분포</t>
    <phoneticPr fontId="4" type="noConversion"/>
  </si>
  <si>
    <t>표준분동</t>
    <phoneticPr fontId="4" type="noConversion"/>
  </si>
  <si>
    <t>이름값</t>
    <phoneticPr fontId="4" type="noConversion"/>
  </si>
  <si>
    <t xml:space="preserve"> 성적서발급번호(Certificate No) :</t>
    <phoneticPr fontId="4" type="noConversion"/>
  </si>
  <si>
    <t>교정일자</t>
    <phoneticPr fontId="4" type="noConversion"/>
  </si>
  <si>
    <t>명목값</t>
    <phoneticPr fontId="4" type="noConversion"/>
  </si>
  <si>
    <t>명목값</t>
    <phoneticPr fontId="4" type="noConversion"/>
  </si>
  <si>
    <t>#1</t>
    <phoneticPr fontId="4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</si>
  <si>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</si>
  <si>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</si>
  <si>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</si>
  <si>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</si>
  <si>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</si>
  <si>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</si>
  <si>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</si>
  <si>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</si>
  <si>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</si>
  <si>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</si>
  <si>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</si>
  <si>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</si>
  <si>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</si>
  <si>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</si>
  <si>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</si>
  <si>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</si>
  <si>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</si>
  <si>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</si>
  <si>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</si>
  <si>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</si>
  <si>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</si>
  <si>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</si>
  <si>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</si>
  <si>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</si>
  <si>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</si>
  <si>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</si>
  <si>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</si>
  <si>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</si>
  <si>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</si>
  <si>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</si>
  <si>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</si>
  <si>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</si>
  <si>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</si>
  <si>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</si>
  <si>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</si>
  <si>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</si>
  <si>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</si>
  <si>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</si>
  <si>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</si>
  <si>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분동밀도</t>
    <phoneticPr fontId="4" type="noConversion"/>
  </si>
  <si>
    <t>WEIGHT CALIBRATION DATA</t>
    <phoneticPr fontId="4" type="noConversion"/>
  </si>
  <si>
    <t>BALANCE CALIBRATION DATA</t>
    <phoneticPr fontId="4" type="noConversion"/>
  </si>
  <si>
    <t>분동빌도</t>
    <phoneticPr fontId="4" type="noConversion"/>
  </si>
  <si>
    <t>O1</t>
    <phoneticPr fontId="4" type="noConversion"/>
  </si>
  <si>
    <t>O3</t>
    <phoneticPr fontId="4" type="noConversion"/>
  </si>
  <si>
    <t>O5</t>
    <phoneticPr fontId="4" type="noConversion"/>
  </si>
  <si>
    <t>O7</t>
    <phoneticPr fontId="4" type="noConversion"/>
  </si>
  <si>
    <t>O9</t>
    <phoneticPr fontId="4" type="noConversion"/>
  </si>
  <si>
    <t>O11</t>
    <phoneticPr fontId="4" type="noConversion"/>
  </si>
  <si>
    <t>O13</t>
    <phoneticPr fontId="4" type="noConversion"/>
  </si>
  <si>
    <t>CMC_1</t>
    <phoneticPr fontId="4" type="noConversion"/>
  </si>
  <si>
    <t>저울분해능</t>
    <phoneticPr fontId="4" type="noConversion"/>
  </si>
  <si>
    <t>분동번호</t>
    <phoneticPr fontId="4" type="noConversion"/>
  </si>
  <si>
    <t>등급</t>
    <phoneticPr fontId="4" type="noConversion"/>
  </si>
  <si>
    <t>교정값 (g)</t>
    <phoneticPr fontId="4" type="noConversion"/>
  </si>
  <si>
    <t>교정값 (g)</t>
    <phoneticPr fontId="4" type="noConversion"/>
  </si>
  <si>
    <t>분동밀도</t>
    <phoneticPr fontId="4" type="noConversion"/>
  </si>
  <si>
    <t>확장불확도 (mg)</t>
    <phoneticPr fontId="4" type="noConversion"/>
  </si>
  <si>
    <t>확장불확도 (mg)</t>
    <phoneticPr fontId="4" type="noConversion"/>
  </si>
  <si>
    <t>표준분동</t>
    <phoneticPr fontId="4" type="noConversion"/>
  </si>
  <si>
    <t>감도분동</t>
    <phoneticPr fontId="4" type="noConversion"/>
  </si>
  <si>
    <t>최소눈금(g)</t>
    <phoneticPr fontId="4" type="noConversion"/>
  </si>
  <si>
    <t>분동등급</t>
    <phoneticPr fontId="4" type="noConversion"/>
  </si>
  <si>
    <t>표준분동</t>
  </si>
  <si>
    <t>감도분동</t>
  </si>
  <si>
    <t>명목값</t>
  </si>
  <si>
    <t>단위</t>
  </si>
  <si>
    <t>기기번호</t>
  </si>
  <si>
    <t>분동빌도</t>
  </si>
  <si>
    <t>분동등급</t>
  </si>
  <si>
    <r>
      <t>Δm</t>
    </r>
    <r>
      <rPr>
        <b/>
        <vertAlign val="subscript"/>
        <sz val="10"/>
        <color indexed="9"/>
        <rFont val="맑은 고딕"/>
        <family val="3"/>
        <charset val="129"/>
      </rPr>
      <t>X</t>
    </r>
    <r>
      <rPr>
        <b/>
        <sz val="10"/>
        <color indexed="9"/>
        <rFont val="맑은 고딕"/>
        <family val="3"/>
        <charset val="129"/>
      </rPr>
      <t>_평균</t>
    </r>
    <phoneticPr fontId="4" type="noConversion"/>
  </si>
  <si>
    <t>분동번호</t>
  </si>
  <si>
    <t>분동밀도</t>
  </si>
  <si>
    <t>확장불확도 (mg)</t>
  </si>
  <si>
    <t>등록번호</t>
  </si>
  <si>
    <t>최소눈금(g)</t>
  </si>
  <si>
    <t>감도시험</t>
    <phoneticPr fontId="4" type="noConversion"/>
  </si>
  <si>
    <t>B형 평가</t>
    <phoneticPr fontId="4" type="noConversion"/>
  </si>
  <si>
    <t>불확도</t>
    <phoneticPr fontId="4" type="noConversion"/>
  </si>
  <si>
    <r>
      <t xml:space="preserve">± </t>
    </r>
    <r>
      <rPr>
        <i/>
        <sz val="10"/>
        <rFont val="맑은 고딕"/>
        <family val="3"/>
        <charset val="129"/>
        <scheme val="major"/>
      </rPr>
      <t>δ</t>
    </r>
    <r>
      <rPr>
        <vertAlign val="subscript"/>
        <sz val="10"/>
        <rFont val="맑은 고딕"/>
        <family val="3"/>
        <charset val="129"/>
        <scheme val="major"/>
      </rPr>
      <t>m</t>
    </r>
    <r>
      <rPr>
        <sz val="10"/>
        <rFont val="맑은 고딕"/>
        <family val="3"/>
        <charset val="129"/>
        <scheme val="major"/>
      </rPr>
      <t xml:space="preserve"> (mg)</t>
    </r>
    <phoneticPr fontId="4" type="noConversion"/>
  </si>
  <si>
    <t>F1</t>
    <phoneticPr fontId="4" type="noConversion"/>
  </si>
  <si>
    <t>M1</t>
    <phoneticPr fontId="4" type="noConversion"/>
  </si>
  <si>
    <t>M2</t>
    <phoneticPr fontId="4" type="noConversion"/>
  </si>
  <si>
    <t>M3</t>
    <phoneticPr fontId="4" type="noConversion"/>
  </si>
  <si>
    <t>등급외</t>
    <phoneticPr fontId="4" type="noConversion"/>
  </si>
  <si>
    <t>100 kg</t>
  </si>
  <si>
    <t>50 kg</t>
  </si>
  <si>
    <t>20 kg</t>
  </si>
  <si>
    <t>10 kg</t>
  </si>
  <si>
    <t>5 kg</t>
  </si>
  <si>
    <t>2 kg</t>
  </si>
  <si>
    <t>1 kg</t>
  </si>
  <si>
    <t>200 g</t>
    <phoneticPr fontId="4" type="noConversion"/>
  </si>
  <si>
    <t>100 g</t>
    <phoneticPr fontId="4" type="noConversion"/>
  </si>
  <si>
    <t>20 g</t>
    <phoneticPr fontId="4" type="noConversion"/>
  </si>
  <si>
    <t>10 g</t>
    <phoneticPr fontId="4" type="noConversion"/>
  </si>
  <si>
    <t>1 g</t>
    <phoneticPr fontId="4" type="noConversion"/>
  </si>
  <si>
    <t>500 mg</t>
  </si>
  <si>
    <t>200 mg</t>
  </si>
  <si>
    <t>100 mg</t>
  </si>
  <si>
    <t>50 mg</t>
  </si>
  <si>
    <t>20 mg</t>
  </si>
  <si>
    <t>10 mg</t>
  </si>
  <si>
    <t>5 mg</t>
  </si>
  <si>
    <t>2 mg</t>
  </si>
  <si>
    <t>1 mg</t>
  </si>
  <si>
    <t>분동의 등급별 최대 허용 오차 (OIML)</t>
    <phoneticPr fontId="4" type="noConversion"/>
  </si>
  <si>
    <t>mg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</si>
  <si>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등급판별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</si>
  <si>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</si>
  <si>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기타정보</t>
    </r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</si>
  <si>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</si>
  <si>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불확도과다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</si>
  <si>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자리수</t>
    </r>
    <phoneticPr fontId="4" type="noConversion"/>
  </si>
  <si>
    <t>0.00</t>
    <phoneticPr fontId="4" type="noConversion"/>
  </si>
  <si>
    <t>0.000 000</t>
    <phoneticPr fontId="4" type="noConversion"/>
  </si>
  <si>
    <t>0.0</t>
    <phoneticPr fontId="4" type="noConversion"/>
  </si>
  <si>
    <t>Unit</t>
    <phoneticPr fontId="4" type="noConversion"/>
  </si>
  <si>
    <r>
      <rPr>
        <sz val="9"/>
        <rFont val="돋움"/>
        <family val="3"/>
        <charset val="129"/>
      </rPr>
      <t>μ</t>
    </r>
    <r>
      <rPr>
        <sz val="9"/>
        <rFont val="Tahoma"/>
        <family val="2"/>
      </rPr>
      <t>g</t>
    </r>
    <phoneticPr fontId="4" type="noConversion"/>
  </si>
  <si>
    <t>mg</t>
    <phoneticPr fontId="4" type="noConversion"/>
  </si>
  <si>
    <t>g</t>
    <phoneticPr fontId="4" type="noConversion"/>
  </si>
  <si>
    <t>kg</t>
    <phoneticPr fontId="4" type="noConversion"/>
  </si>
  <si>
    <r>
      <rPr>
        <sz val="9"/>
        <rFont val="돋움"/>
        <family val="3"/>
        <charset val="129"/>
      </rPr>
      <t>μ</t>
    </r>
    <r>
      <rPr>
        <sz val="9"/>
        <rFont val="Tahoma"/>
        <family val="2"/>
      </rPr>
      <t>g</t>
    </r>
    <phoneticPr fontId="4" type="noConversion"/>
  </si>
  <si>
    <t>0.000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</si>
  <si>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공기밀도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</si>
  <si>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평균온도</t>
    </r>
    <r>
      <rPr>
        <b/>
        <sz val="10"/>
        <color indexed="9"/>
        <rFont val="Tahoma"/>
        <family val="2"/>
      </rPr>
      <t>(</t>
    </r>
    <r>
      <rPr>
        <b/>
        <sz val="10"/>
        <color indexed="9"/>
        <rFont val="맑은 고딕"/>
        <family val="3"/>
        <charset val="129"/>
      </rPr>
      <t>℃</t>
    </r>
    <r>
      <rPr>
        <b/>
        <sz val="10"/>
        <color indexed="9"/>
        <rFont val="Tahoma"/>
        <family val="2"/>
      </rPr>
      <t>)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</si>
  <si>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평균습도</t>
    </r>
    <r>
      <rPr>
        <b/>
        <sz val="10"/>
        <color indexed="9"/>
        <rFont val="Tahoma"/>
        <family val="2"/>
      </rPr>
      <t>(%R.H.)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</si>
  <si>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평균기압</t>
    </r>
    <r>
      <rPr>
        <b/>
        <sz val="10"/>
        <color indexed="9"/>
        <rFont val="Tahoma"/>
        <family val="2"/>
      </rPr>
      <t>(Pa)</t>
    </r>
    <phoneticPr fontId="4" type="noConversion"/>
  </si>
  <si>
    <r>
      <rPr>
        <b/>
        <sz val="10"/>
        <color indexed="9"/>
        <rFont val="맑은 고딕"/>
        <family val="3"/>
        <charset val="129"/>
      </rPr>
      <t>공기밀도</t>
    </r>
    <r>
      <rPr>
        <b/>
        <sz val="10"/>
        <color indexed="9"/>
        <rFont val="Tahoma"/>
        <family val="2"/>
      </rPr>
      <t>(kg/m</t>
    </r>
    <r>
      <rPr>
        <vertAlign val="superscript"/>
        <sz val="10"/>
        <rFont val="Tahoma"/>
        <family val="2"/>
      </rPr>
      <t>3</t>
    </r>
    <r>
      <rPr>
        <sz val="10"/>
        <rFont val="Tahoma"/>
        <family val="2"/>
      </rPr>
      <t>)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</si>
  <si>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분동정보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</si>
  <si>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성적서용</t>
    </r>
    <phoneticPr fontId="4" type="noConversion"/>
  </si>
  <si>
    <t>분동번호</t>
    <phoneticPr fontId="4" type="noConversion"/>
  </si>
  <si>
    <t>시험분동</t>
    <phoneticPr fontId="4" type="noConversion"/>
  </si>
  <si>
    <t>저울</t>
    <phoneticPr fontId="4" type="noConversion"/>
  </si>
  <si>
    <t>측정불확도</t>
    <phoneticPr fontId="4" type="noConversion"/>
  </si>
  <si>
    <t>기준값 (g)</t>
    <phoneticPr fontId="4" type="noConversion"/>
  </si>
  <si>
    <t>최소눈금(mg)</t>
    <phoneticPr fontId="4" type="noConversion"/>
  </si>
  <si>
    <t>g</t>
    <phoneticPr fontId="4" type="noConversion"/>
  </si>
  <si>
    <t>mg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</si>
  <si>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4" type="noConversion"/>
  </si>
  <si>
    <t>합성표준</t>
    <phoneticPr fontId="4" type="noConversion"/>
  </si>
  <si>
    <t>포함인자</t>
    <phoneticPr fontId="4" type="noConversion"/>
  </si>
  <si>
    <r>
      <t>(1/3)δ</t>
    </r>
    <r>
      <rPr>
        <b/>
        <vertAlign val="subscript"/>
        <sz val="10"/>
        <color indexed="9"/>
        <rFont val="맑은 고딕"/>
        <family val="3"/>
        <charset val="129"/>
      </rPr>
      <t>m</t>
    </r>
    <phoneticPr fontId="4" type="noConversion"/>
  </si>
  <si>
    <t>적용명목값</t>
    <phoneticPr fontId="4" type="noConversion"/>
  </si>
  <si>
    <r>
      <t>δ</t>
    </r>
    <r>
      <rPr>
        <b/>
        <vertAlign val="subscript"/>
        <sz val="10"/>
        <color indexed="9"/>
        <rFont val="맑은 고딕"/>
        <family val="3"/>
        <charset val="129"/>
      </rPr>
      <t>m</t>
    </r>
    <phoneticPr fontId="4" type="noConversion"/>
  </si>
  <si>
    <r>
      <t>m</t>
    </r>
    <r>
      <rPr>
        <b/>
        <vertAlign val="subscript"/>
        <sz val="10"/>
        <color indexed="9"/>
        <rFont val="맑은 고딕"/>
        <family val="3"/>
        <charset val="129"/>
      </rPr>
      <t>0</t>
    </r>
    <r>
      <rPr>
        <b/>
        <sz val="10"/>
        <color indexed="9"/>
        <rFont val="맑은 고딕"/>
        <family val="3"/>
        <charset val="129"/>
      </rPr>
      <t>-(δ</t>
    </r>
    <r>
      <rPr>
        <b/>
        <vertAlign val="subscript"/>
        <sz val="10"/>
        <color indexed="9"/>
        <rFont val="맑은 고딕"/>
        <family val="3"/>
        <charset val="129"/>
      </rPr>
      <t>m</t>
    </r>
    <r>
      <rPr>
        <b/>
        <sz val="10"/>
        <color indexed="9"/>
        <rFont val="맑은 고딕"/>
        <family val="3"/>
        <charset val="129"/>
      </rPr>
      <t>-U)</t>
    </r>
    <phoneticPr fontId="4" type="noConversion"/>
  </si>
  <si>
    <r>
      <t>m</t>
    </r>
    <r>
      <rPr>
        <b/>
        <vertAlign val="subscript"/>
        <sz val="10"/>
        <color indexed="9"/>
        <rFont val="맑은 고딕"/>
        <family val="3"/>
        <charset val="129"/>
      </rPr>
      <t>0</t>
    </r>
    <r>
      <rPr>
        <b/>
        <sz val="10"/>
        <color indexed="9"/>
        <rFont val="맑은 고딕"/>
        <family val="3"/>
        <charset val="129"/>
      </rPr>
      <t>+(δ</t>
    </r>
    <r>
      <rPr>
        <b/>
        <vertAlign val="subscript"/>
        <sz val="10"/>
        <color indexed="9"/>
        <rFont val="맑은 고딕"/>
        <family val="3"/>
        <charset val="129"/>
      </rPr>
      <t>m</t>
    </r>
    <r>
      <rPr>
        <b/>
        <sz val="10"/>
        <color indexed="9"/>
        <rFont val="맑은 고딕"/>
        <family val="3"/>
        <charset val="129"/>
      </rPr>
      <t>-U)</t>
    </r>
    <phoneticPr fontId="4" type="noConversion"/>
  </si>
  <si>
    <t>불만족?</t>
    <phoneticPr fontId="4" type="noConversion"/>
  </si>
  <si>
    <t>신뢰수준(%)</t>
    <phoneticPr fontId="4" type="noConversion"/>
  </si>
  <si>
    <t>A형 평가</t>
    <phoneticPr fontId="4" type="noConversion"/>
  </si>
  <si>
    <t>부력보정</t>
    <phoneticPr fontId="4" type="noConversion"/>
  </si>
  <si>
    <t>저울감도</t>
    <phoneticPr fontId="4" type="noConversion"/>
  </si>
  <si>
    <t>자성</t>
    <phoneticPr fontId="4" type="noConversion"/>
  </si>
  <si>
    <t>저울 불확도</t>
    <phoneticPr fontId="4" type="noConversion"/>
  </si>
  <si>
    <t>(U, mg)</t>
    <phoneticPr fontId="4" type="noConversion"/>
  </si>
  <si>
    <t>값</t>
    <phoneticPr fontId="4" type="noConversion"/>
  </si>
  <si>
    <t>단위</t>
    <phoneticPr fontId="4" type="noConversion"/>
  </si>
  <si>
    <t>선택 (mg)</t>
    <phoneticPr fontId="4" type="noConversion"/>
  </si>
  <si>
    <t>(g)</t>
    <phoneticPr fontId="4" type="noConversion"/>
  </si>
  <si>
    <t>F2</t>
    <phoneticPr fontId="4" type="noConversion"/>
  </si>
  <si>
    <t>500 g</t>
    <phoneticPr fontId="4" type="noConversion"/>
  </si>
  <si>
    <t>50 g</t>
    <phoneticPr fontId="4" type="noConversion"/>
  </si>
  <si>
    <t>5 g</t>
    <phoneticPr fontId="4" type="noConversion"/>
  </si>
  <si>
    <t>2 g</t>
    <phoneticPr fontId="4" type="noConversion"/>
  </si>
  <si>
    <r>
      <t xml:space="preserve">kg </t>
    </r>
    <r>
      <rPr>
        <sz val="10"/>
        <rFont val="돋움"/>
        <family val="3"/>
        <charset val="129"/>
      </rPr>
      <t>이하</t>
    </r>
    <phoneticPr fontId="4" type="noConversion"/>
  </si>
  <si>
    <r>
      <t xml:space="preserve">kg </t>
    </r>
    <r>
      <rPr>
        <sz val="10"/>
        <rFont val="돋움"/>
        <family val="3"/>
        <charset val="129"/>
      </rPr>
      <t>초과</t>
    </r>
    <phoneticPr fontId="4" type="noConversion"/>
  </si>
  <si>
    <t>■ 교정 결과</t>
    <phoneticPr fontId="4" type="noConversion"/>
  </si>
  <si>
    <t>상용질량값</t>
    <phoneticPr fontId="4" type="noConversion"/>
  </si>
  <si>
    <t>◇ 보정값 = 상용질량값 - 명목값</t>
    <phoneticPr fontId="4" type="noConversion"/>
  </si>
  <si>
    <t>◇ '*' 표시가 된 분동은 { |보정값|+측정불확도 } 가 최대허용오차를 초과하는 분동을 나타냄.</t>
    <phoneticPr fontId="4" type="noConversion"/>
  </si>
  <si>
    <t>■ Calibration Result</t>
  </si>
  <si>
    <t>value</t>
    <phoneticPr fontId="4" type="noConversion"/>
  </si>
  <si>
    <t>Nominal</t>
    <phoneticPr fontId="4" type="noConversion"/>
  </si>
  <si>
    <t>Conventioanl</t>
    <phoneticPr fontId="4" type="noConversion"/>
  </si>
  <si>
    <t>Mass</t>
    <phoneticPr fontId="4" type="noConversion"/>
  </si>
  <si>
    <t xml:space="preserve"> Measurement</t>
    <phoneticPr fontId="4" type="noConversion"/>
  </si>
  <si>
    <t>◇ Correction = Conventioanl Mass - Nominal value</t>
    <phoneticPr fontId="4" type="noConversion"/>
  </si>
  <si>
    <t>불만족?</t>
    <phoneticPr fontId="4" type="noConversion"/>
  </si>
  <si>
    <t>만족?</t>
    <phoneticPr fontId="4" type="noConversion"/>
  </si>
  <si>
    <t xml:space="preserve">◇ '*' Marked weight is Indicated that </t>
    <phoneticPr fontId="4" type="noConversion"/>
  </si>
  <si>
    <t xml:space="preserve">   {|Correction| + Uncertainty} have exceeded maximum tolerance.</t>
    <phoneticPr fontId="4" type="noConversion"/>
  </si>
  <si>
    <t>분동등급</t>
    <phoneticPr fontId="4" type="noConversion"/>
  </si>
  <si>
    <t>Spec</t>
    <phoneticPr fontId="4" type="noConversion"/>
  </si>
  <si>
    <r>
      <rPr>
        <b/>
        <sz val="9"/>
        <color indexed="9"/>
        <rFont val="돋움"/>
        <family val="3"/>
        <charset val="129"/>
      </rPr>
      <t>값</t>
    </r>
    <phoneticPr fontId="4" type="noConversion"/>
  </si>
  <si>
    <t>Number</t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</si>
  <si>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</si>
  <si>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t>0.000 000 000</t>
    <phoneticPr fontId="4" type="noConversion"/>
  </si>
  <si>
    <t>0.000 000 00</t>
    <phoneticPr fontId="4" type="noConversion"/>
  </si>
  <si>
    <t>0.000 000 0</t>
    <phoneticPr fontId="4" type="noConversion"/>
  </si>
  <si>
    <t>#</t>
    <phoneticPr fontId="4" type="noConversion"/>
  </si>
  <si>
    <t>0.000 00</t>
    <phoneticPr fontId="4" type="noConversion"/>
  </si>
  <si>
    <t>##</t>
    <phoneticPr fontId="4" type="noConversion"/>
  </si>
  <si>
    <t>0.000 0</t>
    <phoneticPr fontId="4" type="noConversion"/>
  </si>
  <si>
    <t># ##</t>
  </si>
  <si>
    <t>## ##</t>
  </si>
  <si>
    <t>### ##</t>
  </si>
  <si>
    <t># ### ##</t>
  </si>
  <si>
    <t>## ### ##</t>
  </si>
  <si>
    <t>### ### ##</t>
    <phoneticPr fontId="4" type="noConversion"/>
  </si>
  <si>
    <t>사용?</t>
    <phoneticPr fontId="4" type="noConversion"/>
  </si>
  <si>
    <t>보정값</t>
    <phoneticPr fontId="4" type="noConversion"/>
  </si>
  <si>
    <t>측정불확도</t>
    <phoneticPr fontId="4" type="noConversion"/>
  </si>
  <si>
    <t>배율</t>
    <phoneticPr fontId="4" type="noConversion"/>
  </si>
  <si>
    <t>소수점</t>
    <phoneticPr fontId="4" type="noConversion"/>
  </si>
  <si>
    <t>Number Format</t>
    <phoneticPr fontId="4" type="noConversion"/>
  </si>
  <si>
    <t>상용질량</t>
    <phoneticPr fontId="4" type="noConversion"/>
  </si>
  <si>
    <t>mg</t>
    <phoneticPr fontId="4" type="noConversion"/>
  </si>
  <si>
    <t>자리수</t>
    <phoneticPr fontId="4" type="noConversion"/>
  </si>
  <si>
    <t>불확도</t>
    <phoneticPr fontId="4" type="noConversion"/>
  </si>
  <si>
    <t>초과?</t>
    <phoneticPr fontId="4" type="noConversion"/>
  </si>
  <si>
    <t>불확도</t>
    <phoneticPr fontId="4" type="noConversion"/>
  </si>
  <si>
    <t>과다?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</si>
  <si>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합불판정</t>
    </r>
    <phoneticPr fontId="4" type="noConversion"/>
  </si>
  <si>
    <r>
      <rPr>
        <b/>
        <sz val="9"/>
        <color indexed="9"/>
        <rFont val="돋움"/>
        <family val="3"/>
        <charset val="129"/>
      </rPr>
      <t>범위</t>
    </r>
    <phoneticPr fontId="4" type="noConversion"/>
  </si>
  <si>
    <t>Spec</t>
    <phoneticPr fontId="4" type="noConversion"/>
  </si>
  <si>
    <r>
      <rPr>
        <b/>
        <sz val="9"/>
        <color indexed="9"/>
        <rFont val="돋움"/>
        <family val="3"/>
        <charset val="129"/>
      </rPr>
      <t>판정</t>
    </r>
    <phoneticPr fontId="4" type="noConversion"/>
  </si>
  <si>
    <r>
      <rPr>
        <b/>
        <sz val="9"/>
        <color indexed="9"/>
        <rFont val="돋움"/>
        <family val="3"/>
        <charset val="129"/>
      </rPr>
      <t>하한</t>
    </r>
    <phoneticPr fontId="4" type="noConversion"/>
  </si>
  <si>
    <r>
      <rPr>
        <b/>
        <sz val="9"/>
        <color indexed="9"/>
        <rFont val="돋움"/>
        <family val="3"/>
        <charset val="129"/>
      </rPr>
      <t>상한</t>
    </r>
    <phoneticPr fontId="4" type="noConversion"/>
  </si>
  <si>
    <t>상용질량 (g)</t>
    <phoneticPr fontId="4" type="noConversion"/>
  </si>
  <si>
    <t>질량 (g)</t>
    <phoneticPr fontId="4" type="noConversion"/>
  </si>
  <si>
    <t>부력보정 불확도</t>
    <phoneticPr fontId="4" type="noConversion"/>
  </si>
  <si>
    <t>∂ρa/∂p</t>
    <phoneticPr fontId="4" type="noConversion"/>
  </si>
  <si>
    <t>∂ρa/∂t</t>
    <phoneticPr fontId="4" type="noConversion"/>
  </si>
  <si>
    <t>∂ρa/∂rh</t>
    <phoneticPr fontId="4" type="noConversion"/>
  </si>
  <si>
    <t>℃</t>
    <phoneticPr fontId="4" type="noConversion"/>
  </si>
  <si>
    <t>% R.H.</t>
    <phoneticPr fontId="4" type="noConversion"/>
  </si>
  <si>
    <t>Pa</t>
    <phoneticPr fontId="4" type="noConversion"/>
  </si>
  <si>
    <t>ρa</t>
    <phoneticPr fontId="4" type="noConversion"/>
  </si>
  <si>
    <t>공기밀도 불확도</t>
    <phoneticPr fontId="4" type="noConversion"/>
  </si>
  <si>
    <t>ρ0</t>
    <phoneticPr fontId="4" type="noConversion"/>
  </si>
  <si>
    <t>g</t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</si>
  <si>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b</t>
    </r>
    <phoneticPr fontId="4" type="noConversion"/>
  </si>
  <si>
    <r>
      <t>M</t>
    </r>
    <r>
      <rPr>
        <vertAlign val="subscript"/>
        <sz val="9"/>
        <rFont val="맑은 고딕"/>
        <family val="3"/>
        <charset val="129"/>
        <scheme val="minor"/>
      </rPr>
      <t>SC</t>
    </r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</si>
  <si>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inor"/>
      </rPr>
      <t>S</t>
    </r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</si>
  <si>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inor"/>
      </rPr>
      <t>T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</si>
  <si>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ρa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</si>
  <si>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dT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</si>
  <si>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dS</t>
    </r>
    <phoneticPr fontId="4" type="noConversion"/>
  </si>
  <si>
    <r>
      <t>u</t>
    </r>
    <r>
      <rPr>
        <vertAlign val="superscript"/>
        <sz val="9"/>
        <rFont val="맑은 고딕"/>
        <family val="3"/>
        <charset val="129"/>
        <scheme val="minor"/>
      </rPr>
      <t>2</t>
    </r>
    <r>
      <rPr>
        <vertAlign val="subscript"/>
        <sz val="9"/>
        <rFont val="맑은 고딕"/>
        <family val="3"/>
        <charset val="129"/>
        <scheme val="minor"/>
      </rPr>
      <t>ρa</t>
    </r>
    <phoneticPr fontId="4" type="noConversion"/>
  </si>
  <si>
    <r>
      <t>u</t>
    </r>
    <r>
      <rPr>
        <vertAlign val="superscript"/>
        <sz val="9"/>
        <rFont val="맑은 고딕"/>
        <family val="3"/>
        <charset val="129"/>
        <scheme val="minor"/>
      </rPr>
      <t>2</t>
    </r>
    <r>
      <rPr>
        <vertAlign val="subscript"/>
        <sz val="9"/>
        <rFont val="맑은 고딕"/>
        <family val="3"/>
        <charset val="129"/>
        <scheme val="minor"/>
      </rPr>
      <t>F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</si>
  <si>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p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</si>
  <si>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t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</si>
  <si>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rh</t>
    </r>
    <phoneticPr fontId="4" type="noConversion"/>
  </si>
  <si>
    <r>
      <t>g/cm</t>
    </r>
    <r>
      <rPr>
        <vertAlign val="superscript"/>
        <sz val="9"/>
        <rFont val="맑은 고딕"/>
        <family val="3"/>
        <charset val="129"/>
        <scheme val="minor"/>
      </rPr>
      <t>3</t>
    </r>
    <phoneticPr fontId="4" type="noConversion"/>
  </si>
  <si>
    <r>
      <t>g·cm</t>
    </r>
    <r>
      <rPr>
        <vertAlign val="superscript"/>
        <sz val="9"/>
        <rFont val="맑은 고딕"/>
        <family val="3"/>
        <charset val="129"/>
        <scheme val="minor"/>
      </rPr>
      <t>-3</t>
    </r>
    <r>
      <rPr>
        <sz val="9"/>
        <rFont val="맑은 고딕"/>
        <family val="3"/>
        <charset val="129"/>
        <scheme val="minor"/>
      </rPr>
      <t>·Pa</t>
    </r>
    <r>
      <rPr>
        <vertAlign val="superscript"/>
        <sz val="9"/>
        <rFont val="맑은 고딕"/>
        <family val="3"/>
        <charset val="129"/>
        <scheme val="minor"/>
      </rPr>
      <t>-1</t>
    </r>
    <phoneticPr fontId="4" type="noConversion"/>
  </si>
  <si>
    <r>
      <t>g·cm</t>
    </r>
    <r>
      <rPr>
        <vertAlign val="superscript"/>
        <sz val="9"/>
        <rFont val="맑은 고딕"/>
        <family val="3"/>
        <charset val="129"/>
        <scheme val="minor"/>
      </rPr>
      <t>-3</t>
    </r>
    <r>
      <rPr>
        <sz val="9"/>
        <rFont val="맑은 고딕"/>
        <family val="3"/>
        <charset val="129"/>
        <scheme val="minor"/>
      </rPr>
      <t>·K</t>
    </r>
    <r>
      <rPr>
        <vertAlign val="superscript"/>
        <sz val="9"/>
        <rFont val="맑은 고딕"/>
        <family val="3"/>
        <charset val="129"/>
        <scheme val="minor"/>
      </rPr>
      <t>-1</t>
    </r>
    <phoneticPr fontId="4" type="noConversion"/>
  </si>
  <si>
    <r>
      <t>g·cm</t>
    </r>
    <r>
      <rPr>
        <vertAlign val="superscript"/>
        <sz val="9"/>
        <rFont val="맑은 고딕"/>
        <family val="3"/>
        <charset val="129"/>
        <scheme val="minor"/>
      </rPr>
      <t>-3</t>
    </r>
    <r>
      <rPr>
        <sz val="9"/>
        <rFont val="맑은 고딕"/>
        <family val="3"/>
        <charset val="129"/>
        <scheme val="minor"/>
      </rPr>
      <t>·%R.H.</t>
    </r>
    <r>
      <rPr>
        <vertAlign val="superscript"/>
        <sz val="9"/>
        <rFont val="맑은 고딕"/>
        <family val="3"/>
        <charset val="129"/>
        <scheme val="minor"/>
      </rPr>
      <t>-1</t>
    </r>
    <phoneticPr fontId="4" type="noConversion"/>
  </si>
  <si>
    <t>변화량 (mg)</t>
    <phoneticPr fontId="4" type="noConversion"/>
  </si>
  <si>
    <t>평균변화량</t>
    <phoneticPr fontId="4" type="noConversion"/>
  </si>
  <si>
    <t>불안정성 불확도 u inst</t>
    <phoneticPr fontId="4" type="noConversion"/>
  </si>
  <si>
    <t>20 kg</t>
    <phoneticPr fontId="4" type="noConversion"/>
  </si>
  <si>
    <t>10 kg</t>
    <phoneticPr fontId="4" type="noConversion"/>
  </si>
  <si>
    <t>5 kg</t>
    <phoneticPr fontId="4" type="noConversion"/>
  </si>
  <si>
    <t>2 kg</t>
    <phoneticPr fontId="4" type="noConversion"/>
  </si>
  <si>
    <t>2 kg´</t>
    <phoneticPr fontId="4" type="noConversion"/>
  </si>
  <si>
    <t>1 kg</t>
    <phoneticPr fontId="4" type="noConversion"/>
  </si>
  <si>
    <t>200 g´</t>
    <phoneticPr fontId="4" type="noConversion"/>
  </si>
  <si>
    <t>20 g´</t>
    <phoneticPr fontId="4" type="noConversion"/>
  </si>
  <si>
    <t>2 g´</t>
    <phoneticPr fontId="4" type="noConversion"/>
  </si>
  <si>
    <t>200 mg´</t>
  </si>
  <si>
    <t>20 mg´</t>
  </si>
  <si>
    <t>2 mg´</t>
  </si>
  <si>
    <t>분동</t>
    <phoneticPr fontId="4" type="noConversion"/>
  </si>
  <si>
    <t>불안정성</t>
    <phoneticPr fontId="4" type="noConversion"/>
  </si>
  <si>
    <t>명목값</t>
    <phoneticPr fontId="4" type="noConversion"/>
  </si>
  <si>
    <t>기준값</t>
    <phoneticPr fontId="4" type="noConversion"/>
  </si>
  <si>
    <t>기준값(g)</t>
    <phoneticPr fontId="4" type="noConversion"/>
  </si>
  <si>
    <t>u inst</t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</si>
  <si>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b</t>
    </r>
    <r>
      <rPr>
        <vertAlign val="superscript"/>
        <sz val="9"/>
        <rFont val="맑은 고딕"/>
        <family val="3"/>
        <charset val="129"/>
        <scheme val="minor"/>
      </rPr>
      <t>2</t>
    </r>
    <phoneticPr fontId="4" type="noConversion"/>
  </si>
  <si>
    <r>
      <t>g/cm</t>
    </r>
    <r>
      <rPr>
        <vertAlign val="superscript"/>
        <sz val="9"/>
        <rFont val="맑은 고딕"/>
        <family val="3"/>
        <charset val="129"/>
        <scheme val="minor"/>
      </rPr>
      <t>3</t>
    </r>
    <phoneticPr fontId="4" type="noConversion"/>
  </si>
  <si>
    <t>N.F</t>
    <phoneticPr fontId="4" type="noConversion"/>
  </si>
  <si>
    <t>data</t>
    <phoneticPr fontId="4" type="noConversion"/>
  </si>
  <si>
    <t>mass</t>
    <phoneticPr fontId="4" type="noConversion"/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</si>
  <si>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</t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</si>
  <si>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</si>
  <si>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</si>
  <si>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</si>
  <si>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t>전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</si>
  <si>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</si>
  <si>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</si>
  <si>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후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</si>
  <si>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</si>
  <si>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/>
    </r>
  </si>
  <si>
    <t>좌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</si>
  <si>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9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</si>
  <si>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/>
    </r>
  </si>
  <si>
    <t>우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</si>
  <si>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</si>
  <si>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12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</si>
  <si>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13</t>
    </r>
    <r>
      <rPr>
        <sz val="11"/>
        <color theme="1"/>
        <rFont val="맑은 고딕"/>
        <family val="2"/>
        <charset val="129"/>
        <scheme val="minor"/>
      </rPr>
      <t/>
    </r>
  </si>
  <si>
    <t>N.F</t>
    <phoneticPr fontId="4" type="noConversion"/>
  </si>
  <si>
    <t>질량 비교기 편심오차</t>
    <phoneticPr fontId="4" type="noConversion"/>
  </si>
  <si>
    <t>(g)</t>
    <phoneticPr fontId="4" type="noConversion"/>
  </si>
  <si>
    <t>■ 측정 결과</t>
    <phoneticPr fontId="4" type="noConversion"/>
  </si>
  <si>
    <t>1. 분동 식별 표기</t>
    <phoneticPr fontId="4" type="noConversion"/>
  </si>
  <si>
    <r>
      <t>(kg/cm</t>
    </r>
    <r>
      <rPr>
        <vertAlign val="superscript"/>
        <sz val="10"/>
        <rFont val="맑은 고딕"/>
        <family val="3"/>
        <charset val="129"/>
        <scheme val="minor"/>
      </rPr>
      <t>3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</si>
  <si>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</si>
  <si>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12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</si>
  <si>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3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</si>
  <si>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14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</si>
  <si>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2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</si>
  <si>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5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</si>
  <si>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13</t>
    </r>
    <phoneticPr fontId="4" type="noConversion"/>
  </si>
  <si>
    <t>위치</t>
    <phoneticPr fontId="4" type="noConversion"/>
  </si>
  <si>
    <t>■ 합성표준불확도 관계식</t>
    <phoneticPr fontId="4" type="noConversion"/>
  </si>
  <si>
    <t>입력량</t>
    <phoneticPr fontId="4" type="noConversion"/>
  </si>
  <si>
    <t>표준불확도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</si>
  <si>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</si>
  <si>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</si>
  <si>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</si>
  <si>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</si>
  <si>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</si>
  <si>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</si>
  <si>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</t>
    </r>
    <phoneticPr fontId="4" type="noConversion"/>
  </si>
  <si>
    <t>A</t>
    <phoneticPr fontId="4" type="noConversion"/>
  </si>
  <si>
    <t>C</t>
    <phoneticPr fontId="4" type="noConversion"/>
  </si>
  <si>
    <t>I</t>
    <phoneticPr fontId="4" type="noConversion"/>
  </si>
  <si>
    <t>-</t>
    <phoneticPr fontId="4" type="noConversion"/>
  </si>
  <si>
    <t>■ 표준불확도 성분의 계산</t>
    <phoneticPr fontId="4" type="noConversion"/>
  </si>
  <si>
    <r>
      <t xml:space="preserve">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</si>
  <si>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t>=</t>
    <phoneticPr fontId="4" type="noConversion"/>
  </si>
  <si>
    <t>-1 ×</t>
    <phoneticPr fontId="4" type="noConversion"/>
  </si>
  <si>
    <t>×</t>
    <phoneticPr fontId="4" type="noConversion"/>
  </si>
  <si>
    <t>각각의 불확도를 추정하면</t>
    <phoneticPr fontId="4" type="noConversion"/>
  </si>
  <si>
    <t>※</t>
    <phoneticPr fontId="4" type="noConversion"/>
  </si>
  <si>
    <t>는 표준 분동과 시험 분동을 각각 읽기 때문에 생긴 것이다.</t>
    <phoneticPr fontId="4" type="noConversion"/>
  </si>
  <si>
    <r>
      <rPr>
        <i/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1</t>
    </r>
    <r>
      <rPr>
        <sz val="10"/>
        <rFont val="맑은 고딕"/>
        <family val="3"/>
        <charset val="129"/>
        <scheme val="minor"/>
      </rPr>
      <t xml:space="preserve"> : 편심오차 시험시 분동 위치의 간격 (전후 혹은 좌우)</t>
    </r>
    <phoneticPr fontId="4" type="noConversion"/>
  </si>
  <si>
    <r>
      <rPr>
        <i/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2</t>
    </r>
    <r>
      <rPr>
        <sz val="10"/>
        <rFont val="맑은 고딕"/>
        <family val="3"/>
        <charset val="129"/>
        <scheme val="minor"/>
      </rPr>
      <t xml:space="preserve"> : 저울 팬 중심에서 한쪽 끝까지의 거리</t>
    </r>
    <phoneticPr fontId="4" type="noConversion"/>
  </si>
  <si>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inor"/>
      </rPr>
      <t xml:space="preserve"> : 편심오차의 최대값과 최소값의 차이</t>
    </r>
    <phoneticPr fontId="4" type="noConversion"/>
  </si>
  <si>
    <t>※ 국제법정계량기구의 권고에 따라 제작된 분동은 자성의 불확도를 '0' 으로 간주한다.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</si>
  <si>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</si>
  <si>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</si>
  <si>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◆ 측정불확도 추정보고서 ◆</t>
    <phoneticPr fontId="4" type="noConversion"/>
  </si>
  <si>
    <t>■ 교정대상기기 사양</t>
    <phoneticPr fontId="4" type="noConversion"/>
  </si>
  <si>
    <t>명목값</t>
    <phoneticPr fontId="4" type="noConversion"/>
  </si>
  <si>
    <t>질량 비교기 분해능</t>
    <phoneticPr fontId="4" type="noConversion"/>
  </si>
  <si>
    <t>(mg)</t>
    <phoneticPr fontId="4" type="noConversion"/>
  </si>
  <si>
    <t>질량</t>
    <phoneticPr fontId="4" type="noConversion"/>
  </si>
  <si>
    <t>상용 질량</t>
    <phoneticPr fontId="4" type="noConversion"/>
  </si>
  <si>
    <t>밀도</t>
    <phoneticPr fontId="4" type="noConversion"/>
  </si>
  <si>
    <t>(g)</t>
    <phoneticPr fontId="4" type="noConversion"/>
  </si>
  <si>
    <t>(g)</t>
    <phoneticPr fontId="4" type="noConversion"/>
  </si>
  <si>
    <r>
      <t xml:space="preserve">(mg),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</t>
    </r>
    <phoneticPr fontId="4" type="noConversion"/>
  </si>
  <si>
    <t>표준분동, S</t>
    <phoneticPr fontId="4" type="noConversion"/>
  </si>
  <si>
    <t>시험분동, T</t>
    <phoneticPr fontId="4" type="noConversion"/>
  </si>
  <si>
    <t>감도분동, x</t>
    <phoneticPr fontId="4" type="noConversion"/>
  </si>
  <si>
    <t>2. 측정결과</t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</si>
  <si>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1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</si>
  <si>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5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</si>
  <si>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16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</si>
  <si>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3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</si>
  <si>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7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</si>
  <si>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18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</si>
  <si>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4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</si>
  <si>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9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</si>
  <si>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10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</si>
  <si>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11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</si>
  <si>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12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</si>
  <si>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평균</t>
    </r>
    <phoneticPr fontId="4" type="noConversion"/>
  </si>
  <si>
    <t>전</t>
    <phoneticPr fontId="4" type="noConversion"/>
  </si>
  <si>
    <t>후</t>
    <phoneticPr fontId="4" type="noConversion"/>
  </si>
  <si>
    <t>좌</t>
    <phoneticPr fontId="4" type="noConversion"/>
  </si>
  <si>
    <t>우</t>
    <phoneticPr fontId="4" type="noConversion"/>
  </si>
  <si>
    <t>중앙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</si>
  <si>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A</t>
    </r>
    <phoneticPr fontId="4" type="noConversion"/>
  </si>
  <si>
    <t>mg</t>
    <phoneticPr fontId="4" type="noConversion"/>
  </si>
  <si>
    <t>B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</si>
  <si>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B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</si>
  <si>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N</t>
    </r>
    <phoneticPr fontId="4" type="noConversion"/>
  </si>
  <si>
    <t>D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</si>
  <si>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</si>
  <si>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×10</t>
    <phoneticPr fontId="4" type="noConversion"/>
  </si>
  <si>
    <t>mg</t>
    <phoneticPr fontId="4" type="noConversion"/>
  </si>
  <si>
    <t>×10</t>
    <phoneticPr fontId="4" type="noConversion"/>
  </si>
  <si>
    <t>mg</t>
    <phoneticPr fontId="4" type="noConversion"/>
  </si>
  <si>
    <t>E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</si>
  <si>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ba</t>
    </r>
    <phoneticPr fontId="4" type="noConversion"/>
  </si>
  <si>
    <t>mg</t>
    <phoneticPr fontId="4" type="noConversion"/>
  </si>
  <si>
    <t>mg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</si>
  <si>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</si>
  <si>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-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</si>
  <si>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측정표준불확도의 A형 평가,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A</t>
    </r>
    <phoneticPr fontId="4" type="noConversion"/>
  </si>
  <si>
    <t>A1. 표준불확도 :</t>
    <phoneticPr fontId="4" type="noConversion"/>
  </si>
  <si>
    <r>
      <t>※ 표준편차 (</t>
    </r>
    <r>
      <rPr>
        <i/>
        <sz val="10"/>
        <rFont val="맑은 고딕"/>
        <family val="3"/>
        <charset val="129"/>
        <scheme val="minor"/>
      </rPr>
      <t>s</t>
    </r>
    <r>
      <rPr>
        <sz val="10"/>
        <rFont val="맑은 고딕"/>
        <family val="3"/>
        <charset val="129"/>
        <scheme val="minor"/>
      </rPr>
      <t>) =</t>
    </r>
    <phoneticPr fontId="4" type="noConversion"/>
  </si>
  <si>
    <t>=</t>
    <phoneticPr fontId="4" type="noConversion"/>
  </si>
  <si>
    <t>A2. 확률분포 :</t>
    <phoneticPr fontId="4" type="noConversion"/>
  </si>
  <si>
    <t>t</t>
    <phoneticPr fontId="4" type="noConversion"/>
  </si>
  <si>
    <t>A3. 감도계수 :</t>
    <phoneticPr fontId="4" type="noConversion"/>
  </si>
  <si>
    <t>A4. 불확도 기여량 :</t>
    <phoneticPr fontId="4" type="noConversion"/>
  </si>
  <si>
    <t>A5. 자유도 :</t>
    <phoneticPr fontId="4" type="noConversion"/>
  </si>
  <si>
    <r>
      <rPr>
        <b/>
        <sz val="10"/>
        <rFont val="맑은 고딕"/>
        <family val="1"/>
        <scheme val="major"/>
      </rPr>
      <t xml:space="preserve">2. 측정표준불확도의 B형 평가,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B</t>
    </r>
    <phoneticPr fontId="4" type="noConversion"/>
  </si>
  <si>
    <t>B1. 표준불확도 :</t>
    <phoneticPr fontId="4" type="noConversion"/>
  </si>
  <si>
    <t>+</t>
    <phoneticPr fontId="4" type="noConversion"/>
  </si>
  <si>
    <t>+</t>
    <phoneticPr fontId="4" type="noConversion"/>
  </si>
  <si>
    <t>×10</t>
    <phoneticPr fontId="4" type="noConversion"/>
  </si>
  <si>
    <t>B2. 확률분포 :</t>
    <phoneticPr fontId="4" type="noConversion"/>
  </si>
  <si>
    <t>직사각형</t>
    <phoneticPr fontId="4" type="noConversion"/>
  </si>
  <si>
    <t>B3. 감도계수 :</t>
    <phoneticPr fontId="4" type="noConversion"/>
  </si>
  <si>
    <t>B4. 불확도 기여량 :</t>
    <phoneticPr fontId="4" type="noConversion"/>
  </si>
  <si>
    <t>-1 ×</t>
    <phoneticPr fontId="4" type="noConversion"/>
  </si>
  <si>
    <t>B5.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</si>
  <si>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=</t>
    </r>
    <phoneticPr fontId="4" type="noConversion"/>
  </si>
  <si>
    <t>∞</t>
    <phoneticPr fontId="4" type="noConversion"/>
  </si>
  <si>
    <r>
      <rPr>
        <b/>
        <sz val="10"/>
        <rFont val="맑은 고딕"/>
        <family val="1"/>
        <scheme val="major"/>
      </rPr>
      <t xml:space="preserve">1). 표준분동의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N</t>
    </r>
    <phoneticPr fontId="4" type="noConversion"/>
  </si>
  <si>
    <t>C1. 표준불확도 :</t>
    <phoneticPr fontId="4" type="noConversion"/>
  </si>
  <si>
    <t>C2. 확률분포 :</t>
    <phoneticPr fontId="4" type="noConversion"/>
  </si>
  <si>
    <t>C3. 감도계수 :</t>
    <phoneticPr fontId="4" type="noConversion"/>
  </si>
  <si>
    <t>C4. 불확도 기여량 :</t>
    <phoneticPr fontId="4" type="noConversion"/>
  </si>
  <si>
    <t>C5. 자유도 :</t>
    <phoneticPr fontId="4" type="noConversion"/>
  </si>
  <si>
    <t>가) 사용된 표준분동의 불확도</t>
    <phoneticPr fontId="4" type="noConversion"/>
  </si>
  <si>
    <t>나) 표준분동의 불안정성에 기인된 불확도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</si>
  <si>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inst</t>
    </r>
    <r>
      <rPr>
        <vertAlign val="subscript"/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</si>
  <si>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</si>
  <si>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</si>
  <si>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r>
      <rPr>
        <b/>
        <sz val="10"/>
        <rFont val="맑은 고딕"/>
        <family val="1"/>
        <scheme val="major"/>
      </rPr>
      <t>2)</t>
    </r>
    <r>
      <rPr>
        <b/>
        <sz val="10"/>
        <rFont val="맑은 고딕"/>
        <family val="3"/>
        <charset val="129"/>
        <scheme val="major"/>
      </rPr>
      <t xml:space="preserve">. 부력보정의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b</t>
    </r>
    <phoneticPr fontId="4" type="noConversion"/>
  </si>
  <si>
    <t>D1. 표준불확도 :</t>
    <phoneticPr fontId="4" type="noConversion"/>
  </si>
  <si>
    <t>(</t>
    <phoneticPr fontId="4" type="noConversion"/>
  </si>
  <si>
    <t>(</t>
    <phoneticPr fontId="4" type="noConversion"/>
  </si>
  <si>
    <t>×</t>
    <phoneticPr fontId="4" type="noConversion"/>
  </si>
  <si>
    <t>×</t>
    <phoneticPr fontId="4" type="noConversion"/>
  </si>
  <si>
    <t>-</t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</si>
  <si>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inor"/>
      </rPr>
      <t>2</t>
    </r>
    <phoneticPr fontId="4" type="noConversion"/>
  </si>
  <si>
    <t>×</t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</si>
  <si>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× (</t>
    </r>
    <phoneticPr fontId="4" type="noConversion"/>
  </si>
  <si>
    <t>)</t>
    <phoneticPr fontId="4" type="noConversion"/>
  </si>
  <si>
    <t>D2. 확률분포 :</t>
    <phoneticPr fontId="4" type="noConversion"/>
  </si>
  <si>
    <t>D3. 감도계수 :</t>
    <phoneticPr fontId="4" type="noConversion"/>
  </si>
  <si>
    <t>D4. 불확도 기여량 :</t>
    <phoneticPr fontId="4" type="noConversion"/>
  </si>
  <si>
    <t>mg</t>
    <phoneticPr fontId="4" type="noConversion"/>
  </si>
  <si>
    <t>=</t>
    <phoneticPr fontId="4" type="noConversion"/>
  </si>
  <si>
    <t>mg</t>
    <phoneticPr fontId="4" type="noConversion"/>
  </si>
  <si>
    <t>D5.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</si>
  <si>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=</t>
    </r>
    <phoneticPr fontId="4" type="noConversion"/>
  </si>
  <si>
    <t>∞</t>
    <phoneticPr fontId="4" type="noConversion"/>
  </si>
  <si>
    <r>
      <rPr>
        <b/>
        <sz val="10"/>
        <rFont val="맑은 고딕"/>
        <family val="1"/>
        <scheme val="major"/>
      </rPr>
      <t>3)</t>
    </r>
    <r>
      <rPr>
        <b/>
        <sz val="10"/>
        <rFont val="맑은 고딕"/>
        <family val="3"/>
        <charset val="129"/>
        <scheme val="major"/>
      </rPr>
      <t xml:space="preserve">. 저울의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ba</t>
    </r>
    <phoneticPr fontId="4" type="noConversion"/>
  </si>
  <si>
    <t>E1. 표준불확도 :</t>
    <phoneticPr fontId="4" type="noConversion"/>
  </si>
  <si>
    <t>+</t>
    <phoneticPr fontId="4" type="noConversion"/>
  </si>
  <si>
    <t>E2. 확률분포 :</t>
    <phoneticPr fontId="4" type="noConversion"/>
  </si>
  <si>
    <t>E3. 감도계수 :</t>
    <phoneticPr fontId="4" type="noConversion"/>
  </si>
  <si>
    <t>E4. 불확도 기여량 :</t>
    <phoneticPr fontId="4" type="noConversion"/>
  </si>
  <si>
    <t>-1 ×</t>
    <phoneticPr fontId="4" type="noConversion"/>
  </si>
  <si>
    <t>E5. 자유도 :</t>
    <phoneticPr fontId="4" type="noConversion"/>
  </si>
  <si>
    <t>∞</t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</si>
  <si>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저울 감도의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s</t>
    </r>
    <phoneticPr fontId="4" type="noConversion"/>
  </si>
  <si>
    <t>※ 저울의 감도 불확도는 감도 분동의 불확도와 저울 지시값의 불확도로 구성되며</t>
    <phoneticPr fontId="4" type="noConversion"/>
  </si>
  <si>
    <t>+</t>
    <phoneticPr fontId="4" type="noConversion"/>
  </si>
  <si>
    <t>※ 감도 분동에 의한 저울 지시값의 불확도</t>
    <phoneticPr fontId="4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</si>
  <si>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 xml:space="preserve">) 분해능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d</t>
    </r>
    <phoneticPr fontId="4" type="noConversion"/>
  </si>
  <si>
    <r>
      <rPr>
        <b/>
        <sz val="10"/>
        <rFont val="맑은 고딕"/>
        <family val="1"/>
        <scheme val="major"/>
      </rPr>
      <t>다</t>
    </r>
    <r>
      <rPr>
        <b/>
        <sz val="10"/>
        <rFont val="맑은 고딕"/>
        <family val="3"/>
        <charset val="129"/>
        <scheme val="major"/>
      </rPr>
      <t xml:space="preserve">) 편심오차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E</t>
    </r>
    <phoneticPr fontId="4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</si>
  <si>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 xml:space="preserve">) 자성의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ma</t>
    </r>
    <phoneticPr fontId="4" type="noConversion"/>
  </si>
  <si>
    <t>■ 합성표준불확도 계산</t>
    <phoneticPr fontId="4" type="noConversion"/>
  </si>
  <si>
    <t>※ KASTO 11-20116-088 (분동의 표준교정절차, 2011.12.30 개정본) 중,</t>
    <phoneticPr fontId="4" type="noConversion"/>
  </si>
  <si>
    <t>"원칙적으로는 의뢰한 시험 분동이 밀도값을 가지고 있지 않은 경우, 부력보정 평가, 등급 등이 유효한지</t>
    <phoneticPr fontId="4" type="noConversion"/>
  </si>
  <si>
    <t>판별할 수 없다. 다만 현실적인 혼란을 피하기 위하여 품질관리를 위한 별도의 지침이 있기 전까지는,</t>
    <phoneticPr fontId="4" type="noConversion"/>
  </si>
  <si>
    <t>분동의 밀도값을 합리적인 과정을 통해 가정하여 사용한다. 교정단계에서는 언제든지 그 등급이 유효한지</t>
    <phoneticPr fontId="4" type="noConversion"/>
  </si>
  <si>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 xml:space="preserve"> =</t>
    </r>
    <phoneticPr fontId="4" type="noConversion"/>
  </si>
  <si>
    <r>
      <t xml:space="preserve">∴ 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ajor"/>
      </rPr>
      <t xml:space="preserve"> =</t>
    </r>
    <phoneticPr fontId="4" type="noConversion"/>
  </si>
  <si>
    <t>분동번호</t>
    <phoneticPr fontId="4" type="noConversion"/>
  </si>
  <si>
    <r>
      <t>X</t>
    </r>
    <r>
      <rPr>
        <b/>
        <vertAlign val="subscript"/>
        <sz val="10"/>
        <color indexed="9"/>
        <rFont val="맑은 고딕"/>
        <family val="3"/>
        <charset val="129"/>
      </rPr>
      <t>k</t>
    </r>
    <r>
      <rPr>
        <b/>
        <sz val="10"/>
        <color indexed="9"/>
        <rFont val="맑은 고딕"/>
        <family val="3"/>
        <charset val="129"/>
      </rPr>
      <t>=S-T</t>
    </r>
    <phoneticPr fontId="4" type="noConversion"/>
  </si>
  <si>
    <t>편심계산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</si>
  <si>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</si>
  <si>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4" type="noConversion"/>
  </si>
  <si>
    <r>
      <rPr>
        <sz val="10"/>
        <rFont val="돋움"/>
        <family val="3"/>
        <charset val="129"/>
      </rPr>
      <t>기본수수료</t>
    </r>
    <phoneticPr fontId="4" type="noConversion"/>
  </si>
  <si>
    <r>
      <rPr>
        <sz val="10"/>
        <rFont val="돋움"/>
        <family val="3"/>
        <charset val="129"/>
      </rPr>
      <t>추가수수료</t>
    </r>
    <phoneticPr fontId="4" type="noConversion"/>
  </si>
  <si>
    <t>기준값 (kg)</t>
    <phoneticPr fontId="4" type="noConversion"/>
  </si>
  <si>
    <r>
      <rPr>
        <sz val="10"/>
        <rFont val="돋움"/>
        <family val="3"/>
        <charset val="129"/>
      </rPr>
      <t>교정여부</t>
    </r>
    <phoneticPr fontId="4" type="noConversion"/>
  </si>
  <si>
    <t>등급</t>
    <phoneticPr fontId="4" type="noConversion"/>
  </si>
  <si>
    <r>
      <rPr>
        <sz val="10"/>
        <rFont val="돋움"/>
        <family val="3"/>
        <charset val="129"/>
      </rPr>
      <t>합계</t>
    </r>
    <phoneticPr fontId="4" type="noConversion"/>
  </si>
  <si>
    <t>M</t>
    <phoneticPr fontId="4" type="noConversion"/>
  </si>
  <si>
    <t>급</t>
    <phoneticPr fontId="4" type="noConversion"/>
  </si>
  <si>
    <r>
      <t xml:space="preserve">kg </t>
    </r>
    <r>
      <rPr>
        <sz val="10"/>
        <rFont val="돋움"/>
        <family val="3"/>
        <charset val="129"/>
      </rPr>
      <t>미만</t>
    </r>
    <phoneticPr fontId="4" type="noConversion"/>
  </si>
  <si>
    <t>분동식 압력계용 분동, 추 일 경우 실비</t>
    <phoneticPr fontId="4" type="noConversion"/>
  </si>
  <si>
    <r>
      <rPr>
        <sz val="10"/>
        <rFont val="돋움"/>
        <family val="3"/>
        <charset val="129"/>
      </rPr>
      <t>실비</t>
    </r>
    <phoneticPr fontId="4" type="noConversion"/>
  </si>
  <si>
    <t>F</t>
    <phoneticPr fontId="4" type="noConversion"/>
  </si>
  <si>
    <t>E</t>
    <phoneticPr fontId="4" type="noConversion"/>
  </si>
  <si>
    <t>실비</t>
    <phoneticPr fontId="4" type="noConversion"/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</si>
  <si>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</si>
  <si>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</si>
  <si>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</si>
  <si>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</si>
  <si>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</si>
  <si>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</si>
  <si>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</si>
  <si>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</si>
  <si>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</si>
  <si>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</si>
  <si>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</si>
  <si>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</si>
  <si>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</si>
  <si>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</si>
  <si>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</si>
  <si>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</si>
  <si>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</si>
  <si>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</si>
  <si>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</si>
  <si>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</si>
  <si>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</si>
  <si>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</si>
  <si>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</si>
  <si>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</si>
  <si>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</si>
  <si>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</si>
  <si>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</si>
  <si>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</si>
  <si>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</si>
  <si>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</si>
  <si>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</si>
  <si>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</si>
  <si>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</si>
  <si>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</si>
  <si>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</si>
  <si>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</si>
  <si>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</si>
  <si>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</si>
  <si>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</si>
  <si>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</si>
  <si>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</si>
  <si>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</si>
  <si>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</si>
  <si>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</si>
  <si>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</si>
  <si>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</si>
  <si>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</si>
  <si>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</si>
  <si>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</si>
  <si>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</si>
  <si>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</si>
  <si>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</si>
  <si>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</si>
  <si>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</si>
  <si>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</si>
  <si>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</si>
  <si>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</si>
  <si>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</si>
  <si>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</si>
  <si>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</si>
  <si>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O11</t>
    <phoneticPr fontId="4" type="noConversion"/>
  </si>
  <si>
    <t>O12</t>
    <phoneticPr fontId="4" type="noConversion"/>
  </si>
  <si>
    <t>O13</t>
    <phoneticPr fontId="4" type="noConversion"/>
  </si>
  <si>
    <r>
      <t>X</t>
    </r>
    <r>
      <rPr>
        <b/>
        <vertAlign val="subscript"/>
        <sz val="10"/>
        <color indexed="9"/>
        <rFont val="맑은 고딕"/>
        <family val="3"/>
        <charset val="129"/>
      </rPr>
      <t>k</t>
    </r>
    <r>
      <rPr>
        <b/>
        <sz val="10"/>
        <color indexed="9"/>
        <rFont val="맑은 고딕"/>
        <family val="3"/>
        <charset val="129"/>
      </rPr>
      <t>평균</t>
    </r>
    <phoneticPr fontId="4" type="noConversion"/>
  </si>
  <si>
    <t>3. 저울의 편심오차</t>
    <phoneticPr fontId="4" type="noConversion"/>
  </si>
  <si>
    <t>호칭</t>
    <phoneticPr fontId="4" type="noConversion"/>
  </si>
  <si>
    <t>명목값</t>
    <phoneticPr fontId="4" type="noConversion"/>
  </si>
  <si>
    <t>단위</t>
    <phoneticPr fontId="4" type="noConversion"/>
  </si>
  <si>
    <t>환산값 (g)</t>
    <phoneticPr fontId="4" type="noConversion"/>
  </si>
  <si>
    <t>기준값</t>
    <phoneticPr fontId="4" type="noConversion"/>
  </si>
  <si>
    <t>호칭</t>
    <phoneticPr fontId="4" type="noConversion"/>
  </si>
  <si>
    <t>명목값</t>
    <phoneticPr fontId="4" type="noConversion"/>
  </si>
  <si>
    <t>5</t>
    <phoneticPr fontId="4" type="noConversion"/>
  </si>
  <si>
    <t>ν = N-1 = 5-1 =</t>
    <phoneticPr fontId="4" type="noConversion"/>
  </si>
  <si>
    <t>4</t>
    <phoneticPr fontId="4" type="noConversion"/>
  </si>
  <si>
    <t>중심</t>
    <phoneticPr fontId="4" type="noConversion"/>
  </si>
  <si>
    <t>분동 번호 :</t>
    <phoneticPr fontId="4" type="noConversion"/>
  </si>
  <si>
    <t>감도분동</t>
    <phoneticPr fontId="4" type="noConversion"/>
  </si>
  <si>
    <t>분동 식별 표기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</si>
  <si>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</si>
  <si>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</si>
  <si>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</si>
  <si>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</si>
  <si>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</si>
  <si>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</si>
  <si>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</si>
  <si>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분동 식별 표기</t>
    <phoneticPr fontId="4" type="noConversion"/>
  </si>
  <si>
    <t>분동 번호 :</t>
    <phoneticPr fontId="4" type="noConversion"/>
  </si>
  <si>
    <t>분동 번호 :</t>
    <phoneticPr fontId="4" type="noConversion"/>
  </si>
  <si>
    <t>질량 (g)</t>
    <phoneticPr fontId="4" type="noConversion"/>
  </si>
  <si>
    <t>상용질량 (g)</t>
    <phoneticPr fontId="4" type="noConversion"/>
  </si>
  <si>
    <t>측정불확도 (mg)</t>
    <phoneticPr fontId="4" type="noConversion"/>
  </si>
  <si>
    <t>사용저울</t>
    <phoneticPr fontId="4" type="noConversion"/>
  </si>
  <si>
    <t>질량 (g)</t>
    <phoneticPr fontId="4" type="noConversion"/>
  </si>
  <si>
    <t>측정불확도 (mg)</t>
    <phoneticPr fontId="4" type="noConversion"/>
  </si>
  <si>
    <t>표준분동</t>
    <phoneticPr fontId="4" type="noConversion"/>
  </si>
  <si>
    <t>감도분동</t>
    <phoneticPr fontId="4" type="noConversion"/>
  </si>
  <si>
    <t>측정 데이터</t>
    <phoneticPr fontId="4" type="noConversion"/>
  </si>
  <si>
    <t>편심오차</t>
    <phoneticPr fontId="4" type="noConversion"/>
  </si>
  <si>
    <t>편심오차</t>
    <phoneticPr fontId="4" type="noConversion"/>
  </si>
  <si>
    <t>중심</t>
    <phoneticPr fontId="4" type="noConversion"/>
  </si>
  <si>
    <t>중심</t>
    <phoneticPr fontId="4" type="noConversion"/>
  </si>
  <si>
    <t>분동 식별 표기</t>
    <phoneticPr fontId="4" type="noConversion"/>
  </si>
  <si>
    <t>상용질량 (g)</t>
    <phoneticPr fontId="4" type="noConversion"/>
  </si>
  <si>
    <t>사용저울</t>
    <phoneticPr fontId="4" type="noConversion"/>
  </si>
  <si>
    <t>시험분동</t>
    <phoneticPr fontId="4" type="noConversion"/>
  </si>
  <si>
    <t>표준분동</t>
    <phoneticPr fontId="4" type="noConversion"/>
  </si>
  <si>
    <t>시험분동</t>
    <phoneticPr fontId="4" type="noConversion"/>
  </si>
  <si>
    <t>중심</t>
    <phoneticPr fontId="4" type="noConversion"/>
  </si>
  <si>
    <t>감도분동</t>
    <phoneticPr fontId="4" type="noConversion"/>
  </si>
  <si>
    <t>분동 번호 :</t>
    <phoneticPr fontId="4" type="noConversion"/>
  </si>
  <si>
    <t>측정불확도 (mg)</t>
    <phoneticPr fontId="4" type="noConversion"/>
  </si>
  <si>
    <t>사용저울</t>
    <phoneticPr fontId="4" type="noConversion"/>
  </si>
  <si>
    <t>편심오차</t>
    <phoneticPr fontId="4" type="noConversion"/>
  </si>
  <si>
    <t>질량 (g)</t>
    <phoneticPr fontId="4" type="noConversion"/>
  </si>
  <si>
    <t>표준분동</t>
    <phoneticPr fontId="4" type="noConversion"/>
  </si>
  <si>
    <t>시험분동</t>
    <phoneticPr fontId="4" type="noConversion"/>
  </si>
  <si>
    <t>측정 데이터</t>
    <phoneticPr fontId="4" type="noConversion"/>
  </si>
  <si>
    <t>감도분동</t>
    <phoneticPr fontId="4" type="noConversion"/>
  </si>
  <si>
    <t>측정 데이터</t>
    <phoneticPr fontId="4" type="noConversion"/>
  </si>
  <si>
    <t>분동 식별 표기</t>
    <phoneticPr fontId="4" type="noConversion"/>
  </si>
  <si>
    <t>상용질량 (g)</t>
    <phoneticPr fontId="4" type="noConversion"/>
  </si>
  <si>
    <t>S (g)</t>
  </si>
  <si>
    <t>T (g)</t>
  </si>
  <si>
    <t>편심 (g)</t>
  </si>
  <si>
    <t>S (g)</t>
    <phoneticPr fontId="4" type="noConversion"/>
  </si>
  <si>
    <t>T (g)</t>
    <phoneticPr fontId="4" type="noConversion"/>
  </si>
  <si>
    <t>편심측정 (g)</t>
  </si>
  <si>
    <t>편심측정 (g)</t>
    <phoneticPr fontId="4" type="noConversion"/>
  </si>
  <si>
    <t>감도분동 (g)</t>
  </si>
  <si>
    <t>표준편차 (g)</t>
  </si>
  <si>
    <t>편심오차 (g)</t>
    <phoneticPr fontId="4" type="noConversion"/>
  </si>
  <si>
    <t>T (g)</t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</si>
  <si>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i</t>
    </r>
    <r>
      <rPr>
        <sz val="10"/>
        <rFont val="맑은 고딕"/>
        <family val="3"/>
        <charset val="129"/>
        <scheme val="minor"/>
      </rPr>
      <t>=S-T (g)</t>
    </r>
    <phoneticPr fontId="4" type="noConversion"/>
  </si>
  <si>
    <t>표준편차, s (g)</t>
    <phoneticPr fontId="4" type="noConversion"/>
  </si>
  <si>
    <t>지시값 (g)</t>
    <phoneticPr fontId="4" type="noConversion"/>
  </si>
  <si>
    <t>편심오차 최대값 - 최소값 (g)</t>
    <phoneticPr fontId="4" type="noConversion"/>
  </si>
  <si>
    <t xml:space="preserve">※ Conventional mass is the mass an object would appear to have if it was weighed </t>
    <phoneticPr fontId="4" type="noConversion"/>
  </si>
  <si>
    <t>소수점</t>
    <phoneticPr fontId="4" type="noConversion"/>
  </si>
  <si>
    <t>측정값</t>
    <phoneticPr fontId="4" type="noConversion"/>
  </si>
  <si>
    <t>자리수</t>
    <phoneticPr fontId="4" type="noConversion"/>
  </si>
  <si>
    <t>Decision</t>
  </si>
  <si>
    <t>■ 측정불확도</t>
    <phoneticPr fontId="4" type="noConversion"/>
  </si>
  <si>
    <t>측정불확도</t>
    <phoneticPr fontId="4" type="noConversion"/>
  </si>
  <si>
    <r>
      <t xml:space="preserve">확인할 수 있는 자료를 요구할 수 있다. 또한, 이러한 경우 성적서상의 측정불확도 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ajor"/>
      </rPr>
      <t>는 (1/3)</t>
    </r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m</t>
    </r>
    <r>
      <rPr>
        <sz val="10"/>
        <rFont val="맑은 고딕"/>
        <family val="3"/>
        <charset val="129"/>
        <scheme val="major"/>
      </rPr>
      <t xml:space="preserve"> 수준이어야 한다."</t>
    </r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</si>
  <si>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</si>
  <si>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</si>
  <si>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</si>
  <si>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분동등급</t>
    <phoneticPr fontId="4" type="noConversion"/>
  </si>
  <si>
    <t>수량</t>
    <phoneticPr fontId="4" type="noConversion"/>
  </si>
  <si>
    <t>Count?</t>
    <phoneticPr fontId="4" type="noConversion"/>
  </si>
  <si>
    <t>F1</t>
    <phoneticPr fontId="4" type="noConversion"/>
  </si>
  <si>
    <t>F2</t>
    <phoneticPr fontId="4" type="noConversion"/>
  </si>
  <si>
    <t>M1</t>
    <phoneticPr fontId="4" type="noConversion"/>
  </si>
  <si>
    <t>M2</t>
    <phoneticPr fontId="4" type="noConversion"/>
  </si>
  <si>
    <t>M3</t>
    <phoneticPr fontId="4" type="noConversion"/>
  </si>
  <si>
    <t>등급외</t>
    <phoneticPr fontId="4" type="noConversion"/>
  </si>
  <si>
    <t>fees</t>
    <phoneticPr fontId="4" type="noConversion"/>
  </si>
  <si>
    <t>P/F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</si>
  <si>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</si>
  <si>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</si>
  <si>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</si>
  <si>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</si>
  <si>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</si>
  <si>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</si>
  <si>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</si>
  <si>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</si>
  <si>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</si>
  <si>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</si>
  <si>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Nominal Value</t>
    <phoneticPr fontId="4" type="noConversion"/>
  </si>
  <si>
    <t>상용질량</t>
  </si>
  <si>
    <t>자리수맞춤</t>
  </si>
  <si>
    <t>보정값</t>
    <phoneticPr fontId="4" type="noConversion"/>
  </si>
  <si>
    <t>g</t>
    <phoneticPr fontId="4" type="noConversion"/>
  </si>
  <si>
    <t>g</t>
    <phoneticPr fontId="4" type="noConversion"/>
  </si>
  <si>
    <t>※ 신뢰수준 약 95 %,</t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</si>
  <si>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</si>
  <si>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</si>
  <si>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</si>
  <si>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환산값(g)</t>
    <phoneticPr fontId="4" type="noConversion"/>
  </si>
  <si>
    <t>보정값(mg)</t>
    <phoneticPr fontId="4" type="noConversion"/>
  </si>
  <si>
    <t>보정값(g)</t>
    <phoneticPr fontId="4" type="noConversion"/>
  </si>
  <si>
    <t>상용질량(g)</t>
    <phoneticPr fontId="4" type="noConversion"/>
  </si>
  <si>
    <t>◇ 신뢰수준 약 95 %,</t>
    <phoneticPr fontId="4" type="noConversion"/>
  </si>
  <si>
    <t>uncertainty</t>
    <phoneticPr fontId="4" type="noConversion"/>
  </si>
  <si>
    <t>U &amp; r</t>
  </si>
  <si>
    <t>복합</t>
    <phoneticPr fontId="4" type="noConversion"/>
  </si>
  <si>
    <t>←</t>
    <phoneticPr fontId="4" type="noConversion"/>
  </si>
  <si>
    <t>측정불확도</t>
    <phoneticPr fontId="4" type="noConversion"/>
  </si>
  <si>
    <t>불만족?</t>
    <phoneticPr fontId="4" type="noConversion"/>
  </si>
  <si>
    <r>
      <t>U≤d</t>
    </r>
    <r>
      <rPr>
        <b/>
        <vertAlign val="subscript"/>
        <sz val="10"/>
        <color indexed="9"/>
        <rFont val="맑은 고딕"/>
        <family val="3"/>
        <charset val="129"/>
      </rPr>
      <t>m</t>
    </r>
    <r>
      <rPr>
        <b/>
        <sz val="10"/>
        <color indexed="9"/>
        <rFont val="맑은 고딕"/>
        <family val="3"/>
        <charset val="129"/>
      </rPr>
      <t>/3</t>
    </r>
    <phoneticPr fontId="4" type="noConversion"/>
  </si>
  <si>
    <t>◇ Confidence level about 95 %,</t>
    <phoneticPr fontId="4" type="noConversion"/>
  </si>
  <si>
    <t>◇ 상용질량값 : 기준온도 20 ℃에서 공기밀도가 1.2 kg/㎥ 이고 분동의 밀도를 8 000 kg/㎥ 로</t>
    <phoneticPr fontId="4" type="noConversion"/>
  </si>
  <si>
    <t xml:space="preserve">                가정한 분동의 질량값.</t>
    <phoneticPr fontId="4" type="noConversion"/>
  </si>
  <si>
    <t xml:space="preserve">   at 20 ℃ in the air density 1.2 kg/㎥ against a standard of density 8000 kg/㎥.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</si>
</sst>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_ "/>
    <numFmt numFmtId="191" formatCode="0.000000_ "/>
    <numFmt numFmtId="192" formatCode="0.000\ &quot;mg&quot;"/>
    <numFmt numFmtId="193" formatCode="0\ &quot;mg&quot;"/>
    <numFmt numFmtId="194" formatCode="0.0_ "/>
    <numFmt numFmtId="195" formatCode="0.000"/>
    <numFmt numFmtId="196" formatCode="####\-##\-##"/>
    <numFmt numFmtId="197" formatCode="0.0000"/>
    <numFmt numFmtId="198" formatCode="0.0"/>
    <numFmt numFmtId="199" formatCode="#\ ###"/>
    <numFmt numFmtId="200" formatCode="#\ ##0.000"/>
    <numFmt numFmtId="201" formatCode="#\ ###\ ###"/>
    <numFmt numFmtId="202" formatCode="0.00\ &quot;μm&quot;"/>
    <numFmt numFmtId="203" formatCode="0.000\ 0\ &quot;mg&quot;"/>
    <numFmt numFmtId="204" formatCode="0.0000\ 00"/>
    <numFmt numFmtId="205" formatCode="0.000\ &quot;μm&quot;"/>
    <numFmt numFmtId="206" formatCode="0.00\ \˝"/>
    <numFmt numFmtId="207" formatCode="0.###\ ###"/>
    <numFmt numFmtId="208" formatCode="0.000\ 000"/>
    <numFmt numFmtId="209" formatCode="0.000\ 0"/>
    <numFmt numFmtId="210" formatCode="0\ 000"/>
    <numFmt numFmtId="211" formatCode="0.00\ &quot;mg&quot;"/>
    <numFmt numFmtId="212" formatCode="#\ ##0.0##"/>
  </numFmts>
  <fonts count="10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b/>
      <sz val="10"/>
      <name val="Tahoma"/>
      <family val="2"/>
    </font>
    <font>
      <sz val="10"/>
      <name val="돋움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0"/>
      <color indexed="9"/>
      <name val="Tahoma"/>
      <family val="2"/>
    </font>
    <font>
      <b/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vertAlign val="superscript"/>
      <sz val="10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Tahoma"/>
      <family val="2"/>
    </font>
    <font>
      <b/>
      <sz val="9"/>
      <color rgb="FFFF0000"/>
      <name val="Tahoma"/>
      <family val="2"/>
    </font>
    <font>
      <b/>
      <vertAlign val="subscript"/>
      <sz val="10"/>
      <color indexed="9"/>
      <name val="맑은 고딕"/>
      <family val="3"/>
      <charset val="129"/>
    </font>
    <font>
      <b/>
      <i/>
      <sz val="10"/>
      <color indexed="9"/>
      <name val="맑은 고딕"/>
      <family val="3"/>
      <charset val="129"/>
    </font>
    <font>
      <vertAlign val="subscript"/>
      <sz val="10"/>
      <name val="맑은 고딕"/>
      <family val="3"/>
      <charset val="129"/>
      <scheme val="major"/>
    </font>
    <font>
      <sz val="9"/>
      <name val="돋움"/>
      <family val="3"/>
      <charset val="129"/>
    </font>
    <font>
      <vertAlign val="subscript"/>
      <sz val="9"/>
      <name val="맑은 고딕"/>
      <family val="3"/>
      <charset val="129"/>
      <scheme val="minor"/>
    </font>
    <font>
      <vertAlign val="superscript"/>
      <sz val="9"/>
      <name val="맑은 고딕"/>
      <family val="3"/>
      <charset val="129"/>
      <scheme val="minor"/>
    </font>
    <font>
      <b/>
      <sz val="9"/>
      <color theme="0"/>
      <name val="돋움"/>
      <family val="3"/>
      <charset val="129"/>
    </font>
    <font>
      <b/>
      <vertAlign val="subscript"/>
      <sz val="11"/>
      <color theme="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vertAlign val="subscript"/>
      <sz val="10"/>
      <name val="맑은 고딕"/>
      <family val="3"/>
      <charset val="129"/>
      <scheme val="minor"/>
    </font>
    <font>
      <vertAlign val="subscript"/>
      <sz val="10"/>
      <name val="Times New Roman"/>
      <family val="1"/>
    </font>
    <font>
      <sz val="6"/>
      <name val="맑은 고딕"/>
      <family val="3"/>
      <charset val="129"/>
      <scheme val="minor"/>
    </font>
    <font>
      <b/>
      <sz val="9"/>
      <name val="Tahoma"/>
      <family val="2"/>
    </font>
    <font>
      <sz val="9"/>
      <color theme="0"/>
      <name val="돋움"/>
      <family val="3"/>
      <charset val="129"/>
    </font>
    <font>
      <sz val="9"/>
      <color theme="0"/>
      <name val="Tahoma"/>
      <family val="2"/>
    </font>
    <font>
      <b/>
      <sz val="9"/>
      <color indexed="8"/>
      <name val="Arial Unicode MS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9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10" fontId="35" fillId="17" borderId="58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0" fontId="6" fillId="0" borderId="0"/>
  </cellStyleXfs>
  <cellXfs count="575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0" fillId="0" borderId="0" xfId="0" applyNumberFormat="1" applyFont="1">
      <alignment vertical="center"/>
    </xf>
    <xf numFmtId="0" fontId="65" fillId="0" borderId="0" xfId="0" applyNumberFormat="1" applyFont="1">
      <alignment vertical="center"/>
    </xf>
    <xf numFmtId="0" fontId="2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2" fillId="0" borderId="0" xfId="79" applyNumberFormat="1" applyFont="1" applyFill="1" applyBorder="1" applyAlignment="1">
      <alignment horizontal="lef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9" fillId="0" borderId="0" xfId="0" applyFont="1">
      <alignment vertical="center"/>
    </xf>
    <xf numFmtId="0" fontId="69" fillId="0" borderId="0" xfId="0" applyFont="1" applyBorder="1">
      <alignment vertical="center"/>
    </xf>
    <xf numFmtId="0" fontId="70" fillId="0" borderId="0" xfId="0" applyFont="1" applyBorder="1" applyAlignment="1">
      <alignment vertical="center"/>
    </xf>
    <xf numFmtId="0" fontId="69" fillId="0" borderId="0" xfId="0" applyFont="1" applyAlignment="1">
      <alignment vertical="center"/>
    </xf>
    <xf numFmtId="193" fontId="69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1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76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70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8" quotePrefix="1" applyNumberFormat="1" applyFont="1" applyFill="1" applyBorder="1" applyAlignment="1">
      <alignment horizontal="center" vertical="center"/>
    </xf>
    <xf numFmtId="0" fontId="10" fillId="0" borderId="40" xfId="78" applyNumberFormat="1" applyFont="1" applyFill="1" applyBorder="1" applyAlignment="1">
      <alignment horizontal="center" vertical="center"/>
    </xf>
    <xf numFmtId="0" fontId="10" fillId="29" borderId="40" xfId="78" applyNumberFormat="1" applyFont="1" applyFill="1" applyBorder="1" applyAlignment="1">
      <alignment horizontal="center" vertical="center"/>
    </xf>
    <xf numFmtId="191" fontId="5" fillId="28" borderId="40" xfId="0" applyNumberFormat="1" applyFont="1" applyFill="1" applyBorder="1" applyAlignment="1">
      <alignment horizontal="center" vertical="center" wrapText="1"/>
    </xf>
    <xf numFmtId="0" fontId="83" fillId="33" borderId="39" xfId="0" applyFont="1" applyFill="1" applyBorder="1">
      <alignment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41" xfId="79" applyNumberFormat="1" applyFont="1" applyFill="1" applyBorder="1" applyAlignment="1">
      <alignment vertical="center"/>
    </xf>
    <xf numFmtId="0" fontId="48" fillId="0" borderId="41" xfId="79" applyNumberFormat="1" applyFont="1" applyFill="1" applyBorder="1" applyAlignment="1">
      <alignment horizontal="left" vertical="center"/>
    </xf>
    <xf numFmtId="0" fontId="48" fillId="0" borderId="41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85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9" xfId="0" applyNumberFormat="1" applyFont="1" applyBorder="1" applyAlignment="1">
      <alignment horizontal="center" vertical="center"/>
    </xf>
    <xf numFmtId="0" fontId="55" fillId="0" borderId="39" xfId="0" applyFont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50" fillId="0" borderId="41" xfId="80" applyNumberFormat="1" applyFont="1" applyFill="1" applyBorder="1" applyAlignment="1">
      <alignment horizontal="right" vertical="center"/>
    </xf>
    <xf numFmtId="0" fontId="2" fillId="34" borderId="40" xfId="78" applyNumberFormat="1" applyFont="1" applyFill="1" applyBorder="1" applyAlignment="1">
      <alignment horizontal="center"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6" xfId="79" applyNumberFormat="1" applyFont="1" applyFill="1" applyBorder="1" applyAlignment="1">
      <alignment horizontal="center" vertical="center"/>
    </xf>
    <xf numFmtId="0" fontId="60" fillId="31" borderId="46" xfId="0" applyNumberFormat="1" applyFont="1" applyFill="1" applyBorder="1" applyAlignment="1">
      <alignment horizontal="left" vertical="center"/>
    </xf>
    <xf numFmtId="0" fontId="87" fillId="31" borderId="40" xfId="78" applyNumberFormat="1" applyFont="1" applyFill="1" applyBorder="1" applyAlignment="1">
      <alignment horizontal="center" vertical="center"/>
    </xf>
    <xf numFmtId="0" fontId="71" fillId="0" borderId="0" xfId="0" applyFont="1" applyBorder="1" applyAlignment="1">
      <alignment vertical="center"/>
    </xf>
    <xf numFmtId="0" fontId="9" fillId="0" borderId="0" xfId="0" applyFont="1">
      <alignment vertical="center"/>
    </xf>
    <xf numFmtId="49" fontId="55" fillId="0" borderId="47" xfId="0" applyNumberFormat="1" applyFont="1" applyBorder="1" applyAlignment="1">
      <alignment horizontal="center" vertical="center"/>
    </xf>
    <xf numFmtId="0" fontId="55" fillId="0" borderId="47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47" xfId="0" applyFont="1" applyBorder="1" applyAlignment="1">
      <alignment horizontal="center" vertical="center"/>
    </xf>
    <xf numFmtId="0" fontId="53" fillId="26" borderId="47" xfId="0" applyFont="1" applyFill="1" applyBorder="1" applyAlignment="1">
      <alignment horizontal="center" vertical="center" wrapText="1"/>
    </xf>
    <xf numFmtId="0" fontId="52" fillId="0" borderId="31" xfId="0" applyFont="1" applyBorder="1" applyAlignment="1">
      <alignment horizontal="center" vertical="center"/>
    </xf>
    <xf numFmtId="0" fontId="55" fillId="29" borderId="47" xfId="0" applyFont="1" applyFill="1" applyBorder="1" applyAlignment="1">
      <alignment horizontal="center" vertical="center"/>
    </xf>
    <xf numFmtId="0" fontId="52" fillId="29" borderId="47" xfId="0" applyFont="1" applyFill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2" fillId="0" borderId="47" xfId="0" applyNumberFormat="1" applyFont="1" applyBorder="1" applyAlignment="1">
      <alignment horizontal="center" vertical="center"/>
    </xf>
    <xf numFmtId="191" fontId="5" fillId="28" borderId="53" xfId="0" applyNumberFormat="1" applyFont="1" applyFill="1" applyBorder="1" applyAlignment="1">
      <alignment horizontal="center" vertical="center" wrapText="1"/>
    </xf>
    <xf numFmtId="0" fontId="79" fillId="28" borderId="54" xfId="0" applyNumberFormat="1" applyFont="1" applyFill="1" applyBorder="1" applyAlignment="1">
      <alignment horizontal="center" vertical="center"/>
    </xf>
    <xf numFmtId="0" fontId="5" fillId="28" borderId="53" xfId="0" applyNumberFormat="1" applyFont="1" applyFill="1" applyBorder="1" applyAlignment="1">
      <alignment horizontal="center" vertical="center"/>
    </xf>
    <xf numFmtId="0" fontId="2" fillId="0" borderId="54" xfId="0" applyNumberFormat="1" applyFont="1" applyFill="1" applyBorder="1" applyAlignment="1">
      <alignment horizontal="left" vertical="center"/>
    </xf>
    <xf numFmtId="0" fontId="2" fillId="31" borderId="54" xfId="78" applyNumberFormat="1" applyFont="1" applyFill="1" applyBorder="1" applyAlignment="1">
      <alignment horizontal="center" vertical="center"/>
    </xf>
    <xf numFmtId="0" fontId="2" fillId="0" borderId="54" xfId="78" applyNumberFormat="1" applyFont="1" applyFill="1" applyBorder="1" applyAlignment="1">
      <alignment horizontal="center" vertical="center"/>
    </xf>
    <xf numFmtId="0" fontId="2" fillId="0" borderId="54" xfId="0" quotePrefix="1" applyNumberFormat="1" applyFont="1" applyFill="1" applyBorder="1" applyAlignment="1">
      <alignment horizontal="left" vertical="center"/>
    </xf>
    <xf numFmtId="0" fontId="81" fillId="28" borderId="54" xfId="0" applyNumberFormat="1" applyFont="1" applyFill="1" applyBorder="1" applyAlignment="1">
      <alignment horizontal="center" vertical="center"/>
    </xf>
    <xf numFmtId="49" fontId="10" fillId="0" borderId="40" xfId="78" applyNumberFormat="1" applyFont="1" applyFill="1" applyBorder="1" applyAlignment="1">
      <alignment horizontal="center" vertical="center"/>
    </xf>
    <xf numFmtId="195" fontId="10" fillId="0" borderId="40" xfId="78" applyNumberFormat="1" applyFont="1" applyFill="1" applyBorder="1" applyAlignment="1">
      <alignment horizontal="center" vertical="center"/>
    </xf>
    <xf numFmtId="195" fontId="10" fillId="29" borderId="40" xfId="78" applyNumberFormat="1" applyFont="1" applyFill="1" applyBorder="1" applyAlignment="1">
      <alignment horizontal="center" vertical="center"/>
    </xf>
    <xf numFmtId="0" fontId="10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vertical="center"/>
    </xf>
    <xf numFmtId="0" fontId="10" fillId="0" borderId="60" xfId="0" applyNumberFormat="1" applyFont="1" applyBorder="1" applyAlignment="1">
      <alignment vertical="center"/>
    </xf>
    <xf numFmtId="41" fontId="10" fillId="0" borderId="58" xfId="86" applyFont="1" applyBorder="1" applyAlignment="1">
      <alignment horizontal="center" vertical="center"/>
    </xf>
    <xf numFmtId="49" fontId="10" fillId="31" borderId="40" xfId="78" applyNumberFormat="1" applyFont="1" applyFill="1" applyBorder="1" applyAlignment="1">
      <alignment horizontal="center" vertical="center"/>
    </xf>
    <xf numFmtId="197" fontId="10" fillId="29" borderId="40" xfId="78" applyNumberFormat="1" applyFont="1" applyFill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center" wrapText="1"/>
    </xf>
    <xf numFmtId="0" fontId="77" fillId="32" borderId="58" xfId="0" applyFont="1" applyFill="1" applyBorder="1" applyAlignment="1">
      <alignment horizontal="center" vertical="center"/>
    </xf>
    <xf numFmtId="0" fontId="89" fillId="28" borderId="54" xfId="0" applyNumberFormat="1" applyFont="1" applyFill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top" wrapText="1"/>
    </xf>
    <xf numFmtId="197" fontId="10" fillId="0" borderId="40" xfId="78" applyNumberFormat="1" applyFont="1" applyFill="1" applyBorder="1" applyAlignment="1">
      <alignment horizontal="center" vertical="center"/>
    </xf>
    <xf numFmtId="197" fontId="10" fillId="31" borderId="40" xfId="78" applyNumberFormat="1" applyFont="1" applyFill="1" applyBorder="1" applyAlignment="1">
      <alignment horizontal="center" vertical="center"/>
    </xf>
    <xf numFmtId="197" fontId="10" fillId="32" borderId="40" xfId="78" applyNumberFormat="1" applyFont="1" applyFill="1" applyBorder="1" applyAlignment="1">
      <alignment horizontal="center" vertical="center"/>
    </xf>
    <xf numFmtId="197" fontId="10" fillId="35" borderId="40" xfId="78" applyNumberFormat="1" applyFont="1" applyFill="1" applyBorder="1" applyAlignment="1">
      <alignment horizontal="center" vertical="center"/>
    </xf>
    <xf numFmtId="197" fontId="10" fillId="36" borderId="40" xfId="78" applyNumberFormat="1" applyFont="1" applyFill="1" applyBorder="1" applyAlignment="1">
      <alignment horizontal="center" vertical="center"/>
    </xf>
    <xf numFmtId="190" fontId="77" fillId="0" borderId="58" xfId="0" applyNumberFormat="1" applyFont="1" applyBorder="1" applyAlignment="1">
      <alignment horizontal="center" vertical="center" wrapText="1"/>
    </xf>
    <xf numFmtId="188" fontId="77" fillId="0" borderId="58" xfId="0" applyNumberFormat="1" applyFont="1" applyBorder="1" applyAlignment="1">
      <alignment horizontal="center" vertical="center" wrapText="1"/>
    </xf>
    <xf numFmtId="0" fontId="77" fillId="0" borderId="58" xfId="0" applyFont="1" applyBorder="1" applyAlignment="1">
      <alignment horizontal="center" vertical="center" wrapText="1"/>
    </xf>
    <xf numFmtId="0" fontId="69" fillId="0" borderId="61" xfId="0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9" fillId="0" borderId="58" xfId="0" applyFont="1" applyBorder="1" applyAlignment="1">
      <alignment horizontal="center" vertical="center"/>
    </xf>
    <xf numFmtId="198" fontId="69" fillId="0" borderId="58" xfId="0" applyNumberFormat="1" applyFont="1" applyBorder="1" applyAlignment="1">
      <alignment horizontal="center" vertical="center"/>
    </xf>
    <xf numFmtId="2" fontId="69" fillId="0" borderId="58" xfId="0" applyNumberFormat="1" applyFont="1" applyBorder="1" applyAlignment="1">
      <alignment horizontal="center" vertical="center"/>
    </xf>
    <xf numFmtId="49" fontId="55" fillId="0" borderId="58" xfId="0" applyNumberFormat="1" applyFont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2" fillId="29" borderId="40" xfId="78" applyNumberFormat="1" applyFont="1" applyFill="1" applyBorder="1" applyAlignment="1">
      <alignment horizontal="center" vertical="center"/>
    </xf>
    <xf numFmtId="0" fontId="66" fillId="0" borderId="0" xfId="0" applyNumberFormat="1" applyFont="1">
      <alignment vertical="center"/>
    </xf>
    <xf numFmtId="198" fontId="10" fillId="0" borderId="40" xfId="78" applyNumberFormat="1" applyFont="1" applyFill="1" applyBorder="1" applyAlignment="1">
      <alignment horizontal="center" vertical="center"/>
    </xf>
    <xf numFmtId="0" fontId="10" fillId="36" borderId="40" xfId="78" applyNumberFormat="1" applyFont="1" applyFill="1" applyBorder="1" applyAlignment="1">
      <alignment horizontal="center" vertical="center"/>
    </xf>
    <xf numFmtId="0" fontId="60" fillId="0" borderId="0" xfId="79" applyNumberFormat="1" applyFont="1" applyFill="1" applyAlignment="1">
      <alignment vertical="center"/>
    </xf>
    <xf numFmtId="0" fontId="60" fillId="0" borderId="0" xfId="79" applyNumberFormat="1" applyFont="1" applyFill="1" applyAlignment="1">
      <alignment horizontal="center" vertical="center"/>
    </xf>
    <xf numFmtId="0" fontId="60" fillId="0" borderId="41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left" vertical="center" indent="2"/>
    </xf>
    <xf numFmtId="0" fontId="7" fillId="28" borderId="53" xfId="0" applyNumberFormat="1" applyFont="1" applyFill="1" applyBorder="1" applyAlignment="1">
      <alignment horizontal="center" vertical="center"/>
    </xf>
    <xf numFmtId="49" fontId="48" fillId="0" borderId="0" xfId="87" applyNumberFormat="1" applyFont="1" applyFill="1" applyBorder="1" applyAlignment="1">
      <alignment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191" fontId="10" fillId="0" borderId="40" xfId="78" applyNumberFormat="1" applyFont="1" applyFill="1" applyBorder="1" applyAlignment="1">
      <alignment horizontal="center" vertical="center"/>
    </xf>
    <xf numFmtId="195" fontId="86" fillId="0" borderId="40" xfId="78" applyNumberFormat="1" applyFont="1" applyFill="1" applyBorder="1" applyAlignment="1">
      <alignment horizontal="center" vertical="center"/>
    </xf>
    <xf numFmtId="195" fontId="10" fillId="36" borderId="40" xfId="78" applyNumberFormat="1" applyFont="1" applyFill="1" applyBorder="1" applyAlignment="1">
      <alignment horizontal="center" vertical="center"/>
    </xf>
    <xf numFmtId="0" fontId="10" fillId="34" borderId="40" xfId="78" applyNumberFormat="1" applyFont="1" applyFill="1" applyBorder="1" applyAlignment="1">
      <alignment horizontal="center" vertical="center"/>
    </xf>
    <xf numFmtId="0" fontId="2" fillId="0" borderId="40" xfId="78" applyNumberFormat="1" applyFont="1" applyFill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10" fillId="32" borderId="40" xfId="78" applyNumberFormat="1" applyFont="1" applyFill="1" applyBorder="1" applyAlignment="1">
      <alignment horizontal="center" vertical="center"/>
    </xf>
    <xf numFmtId="0" fontId="85" fillId="0" borderId="47" xfId="0" applyFont="1" applyBorder="1" applyAlignment="1">
      <alignment horizontal="center" vertical="center"/>
    </xf>
    <xf numFmtId="0" fontId="85" fillId="0" borderId="47" xfId="0" applyNumberFormat="1" applyFont="1" applyBorder="1" applyAlignment="1">
      <alignment horizontal="center" vertical="center"/>
    </xf>
    <xf numFmtId="0" fontId="91" fillId="0" borderId="0" xfId="0" applyFont="1">
      <alignment vertical="center"/>
    </xf>
    <xf numFmtId="0" fontId="91" fillId="0" borderId="47" xfId="0" applyFont="1" applyBorder="1" applyAlignment="1">
      <alignment horizontal="center" vertical="center"/>
    </xf>
    <xf numFmtId="0" fontId="61" fillId="0" borderId="47" xfId="0" applyFont="1" applyBorder="1" applyAlignment="1">
      <alignment horizontal="center" vertical="center"/>
    </xf>
    <xf numFmtId="0" fontId="91" fillId="32" borderId="47" xfId="0" applyFont="1" applyFill="1" applyBorder="1" applyAlignment="1">
      <alignment horizontal="center" vertical="center"/>
    </xf>
    <xf numFmtId="0" fontId="91" fillId="29" borderId="47" xfId="0" applyFont="1" applyFill="1" applyBorder="1" applyAlignment="1">
      <alignment horizontal="center" vertical="center"/>
    </xf>
    <xf numFmtId="0" fontId="91" fillId="31" borderId="47" xfId="0" applyFont="1" applyFill="1" applyBorder="1" applyAlignment="1">
      <alignment horizontal="center" vertical="center"/>
    </xf>
    <xf numFmtId="0" fontId="91" fillId="35" borderId="47" xfId="0" applyFont="1" applyFill="1" applyBorder="1" applyAlignment="1">
      <alignment horizontal="center" vertical="center"/>
    </xf>
    <xf numFmtId="0" fontId="91" fillId="32" borderId="47" xfId="0" applyFont="1" applyFill="1" applyBorder="1" applyAlignment="1">
      <alignment vertical="center"/>
    </xf>
    <xf numFmtId="0" fontId="85" fillId="32" borderId="47" xfId="0" applyFont="1" applyFill="1" applyBorder="1" applyAlignment="1">
      <alignment horizontal="center" vertical="center"/>
    </xf>
    <xf numFmtId="0" fontId="85" fillId="32" borderId="47" xfId="0" applyFont="1" applyFill="1" applyBorder="1" applyAlignment="1">
      <alignment horizontal="center" vertical="center" shrinkToFit="1"/>
    </xf>
    <xf numFmtId="0" fontId="81" fillId="28" borderId="42" xfId="0" applyNumberFormat="1" applyFont="1" applyFill="1" applyBorder="1" applyAlignment="1">
      <alignment horizontal="center" vertical="center"/>
    </xf>
    <xf numFmtId="49" fontId="91" fillId="29" borderId="47" xfId="0" applyNumberFormat="1" applyFont="1" applyFill="1" applyBorder="1" applyAlignment="1">
      <alignment horizontal="center" vertical="center"/>
    </xf>
    <xf numFmtId="0" fontId="85" fillId="32" borderId="58" xfId="0" applyFont="1" applyFill="1" applyBorder="1" applyAlignment="1">
      <alignment horizontal="center" vertical="center"/>
    </xf>
    <xf numFmtId="0" fontId="85" fillId="32" borderId="58" xfId="0" applyFont="1" applyFill="1" applyBorder="1" applyAlignment="1">
      <alignment horizontal="center" vertical="center" shrinkToFit="1"/>
    </xf>
    <xf numFmtId="0" fontId="85" fillId="0" borderId="58" xfId="0" applyFont="1" applyBorder="1" applyAlignment="1">
      <alignment horizontal="center" vertical="center"/>
    </xf>
    <xf numFmtId="49" fontId="85" fillId="0" borderId="58" xfId="0" applyNumberFormat="1" applyFont="1" applyBorder="1" applyAlignment="1">
      <alignment horizontal="center" vertical="center"/>
    </xf>
    <xf numFmtId="0" fontId="85" fillId="0" borderId="58" xfId="0" applyNumberFormat="1" applyFont="1" applyBorder="1" applyAlignment="1">
      <alignment horizontal="center" vertical="center"/>
    </xf>
    <xf numFmtId="49" fontId="2" fillId="0" borderId="54" xfId="78" applyNumberFormat="1" applyFont="1" applyFill="1" applyBorder="1" applyAlignment="1">
      <alignment horizontal="center" vertical="center"/>
    </xf>
    <xf numFmtId="199" fontId="2" fillId="0" borderId="54" xfId="78" applyNumberFormat="1" applyFont="1" applyFill="1" applyBorder="1" applyAlignment="1">
      <alignment horizontal="center" vertical="center"/>
    </xf>
    <xf numFmtId="0" fontId="94" fillId="28" borderId="53" xfId="0" applyNumberFormat="1" applyFont="1" applyFill="1" applyBorder="1" applyAlignment="1">
      <alignment horizontal="center" vertical="center"/>
    </xf>
    <xf numFmtId="2" fontId="69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195" fontId="69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/>
    </xf>
    <xf numFmtId="189" fontId="69" fillId="0" borderId="0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190" fontId="52" fillId="0" borderId="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horizontal="right" vertical="center"/>
    </xf>
    <xf numFmtId="202" fontId="52" fillId="0" borderId="0" xfId="0" applyNumberFormat="1" applyFont="1" applyBorder="1" applyAlignment="1">
      <alignment horizontal="center" vertical="center"/>
    </xf>
    <xf numFmtId="192" fontId="52" fillId="0" borderId="0" xfId="0" applyNumberFormat="1" applyFont="1" applyBorder="1" applyAlignment="1">
      <alignment vertical="center"/>
    </xf>
    <xf numFmtId="0" fontId="71" fillId="0" borderId="0" xfId="0" applyNumberFormat="1" applyFont="1" applyBorder="1" applyAlignment="1">
      <alignment horizontal="right" vertical="center"/>
    </xf>
    <xf numFmtId="202" fontId="52" fillId="0" borderId="0" xfId="0" applyNumberFormat="1" applyFont="1" applyBorder="1" applyAlignment="1">
      <alignment vertical="center"/>
    </xf>
    <xf numFmtId="195" fontId="52" fillId="0" borderId="0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right" vertical="center"/>
    </xf>
    <xf numFmtId="192" fontId="52" fillId="0" borderId="0" xfId="0" applyNumberFormat="1" applyFont="1" applyBorder="1" applyAlignment="1">
      <alignment horizontal="center" vertical="center"/>
    </xf>
    <xf numFmtId="0" fontId="52" fillId="0" borderId="46" xfId="0" applyNumberFormat="1" applyFont="1" applyBorder="1" applyAlignment="1">
      <alignment vertical="center"/>
    </xf>
    <xf numFmtId="188" fontId="52" fillId="0" borderId="0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vertical="center" shrinkToFit="1"/>
    </xf>
    <xf numFmtId="205" fontId="69" fillId="0" borderId="0" xfId="0" applyNumberFormat="1" applyFont="1" applyBorder="1" applyAlignment="1">
      <alignment vertical="center" shrinkToFit="1"/>
    </xf>
    <xf numFmtId="206" fontId="69" fillId="0" borderId="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2" fontId="69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right" vertical="center"/>
    </xf>
    <xf numFmtId="192" fontId="69" fillId="0" borderId="0" xfId="0" applyNumberFormat="1" applyFont="1" applyBorder="1" applyAlignment="1">
      <alignment horizontal="center" vertical="center"/>
    </xf>
    <xf numFmtId="194" fontId="69" fillId="0" borderId="0" xfId="0" applyNumberFormat="1" applyFont="1" applyBorder="1" applyAlignment="1">
      <alignment horizontal="center" vertical="center"/>
    </xf>
    <xf numFmtId="0" fontId="100" fillId="0" borderId="62" xfId="0" applyNumberFormat="1" applyFont="1" applyBorder="1" applyAlignment="1">
      <alignment horizontal="left" vertical="top"/>
    </xf>
    <xf numFmtId="203" fontId="52" fillId="0" borderId="62" xfId="0" applyNumberFormat="1" applyFont="1" applyBorder="1" applyAlignment="1">
      <alignment vertical="center"/>
    </xf>
    <xf numFmtId="192" fontId="52" fillId="0" borderId="60" xfId="0" applyNumberFormat="1" applyFont="1" applyBorder="1" applyAlignment="1">
      <alignment horizontal="center" vertical="center"/>
    </xf>
    <xf numFmtId="192" fontId="52" fillId="0" borderId="62" xfId="0" applyNumberFormat="1" applyFont="1" applyBorder="1" applyAlignment="1">
      <alignment horizontal="center" vertical="center"/>
    </xf>
    <xf numFmtId="0" fontId="69" fillId="0" borderId="60" xfId="0" applyNumberFormat="1" applyFont="1" applyBorder="1" applyAlignment="1">
      <alignment vertical="center"/>
    </xf>
    <xf numFmtId="0" fontId="52" fillId="0" borderId="0" xfId="0" applyNumberFormat="1" applyFont="1" applyAlignment="1">
      <alignment horizontal="center" vertical="center"/>
    </xf>
    <xf numFmtId="209" fontId="52" fillId="0" borderId="0" xfId="0" applyNumberFormat="1" applyFont="1" applyBorder="1" applyAlignment="1">
      <alignment vertical="center"/>
    </xf>
    <xf numFmtId="0" fontId="100" fillId="0" borderId="0" xfId="0" applyNumberFormat="1" applyFont="1" applyBorder="1" applyAlignment="1">
      <alignment horizontal="left" vertical="top"/>
    </xf>
    <xf numFmtId="49" fontId="52" fillId="0" borderId="0" xfId="0" applyNumberFormat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100" fillId="0" borderId="41" xfId="0" applyNumberFormat="1" applyFont="1" applyBorder="1" applyAlignment="1">
      <alignment horizontal="left" vertical="top"/>
    </xf>
    <xf numFmtId="0" fontId="100" fillId="0" borderId="46" xfId="0" applyNumberFormat="1" applyFont="1" applyBorder="1" applyAlignment="1">
      <alignment horizontal="left" vertical="top"/>
    </xf>
    <xf numFmtId="0" fontId="100" fillId="0" borderId="0" xfId="0" applyNumberFormat="1" applyFont="1" applyBorder="1" applyAlignment="1">
      <alignment horizontal="left" vertical="top" shrinkToFit="1"/>
    </xf>
    <xf numFmtId="203" fontId="52" fillId="0" borderId="0" xfId="0" applyNumberFormat="1" applyFont="1" applyBorder="1" applyAlignment="1">
      <alignment vertical="center"/>
    </xf>
    <xf numFmtId="208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 shrinkToFit="1"/>
    </xf>
    <xf numFmtId="199" fontId="52" fillId="0" borderId="0" xfId="0" applyNumberFormat="1" applyFont="1" applyBorder="1" applyAlignment="1">
      <alignment horizontal="right" vertical="center"/>
    </xf>
    <xf numFmtId="204" fontId="69" fillId="0" borderId="0" xfId="0" applyNumberFormat="1" applyFont="1" applyBorder="1" applyAlignment="1">
      <alignment vertical="center"/>
    </xf>
    <xf numFmtId="192" fontId="69" fillId="0" borderId="0" xfId="0" applyNumberFormat="1" applyFont="1" applyBorder="1" applyAlignment="1">
      <alignment vertical="center" shrinkToFit="1"/>
    </xf>
    <xf numFmtId="189" fontId="69" fillId="0" borderId="41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192" fontId="69" fillId="0" borderId="0" xfId="0" applyNumberFormat="1" applyFont="1" applyBorder="1" applyAlignment="1">
      <alignment horizontal="center" vertical="center"/>
    </xf>
    <xf numFmtId="195" fontId="10" fillId="32" borderId="40" xfId="78" applyNumberFormat="1" applyFont="1" applyFill="1" applyBorder="1" applyAlignment="1">
      <alignment horizontal="center" vertical="center"/>
    </xf>
    <xf numFmtId="0" fontId="66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horizontal="right" vertical="center"/>
    </xf>
    <xf numFmtId="0" fontId="66" fillId="0" borderId="60" xfId="0" applyNumberFormat="1" applyFont="1" applyBorder="1" applyAlignment="1">
      <alignment vertical="center"/>
    </xf>
    <xf numFmtId="49" fontId="10" fillId="0" borderId="58" xfId="0" applyNumberFormat="1" applyFont="1" applyBorder="1" applyAlignment="1">
      <alignment horizontal="center" vertical="center"/>
    </xf>
    <xf numFmtId="41" fontId="10" fillId="0" borderId="13" xfId="86" applyFont="1" applyBorder="1" applyAlignment="1">
      <alignment vertical="center"/>
    </xf>
    <xf numFmtId="41" fontId="66" fillId="0" borderId="58" xfId="86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58" xfId="0" applyFont="1" applyBorder="1" applyAlignment="1">
      <alignment horizontal="center" vertical="center"/>
    </xf>
    <xf numFmtId="0" fontId="61" fillId="0" borderId="63" xfId="0" applyNumberFormat="1" applyFont="1" applyFill="1" applyBorder="1" applyAlignment="1">
      <alignment vertical="center"/>
    </xf>
    <xf numFmtId="0" fontId="2" fillId="0" borderId="46" xfId="0" applyNumberFormat="1" applyFont="1" applyFill="1" applyBorder="1" applyAlignment="1">
      <alignment horizontal="left" vertical="center"/>
    </xf>
    <xf numFmtId="0" fontId="5" fillId="0" borderId="46" xfId="0" applyNumberFormat="1" applyFont="1" applyFill="1" applyBorder="1" applyAlignment="1">
      <alignment horizontal="center" vertical="center"/>
    </xf>
    <xf numFmtId="0" fontId="5" fillId="0" borderId="64" xfId="0" applyNumberFormat="1" applyFont="1" applyFill="1" applyBorder="1" applyAlignment="1">
      <alignment horizontal="center" vertical="center"/>
    </xf>
    <xf numFmtId="0" fontId="61" fillId="0" borderId="31" xfId="0" applyNumberFormat="1" applyFont="1" applyFill="1" applyBorder="1" applyAlignment="1">
      <alignment vertical="center"/>
    </xf>
    <xf numFmtId="0" fontId="61" fillId="0" borderId="0" xfId="0" applyNumberFormat="1" applyFont="1" applyFill="1" applyBorder="1" applyAlignment="1">
      <alignment horizontal="right" vertical="center"/>
    </xf>
    <xf numFmtId="0" fontId="101" fillId="0" borderId="0" xfId="0" applyNumberFormat="1" applyFont="1" applyFill="1" applyBorder="1" applyAlignment="1">
      <alignment horizontal="center" vertical="center"/>
    </xf>
    <xf numFmtId="0" fontId="5" fillId="0" borderId="32" xfId="0" applyNumberFormat="1" applyFont="1" applyFill="1" applyBorder="1" applyAlignment="1">
      <alignment horizontal="center" vertical="center"/>
    </xf>
    <xf numFmtId="0" fontId="61" fillId="0" borderId="32" xfId="0" applyNumberFormat="1" applyFont="1" applyFill="1" applyBorder="1" applyAlignment="1">
      <alignment vertical="center"/>
    </xf>
    <xf numFmtId="0" fontId="102" fillId="0" borderId="0" xfId="0" applyNumberFormat="1" applyFont="1" applyFill="1" applyBorder="1" applyAlignment="1">
      <alignment vertical="center"/>
    </xf>
    <xf numFmtId="0" fontId="103" fillId="0" borderId="0" xfId="0" applyNumberFormat="1" applyFont="1" applyFill="1" applyBorder="1" applyAlignment="1">
      <alignment horizontal="left" vertical="center"/>
    </xf>
    <xf numFmtId="0" fontId="61" fillId="0" borderId="37" xfId="0" applyNumberFormat="1" applyFont="1" applyFill="1" applyBorder="1" applyAlignment="1">
      <alignment vertical="center"/>
    </xf>
    <xf numFmtId="0" fontId="2" fillId="0" borderId="41" xfId="0" applyNumberFormat="1" applyFont="1" applyFill="1" applyBorder="1" applyAlignment="1">
      <alignment horizontal="left" vertical="center"/>
    </xf>
    <xf numFmtId="0" fontId="61" fillId="0" borderId="41" xfId="0" applyNumberFormat="1" applyFont="1" applyFill="1" applyBorder="1" applyAlignment="1">
      <alignment vertical="center"/>
    </xf>
    <xf numFmtId="0" fontId="61" fillId="0" borderId="38" xfId="0" applyNumberFormat="1" applyFont="1" applyFill="1" applyBorder="1" applyAlignment="1">
      <alignment vertical="center"/>
    </xf>
    <xf numFmtId="41" fontId="2" fillId="0" borderId="0" xfId="0" applyNumberFormat="1" applyFont="1" applyFill="1" applyBorder="1">
      <alignment vertical="center"/>
    </xf>
    <xf numFmtId="0" fontId="2" fillId="34" borderId="0" xfId="0" applyFont="1" applyFill="1" applyBorder="1" applyProtection="1">
      <alignment vertical="center"/>
      <protection locked="0"/>
    </xf>
    <xf numFmtId="198" fontId="10" fillId="0" borderId="0" xfId="78" applyNumberFormat="1" applyFont="1" applyFill="1" applyBorder="1" applyAlignment="1">
      <alignment horizontal="center" vertical="center"/>
    </xf>
    <xf numFmtId="0" fontId="87" fillId="34" borderId="54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83" fillId="33" borderId="58" xfId="0" applyFont="1" applyFill="1" applyBorder="1">
      <alignment vertical="center"/>
    </xf>
    <xf numFmtId="0" fontId="81" fillId="28" borderId="69" xfId="0" applyNumberFormat="1" applyFont="1" applyFill="1" applyBorder="1" applyAlignment="1">
      <alignment horizontal="center" vertical="center"/>
    </xf>
    <xf numFmtId="49" fontId="66" fillId="0" borderId="40" xfId="78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64" fillId="0" borderId="0" xfId="79" applyNumberFormat="1" applyFont="1" applyFill="1" applyAlignment="1">
      <alignment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79" applyNumberFormat="1" applyFont="1" applyFill="1" applyAlignment="1">
      <alignment horizontal="left" vertical="center" indent="2"/>
    </xf>
    <xf numFmtId="0" fontId="48" fillId="0" borderId="0" xfId="79" applyNumberFormat="1" applyFont="1" applyFill="1" applyAlignment="1">
      <alignment horizontal="left" vertical="center"/>
    </xf>
    <xf numFmtId="190" fontId="104" fillId="37" borderId="41" xfId="108" applyNumberFormat="1" applyFont="1" applyFill="1" applyBorder="1" applyAlignment="1">
      <alignment horizontal="center" vertical="center" wrapText="1"/>
    </xf>
    <xf numFmtId="49" fontId="60" fillId="37" borderId="41" xfId="79" applyNumberFormat="1" applyFont="1" applyFill="1" applyBorder="1" applyAlignment="1">
      <alignment horizontal="center" vertical="center" wrapText="1"/>
    </xf>
    <xf numFmtId="0" fontId="48" fillId="0" borderId="0" xfId="79" applyNumberFormat="1" applyFont="1" applyFill="1" applyBorder="1" applyAlignment="1">
      <alignment horizontal="left" vertical="center" inden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8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41" xfId="79" applyNumberFormat="1" applyFont="1" applyFill="1" applyBorder="1" applyAlignment="1">
      <alignment horizontal="center" vertical="center"/>
    </xf>
    <xf numFmtId="190" fontId="60" fillId="37" borderId="0" xfId="0" applyNumberFormat="1" applyFont="1" applyFill="1" applyBorder="1" applyAlignment="1">
      <alignment horizontal="center" vertical="center" wrapText="1"/>
    </xf>
    <xf numFmtId="190" fontId="60" fillId="37" borderId="41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41" xfId="0" applyNumberFormat="1" applyFont="1" applyFill="1" applyBorder="1" applyAlignment="1">
      <alignment horizontal="center" vertical="center"/>
    </xf>
    <xf numFmtId="190" fontId="48" fillId="37" borderId="0" xfId="0" applyNumberFormat="1" applyFont="1" applyFill="1" applyAlignment="1">
      <alignment horizontal="center" vertical="center"/>
    </xf>
    <xf numFmtId="190" fontId="48" fillId="37" borderId="41" xfId="0" applyNumberFormat="1" applyFont="1" applyFill="1" applyBorder="1" applyAlignment="1">
      <alignment horizontal="center" vertical="center"/>
    </xf>
    <xf numFmtId="190" fontId="104" fillId="37" borderId="0" xfId="108" applyNumberFormat="1" applyFont="1" applyFill="1" applyBorder="1" applyAlignment="1">
      <alignment horizontal="center" vertical="center" wrapText="1"/>
    </xf>
    <xf numFmtId="190" fontId="104" fillId="37" borderId="41" xfId="108" applyNumberFormat="1" applyFont="1" applyFill="1" applyBorder="1" applyAlignment="1">
      <alignment horizontal="center" vertical="center" wrapText="1"/>
    </xf>
    <xf numFmtId="190" fontId="104" fillId="37" borderId="0" xfId="108" applyNumberFormat="1" applyFont="1" applyFill="1" applyBorder="1" applyAlignment="1">
      <alignment horizontal="center" vertical="center"/>
    </xf>
    <xf numFmtId="190" fontId="104" fillId="37" borderId="41" xfId="108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41" xfId="0" applyNumberFormat="1" applyFont="1" applyFill="1" applyBorder="1" applyAlignment="1">
      <alignment horizontal="center" vertical="center"/>
    </xf>
    <xf numFmtId="190" fontId="48" fillId="37" borderId="0" xfId="0" applyNumberFormat="1" applyFont="1" applyFill="1" applyBorder="1" applyAlignment="1">
      <alignment horizontal="center" vertical="center"/>
    </xf>
    <xf numFmtId="190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6" fontId="2" fillId="0" borderId="55" xfId="78" applyNumberFormat="1" applyFont="1" applyFill="1" applyBorder="1" applyAlignment="1">
      <alignment horizontal="center" vertical="center"/>
    </xf>
    <xf numFmtId="196" fontId="2" fillId="0" borderId="57" xfId="78" applyNumberFormat="1" applyFont="1" applyFill="1" applyBorder="1" applyAlignment="1">
      <alignment horizontal="center" vertical="center"/>
    </xf>
    <xf numFmtId="49" fontId="2" fillId="0" borderId="55" xfId="78" applyNumberFormat="1" applyFont="1" applyFill="1" applyBorder="1" applyAlignment="1">
      <alignment horizontal="center" vertical="center"/>
    </xf>
    <xf numFmtId="49" fontId="2" fillId="0" borderId="57" xfId="78" applyNumberFormat="1" applyFont="1" applyFill="1" applyBorder="1" applyAlignment="1">
      <alignment horizontal="center" vertical="center"/>
    </xf>
    <xf numFmtId="196" fontId="2" fillId="0" borderId="56" xfId="78" applyNumberFormat="1" applyFont="1" applyFill="1" applyBorder="1" applyAlignment="1">
      <alignment horizontal="center" vertical="center"/>
    </xf>
    <xf numFmtId="190" fontId="77" fillId="0" borderId="58" xfId="0" applyNumberFormat="1" applyFont="1" applyBorder="1" applyAlignment="1">
      <alignment horizontal="center" vertical="center" wrapText="1"/>
    </xf>
    <xf numFmtId="188" fontId="77" fillId="0" borderId="58" xfId="0" applyNumberFormat="1" applyFont="1" applyBorder="1" applyAlignment="1">
      <alignment horizontal="center" vertical="center" wrapText="1"/>
    </xf>
    <xf numFmtId="192" fontId="52" fillId="0" borderId="0" xfId="0" applyNumberFormat="1" applyFont="1" applyBorder="1" applyAlignment="1">
      <alignment horizontal="center" vertical="center"/>
    </xf>
    <xf numFmtId="209" fontId="52" fillId="0" borderId="0" xfId="0" applyNumberFormat="1" applyFont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center" wrapText="1"/>
    </xf>
    <xf numFmtId="203" fontId="52" fillId="0" borderId="0" xfId="0" applyNumberFormat="1" applyFont="1" applyBorder="1" applyAlignment="1">
      <alignment horizontal="left" vertical="center"/>
    </xf>
    <xf numFmtId="209" fontId="69" fillId="0" borderId="41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201" fontId="69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horizontal="center" vertical="center"/>
    </xf>
    <xf numFmtId="192" fontId="52" fillId="0" borderId="41" xfId="0" applyNumberFormat="1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202" fontId="52" fillId="0" borderId="0" xfId="0" applyNumberFormat="1" applyFont="1" applyBorder="1" applyAlignment="1">
      <alignment horizontal="center" vertical="center"/>
    </xf>
    <xf numFmtId="188" fontId="52" fillId="0" borderId="0" xfId="0" applyNumberFormat="1" applyFont="1" applyBorder="1" applyAlignment="1">
      <alignment horizontal="center" vertical="center"/>
    </xf>
    <xf numFmtId="188" fontId="52" fillId="0" borderId="41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/>
    </xf>
    <xf numFmtId="203" fontId="52" fillId="0" borderId="0" xfId="0" applyNumberFormat="1" applyFont="1" applyBorder="1" applyAlignment="1">
      <alignment horizontal="center" vertical="center"/>
    </xf>
    <xf numFmtId="199" fontId="52" fillId="0" borderId="46" xfId="0" applyNumberFormat="1" applyFont="1" applyBorder="1" applyAlignment="1">
      <alignment horizontal="right" vertical="center"/>
    </xf>
    <xf numFmtId="2" fontId="52" fillId="0" borderId="0" xfId="0" applyNumberFormat="1" applyFont="1" applyBorder="1" applyAlignment="1">
      <alignment horizontal="right" vertical="center"/>
    </xf>
    <xf numFmtId="207" fontId="52" fillId="0" borderId="0" xfId="0" applyNumberFormat="1" applyFont="1" applyBorder="1" applyAlignment="1">
      <alignment horizontal="center" vertical="center"/>
    </xf>
    <xf numFmtId="210" fontId="52" fillId="0" borderId="46" xfId="0" applyNumberFormat="1" applyFont="1" applyBorder="1" applyAlignment="1">
      <alignment horizontal="center" vertical="center"/>
    </xf>
    <xf numFmtId="212" fontId="52" fillId="0" borderId="0" xfId="0" applyNumberFormat="1" applyFont="1" applyBorder="1" applyAlignment="1">
      <alignment horizontal="center" vertical="center" shrinkToFit="1"/>
    </xf>
    <xf numFmtId="208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 shrinkToFit="1"/>
    </xf>
    <xf numFmtId="0" fontId="52" fillId="0" borderId="41" xfId="0" applyNumberFormat="1" applyFont="1" applyBorder="1" applyAlignment="1">
      <alignment horizontal="right" vertical="center"/>
    </xf>
    <xf numFmtId="0" fontId="69" fillId="0" borderId="59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 vertical="center"/>
    </xf>
    <xf numFmtId="0" fontId="67" fillId="0" borderId="59" xfId="0" applyFont="1" applyBorder="1" applyAlignment="1">
      <alignment horizontal="right" vertical="center" shrinkToFit="1"/>
    </xf>
    <xf numFmtId="0" fontId="67" fillId="0" borderId="62" xfId="0" applyFont="1" applyBorder="1" applyAlignment="1">
      <alignment horizontal="right" vertical="center" shrinkToFit="1"/>
    </xf>
    <xf numFmtId="0" fontId="67" fillId="0" borderId="60" xfId="0" applyFont="1" applyBorder="1" applyAlignment="1">
      <alignment horizontal="right" vertical="center" shrinkToFit="1"/>
    </xf>
    <xf numFmtId="209" fontId="69" fillId="0" borderId="59" xfId="0" applyNumberFormat="1" applyFont="1" applyBorder="1" applyAlignment="1">
      <alignment vertical="center"/>
    </xf>
    <xf numFmtId="209" fontId="69" fillId="0" borderId="62" xfId="0" applyNumberFormat="1" applyFont="1" applyBorder="1" applyAlignment="1">
      <alignment vertical="center"/>
    </xf>
    <xf numFmtId="0" fontId="69" fillId="0" borderId="62" xfId="0" applyFont="1" applyBorder="1" applyAlignment="1">
      <alignment vertical="center"/>
    </xf>
    <xf numFmtId="0" fontId="69" fillId="0" borderId="60" xfId="0" applyFont="1" applyBorder="1" applyAlignment="1">
      <alignment vertical="center"/>
    </xf>
    <xf numFmtId="0" fontId="69" fillId="0" borderId="59" xfId="0" applyFont="1" applyBorder="1" applyAlignment="1">
      <alignment horizontal="right" vertical="center" shrinkToFit="1"/>
    </xf>
    <xf numFmtId="0" fontId="66" fillId="0" borderId="62" xfId="0" applyFont="1" applyBorder="1" applyAlignment="1">
      <alignment horizontal="right" vertical="center"/>
    </xf>
    <xf numFmtId="0" fontId="0" fillId="0" borderId="60" xfId="0" applyBorder="1" applyAlignment="1">
      <alignment horizontal="right" vertical="center"/>
    </xf>
    <xf numFmtId="0" fontId="69" fillId="0" borderId="59" xfId="0" applyNumberFormat="1" applyFont="1" applyBorder="1" applyAlignment="1">
      <alignment horizontal="right" vertical="center" indent="1" shrinkToFit="1"/>
    </xf>
    <xf numFmtId="0" fontId="69" fillId="0" borderId="62" xfId="0" applyNumberFormat="1" applyFont="1" applyBorder="1" applyAlignment="1">
      <alignment horizontal="right" vertical="center" indent="1" shrinkToFit="1"/>
    </xf>
    <xf numFmtId="0" fontId="69" fillId="0" borderId="60" xfId="0" applyNumberFormat="1" applyFont="1" applyBorder="1" applyAlignment="1">
      <alignment horizontal="right" vertical="center" indent="1" shrinkToFit="1"/>
    </xf>
    <xf numFmtId="209" fontId="69" fillId="0" borderId="59" xfId="0" applyNumberFormat="1" applyFont="1" applyBorder="1" applyAlignment="1">
      <alignment vertical="center" shrinkToFit="1"/>
    </xf>
    <xf numFmtId="209" fontId="69" fillId="0" borderId="62" xfId="0" applyNumberFormat="1" applyFont="1" applyBorder="1" applyAlignment="1">
      <alignment vertical="center" shrinkToFit="1"/>
    </xf>
    <xf numFmtId="0" fontId="69" fillId="0" borderId="62" xfId="0" applyNumberFormat="1" applyFont="1" applyBorder="1" applyAlignment="1">
      <alignment vertical="center"/>
    </xf>
    <xf numFmtId="201" fontId="69" fillId="0" borderId="59" xfId="0" applyNumberFormat="1" applyFont="1" applyBorder="1" applyAlignment="1">
      <alignment horizontal="center" vertical="center" shrinkToFit="1"/>
    </xf>
    <xf numFmtId="0" fontId="66" fillId="0" borderId="62" xfId="0" applyFont="1" applyBorder="1" applyAlignment="1">
      <alignment horizontal="center" vertical="center" shrinkToFit="1"/>
    </xf>
    <xf numFmtId="0" fontId="0" fillId="0" borderId="60" xfId="0" applyBorder="1" applyAlignment="1">
      <alignment horizontal="center" vertical="center" shrinkToFit="1"/>
    </xf>
    <xf numFmtId="203" fontId="52" fillId="0" borderId="41" xfId="0" applyNumberFormat="1" applyFont="1" applyBorder="1" applyAlignment="1">
      <alignment horizontal="center" vertical="center" shrinkToFit="1"/>
    </xf>
    <xf numFmtId="49" fontId="52" fillId="0" borderId="0" xfId="0" applyNumberFormat="1" applyFont="1" applyBorder="1" applyAlignment="1">
      <alignment horizontal="center" vertical="center"/>
    </xf>
    <xf numFmtId="2" fontId="52" fillId="0" borderId="59" xfId="0" applyNumberFormat="1" applyFont="1" applyBorder="1" applyAlignment="1">
      <alignment horizontal="right" vertical="center"/>
    </xf>
    <xf numFmtId="2" fontId="52" fillId="0" borderId="62" xfId="0" applyNumberFormat="1" applyFont="1" applyBorder="1" applyAlignment="1">
      <alignment horizontal="right" vertical="center"/>
    </xf>
    <xf numFmtId="203" fontId="52" fillId="0" borderId="62" xfId="0" applyNumberFormat="1" applyFont="1" applyBorder="1" applyAlignment="1">
      <alignment horizontal="center" vertical="center"/>
    </xf>
    <xf numFmtId="0" fontId="69" fillId="0" borderId="59" xfId="0" applyFont="1" applyBorder="1" applyAlignment="1">
      <alignment horizontal="center" vertical="center" shrinkToFit="1"/>
    </xf>
    <xf numFmtId="0" fontId="66" fillId="0" borderId="62" xfId="0" applyFont="1" applyBorder="1" applyAlignment="1">
      <alignment vertical="center"/>
    </xf>
    <xf numFmtId="0" fontId="0" fillId="0" borderId="60" xfId="0" applyBorder="1" applyAlignment="1">
      <alignment vertical="center"/>
    </xf>
    <xf numFmtId="0" fontId="69" fillId="0" borderId="58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9" fillId="0" borderId="62" xfId="0" applyFont="1" applyBorder="1" applyAlignment="1">
      <alignment horizontal="center" vertical="center" shrinkToFit="1"/>
    </xf>
    <xf numFmtId="0" fontId="69" fillId="0" borderId="60" xfId="0" applyFont="1" applyBorder="1" applyAlignment="1">
      <alignment horizontal="center" vertical="center" shrinkToFit="1"/>
    </xf>
    <xf numFmtId="0" fontId="67" fillId="0" borderId="31" xfId="0" applyFont="1" applyBorder="1" applyAlignment="1">
      <alignment horizontal="center" vertical="center" shrinkToFit="1"/>
    </xf>
    <xf numFmtId="0" fontId="67" fillId="0" borderId="0" xfId="0" applyFont="1" applyBorder="1" applyAlignment="1">
      <alignment horizontal="center" vertical="center" shrinkToFit="1"/>
    </xf>
    <xf numFmtId="0" fontId="67" fillId="0" borderId="32" xfId="0" applyFont="1" applyBorder="1" applyAlignment="1">
      <alignment horizontal="center" vertical="center" shrinkToFit="1"/>
    </xf>
    <xf numFmtId="0" fontId="69" fillId="0" borderId="63" xfId="0" applyFont="1" applyBorder="1" applyAlignment="1">
      <alignment horizontal="center" vertical="center" shrinkToFit="1"/>
    </xf>
    <xf numFmtId="0" fontId="69" fillId="0" borderId="46" xfId="0" applyFont="1" applyBorder="1" applyAlignment="1">
      <alignment horizontal="center" vertical="center" shrinkToFit="1"/>
    </xf>
    <xf numFmtId="0" fontId="69" fillId="0" borderId="64" xfId="0" applyFont="1" applyBorder="1" applyAlignment="1">
      <alignment horizontal="center" vertical="center" shrinkToFit="1"/>
    </xf>
    <xf numFmtId="0" fontId="0" fillId="0" borderId="46" xfId="0" applyBorder="1" applyAlignment="1">
      <alignment vertical="center"/>
    </xf>
    <xf numFmtId="0" fontId="0" fillId="0" borderId="64" xfId="0" applyBorder="1" applyAlignment="1">
      <alignment vertical="center"/>
    </xf>
    <xf numFmtId="0" fontId="69" fillId="0" borderId="31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69" fillId="0" borderId="63" xfId="0" applyFont="1" applyBorder="1" applyAlignment="1">
      <alignment horizontal="center" vertical="center"/>
    </xf>
    <xf numFmtId="0" fontId="69" fillId="0" borderId="64" xfId="0" applyFont="1" applyBorder="1" applyAlignment="1">
      <alignment horizontal="center" vertical="center"/>
    </xf>
    <xf numFmtId="0" fontId="67" fillId="0" borderId="63" xfId="0" applyFont="1" applyBorder="1" applyAlignment="1">
      <alignment horizontal="center" vertical="center" shrinkToFit="1"/>
    </xf>
    <xf numFmtId="0" fontId="67" fillId="0" borderId="46" xfId="0" applyFont="1" applyBorder="1" applyAlignment="1">
      <alignment horizontal="center" vertical="center" shrinkToFit="1"/>
    </xf>
    <xf numFmtId="0" fontId="67" fillId="0" borderId="64" xfId="0" applyFont="1" applyBorder="1" applyAlignment="1">
      <alignment horizontal="center" vertical="center" shrinkToFit="1"/>
    </xf>
    <xf numFmtId="209" fontId="69" fillId="0" borderId="63" xfId="0" applyNumberFormat="1" applyFont="1" applyBorder="1" applyAlignment="1">
      <alignment vertical="center"/>
    </xf>
    <xf numFmtId="209" fontId="69" fillId="0" borderId="46" xfId="0" applyNumberFormat="1" applyFont="1" applyBorder="1" applyAlignment="1">
      <alignment vertical="center"/>
    </xf>
    <xf numFmtId="0" fontId="69" fillId="0" borderId="46" xfId="0" applyFont="1" applyBorder="1" applyAlignment="1">
      <alignment vertical="center"/>
    </xf>
    <xf numFmtId="0" fontId="69" fillId="0" borderId="64" xfId="0" applyFont="1" applyBorder="1" applyAlignment="1">
      <alignment vertical="center"/>
    </xf>
    <xf numFmtId="0" fontId="66" fillId="0" borderId="46" xfId="0" applyFont="1" applyBorder="1" applyAlignment="1">
      <alignment vertical="center"/>
    </xf>
    <xf numFmtId="200" fontId="52" fillId="0" borderId="58" xfId="0" applyNumberFormat="1" applyFont="1" applyBorder="1" applyAlignment="1">
      <alignment horizontal="center" vertical="center"/>
    </xf>
    <xf numFmtId="0" fontId="69" fillId="0" borderId="63" xfId="0" applyNumberFormat="1" applyFont="1" applyBorder="1" applyAlignment="1">
      <alignment horizontal="center" vertical="center" shrinkToFit="1"/>
    </xf>
    <xf numFmtId="0" fontId="69" fillId="0" borderId="46" xfId="0" applyNumberFormat="1" applyFont="1" applyBorder="1" applyAlignment="1">
      <alignment horizontal="center" vertical="center" shrinkToFit="1"/>
    </xf>
    <xf numFmtId="0" fontId="69" fillId="0" borderId="64" xfId="0" applyNumberFormat="1" applyFont="1" applyBorder="1" applyAlignment="1">
      <alignment horizontal="center" vertical="center" shrinkToFit="1"/>
    </xf>
    <xf numFmtId="0" fontId="67" fillId="0" borderId="59" xfId="0" applyFont="1" applyBorder="1" applyAlignment="1">
      <alignment horizontal="center" vertical="center" shrinkToFit="1"/>
    </xf>
    <xf numFmtId="0" fontId="67" fillId="0" borderId="62" xfId="0" applyFont="1" applyBorder="1" applyAlignment="1">
      <alignment horizontal="center" vertical="center" shrinkToFit="1"/>
    </xf>
    <xf numFmtId="0" fontId="67" fillId="0" borderId="60" xfId="0" applyFont="1" applyBorder="1" applyAlignment="1">
      <alignment horizontal="center" vertical="center" shrinkToFit="1"/>
    </xf>
    <xf numFmtId="0" fontId="69" fillId="0" borderId="59" xfId="0" applyNumberFormat="1" applyFont="1" applyBorder="1" applyAlignment="1">
      <alignment horizontal="center" vertical="center" shrinkToFit="1"/>
    </xf>
    <xf numFmtId="0" fontId="69" fillId="0" borderId="62" xfId="0" applyNumberFormat="1" applyFont="1" applyBorder="1" applyAlignment="1">
      <alignment horizontal="center" vertical="center" shrinkToFit="1"/>
    </xf>
    <xf numFmtId="0" fontId="69" fillId="0" borderId="60" xfId="0" applyNumberFormat="1" applyFont="1" applyBorder="1" applyAlignment="1">
      <alignment horizontal="center" vertical="center" shrinkToFit="1"/>
    </xf>
    <xf numFmtId="195" fontId="69" fillId="0" borderId="59" xfId="0" applyNumberFormat="1" applyFont="1" applyBorder="1" applyAlignment="1">
      <alignment horizontal="center" vertical="center"/>
    </xf>
    <xf numFmtId="195" fontId="69" fillId="0" borderId="62" xfId="0" applyNumberFormat="1" applyFont="1" applyBorder="1" applyAlignment="1">
      <alignment horizontal="center" vertical="center"/>
    </xf>
    <xf numFmtId="195" fontId="69" fillId="0" borderId="60" xfId="0" applyNumberFormat="1" applyFont="1" applyBorder="1" applyAlignment="1">
      <alignment horizontal="center" vertical="center"/>
    </xf>
    <xf numFmtId="0" fontId="66" fillId="0" borderId="62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10" fontId="52" fillId="0" borderId="41" xfId="0" applyNumberFormat="1" applyFont="1" applyBorder="1" applyAlignment="1">
      <alignment horizontal="center" vertical="center"/>
    </xf>
    <xf numFmtId="49" fontId="69" fillId="0" borderId="0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horizontal="center" vertical="center"/>
    </xf>
    <xf numFmtId="192" fontId="69" fillId="0" borderId="0" xfId="0" applyNumberFormat="1" applyFont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top" wrapText="1"/>
    </xf>
    <xf numFmtId="0" fontId="52" fillId="32" borderId="63" xfId="0" applyNumberFormat="1" applyFont="1" applyFill="1" applyBorder="1" applyAlignment="1">
      <alignment horizontal="center" vertical="center" wrapText="1"/>
    </xf>
    <xf numFmtId="0" fontId="52" fillId="32" borderId="46" xfId="0" applyNumberFormat="1" applyFont="1" applyFill="1" applyBorder="1" applyAlignment="1">
      <alignment horizontal="center" vertical="center" wrapText="1"/>
    </xf>
    <xf numFmtId="0" fontId="52" fillId="32" borderId="64" xfId="0" applyNumberFormat="1" applyFont="1" applyFill="1" applyBorder="1" applyAlignment="1">
      <alignment horizontal="center" vertical="center" wrapText="1"/>
    </xf>
    <xf numFmtId="0" fontId="52" fillId="32" borderId="31" xfId="0" applyNumberFormat="1" applyFont="1" applyFill="1" applyBorder="1" applyAlignment="1">
      <alignment horizontal="center" vertical="center" wrapText="1"/>
    </xf>
    <xf numFmtId="0" fontId="52" fillId="32" borderId="0" xfId="0" applyNumberFormat="1" applyFont="1" applyFill="1" applyBorder="1" applyAlignment="1">
      <alignment horizontal="center" vertical="center" wrapText="1"/>
    </xf>
    <xf numFmtId="0" fontId="52" fillId="32" borderId="32" xfId="0" applyNumberFormat="1" applyFont="1" applyFill="1" applyBorder="1" applyAlignment="1">
      <alignment horizontal="center" vertical="center" wrapText="1"/>
    </xf>
    <xf numFmtId="0" fontId="85" fillId="32" borderId="63" xfId="0" applyNumberFormat="1" applyFont="1" applyFill="1" applyBorder="1" applyAlignment="1">
      <alignment horizontal="center" vertical="center" wrapText="1"/>
    </xf>
    <xf numFmtId="0" fontId="85" fillId="32" borderId="46" xfId="0" applyNumberFormat="1" applyFont="1" applyFill="1" applyBorder="1" applyAlignment="1">
      <alignment horizontal="center" vertical="center" wrapText="1"/>
    </xf>
    <xf numFmtId="0" fontId="85" fillId="32" borderId="64" xfId="0" applyNumberFormat="1" applyFont="1" applyFill="1" applyBorder="1" applyAlignment="1">
      <alignment horizontal="center" vertical="center" wrapText="1"/>
    </xf>
    <xf numFmtId="0" fontId="85" fillId="32" borderId="37" xfId="0" applyNumberFormat="1" applyFont="1" applyFill="1" applyBorder="1" applyAlignment="1">
      <alignment horizontal="center" vertical="center" wrapText="1"/>
    </xf>
    <xf numFmtId="0" fontId="85" fillId="32" borderId="41" xfId="0" applyNumberFormat="1" applyFont="1" applyFill="1" applyBorder="1" applyAlignment="1">
      <alignment horizontal="center" vertical="center" wrapText="1"/>
    </xf>
    <xf numFmtId="0" fontId="85" fillId="32" borderId="38" xfId="0" applyNumberFormat="1" applyFont="1" applyFill="1" applyBorder="1" applyAlignment="1">
      <alignment horizontal="center" vertical="center" wrapText="1"/>
    </xf>
    <xf numFmtId="0" fontId="66" fillId="0" borderId="0" xfId="0" applyFont="1" applyBorder="1" applyAlignment="1">
      <alignment vertical="center"/>
    </xf>
    <xf numFmtId="209" fontId="69" fillId="0" borderId="63" xfId="0" applyNumberFormat="1" applyFont="1" applyBorder="1" applyAlignment="1">
      <alignment vertical="center" shrinkToFit="1"/>
    </xf>
    <xf numFmtId="209" fontId="69" fillId="0" borderId="46" xfId="0" applyNumberFormat="1" applyFont="1" applyBorder="1" applyAlignment="1">
      <alignment vertical="center" shrinkToFit="1"/>
    </xf>
    <xf numFmtId="0" fontId="69" fillId="0" borderId="46" xfId="0" applyNumberFormat="1" applyFont="1" applyBorder="1" applyAlignment="1">
      <alignment vertical="center"/>
    </xf>
    <xf numFmtId="49" fontId="69" fillId="0" borderId="63" xfId="0" applyNumberFormat="1" applyFont="1" applyBorder="1" applyAlignment="1">
      <alignment horizontal="center" vertical="center" shrinkToFit="1"/>
    </xf>
    <xf numFmtId="0" fontId="66" fillId="0" borderId="46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52" fillId="32" borderId="63" xfId="0" applyNumberFormat="1" applyFont="1" applyFill="1" applyBorder="1" applyAlignment="1">
      <alignment horizontal="center" vertical="center"/>
    </xf>
    <xf numFmtId="0" fontId="52" fillId="32" borderId="46" xfId="0" applyNumberFormat="1" applyFont="1" applyFill="1" applyBorder="1" applyAlignment="1">
      <alignment horizontal="center" vertical="center"/>
    </xf>
    <xf numFmtId="0" fontId="52" fillId="32" borderId="64" xfId="0" applyNumberFormat="1" applyFont="1" applyFill="1" applyBorder="1" applyAlignment="1">
      <alignment horizontal="center" vertical="center"/>
    </xf>
    <xf numFmtId="0" fontId="52" fillId="32" borderId="37" xfId="0" applyNumberFormat="1" applyFont="1" applyFill="1" applyBorder="1" applyAlignment="1">
      <alignment horizontal="center" vertical="center"/>
    </xf>
    <xf numFmtId="0" fontId="52" fillId="32" borderId="41" xfId="0" applyNumberFormat="1" applyFont="1" applyFill="1" applyBorder="1" applyAlignment="1">
      <alignment horizontal="center" vertical="center"/>
    </xf>
    <xf numFmtId="0" fontId="52" fillId="32" borderId="38" xfId="0" applyNumberFormat="1" applyFont="1" applyFill="1" applyBorder="1" applyAlignment="1">
      <alignment horizontal="center" vertical="center"/>
    </xf>
    <xf numFmtId="0" fontId="52" fillId="32" borderId="63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64" xfId="0" applyNumberFormat="1" applyFont="1" applyFill="1" applyBorder="1" applyAlignment="1">
      <alignment horizontal="center" vertical="center" shrinkToFit="1"/>
    </xf>
    <xf numFmtId="0" fontId="52" fillId="32" borderId="61" xfId="0" applyNumberFormat="1" applyFont="1" applyFill="1" applyBorder="1" applyAlignment="1">
      <alignment horizontal="center" vertical="center"/>
    </xf>
    <xf numFmtId="0" fontId="52" fillId="32" borderId="37" xfId="0" applyNumberFormat="1" applyFont="1" applyFill="1" applyBorder="1" applyAlignment="1">
      <alignment horizontal="center" vertical="center" shrinkToFit="1"/>
    </xf>
    <xf numFmtId="0" fontId="52" fillId="32" borderId="41" xfId="0" applyNumberFormat="1" applyFont="1" applyFill="1" applyBorder="1" applyAlignment="1">
      <alignment horizontal="center" vertical="center" shrinkToFit="1"/>
    </xf>
    <xf numFmtId="0" fontId="52" fillId="32" borderId="38" xfId="0" applyNumberFormat="1" applyFont="1" applyFill="1" applyBorder="1" applyAlignment="1">
      <alignment horizontal="center" vertical="center" shrinkToFit="1"/>
    </xf>
    <xf numFmtId="49" fontId="52" fillId="0" borderId="58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52" fillId="32" borderId="58" xfId="0" applyNumberFormat="1" applyFont="1" applyFill="1" applyBorder="1" applyAlignment="1">
      <alignment horizontal="center" vertical="center"/>
    </xf>
    <xf numFmtId="208" fontId="52" fillId="0" borderId="58" xfId="0" applyNumberFormat="1" applyFont="1" applyBorder="1" applyAlignment="1">
      <alignment horizontal="center" vertical="center"/>
    </xf>
    <xf numFmtId="0" fontId="52" fillId="32" borderId="13" xfId="0" applyNumberFormat="1" applyFont="1" applyFill="1" applyBorder="1" applyAlignment="1">
      <alignment horizontal="center" vertical="center"/>
    </xf>
    <xf numFmtId="207" fontId="52" fillId="0" borderId="58" xfId="0" applyNumberFormat="1" applyFont="1" applyBorder="1" applyAlignment="1">
      <alignment horizontal="center" vertical="center"/>
    </xf>
    <xf numFmtId="49" fontId="52" fillId="0" borderId="0" xfId="0" applyNumberFormat="1" applyFont="1" applyBorder="1" applyAlignment="1">
      <alignment horizontal="left" vertical="center"/>
    </xf>
    <xf numFmtId="0" fontId="52" fillId="32" borderId="59" xfId="0" applyNumberFormat="1" applyFont="1" applyFill="1" applyBorder="1" applyAlignment="1">
      <alignment horizontal="center" vertical="center"/>
    </xf>
    <xf numFmtId="0" fontId="52" fillId="32" borderId="62" xfId="0" applyNumberFormat="1" applyFont="1" applyFill="1" applyBorder="1" applyAlignment="1">
      <alignment horizontal="center" vertical="center"/>
    </xf>
    <xf numFmtId="0" fontId="52" fillId="32" borderId="60" xfId="0" applyNumberFormat="1" applyFont="1" applyFill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0" fontId="52" fillId="0" borderId="62" xfId="0" applyNumberFormat="1" applyFont="1" applyBorder="1" applyAlignment="1">
      <alignment horizontal="center" vertical="center"/>
    </xf>
    <xf numFmtId="0" fontId="52" fillId="0" borderId="60" xfId="0" applyNumberFormat="1" applyFont="1" applyBorder="1" applyAlignment="1">
      <alignment horizontal="center" vertical="center"/>
    </xf>
    <xf numFmtId="0" fontId="52" fillId="32" borderId="31" xfId="0" applyNumberFormat="1" applyFont="1" applyFill="1" applyBorder="1" applyAlignment="1">
      <alignment horizontal="center" vertical="center"/>
    </xf>
    <xf numFmtId="0" fontId="52" fillId="32" borderId="0" xfId="0" applyNumberFormat="1" applyFont="1" applyFill="1" applyBorder="1" applyAlignment="1">
      <alignment horizontal="center" vertical="center"/>
    </xf>
    <xf numFmtId="0" fontId="52" fillId="32" borderId="32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vertical="center"/>
    </xf>
    <xf numFmtId="200" fontId="52" fillId="0" borderId="59" xfId="0" applyNumberFormat="1" applyFont="1" applyBorder="1" applyAlignment="1">
      <alignment horizontal="center" vertical="center"/>
    </xf>
    <xf numFmtId="200" fontId="52" fillId="0" borderId="62" xfId="0" applyNumberFormat="1" applyFont="1" applyBorder="1" applyAlignment="1">
      <alignment horizontal="center" vertical="center"/>
    </xf>
    <xf numFmtId="200" fontId="52" fillId="0" borderId="60" xfId="0" applyNumberFormat="1" applyFont="1" applyBorder="1" applyAlignment="1">
      <alignment horizontal="center" vertical="center"/>
    </xf>
    <xf numFmtId="209" fontId="52" fillId="0" borderId="63" xfId="0" applyNumberFormat="1" applyFont="1" applyBorder="1" applyAlignment="1">
      <alignment horizontal="center" vertical="center"/>
    </xf>
    <xf numFmtId="209" fontId="52" fillId="0" borderId="46" xfId="0" applyNumberFormat="1" applyFont="1" applyBorder="1" applyAlignment="1">
      <alignment horizontal="center" vertical="center"/>
    </xf>
    <xf numFmtId="209" fontId="52" fillId="0" borderId="64" xfId="0" applyNumberFormat="1" applyFont="1" applyBorder="1" applyAlignment="1">
      <alignment horizontal="center" vertical="center"/>
    </xf>
    <xf numFmtId="209" fontId="52" fillId="0" borderId="31" xfId="0" applyNumberFormat="1" applyFont="1" applyBorder="1" applyAlignment="1">
      <alignment horizontal="center" vertical="center"/>
    </xf>
    <xf numFmtId="209" fontId="52" fillId="0" borderId="32" xfId="0" applyNumberFormat="1" applyFont="1" applyBorder="1" applyAlignment="1">
      <alignment horizontal="center" vertical="center"/>
    </xf>
    <xf numFmtId="209" fontId="52" fillId="0" borderId="37" xfId="0" applyNumberFormat="1" applyFont="1" applyBorder="1" applyAlignment="1">
      <alignment horizontal="center" vertical="center"/>
    </xf>
    <xf numFmtId="209" fontId="52" fillId="0" borderId="41" xfId="0" applyNumberFormat="1" applyFont="1" applyBorder="1" applyAlignment="1">
      <alignment horizontal="center" vertical="center"/>
    </xf>
    <xf numFmtId="209" fontId="52" fillId="0" borderId="38" xfId="0" applyNumberFormat="1" applyFont="1" applyBorder="1" applyAlignment="1">
      <alignment horizontal="center" vertical="center"/>
    </xf>
    <xf numFmtId="209" fontId="52" fillId="0" borderId="59" xfId="0" applyNumberFormat="1" applyFont="1" applyBorder="1" applyAlignment="1">
      <alignment horizontal="center" vertical="center"/>
    </xf>
    <xf numFmtId="209" fontId="52" fillId="0" borderId="62" xfId="0" applyNumberFormat="1" applyFont="1" applyBorder="1" applyAlignment="1">
      <alignment horizontal="center" vertical="center"/>
    </xf>
    <xf numFmtId="209" fontId="52" fillId="0" borderId="60" xfId="0" applyNumberFormat="1" applyFont="1" applyBorder="1" applyAlignment="1">
      <alignment horizontal="center" vertical="center"/>
    </xf>
    <xf numFmtId="195" fontId="52" fillId="0" borderId="59" xfId="0" applyNumberFormat="1" applyFont="1" applyBorder="1" applyAlignment="1">
      <alignment horizontal="center" vertical="center"/>
    </xf>
    <xf numFmtId="195" fontId="52" fillId="0" borderId="62" xfId="0" applyNumberFormat="1" applyFont="1" applyBorder="1" applyAlignment="1">
      <alignment horizontal="center" vertical="center"/>
    </xf>
    <xf numFmtId="195" fontId="52" fillId="0" borderId="60" xfId="0" applyNumberFormat="1" applyFont="1" applyBorder="1" applyAlignment="1">
      <alignment horizontal="center" vertical="center"/>
    </xf>
    <xf numFmtId="0" fontId="52" fillId="32" borderId="59" xfId="0" applyNumberFormat="1" applyFont="1" applyFill="1" applyBorder="1" applyAlignment="1">
      <alignment horizontal="center" vertical="center" shrinkToFit="1"/>
    </xf>
    <xf numFmtId="0" fontId="52" fillId="32" borderId="62" xfId="0" applyNumberFormat="1" applyFont="1" applyFill="1" applyBorder="1" applyAlignment="1">
      <alignment horizontal="center" vertical="center" shrinkToFit="1"/>
    </xf>
    <xf numFmtId="0" fontId="52" fillId="32" borderId="60" xfId="0" applyNumberFormat="1" applyFont="1" applyFill="1" applyBorder="1" applyAlignment="1">
      <alignment horizontal="center" vertical="center" shrinkToFit="1"/>
    </xf>
    <xf numFmtId="197" fontId="52" fillId="0" borderId="59" xfId="0" applyNumberFormat="1" applyFont="1" applyBorder="1" applyAlignment="1">
      <alignment horizontal="center" vertical="center"/>
    </xf>
    <xf numFmtId="197" fontId="52" fillId="0" borderId="62" xfId="0" applyNumberFormat="1" applyFont="1" applyBorder="1" applyAlignment="1">
      <alignment horizontal="center" vertical="center"/>
    </xf>
    <xf numFmtId="197" fontId="52" fillId="0" borderId="60" xfId="0" applyNumberFormat="1" applyFont="1" applyBorder="1" applyAlignment="1">
      <alignment horizontal="center" vertical="center"/>
    </xf>
    <xf numFmtId="0" fontId="77" fillId="0" borderId="58" xfId="0" applyFont="1" applyBorder="1" applyAlignment="1">
      <alignment horizontal="center" vertical="center" wrapText="1"/>
    </xf>
    <xf numFmtId="211" fontId="69" fillId="0" borderId="0" xfId="0" applyNumberFormat="1" applyFont="1" applyBorder="1" applyAlignment="1">
      <alignment horizontal="center" vertical="center"/>
    </xf>
    <xf numFmtId="211" fontId="69" fillId="0" borderId="0" xfId="0" applyNumberFormat="1" applyFont="1" applyBorder="1" applyAlignment="1">
      <alignment horizontal="left" vertical="center"/>
    </xf>
    <xf numFmtId="199" fontId="52" fillId="0" borderId="58" xfId="0" applyNumberFormat="1" applyFont="1" applyBorder="1" applyAlignment="1">
      <alignment horizontal="center" vertical="center"/>
    </xf>
    <xf numFmtId="2" fontId="52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horizontal="center" vertical="center"/>
    </xf>
    <xf numFmtId="0" fontId="10" fillId="0" borderId="60" xfId="0" applyNumberFormat="1" applyFont="1" applyBorder="1" applyAlignment="1">
      <alignment horizontal="center" vertical="center"/>
    </xf>
    <xf numFmtId="41" fontId="66" fillId="0" borderId="61" xfId="86" applyFont="1" applyBorder="1" applyAlignment="1">
      <alignment horizontal="center" vertical="center" wrapText="1"/>
    </xf>
    <xf numFmtId="41" fontId="66" fillId="0" borderId="17" xfId="86" applyFont="1" applyBorder="1" applyAlignment="1">
      <alignment horizontal="center" vertical="center" wrapText="1"/>
    </xf>
    <xf numFmtId="41" fontId="66" fillId="0" borderId="13" xfId="86" applyFont="1" applyBorder="1" applyAlignment="1">
      <alignment horizontal="center" vertical="center" wrapText="1"/>
    </xf>
    <xf numFmtId="0" fontId="81" fillId="28" borderId="55" xfId="0" applyNumberFormat="1" applyFont="1" applyFill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/>
    </xf>
    <xf numFmtId="0" fontId="70" fillId="0" borderId="59" xfId="0" applyFont="1" applyBorder="1" applyAlignment="1">
      <alignment horizontal="center" vertical="center"/>
    </xf>
    <xf numFmtId="0" fontId="70" fillId="0" borderId="62" xfId="0" applyFont="1" applyBorder="1" applyAlignment="1">
      <alignment horizontal="center" vertical="center"/>
    </xf>
    <xf numFmtId="0" fontId="70" fillId="0" borderId="60" xfId="0" applyFont="1" applyBorder="1" applyAlignment="1">
      <alignment horizontal="center" vertical="center"/>
    </xf>
    <xf numFmtId="0" fontId="69" fillId="0" borderId="62" xfId="0" applyFont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/>
    </xf>
    <xf numFmtId="0" fontId="81" fillId="28" borderId="44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/>
    </xf>
    <xf numFmtId="0" fontId="5" fillId="28" borderId="55" xfId="0" applyNumberFormat="1" applyFont="1" applyFill="1" applyBorder="1" applyAlignment="1">
      <alignment horizontal="center" vertical="center"/>
    </xf>
    <xf numFmtId="0" fontId="5" fillId="28" borderId="56" xfId="0" applyNumberFormat="1" applyFont="1" applyFill="1" applyBorder="1" applyAlignment="1">
      <alignment horizontal="center" vertical="center"/>
    </xf>
    <xf numFmtId="0" fontId="5" fillId="28" borderId="57" xfId="0" applyNumberFormat="1" applyFont="1" applyFill="1" applyBorder="1" applyAlignment="1">
      <alignment horizontal="center" vertical="center"/>
    </xf>
    <xf numFmtId="0" fontId="91" fillId="32" borderId="59" xfId="0" applyFont="1" applyFill="1" applyBorder="1" applyAlignment="1">
      <alignment horizontal="center" vertical="center"/>
    </xf>
    <xf numFmtId="0" fontId="91" fillId="32" borderId="62" xfId="0" applyFont="1" applyFill="1" applyBorder="1" applyAlignment="1">
      <alignment horizontal="center" vertical="center"/>
    </xf>
    <xf numFmtId="0" fontId="91" fillId="32" borderId="60" xfId="0" applyFont="1" applyFill="1" applyBorder="1" applyAlignment="1">
      <alignment horizontal="center" vertical="center"/>
    </xf>
    <xf numFmtId="0" fontId="59" fillId="27" borderId="52" xfId="81" applyFont="1" applyFill="1" applyBorder="1" applyAlignment="1">
      <alignment horizontal="center" vertical="center"/>
    </xf>
    <xf numFmtId="0" fontId="59" fillId="27" borderId="49" xfId="81" applyFont="1" applyFill="1" applyBorder="1" applyAlignment="1">
      <alignment horizontal="center" vertical="center"/>
    </xf>
    <xf numFmtId="0" fontId="59" fillId="27" borderId="48" xfId="81" applyFont="1" applyFill="1" applyBorder="1" applyAlignment="1">
      <alignment horizontal="center" vertical="center"/>
    </xf>
    <xf numFmtId="0" fontId="59" fillId="27" borderId="50" xfId="81" applyFont="1" applyFill="1" applyBorder="1" applyAlignment="1">
      <alignment horizontal="center" vertical="center"/>
    </xf>
    <xf numFmtId="0" fontId="59" fillId="27" borderId="13" xfId="81" applyFont="1" applyFill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9" fillId="27" borderId="38" xfId="81" applyFont="1" applyFill="1" applyBorder="1" applyAlignment="1">
      <alignment horizontal="center" vertical="center"/>
    </xf>
  </cellXfs>
  <cellStyles count="109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95"/>
    <cellStyle name="Input [yellow] 3" xfId="102"/>
    <cellStyle name="Input [yellow] 4" xfId="8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96"/>
    <cellStyle name="계산 3" xfId="103"/>
    <cellStyle name="계산 4" xfId="89"/>
    <cellStyle name="나쁨" xfId="49" builtinId="27" customBuiltin="1"/>
    <cellStyle name="뒤에 오는 하이퍼링크_불확도(OPM)" xfId="50"/>
    <cellStyle name="메모" xfId="51" builtinId="10" customBuiltin="1"/>
    <cellStyle name="메모 2" xfId="97"/>
    <cellStyle name="메모 3" xfId="104"/>
    <cellStyle name="메모 4" xfId="90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101"/>
    <cellStyle name="쉼표 [0] 3" xfId="94"/>
    <cellStyle name="스타일 1" xfId="56"/>
    <cellStyle name="연결된 셀" xfId="57" builtinId="24" customBuiltin="1"/>
    <cellStyle name="요약" xfId="58" builtinId="25" customBuiltin="1"/>
    <cellStyle name="요약 2" xfId="98"/>
    <cellStyle name="요약 3" xfId="105"/>
    <cellStyle name="요약 4" xfId="91"/>
    <cellStyle name="입력" xfId="59" builtinId="20" customBuiltin="1"/>
    <cellStyle name="입력 2" xfId="99"/>
    <cellStyle name="입력 3" xfId="106"/>
    <cellStyle name="입력 4" xfId="92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100"/>
    <cellStyle name="출력 3" xfId="107"/>
    <cellStyle name="출력 4" xfId="93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8"/>
    <cellStyle name="표준_교정성적서(KOLAS有)" xfId="87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118</xdr:row>
      <xdr:rowOff>9525</xdr:rowOff>
    </xdr:from>
    <xdr:ext cx="331245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33625" y="228885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33625" y="228885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119</xdr:row>
      <xdr:rowOff>9525</xdr:rowOff>
    </xdr:from>
    <xdr:ext cx="331245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048000" y="230790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048000" y="230790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115</xdr:row>
      <xdr:rowOff>9525</xdr:rowOff>
    </xdr:from>
    <xdr:to>
      <xdr:col>7</xdr:col>
      <xdr:colOff>267929</xdr:colOff>
      <xdr:row>115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138</xdr:row>
          <xdr:rowOff>133350</xdr:rowOff>
        </xdr:from>
        <xdr:to>
          <xdr:col>4</xdr:col>
          <xdr:colOff>114300</xdr:colOff>
          <xdr:row>139</xdr:row>
          <xdr:rowOff>123825</xdr:rowOff>
        </xdr:to>
        <xdr:sp macro="" textlink="">
          <xdr:nvSpPr>
            <xdr:cNvPr id="2453" name="Object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31</xdr:col>
          <xdr:colOff>95250</xdr:colOff>
          <xdr:row>37</xdr:row>
          <xdr:rowOff>209550</xdr:rowOff>
        </xdr:to>
        <xdr:sp macro="" textlink="">
          <xdr:nvSpPr>
            <xdr:cNvPr id="2454" name="Object 406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77</xdr:row>
          <xdr:rowOff>38100</xdr:rowOff>
        </xdr:from>
        <xdr:to>
          <xdr:col>6</xdr:col>
          <xdr:colOff>95250</xdr:colOff>
          <xdr:row>78</xdr:row>
          <xdr:rowOff>180975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98</xdr:row>
          <xdr:rowOff>200025</xdr:rowOff>
        </xdr:from>
        <xdr:to>
          <xdr:col>19</xdr:col>
          <xdr:colOff>19050</xdr:colOff>
          <xdr:row>100</xdr:row>
          <xdr:rowOff>0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98</xdr:row>
          <xdr:rowOff>200025</xdr:rowOff>
        </xdr:from>
        <xdr:to>
          <xdr:col>39</xdr:col>
          <xdr:colOff>104775</xdr:colOff>
          <xdr:row>100</xdr:row>
          <xdr:rowOff>0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53</xdr:row>
          <xdr:rowOff>38100</xdr:rowOff>
        </xdr:from>
        <xdr:to>
          <xdr:col>13</xdr:col>
          <xdr:colOff>123825</xdr:colOff>
          <xdr:row>54</xdr:row>
          <xdr:rowOff>200025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53</xdr:row>
          <xdr:rowOff>219075</xdr:rowOff>
        </xdr:from>
        <xdr:to>
          <xdr:col>17</xdr:col>
          <xdr:colOff>123825</xdr:colOff>
          <xdr:row>55</xdr:row>
          <xdr:rowOff>0</xdr:rowOff>
        </xdr:to>
        <xdr:sp macro="" textlink="">
          <xdr:nvSpPr>
            <xdr:cNvPr id="2459" name="Object 411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119</xdr:row>
          <xdr:rowOff>38100</xdr:rowOff>
        </xdr:from>
        <xdr:to>
          <xdr:col>11</xdr:col>
          <xdr:colOff>9525</xdr:colOff>
          <xdr:row>120</xdr:row>
          <xdr:rowOff>200025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120</xdr:row>
          <xdr:rowOff>9525</xdr:rowOff>
        </xdr:from>
        <xdr:to>
          <xdr:col>15</xdr:col>
          <xdr:colOff>0</xdr:colOff>
          <xdr:row>121</xdr:row>
          <xdr:rowOff>0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110</xdr:row>
          <xdr:rowOff>28575</xdr:rowOff>
        </xdr:from>
        <xdr:to>
          <xdr:col>10</xdr:col>
          <xdr:colOff>9525</xdr:colOff>
          <xdr:row>111</xdr:row>
          <xdr:rowOff>171450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99</xdr:row>
          <xdr:rowOff>0</xdr:rowOff>
        </xdr:from>
        <xdr:to>
          <xdr:col>24</xdr:col>
          <xdr:colOff>9525</xdr:colOff>
          <xdr:row>99</xdr:row>
          <xdr:rowOff>219075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99</xdr:row>
          <xdr:rowOff>0</xdr:rowOff>
        </xdr:from>
        <xdr:to>
          <xdr:col>29</xdr:col>
          <xdr:colOff>47625</xdr:colOff>
          <xdr:row>99</xdr:row>
          <xdr:rowOff>219075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57150</xdr:colOff>
          <xdr:row>99</xdr:row>
          <xdr:rowOff>0</xdr:rowOff>
        </xdr:from>
        <xdr:to>
          <xdr:col>39</xdr:col>
          <xdr:colOff>9525</xdr:colOff>
          <xdr:row>99</xdr:row>
          <xdr:rowOff>219075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107</xdr:row>
          <xdr:rowOff>200025</xdr:rowOff>
        </xdr:from>
        <xdr:to>
          <xdr:col>15</xdr:col>
          <xdr:colOff>28575</xdr:colOff>
          <xdr:row>109</xdr:row>
          <xdr:rowOff>0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107</xdr:row>
          <xdr:rowOff>200025</xdr:rowOff>
        </xdr:from>
        <xdr:to>
          <xdr:col>26</xdr:col>
          <xdr:colOff>0</xdr:colOff>
          <xdr:row>109</xdr:row>
          <xdr:rowOff>19050</xdr:rowOff>
        </xdr:to>
        <xdr:sp macro="" textlink="">
          <xdr:nvSpPr>
            <xdr:cNvPr id="2467" name="Object 419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108</xdr:row>
          <xdr:rowOff>0</xdr:rowOff>
        </xdr:from>
        <xdr:to>
          <xdr:col>20</xdr:col>
          <xdr:colOff>0</xdr:colOff>
          <xdr:row>108</xdr:row>
          <xdr:rowOff>219075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108</xdr:row>
          <xdr:rowOff>0</xdr:rowOff>
        </xdr:from>
        <xdr:to>
          <xdr:col>25</xdr:col>
          <xdr:colOff>28575</xdr:colOff>
          <xdr:row>108</xdr:row>
          <xdr:rowOff>219075</xdr:rowOff>
        </xdr:to>
        <xdr:sp macro="" textlink="">
          <xdr:nvSpPr>
            <xdr:cNvPr id="2469" name="Object 421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113</xdr:row>
          <xdr:rowOff>38100</xdr:rowOff>
        </xdr:from>
        <xdr:to>
          <xdr:col>10</xdr:col>
          <xdr:colOff>9525</xdr:colOff>
          <xdr:row>114</xdr:row>
          <xdr:rowOff>200025</xdr:rowOff>
        </xdr:to>
        <xdr:sp macro="" textlink="">
          <xdr:nvSpPr>
            <xdr:cNvPr id="2470" name="Object 422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142875</xdr:colOff>
          <xdr:row>114</xdr:row>
          <xdr:rowOff>219075</xdr:rowOff>
        </xdr:to>
        <xdr:sp macro="" textlink="">
          <xdr:nvSpPr>
            <xdr:cNvPr id="2471" name="Object 423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123</xdr:row>
          <xdr:rowOff>76200</xdr:rowOff>
        </xdr:from>
        <xdr:to>
          <xdr:col>10</xdr:col>
          <xdr:colOff>0</xdr:colOff>
          <xdr:row>125</xdr:row>
          <xdr:rowOff>200025</xdr:rowOff>
        </xdr:to>
        <xdr:sp macro="" textlink="">
          <xdr:nvSpPr>
            <xdr:cNvPr id="2472" name="Object 424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125</xdr:row>
          <xdr:rowOff>9525</xdr:rowOff>
        </xdr:from>
        <xdr:to>
          <xdr:col>15</xdr:col>
          <xdr:colOff>0</xdr:colOff>
          <xdr:row>126</xdr:row>
          <xdr:rowOff>0</xdr:rowOff>
        </xdr:to>
        <xdr:sp macro="" textlink="">
          <xdr:nvSpPr>
            <xdr:cNvPr id="2473" name="Object 425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132</xdr:row>
          <xdr:rowOff>9525</xdr:rowOff>
        </xdr:from>
        <xdr:to>
          <xdr:col>7</xdr:col>
          <xdr:colOff>133350</xdr:colOff>
          <xdr:row>132</xdr:row>
          <xdr:rowOff>209550</xdr:rowOff>
        </xdr:to>
        <xdr:sp macro="" textlink="">
          <xdr:nvSpPr>
            <xdr:cNvPr id="2474" name="Object 426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119</xdr:row>
          <xdr:rowOff>123825</xdr:rowOff>
        </xdr:from>
        <xdr:to>
          <xdr:col>18</xdr:col>
          <xdr:colOff>104775</xdr:colOff>
          <xdr:row>120</xdr:row>
          <xdr:rowOff>85725</xdr:rowOff>
        </xdr:to>
        <xdr:sp macro="" textlink="">
          <xdr:nvSpPr>
            <xdr:cNvPr id="2475" name="Object 427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9525</xdr:rowOff>
        </xdr:from>
        <xdr:to>
          <xdr:col>6</xdr:col>
          <xdr:colOff>123825</xdr:colOff>
          <xdr:row>118</xdr:row>
          <xdr:rowOff>209550</xdr:rowOff>
        </xdr:to>
        <xdr:sp macro="" textlink="">
          <xdr:nvSpPr>
            <xdr:cNvPr id="2476" name="Object 428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60</xdr:row>
          <xdr:rowOff>200025</xdr:rowOff>
        </xdr:from>
        <xdr:to>
          <xdr:col>15</xdr:col>
          <xdr:colOff>133350</xdr:colOff>
          <xdr:row>62</xdr:row>
          <xdr:rowOff>0</xdr:rowOff>
        </xdr:to>
        <xdr:sp macro="" textlink="">
          <xdr:nvSpPr>
            <xdr:cNvPr id="2477" name="Object 429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60</xdr:row>
          <xdr:rowOff>200025</xdr:rowOff>
        </xdr:from>
        <xdr:to>
          <xdr:col>35</xdr:col>
          <xdr:colOff>66675</xdr:colOff>
          <xdr:row>62</xdr:row>
          <xdr:rowOff>9525</xdr:rowOff>
        </xdr:to>
        <xdr:sp macro="" textlink="">
          <xdr:nvSpPr>
            <xdr:cNvPr id="2478" name="Object 430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67</xdr:row>
          <xdr:rowOff>219075</xdr:rowOff>
        </xdr:from>
        <xdr:to>
          <xdr:col>18</xdr:col>
          <xdr:colOff>123825</xdr:colOff>
          <xdr:row>70</xdr:row>
          <xdr:rowOff>0</xdr:rowOff>
        </xdr:to>
        <xdr:sp macro="" textlink="">
          <xdr:nvSpPr>
            <xdr:cNvPr id="2479" name="Object 431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68</xdr:row>
          <xdr:rowOff>85725</xdr:rowOff>
        </xdr:from>
        <xdr:to>
          <xdr:col>29</xdr:col>
          <xdr:colOff>76200</xdr:colOff>
          <xdr:row>69</xdr:row>
          <xdr:rowOff>114300</xdr:rowOff>
        </xdr:to>
        <xdr:sp macro="" textlink="">
          <xdr:nvSpPr>
            <xdr:cNvPr id="2480" name="Object 432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84</xdr:row>
          <xdr:rowOff>219075</xdr:rowOff>
        </xdr:from>
        <xdr:to>
          <xdr:col>30</xdr:col>
          <xdr:colOff>85725</xdr:colOff>
          <xdr:row>87</xdr:row>
          <xdr:rowOff>0</xdr:rowOff>
        </xdr:to>
        <xdr:sp macro="" textlink="">
          <xdr:nvSpPr>
            <xdr:cNvPr id="2481" name="Object 433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92</xdr:row>
          <xdr:rowOff>9525</xdr:rowOff>
        </xdr:from>
        <xdr:to>
          <xdr:col>11</xdr:col>
          <xdr:colOff>142875</xdr:colOff>
          <xdr:row>92</xdr:row>
          <xdr:rowOff>209550</xdr:rowOff>
        </xdr:to>
        <xdr:sp macro="" textlink="">
          <xdr:nvSpPr>
            <xdr:cNvPr id="2482" name="Object 434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99</xdr:row>
          <xdr:rowOff>0</xdr:rowOff>
        </xdr:from>
        <xdr:to>
          <xdr:col>34</xdr:col>
          <xdr:colOff>47625</xdr:colOff>
          <xdr:row>99</xdr:row>
          <xdr:rowOff>219075</xdr:rowOff>
        </xdr:to>
        <xdr:sp macro="" textlink="">
          <xdr:nvSpPr>
            <xdr:cNvPr id="2483" name="Object 435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60</xdr:row>
          <xdr:rowOff>219075</xdr:rowOff>
        </xdr:from>
        <xdr:to>
          <xdr:col>21</xdr:col>
          <xdr:colOff>38100</xdr:colOff>
          <xdr:row>61</xdr:row>
          <xdr:rowOff>209550</xdr:rowOff>
        </xdr:to>
        <xdr:sp macro="" textlink="">
          <xdr:nvSpPr>
            <xdr:cNvPr id="2484" name="Object 436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95250</xdr:colOff>
          <xdr:row>60</xdr:row>
          <xdr:rowOff>219075</xdr:rowOff>
        </xdr:from>
        <xdr:to>
          <xdr:col>28</xdr:col>
          <xdr:colOff>123825</xdr:colOff>
          <xdr:row>61</xdr:row>
          <xdr:rowOff>209550</xdr:rowOff>
        </xdr:to>
        <xdr:sp macro="" textlink="">
          <xdr:nvSpPr>
            <xdr:cNvPr id="2485" name="Object 437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9525</xdr:colOff>
          <xdr:row>60</xdr:row>
          <xdr:rowOff>219075</xdr:rowOff>
        </xdr:from>
        <xdr:to>
          <xdr:col>34</xdr:col>
          <xdr:colOff>38100</xdr:colOff>
          <xdr:row>61</xdr:row>
          <xdr:rowOff>209550</xdr:rowOff>
        </xdr:to>
        <xdr:sp macro="" textlink="">
          <xdr:nvSpPr>
            <xdr:cNvPr id="2486" name="Object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134</xdr:row>
          <xdr:rowOff>200025</xdr:rowOff>
        </xdr:from>
        <xdr:to>
          <xdr:col>8</xdr:col>
          <xdr:colOff>66675</xdr:colOff>
          <xdr:row>136</xdr:row>
          <xdr:rowOff>38100</xdr:rowOff>
        </xdr:to>
        <xdr:sp macro="" textlink="">
          <xdr:nvSpPr>
            <xdr:cNvPr id="2487" name="Object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134</xdr:row>
          <xdr:rowOff>209550</xdr:rowOff>
        </xdr:from>
        <xdr:to>
          <xdr:col>19</xdr:col>
          <xdr:colOff>133350</xdr:colOff>
          <xdr:row>136</xdr:row>
          <xdr:rowOff>28575</xdr:rowOff>
        </xdr:to>
        <xdr:sp macro="" textlink="">
          <xdr:nvSpPr>
            <xdr:cNvPr id="2488" name="Object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135</xdr:row>
          <xdr:rowOff>0</xdr:rowOff>
        </xdr:from>
        <xdr:to>
          <xdr:col>19</xdr:col>
          <xdr:colOff>28575</xdr:colOff>
          <xdr:row>135</xdr:row>
          <xdr:rowOff>219075</xdr:rowOff>
        </xdr:to>
        <xdr:sp macro="" textlink="">
          <xdr:nvSpPr>
            <xdr:cNvPr id="2489" name="Object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14</xdr:col>
          <xdr:colOff>28575</xdr:colOff>
          <xdr:row>135</xdr:row>
          <xdr:rowOff>219075</xdr:rowOff>
        </xdr:to>
        <xdr:sp macro="" textlink="">
          <xdr:nvSpPr>
            <xdr:cNvPr id="2490" name="Object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137</xdr:row>
          <xdr:rowOff>209550</xdr:rowOff>
        </xdr:from>
        <xdr:to>
          <xdr:col>9</xdr:col>
          <xdr:colOff>47625</xdr:colOff>
          <xdr:row>138</xdr:row>
          <xdr:rowOff>200025</xdr:rowOff>
        </xdr:to>
        <xdr:sp macro="" textlink="">
          <xdr:nvSpPr>
            <xdr:cNvPr id="2491" name="Object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139</xdr:row>
          <xdr:rowOff>0</xdr:rowOff>
        </xdr:from>
        <xdr:to>
          <xdr:col>9</xdr:col>
          <xdr:colOff>47625</xdr:colOff>
          <xdr:row>140</xdr:row>
          <xdr:rowOff>0</xdr:rowOff>
        </xdr:to>
        <xdr:sp macro="" textlink="">
          <xdr:nvSpPr>
            <xdr:cNvPr id="2492" name="Object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2.bin"/><Relationship Id="rId21" Type="http://schemas.openxmlformats.org/officeDocument/2006/relationships/image" Target="../media/image9.emf"/><Relationship Id="rId42" Type="http://schemas.openxmlformats.org/officeDocument/2006/relationships/image" Target="../media/image19.emf"/><Relationship Id="rId47" Type="http://schemas.openxmlformats.org/officeDocument/2006/relationships/image" Target="../media/image21.emf"/><Relationship Id="rId63" Type="http://schemas.openxmlformats.org/officeDocument/2006/relationships/oleObject" Target="../embeddings/oleObject33.bin"/><Relationship Id="rId68" Type="http://schemas.openxmlformats.org/officeDocument/2006/relationships/oleObject" Target="../embeddings/oleObject36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8.emf"/><Relationship Id="rId45" Type="http://schemas.openxmlformats.org/officeDocument/2006/relationships/image" Target="../media/image20.emf"/><Relationship Id="rId53" Type="http://schemas.openxmlformats.org/officeDocument/2006/relationships/oleObject" Target="../embeddings/oleObject27.bin"/><Relationship Id="rId58" Type="http://schemas.openxmlformats.org/officeDocument/2006/relationships/image" Target="../media/image26.emf"/><Relationship Id="rId66" Type="http://schemas.openxmlformats.org/officeDocument/2006/relationships/oleObject" Target="../embeddings/oleObject35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31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oleObject" Target="../embeddings/oleObject24.bin"/><Relationship Id="rId56" Type="http://schemas.openxmlformats.org/officeDocument/2006/relationships/image" Target="../media/image25.emf"/><Relationship Id="rId64" Type="http://schemas.openxmlformats.org/officeDocument/2006/relationships/image" Target="../media/image28.emf"/><Relationship Id="rId69" Type="http://schemas.openxmlformats.org/officeDocument/2006/relationships/oleObject" Target="../embeddings/oleObject37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6.bin"/><Relationship Id="rId72" Type="http://schemas.openxmlformats.org/officeDocument/2006/relationships/image" Target="../media/image30.emf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image" Target="../media/image17.emf"/><Relationship Id="rId46" Type="http://schemas.openxmlformats.org/officeDocument/2006/relationships/oleObject" Target="../embeddings/oleObject23.bin"/><Relationship Id="rId59" Type="http://schemas.openxmlformats.org/officeDocument/2006/relationships/oleObject" Target="../embeddings/oleObject30.bin"/><Relationship Id="rId67" Type="http://schemas.openxmlformats.org/officeDocument/2006/relationships/image" Target="../media/image29.emf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4.emf"/><Relationship Id="rId62" Type="http://schemas.openxmlformats.org/officeDocument/2006/relationships/oleObject" Target="../embeddings/oleObject32.bin"/><Relationship Id="rId70" Type="http://schemas.openxmlformats.org/officeDocument/2006/relationships/oleObject" Target="../embeddings/oleObject38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image" Target="../media/image16.emf"/><Relationship Id="rId49" Type="http://schemas.openxmlformats.org/officeDocument/2006/relationships/oleObject" Target="../embeddings/oleObject25.bin"/><Relationship Id="rId57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2.bin"/><Relationship Id="rId52" Type="http://schemas.openxmlformats.org/officeDocument/2006/relationships/image" Target="../media/image23.emf"/><Relationship Id="rId60" Type="http://schemas.openxmlformats.org/officeDocument/2006/relationships/image" Target="../media/image27.emf"/><Relationship Id="rId65" Type="http://schemas.openxmlformats.org/officeDocument/2006/relationships/oleObject" Target="../embeddings/oleObject34.bin"/><Relationship Id="rId73" Type="http://schemas.openxmlformats.org/officeDocument/2006/relationships/oleObject" Target="../embeddings/oleObject4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oleObject" Target="../embeddings/oleObject19.bin"/><Relationship Id="rId34" Type="http://schemas.openxmlformats.org/officeDocument/2006/relationships/oleObject" Target="../embeddings/oleObject16.bin"/><Relationship Id="rId50" Type="http://schemas.openxmlformats.org/officeDocument/2006/relationships/image" Target="../media/image22.emf"/><Relationship Id="rId55" Type="http://schemas.openxmlformats.org/officeDocument/2006/relationships/oleObject" Target="../embeddings/oleObject28.bin"/><Relationship Id="rId7" Type="http://schemas.openxmlformats.org/officeDocument/2006/relationships/image" Target="../media/image2.emf"/><Relationship Id="rId71" Type="http://schemas.openxmlformats.org/officeDocument/2006/relationships/oleObject" Target="../embeddings/oleObject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6" t="s">
        <v>0</v>
      </c>
      <c r="B1" s="337"/>
      <c r="C1" s="337"/>
      <c r="D1" s="337"/>
      <c r="E1" s="337"/>
      <c r="F1" s="337"/>
      <c r="G1" s="337"/>
      <c r="H1" s="338"/>
      <c r="I1" s="339"/>
      <c r="J1" s="340"/>
    </row>
    <row r="2" spans="1:13" ht="12.95" customHeight="1">
      <c r="A2" s="316" t="s">
        <v>1</v>
      </c>
      <c r="B2" s="316"/>
      <c r="C2" s="316"/>
      <c r="D2" s="316"/>
      <c r="E2" s="316"/>
      <c r="F2" s="316"/>
      <c r="G2" s="316"/>
      <c r="H2" s="316"/>
      <c r="I2" s="316"/>
      <c r="J2" s="316"/>
    </row>
    <row r="3" spans="1:13" ht="12.95" customHeight="1">
      <c r="A3" s="317" t="s">
        <v>2</v>
      </c>
      <c r="B3" s="318"/>
      <c r="C3" s="341"/>
      <c r="D3" s="341"/>
      <c r="E3" s="341"/>
      <c r="F3" s="318" t="s">
        <v>3</v>
      </c>
      <c r="G3" s="318"/>
      <c r="H3" s="332"/>
      <c r="I3" s="331"/>
      <c r="J3" s="331"/>
    </row>
    <row r="4" spans="1:13" ht="12.95" customHeight="1">
      <c r="A4" s="318" t="s">
        <v>4</v>
      </c>
      <c r="B4" s="318"/>
      <c r="C4" s="342"/>
      <c r="D4" s="318"/>
      <c r="E4" s="318"/>
      <c r="F4" s="318" t="s">
        <v>5</v>
      </c>
      <c r="G4" s="318"/>
      <c r="H4" s="318"/>
      <c r="I4" s="331"/>
      <c r="J4" s="331"/>
    </row>
    <row r="5" spans="1:13" ht="12.95" customHeight="1">
      <c r="A5" s="318" t="s">
        <v>6</v>
      </c>
      <c r="B5" s="318"/>
      <c r="C5" s="318"/>
      <c r="D5" s="331"/>
      <c r="E5" s="331"/>
      <c r="F5" s="317" t="s">
        <v>7</v>
      </c>
      <c r="G5" s="318"/>
      <c r="H5" s="319"/>
      <c r="I5" s="320"/>
      <c r="J5" s="320"/>
    </row>
    <row r="6" spans="1:13" ht="12.95" customHeight="1">
      <c r="A6" s="318" t="s">
        <v>8</v>
      </c>
      <c r="B6" s="318"/>
      <c r="C6" s="318"/>
      <c r="D6" s="331"/>
      <c r="E6" s="331"/>
      <c r="F6" s="317" t="s">
        <v>9</v>
      </c>
      <c r="G6" s="318"/>
      <c r="H6" s="319"/>
      <c r="I6" s="320"/>
      <c r="J6" s="320"/>
    </row>
    <row r="7" spans="1:13" ht="12.95" customHeight="1">
      <c r="A7" s="318" t="s">
        <v>10</v>
      </c>
      <c r="B7" s="318"/>
      <c r="C7" s="334"/>
      <c r="D7" s="331"/>
      <c r="E7" s="331"/>
      <c r="F7" s="317" t="s">
        <v>11</v>
      </c>
      <c r="G7" s="318"/>
      <c r="H7" s="318"/>
      <c r="I7" s="331"/>
      <c r="J7" s="331"/>
    </row>
    <row r="8" spans="1:13" ht="12.95" customHeight="1">
      <c r="A8" s="318" t="s">
        <v>12</v>
      </c>
      <c r="B8" s="318"/>
      <c r="C8" s="332"/>
      <c r="D8" s="333"/>
      <c r="E8" s="333"/>
      <c r="F8" s="317" t="s">
        <v>13</v>
      </c>
      <c r="G8" s="318"/>
      <c r="H8" s="318"/>
      <c r="I8" s="331"/>
      <c r="J8" s="331"/>
    </row>
    <row r="9" spans="1:13" ht="12.95" customHeight="1">
      <c r="A9" s="317" t="s">
        <v>35</v>
      </c>
      <c r="B9" s="318"/>
      <c r="C9" s="319"/>
      <c r="D9" s="320"/>
      <c r="E9" s="320"/>
      <c r="F9" s="335" t="s">
        <v>14</v>
      </c>
      <c r="G9" s="335"/>
      <c r="H9" s="319" t="s">
        <v>43</v>
      </c>
      <c r="I9" s="320"/>
      <c r="J9" s="320"/>
    </row>
    <row r="10" spans="1:13" ht="23.25" customHeight="1">
      <c r="A10" s="318" t="s">
        <v>15</v>
      </c>
      <c r="B10" s="318"/>
      <c r="C10" s="319"/>
      <c r="D10" s="320"/>
      <c r="E10" s="320"/>
      <c r="F10" s="318" t="s">
        <v>16</v>
      </c>
      <c r="G10" s="318"/>
      <c r="H10" s="35"/>
      <c r="I10" s="323" t="s">
        <v>17</v>
      </c>
      <c r="J10" s="324"/>
      <c r="K10" s="4"/>
    </row>
    <row r="11" spans="1:13" ht="12.95" customHeight="1">
      <c r="A11" s="316" t="s">
        <v>18</v>
      </c>
      <c r="B11" s="316"/>
      <c r="C11" s="316"/>
      <c r="D11" s="316"/>
      <c r="E11" s="316"/>
      <c r="F11" s="316"/>
      <c r="G11" s="316"/>
      <c r="H11" s="316"/>
      <c r="I11" s="316"/>
      <c r="J11" s="316"/>
      <c r="K11" s="5"/>
    </row>
    <row r="12" spans="1:13" ht="17.25" customHeight="1">
      <c r="A12" s="3" t="s">
        <v>19</v>
      </c>
      <c r="B12" s="87"/>
      <c r="C12" s="6" t="s">
        <v>20</v>
      </c>
      <c r="D12" s="88"/>
      <c r="E12" s="6" t="s">
        <v>21</v>
      </c>
      <c r="F12" s="89"/>
      <c r="G12" s="325" t="s">
        <v>22</v>
      </c>
      <c r="H12" s="321"/>
      <c r="I12" s="327" t="s">
        <v>23</v>
      </c>
      <c r="J12" s="328"/>
      <c r="K12" s="4"/>
      <c r="L12" s="7"/>
      <c r="M12" s="7"/>
    </row>
    <row r="13" spans="1:13" ht="17.25" customHeight="1">
      <c r="A13" s="8" t="s">
        <v>24</v>
      </c>
      <c r="B13" s="87"/>
      <c r="C13" s="8" t="s">
        <v>25</v>
      </c>
      <c r="D13" s="88"/>
      <c r="E13" s="6" t="s">
        <v>26</v>
      </c>
      <c r="F13" s="89"/>
      <c r="G13" s="326"/>
      <c r="H13" s="322"/>
      <c r="I13" s="329"/>
      <c r="J13" s="330"/>
      <c r="K13" s="5"/>
    </row>
    <row r="14" spans="1:13" ht="12.95" customHeight="1">
      <c r="A14" s="316" t="s">
        <v>27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5"/>
    </row>
    <row r="15" spans="1:13" ht="39" customHeight="1">
      <c r="A15" s="313"/>
      <c r="B15" s="314"/>
      <c r="C15" s="314"/>
      <c r="D15" s="314"/>
      <c r="E15" s="314"/>
      <c r="F15" s="314"/>
      <c r="G15" s="314"/>
      <c r="H15" s="314"/>
      <c r="I15" s="314"/>
      <c r="J15" s="315"/>
    </row>
    <row r="16" spans="1:13" ht="12.95" customHeight="1">
      <c r="A16" s="316" t="s">
        <v>28</v>
      </c>
      <c r="B16" s="316"/>
      <c r="C16" s="316"/>
      <c r="D16" s="316"/>
      <c r="E16" s="316"/>
      <c r="F16" s="316"/>
      <c r="G16" s="316"/>
      <c r="H16" s="316"/>
      <c r="I16" s="316"/>
      <c r="J16" s="316"/>
    </row>
    <row r="17" spans="1:12" ht="12.95" customHeight="1">
      <c r="A17" s="3" t="s">
        <v>29</v>
      </c>
      <c r="B17" s="317" t="s">
        <v>30</v>
      </c>
      <c r="C17" s="318"/>
      <c r="D17" s="318"/>
      <c r="E17" s="318"/>
      <c r="F17" s="317" t="s">
        <v>31</v>
      </c>
      <c r="G17" s="318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311"/>
      <c r="C18" s="312"/>
      <c r="D18" s="312"/>
      <c r="E18" s="312"/>
      <c r="F18" s="311"/>
      <c r="G18" s="312"/>
      <c r="H18" s="41"/>
      <c r="I18" s="18"/>
      <c r="J18" s="86"/>
      <c r="L18" s="5"/>
    </row>
    <row r="19" spans="1:12" ht="12.95" customHeight="1">
      <c r="A19" s="36"/>
      <c r="B19" s="311"/>
      <c r="C19" s="312"/>
      <c r="D19" s="312"/>
      <c r="E19" s="312"/>
      <c r="F19" s="311"/>
      <c r="G19" s="312"/>
      <c r="H19" s="21"/>
      <c r="I19" s="21"/>
      <c r="J19" s="86"/>
      <c r="L19" s="5"/>
    </row>
    <row r="20" spans="1:12" ht="12.95" customHeight="1">
      <c r="A20" s="36"/>
      <c r="B20" s="311"/>
      <c r="C20" s="312"/>
      <c r="D20" s="312"/>
      <c r="E20" s="312"/>
      <c r="F20" s="311"/>
      <c r="G20" s="312"/>
      <c r="H20" s="32"/>
      <c r="I20" s="32"/>
      <c r="J20" s="86"/>
      <c r="L20" s="5"/>
    </row>
    <row r="21" spans="1:12" ht="12.95" customHeight="1">
      <c r="A21" s="36"/>
      <c r="B21" s="311"/>
      <c r="C21" s="312"/>
      <c r="D21" s="312"/>
      <c r="E21" s="312"/>
      <c r="F21" s="311"/>
      <c r="G21" s="312"/>
      <c r="H21" s="32"/>
      <c r="I21" s="9"/>
      <c r="J21" s="86"/>
      <c r="L21" s="5"/>
    </row>
    <row r="22" spans="1:12" ht="12.95" customHeight="1">
      <c r="A22" s="36"/>
      <c r="B22" s="311"/>
      <c r="C22" s="312"/>
      <c r="D22" s="312"/>
      <c r="E22" s="312"/>
      <c r="F22" s="311"/>
      <c r="G22" s="312"/>
      <c r="H22" s="20"/>
      <c r="I22" s="11"/>
      <c r="J22" s="86"/>
      <c r="L22" s="5"/>
    </row>
    <row r="23" spans="1:12" ht="12.95" customHeight="1">
      <c r="A23" s="36"/>
      <c r="B23" s="311"/>
      <c r="C23" s="312"/>
      <c r="D23" s="312"/>
      <c r="E23" s="312"/>
      <c r="F23" s="311"/>
      <c r="G23" s="312"/>
      <c r="H23" s="11"/>
      <c r="I23" s="9"/>
      <c r="J23" s="86"/>
      <c r="L23" s="5"/>
    </row>
    <row r="24" spans="1:12" ht="12.95" customHeight="1">
      <c r="A24" s="36"/>
      <c r="B24" s="311"/>
      <c r="C24" s="312"/>
      <c r="D24" s="312"/>
      <c r="E24" s="312"/>
      <c r="F24" s="311"/>
      <c r="G24" s="312"/>
      <c r="H24" s="16"/>
      <c r="I24" s="9"/>
      <c r="J24" s="86"/>
      <c r="L24" s="5"/>
    </row>
    <row r="25" spans="1:12" ht="12.95" customHeight="1">
      <c r="A25" s="36"/>
      <c r="B25" s="311"/>
      <c r="C25" s="312"/>
      <c r="D25" s="312"/>
      <c r="E25" s="312"/>
      <c r="F25" s="311"/>
      <c r="G25" s="312"/>
      <c r="H25" s="16"/>
      <c r="I25" s="9"/>
      <c r="J25" s="86"/>
      <c r="L25" s="5"/>
    </row>
    <row r="26" spans="1:12" ht="12.95" customHeight="1">
      <c r="A26" s="36"/>
      <c r="B26" s="311"/>
      <c r="C26" s="312"/>
      <c r="D26" s="312"/>
      <c r="E26" s="312"/>
      <c r="F26" s="311"/>
      <c r="G26" s="312"/>
      <c r="H26" s="16"/>
      <c r="I26" s="9"/>
      <c r="J26" s="86"/>
      <c r="L26" s="5"/>
    </row>
    <row r="27" spans="1:12" ht="12.95" customHeight="1">
      <c r="A27" s="36"/>
      <c r="B27" s="311"/>
      <c r="C27" s="312"/>
      <c r="D27" s="312"/>
      <c r="E27" s="312"/>
      <c r="F27" s="311"/>
      <c r="G27" s="312"/>
      <c r="H27" s="9"/>
      <c r="I27" s="9"/>
      <c r="J27" s="86"/>
    </row>
    <row r="28" spans="1:12" ht="12.95" customHeight="1">
      <c r="A28" s="36"/>
      <c r="B28" s="311"/>
      <c r="C28" s="312"/>
      <c r="D28" s="312"/>
      <c r="E28" s="312"/>
      <c r="F28" s="311"/>
      <c r="G28" s="312"/>
      <c r="H28" s="9"/>
      <c r="I28" s="9"/>
      <c r="J28" s="86"/>
    </row>
    <row r="29" spans="1:12" ht="12.95" customHeight="1">
      <c r="A29" s="36"/>
      <c r="B29" s="311"/>
      <c r="C29" s="312"/>
      <c r="D29" s="312"/>
      <c r="E29" s="312"/>
      <c r="F29" s="311"/>
      <c r="G29" s="312"/>
      <c r="H29" s="9"/>
      <c r="I29" s="9"/>
      <c r="J29" s="86"/>
    </row>
    <row r="30" spans="1:12" ht="12.95" customHeight="1">
      <c r="A30" s="36"/>
      <c r="B30" s="311"/>
      <c r="C30" s="312"/>
      <c r="D30" s="312"/>
      <c r="E30" s="312"/>
      <c r="F30" s="311"/>
      <c r="G30" s="312"/>
      <c r="H30" s="9"/>
      <c r="I30" s="9"/>
      <c r="J30" s="86"/>
    </row>
    <row r="31" spans="1:12" ht="12.95" customHeight="1">
      <c r="A31" s="36"/>
      <c r="B31" s="311"/>
      <c r="C31" s="312"/>
      <c r="D31" s="312"/>
      <c r="E31" s="312"/>
      <c r="F31" s="311"/>
      <c r="G31" s="312"/>
      <c r="H31" s="9"/>
      <c r="I31" s="9"/>
      <c r="J31" s="86"/>
    </row>
    <row r="32" spans="1:12" ht="12.95" customHeight="1">
      <c r="A32" s="36"/>
      <c r="B32" s="311"/>
      <c r="C32" s="312"/>
      <c r="D32" s="312"/>
      <c r="E32" s="312"/>
      <c r="F32" s="311"/>
      <c r="G32" s="312"/>
      <c r="H32" s="9"/>
      <c r="I32" s="9"/>
      <c r="J32" s="86"/>
    </row>
    <row r="33" spans="1:10" ht="12.95" customHeight="1">
      <c r="A33" s="36"/>
      <c r="B33" s="311"/>
      <c r="C33" s="312"/>
      <c r="D33" s="312"/>
      <c r="E33" s="312"/>
      <c r="F33" s="311"/>
      <c r="G33" s="312"/>
      <c r="H33" s="9"/>
      <c r="I33" s="9"/>
      <c r="J33" s="86"/>
    </row>
    <row r="34" spans="1:10" ht="12.95" customHeight="1">
      <c r="A34" s="36"/>
      <c r="B34" s="311"/>
      <c r="C34" s="312"/>
      <c r="D34" s="312"/>
      <c r="E34" s="312"/>
      <c r="F34" s="311"/>
      <c r="G34" s="312"/>
      <c r="H34" s="9"/>
      <c r="I34" s="9"/>
      <c r="J34" s="86"/>
    </row>
    <row r="35" spans="1:10" ht="12.95" customHeight="1">
      <c r="A35" s="36"/>
      <c r="B35" s="311"/>
      <c r="C35" s="312"/>
      <c r="D35" s="312"/>
      <c r="E35" s="312"/>
      <c r="F35" s="311"/>
      <c r="G35" s="312"/>
      <c r="H35" s="9"/>
      <c r="I35" s="9"/>
      <c r="J35" s="86"/>
    </row>
    <row r="36" spans="1:10" ht="12.95" customHeight="1">
      <c r="A36" s="36"/>
      <c r="B36" s="311"/>
      <c r="C36" s="312"/>
      <c r="D36" s="312"/>
      <c r="E36" s="312"/>
      <c r="F36" s="311"/>
      <c r="G36" s="312"/>
      <c r="H36" s="9"/>
      <c r="I36" s="9"/>
      <c r="J36" s="86"/>
    </row>
    <row r="37" spans="1:10" ht="12.95" customHeight="1">
      <c r="A37" s="36"/>
      <c r="B37" s="311"/>
      <c r="C37" s="312"/>
      <c r="D37" s="312"/>
      <c r="E37" s="312"/>
      <c r="F37" s="311"/>
      <c r="G37" s="312"/>
      <c r="H37" s="9"/>
      <c r="I37" s="9"/>
      <c r="J37" s="86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297" t="s">
        <v>37</v>
      </c>
      <c r="B39" s="297"/>
      <c r="C39" s="297"/>
      <c r="D39" s="297"/>
      <c r="E39" s="297"/>
      <c r="F39" s="298" t="s">
        <v>38</v>
      </c>
      <c r="G39" s="301"/>
      <c r="H39" s="302"/>
      <c r="I39" s="302"/>
      <c r="J39" s="303"/>
    </row>
    <row r="40" spans="1:10" ht="12.95" customHeight="1">
      <c r="A40" s="297" t="s">
        <v>39</v>
      </c>
      <c r="B40" s="297"/>
      <c r="C40" s="297"/>
      <c r="D40" s="297"/>
      <c r="E40" s="297"/>
      <c r="F40" s="299"/>
      <c r="G40" s="304"/>
      <c r="H40" s="305"/>
      <c r="I40" s="305"/>
      <c r="J40" s="306"/>
    </row>
    <row r="41" spans="1:10" ht="12.95" customHeight="1">
      <c r="A41" s="297" t="s">
        <v>40</v>
      </c>
      <c r="B41" s="297"/>
      <c r="C41" s="297"/>
      <c r="D41" s="297"/>
      <c r="E41" s="297"/>
      <c r="F41" s="299"/>
      <c r="G41" s="304"/>
      <c r="H41" s="305"/>
      <c r="I41" s="305"/>
      <c r="J41" s="306"/>
    </row>
    <row r="42" spans="1:10" ht="12.95" customHeight="1">
      <c r="A42" s="297" t="s">
        <v>41</v>
      </c>
      <c r="B42" s="297"/>
      <c r="C42" s="310" t="s">
        <v>42</v>
      </c>
      <c r="D42" s="310"/>
      <c r="E42" s="310"/>
      <c r="F42" s="300"/>
      <c r="G42" s="307"/>
      <c r="H42" s="308"/>
      <c r="I42" s="308"/>
      <c r="J42" s="309"/>
    </row>
    <row r="43" spans="1:10" ht="12.95" customHeight="1">
      <c r="A43" s="296" t="s">
        <v>52</v>
      </c>
      <c r="B43" s="296"/>
      <c r="C43" s="296" t="str">
        <f ca="1">Calcu!C3</f>
        <v/>
      </c>
      <c r="D43" s="296"/>
      <c r="E43" s="296"/>
    </row>
    <row r="46" spans="1:10" ht="12.95" customHeight="1">
      <c r="B46" s="1" t="s">
        <v>722</v>
      </c>
    </row>
    <row r="47" spans="1:10" ht="12.95" customHeight="1">
      <c r="B47" s="1" t="s">
        <v>723</v>
      </c>
    </row>
    <row r="48" spans="1:10" ht="12.95" customHeight="1">
      <c r="A48" s="276">
        <f ca="1">Calcu!M246</f>
        <v>0</v>
      </c>
      <c r="B48" s="1" t="s">
        <v>733</v>
      </c>
    </row>
    <row r="49" spans="1:2" ht="12.95" customHeight="1">
      <c r="A49" s="277"/>
    </row>
    <row r="50" spans="1:2" ht="12.95" customHeight="1">
      <c r="A50" s="1" t="str">
        <f ca="1">Calcu!BC17</f>
        <v>PASS</v>
      </c>
      <c r="B50" s="1" t="s">
        <v>734</v>
      </c>
    </row>
    <row r="52" spans="1:2" ht="12.95" customHeight="1">
      <c r="B52" s="1" t="s">
        <v>761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workbookViewId="0"/>
  </sheetViews>
  <sheetFormatPr defaultColWidth="8.88671875" defaultRowHeight="11.25"/>
  <cols>
    <col min="1" max="8" width="8.88671875" style="177"/>
    <col min="9" max="9" width="1.77734375" style="177" customWidth="1"/>
    <col min="10" max="13" width="8.88671875" style="177"/>
    <col min="14" max="14" width="1.77734375" style="177" customWidth="1"/>
    <col min="15" max="15" width="8.88671875" style="177"/>
    <col min="16" max="16" width="1.77734375" style="177" customWidth="1"/>
    <col min="17" max="16384" width="8.88671875" style="177"/>
  </cols>
  <sheetData>
    <row r="1" spans="1:40" ht="12">
      <c r="V1" s="95" t="s">
        <v>320</v>
      </c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 t="s">
        <v>328</v>
      </c>
      <c r="AH1" s="95"/>
      <c r="AI1" s="95"/>
      <c r="AJ1" s="95"/>
      <c r="AK1" s="95"/>
      <c r="AL1" s="95"/>
      <c r="AM1" s="95"/>
      <c r="AN1" s="95"/>
    </row>
    <row r="2" spans="1:40" ht="14.25">
      <c r="A2" s="178" t="s">
        <v>2</v>
      </c>
      <c r="B2" s="180" t="s">
        <v>364</v>
      </c>
      <c r="C2" s="180" t="s">
        <v>366</v>
      </c>
      <c r="D2" s="180">
        <v>2009</v>
      </c>
      <c r="E2" s="180">
        <v>2011</v>
      </c>
      <c r="F2" s="180">
        <v>2013</v>
      </c>
      <c r="G2" s="180">
        <v>2015</v>
      </c>
      <c r="H2" s="180">
        <v>2017</v>
      </c>
      <c r="J2" s="565" t="s">
        <v>347</v>
      </c>
      <c r="K2" s="566"/>
      <c r="L2" s="566"/>
      <c r="M2" s="567"/>
      <c r="O2" s="180" t="s">
        <v>348</v>
      </c>
      <c r="Q2" s="184" t="s">
        <v>349</v>
      </c>
      <c r="S2" s="180" t="s">
        <v>365</v>
      </c>
      <c r="T2" s="184" t="s">
        <v>367</v>
      </c>
      <c r="U2" s="95"/>
      <c r="V2" s="189" t="s">
        <v>331</v>
      </c>
      <c r="W2" s="189" t="s">
        <v>368</v>
      </c>
      <c r="X2" s="189" t="s">
        <v>332</v>
      </c>
      <c r="Y2" s="189" t="s">
        <v>333</v>
      </c>
      <c r="Z2" s="189" t="s">
        <v>334</v>
      </c>
      <c r="AA2" s="189" t="s">
        <v>335</v>
      </c>
      <c r="AB2" s="189" t="s">
        <v>327</v>
      </c>
      <c r="AC2" s="189" t="s">
        <v>329</v>
      </c>
      <c r="AD2" s="189" t="s">
        <v>336</v>
      </c>
      <c r="AE2" s="189" t="s">
        <v>337</v>
      </c>
      <c r="AF2" s="95"/>
      <c r="AG2" s="185" t="s">
        <v>338</v>
      </c>
      <c r="AH2" s="185" t="s">
        <v>339</v>
      </c>
      <c r="AI2" s="185" t="s">
        <v>321</v>
      </c>
      <c r="AJ2" s="185" t="s">
        <v>340</v>
      </c>
      <c r="AK2" s="185" t="s">
        <v>322</v>
      </c>
      <c r="AL2" s="185" t="s">
        <v>341</v>
      </c>
      <c r="AM2" s="185" t="s">
        <v>323</v>
      </c>
      <c r="AN2" s="185" t="s">
        <v>342</v>
      </c>
    </row>
    <row r="3" spans="1:40" ht="14.25">
      <c r="A3" s="179">
        <v>62873</v>
      </c>
      <c r="B3" s="181" t="s">
        <v>350</v>
      </c>
      <c r="C3" s="181">
        <v>20000</v>
      </c>
      <c r="D3" s="178">
        <v>17</v>
      </c>
      <c r="E3" s="178">
        <v>16</v>
      </c>
      <c r="F3" s="178">
        <v>16</v>
      </c>
      <c r="G3" s="178">
        <v>15</v>
      </c>
      <c r="H3" s="178">
        <v>16</v>
      </c>
      <c r="J3" s="178">
        <f>ABS(D3-E3)</f>
        <v>1</v>
      </c>
      <c r="K3" s="178">
        <f>ABS(E3-F3)</f>
        <v>0</v>
      </c>
      <c r="L3" s="178">
        <f>ABS(F3-G3)</f>
        <v>1</v>
      </c>
      <c r="M3" s="178">
        <f>ABS(G3-H3)</f>
        <v>1</v>
      </c>
      <c r="O3" s="182">
        <f>AVERAGE(J3:M3)</f>
        <v>0.75</v>
      </c>
      <c r="Q3" s="183">
        <f>O3/2/SQRT(3)</f>
        <v>0.21650635094610968</v>
      </c>
      <c r="S3" s="188">
        <f>Calcu!G18</f>
        <v>0</v>
      </c>
      <c r="T3" s="183" t="e">
        <f ca="1">OFFSET(Q$2,MATCH(S3,C$3:C$32,0),0)</f>
        <v>#N/A</v>
      </c>
      <c r="U3" s="95"/>
      <c r="V3" s="189" t="s">
        <v>330</v>
      </c>
      <c r="W3" s="189" t="s">
        <v>330</v>
      </c>
      <c r="X3" s="189" t="s">
        <v>330</v>
      </c>
      <c r="Y3" s="190" t="s">
        <v>369</v>
      </c>
      <c r="Z3" s="190" t="s">
        <v>369</v>
      </c>
      <c r="AA3" s="190" t="s">
        <v>369</v>
      </c>
      <c r="AB3" s="190" t="s">
        <v>369</v>
      </c>
      <c r="AC3" s="190" t="s">
        <v>369</v>
      </c>
      <c r="AD3" s="190" t="s">
        <v>369</v>
      </c>
      <c r="AE3" s="190" t="s">
        <v>369</v>
      </c>
      <c r="AF3" s="95"/>
      <c r="AG3" s="186" t="s">
        <v>343</v>
      </c>
      <c r="AH3" s="186" t="s">
        <v>343</v>
      </c>
      <c r="AI3" s="186" t="s">
        <v>344</v>
      </c>
      <c r="AJ3" s="186" t="s">
        <v>326</v>
      </c>
      <c r="AK3" s="186" t="s">
        <v>345</v>
      </c>
      <c r="AL3" s="186" t="s">
        <v>324</v>
      </c>
      <c r="AM3" s="186" t="s">
        <v>346</v>
      </c>
      <c r="AN3" s="186" t="s">
        <v>325</v>
      </c>
    </row>
    <row r="4" spans="1:40" ht="12">
      <c r="B4" s="181" t="s">
        <v>351</v>
      </c>
      <c r="C4" s="181">
        <v>10000</v>
      </c>
      <c r="D4" s="178">
        <v>2.6</v>
      </c>
      <c r="E4" s="178">
        <v>3.5</v>
      </c>
      <c r="F4" s="178">
        <v>2.2000000000000002</v>
      </c>
      <c r="G4" s="178">
        <v>-1.9</v>
      </c>
      <c r="H4" s="178">
        <v>-0.9</v>
      </c>
      <c r="J4" s="178">
        <f t="shared" ref="J4:M32" si="0">ABS(D4-E4)</f>
        <v>0.89999999999999991</v>
      </c>
      <c r="K4" s="178">
        <f t="shared" si="0"/>
        <v>1.2999999999999998</v>
      </c>
      <c r="L4" s="178">
        <f t="shared" si="0"/>
        <v>4.0999999999999996</v>
      </c>
      <c r="M4" s="178">
        <f t="shared" si="0"/>
        <v>0.99999999999999989</v>
      </c>
      <c r="O4" s="182">
        <f t="shared" ref="O4:O32" si="1">AVERAGE(J4:M4)</f>
        <v>1.8249999999999997</v>
      </c>
      <c r="Q4" s="183">
        <f t="shared" ref="Q4:Q32" si="2">O4/2/SQRT(3)</f>
        <v>0.52683212063553342</v>
      </c>
      <c r="S4" s="188">
        <f>Calcu!G19</f>
        <v>0</v>
      </c>
      <c r="T4" s="183" t="e">
        <f t="shared" ref="T4:T67" ca="1" si="3">OFFSET(Q$2,MATCH(S4,C$3:C$32,0),0)</f>
        <v>#N/A</v>
      </c>
      <c r="U4" s="95"/>
      <c r="V4" s="193" t="e">
        <f>TEXT(SQRT(W4),"0.00E+00")</f>
        <v>#DIV/0!</v>
      </c>
      <c r="W4" s="191" t="e">
        <f>(X4*(Y4-Z4)/(Y4*Z4)*AA4)^2+(X4*(AB4-AC4))^2*(AD4^2/Z4^4-AE4^2/Y4^4)</f>
        <v>#DIV/0!</v>
      </c>
      <c r="X4" s="193">
        <f>Calcu!Q18*1000</f>
        <v>0</v>
      </c>
      <c r="Y4" s="191">
        <f>Calcu!R18</f>
        <v>0</v>
      </c>
      <c r="Z4" s="192">
        <f>Calcu!I18</f>
        <v>0</v>
      </c>
      <c r="AA4" s="191">
        <f>SQRT(AG4)</f>
        <v>1.0011082662509586E-4</v>
      </c>
      <c r="AB4" s="191" t="e">
        <f>Calcu!E$13</f>
        <v>#DIV/0!</v>
      </c>
      <c r="AC4" s="191">
        <v>1.2</v>
      </c>
      <c r="AD4" s="191">
        <v>0.1</v>
      </c>
      <c r="AE4" s="191">
        <v>0.01</v>
      </c>
      <c r="AF4" s="95"/>
      <c r="AG4" s="176">
        <f t="shared" ref="AG4:AG43" si="4">SUMSQ(AH4,AI4*AJ4,AK4*AL4,AM4*AN4)</f>
        <v>1.0022177607560001E-8</v>
      </c>
      <c r="AH4" s="175">
        <f t="shared" ref="AH4:AH43" si="5">10^-4</f>
        <v>1E-4</v>
      </c>
      <c r="AI4" s="175">
        <f t="shared" ref="AI4:AI43" si="6">1.19*10^-7</f>
        <v>1.1899999999999999E-7</v>
      </c>
      <c r="AJ4" s="175">
        <f t="shared" ref="AJ4:AJ43" si="7">0.02*1000</f>
        <v>20</v>
      </c>
      <c r="AK4" s="175">
        <f t="shared" ref="AK4:AK43" si="8">-4.49*10^-6</f>
        <v>-4.4900000000000002E-6</v>
      </c>
      <c r="AL4" s="175">
        <v>0.9</v>
      </c>
      <c r="AM4" s="175">
        <f t="shared" ref="AM4:AM43" si="9">-1.02*10^-7</f>
        <v>-1.02E-7</v>
      </c>
      <c r="AN4" s="175">
        <v>4.2</v>
      </c>
    </row>
    <row r="5" spans="1:40" ht="12">
      <c r="B5" s="181" t="s">
        <v>352</v>
      </c>
      <c r="C5" s="181">
        <v>5000</v>
      </c>
      <c r="D5" s="178">
        <v>2.8</v>
      </c>
      <c r="E5" s="178">
        <v>2.8</v>
      </c>
      <c r="F5" s="178">
        <v>1.6</v>
      </c>
      <c r="G5" s="178">
        <v>1.5</v>
      </c>
      <c r="H5" s="178">
        <v>0.8</v>
      </c>
      <c r="J5" s="178">
        <f t="shared" si="0"/>
        <v>0</v>
      </c>
      <c r="K5" s="178">
        <f t="shared" si="0"/>
        <v>1.1999999999999997</v>
      </c>
      <c r="L5" s="178">
        <f t="shared" si="0"/>
        <v>0.10000000000000009</v>
      </c>
      <c r="M5" s="178">
        <f t="shared" si="0"/>
        <v>0.7</v>
      </c>
      <c r="O5" s="182">
        <f t="shared" si="1"/>
        <v>0.49999999999999994</v>
      </c>
      <c r="Q5" s="183">
        <f t="shared" si="2"/>
        <v>0.14433756729740643</v>
      </c>
      <c r="S5" s="188">
        <f>Calcu!G20</f>
        <v>0</v>
      </c>
      <c r="T5" s="183" t="e">
        <f t="shared" ca="1" si="3"/>
        <v>#N/A</v>
      </c>
      <c r="U5" s="95"/>
      <c r="V5" s="193" t="e">
        <f t="shared" ref="V5:V68" si="10">TEXT(SQRT(W5),"0.00E+00")</f>
        <v>#DIV/0!</v>
      </c>
      <c r="W5" s="191" t="e">
        <f t="shared" ref="W5:W68" si="11">(X5*(Y5-Z5)/(Y5*Z5)*AA5)^2+(X5*(AB5-AC5))^2*(AD5^2/Z5^4-AE5^2/Y5^4)</f>
        <v>#DIV/0!</v>
      </c>
      <c r="X5" s="193">
        <f>Calcu!Q19*1000</f>
        <v>0</v>
      </c>
      <c r="Y5" s="191">
        <f>Calcu!R19</f>
        <v>0</v>
      </c>
      <c r="Z5" s="192">
        <f>Calcu!I19</f>
        <v>0</v>
      </c>
      <c r="AA5" s="191">
        <f t="shared" ref="AA5:AA68" si="12">SQRT(AG5)</f>
        <v>1.0011082662509586E-4</v>
      </c>
      <c r="AB5" s="191" t="e">
        <f>Calcu!E$13</f>
        <v>#DIV/0!</v>
      </c>
      <c r="AC5" s="191">
        <v>1.2</v>
      </c>
      <c r="AD5" s="191">
        <v>0.1</v>
      </c>
      <c r="AE5" s="191">
        <v>0.01</v>
      </c>
      <c r="AF5" s="95"/>
      <c r="AG5" s="176">
        <f t="shared" si="4"/>
        <v>1.0022177607560001E-8</v>
      </c>
      <c r="AH5" s="175">
        <f t="shared" si="5"/>
        <v>1E-4</v>
      </c>
      <c r="AI5" s="175">
        <f t="shared" si="6"/>
        <v>1.1899999999999999E-7</v>
      </c>
      <c r="AJ5" s="175">
        <f t="shared" si="7"/>
        <v>20</v>
      </c>
      <c r="AK5" s="175">
        <f t="shared" si="8"/>
        <v>-4.4900000000000002E-6</v>
      </c>
      <c r="AL5" s="175">
        <v>0.9</v>
      </c>
      <c r="AM5" s="175">
        <f t="shared" si="9"/>
        <v>-1.02E-7</v>
      </c>
      <c r="AN5" s="175">
        <v>4.2</v>
      </c>
    </row>
    <row r="6" spans="1:40" ht="12">
      <c r="B6" s="181" t="s">
        <v>353</v>
      </c>
      <c r="C6" s="181">
        <v>2000</v>
      </c>
      <c r="D6" s="178">
        <v>1.8</v>
      </c>
      <c r="E6" s="178">
        <v>1.3</v>
      </c>
      <c r="F6" s="178">
        <v>1.2</v>
      </c>
      <c r="G6" s="178">
        <v>1.3</v>
      </c>
      <c r="H6" s="178">
        <v>1.3</v>
      </c>
      <c r="J6" s="178">
        <f t="shared" si="0"/>
        <v>0.5</v>
      </c>
      <c r="K6" s="178">
        <f t="shared" si="0"/>
        <v>0.10000000000000009</v>
      </c>
      <c r="L6" s="178">
        <f t="shared" si="0"/>
        <v>0.10000000000000009</v>
      </c>
      <c r="M6" s="178">
        <f t="shared" si="0"/>
        <v>0</v>
      </c>
      <c r="O6" s="182">
        <f t="shared" si="1"/>
        <v>0.17500000000000004</v>
      </c>
      <c r="Q6" s="183">
        <f t="shared" si="2"/>
        <v>5.0518148554092271E-2</v>
      </c>
      <c r="S6" s="188">
        <f>Calcu!G21</f>
        <v>0</v>
      </c>
      <c r="T6" s="183" t="e">
        <f t="shared" ca="1" si="3"/>
        <v>#N/A</v>
      </c>
      <c r="U6" s="95"/>
      <c r="V6" s="193" t="e">
        <f t="shared" si="10"/>
        <v>#DIV/0!</v>
      </c>
      <c r="W6" s="191" t="e">
        <f t="shared" si="11"/>
        <v>#DIV/0!</v>
      </c>
      <c r="X6" s="193">
        <f>Calcu!Q20*1000</f>
        <v>0</v>
      </c>
      <c r="Y6" s="191">
        <f>Calcu!R20</f>
        <v>0</v>
      </c>
      <c r="Z6" s="192">
        <f>Calcu!I20</f>
        <v>0</v>
      </c>
      <c r="AA6" s="191">
        <f t="shared" si="12"/>
        <v>1.0011082662509586E-4</v>
      </c>
      <c r="AB6" s="191" t="e">
        <f>Calcu!E$13</f>
        <v>#DIV/0!</v>
      </c>
      <c r="AC6" s="191">
        <v>1.2</v>
      </c>
      <c r="AD6" s="191">
        <v>0.1</v>
      </c>
      <c r="AE6" s="191">
        <v>0.01</v>
      </c>
      <c r="AF6" s="95"/>
      <c r="AG6" s="176">
        <f t="shared" si="4"/>
        <v>1.0022177607560001E-8</v>
      </c>
      <c r="AH6" s="175">
        <f t="shared" si="5"/>
        <v>1E-4</v>
      </c>
      <c r="AI6" s="175">
        <f t="shared" si="6"/>
        <v>1.1899999999999999E-7</v>
      </c>
      <c r="AJ6" s="175">
        <f t="shared" si="7"/>
        <v>20</v>
      </c>
      <c r="AK6" s="175">
        <f t="shared" si="8"/>
        <v>-4.4900000000000002E-6</v>
      </c>
      <c r="AL6" s="175">
        <v>0.9</v>
      </c>
      <c r="AM6" s="175">
        <f t="shared" si="9"/>
        <v>-1.02E-7</v>
      </c>
      <c r="AN6" s="175">
        <v>4.2</v>
      </c>
    </row>
    <row r="7" spans="1:40" ht="12">
      <c r="B7" s="181" t="s">
        <v>354</v>
      </c>
      <c r="C7" s="181">
        <v>2000</v>
      </c>
      <c r="D7" s="178">
        <v>1.9</v>
      </c>
      <c r="E7" s="178">
        <v>2.2999999999999998</v>
      </c>
      <c r="F7" s="178">
        <v>1.6</v>
      </c>
      <c r="G7" s="178">
        <v>1.5</v>
      </c>
      <c r="H7" s="178">
        <v>1.7</v>
      </c>
      <c r="J7" s="178">
        <f t="shared" si="0"/>
        <v>0.39999999999999991</v>
      </c>
      <c r="K7" s="178">
        <f t="shared" si="0"/>
        <v>0.69999999999999973</v>
      </c>
      <c r="L7" s="178">
        <f t="shared" si="0"/>
        <v>0.10000000000000009</v>
      </c>
      <c r="M7" s="178">
        <f t="shared" si="0"/>
        <v>0.19999999999999996</v>
      </c>
      <c r="O7" s="182">
        <f t="shared" si="1"/>
        <v>0.34999999999999992</v>
      </c>
      <c r="Q7" s="183">
        <f t="shared" si="2"/>
        <v>0.10103629710818449</v>
      </c>
      <c r="S7" s="188">
        <f>Calcu!G22</f>
        <v>0</v>
      </c>
      <c r="T7" s="183" t="e">
        <f t="shared" ca="1" si="3"/>
        <v>#N/A</v>
      </c>
      <c r="U7" s="95"/>
      <c r="V7" s="193" t="e">
        <f t="shared" si="10"/>
        <v>#DIV/0!</v>
      </c>
      <c r="W7" s="191" t="e">
        <f t="shared" si="11"/>
        <v>#DIV/0!</v>
      </c>
      <c r="X7" s="193">
        <f>Calcu!Q21*1000</f>
        <v>0</v>
      </c>
      <c r="Y7" s="191">
        <f>Calcu!R21</f>
        <v>0</v>
      </c>
      <c r="Z7" s="192">
        <f>Calcu!I21</f>
        <v>0</v>
      </c>
      <c r="AA7" s="191">
        <f t="shared" si="12"/>
        <v>1.0011082662509586E-4</v>
      </c>
      <c r="AB7" s="191" t="e">
        <f>Calcu!E$13</f>
        <v>#DIV/0!</v>
      </c>
      <c r="AC7" s="191">
        <v>1.2</v>
      </c>
      <c r="AD7" s="191">
        <v>0.1</v>
      </c>
      <c r="AE7" s="191">
        <v>0.01</v>
      </c>
      <c r="AF7" s="95"/>
      <c r="AG7" s="176">
        <f t="shared" si="4"/>
        <v>1.0022177607560001E-8</v>
      </c>
      <c r="AH7" s="175">
        <f t="shared" si="5"/>
        <v>1E-4</v>
      </c>
      <c r="AI7" s="175">
        <f t="shared" si="6"/>
        <v>1.1899999999999999E-7</v>
      </c>
      <c r="AJ7" s="175">
        <f t="shared" si="7"/>
        <v>20</v>
      </c>
      <c r="AK7" s="175">
        <f t="shared" si="8"/>
        <v>-4.4900000000000002E-6</v>
      </c>
      <c r="AL7" s="175">
        <v>0.9</v>
      </c>
      <c r="AM7" s="175">
        <f t="shared" si="9"/>
        <v>-1.02E-7</v>
      </c>
      <c r="AN7" s="175">
        <v>4.2</v>
      </c>
    </row>
    <row r="8" spans="1:40" ht="12">
      <c r="B8" s="181" t="s">
        <v>355</v>
      </c>
      <c r="C8" s="181">
        <v>1000</v>
      </c>
      <c r="D8" s="178">
        <v>0.74</v>
      </c>
      <c r="E8" s="178">
        <v>1.1000000000000001</v>
      </c>
      <c r="F8" s="178">
        <v>0.26</v>
      </c>
      <c r="G8" s="178">
        <v>0.25</v>
      </c>
      <c r="H8" s="178">
        <v>0.25</v>
      </c>
      <c r="J8" s="178">
        <f t="shared" si="0"/>
        <v>0.3600000000000001</v>
      </c>
      <c r="K8" s="178">
        <f t="shared" si="0"/>
        <v>0.84000000000000008</v>
      </c>
      <c r="L8" s="178">
        <f t="shared" si="0"/>
        <v>1.0000000000000009E-2</v>
      </c>
      <c r="M8" s="178">
        <f t="shared" si="0"/>
        <v>0</v>
      </c>
      <c r="O8" s="182">
        <f t="shared" si="1"/>
        <v>0.30250000000000005</v>
      </c>
      <c r="Q8" s="183">
        <f t="shared" si="2"/>
        <v>8.732422821493091E-2</v>
      </c>
      <c r="S8" s="188">
        <f>Calcu!G23</f>
        <v>0</v>
      </c>
      <c r="T8" s="183" t="e">
        <f t="shared" ca="1" si="3"/>
        <v>#N/A</v>
      </c>
      <c r="U8" s="95"/>
      <c r="V8" s="193" t="e">
        <f t="shared" si="10"/>
        <v>#DIV/0!</v>
      </c>
      <c r="W8" s="191" t="e">
        <f t="shared" si="11"/>
        <v>#DIV/0!</v>
      </c>
      <c r="X8" s="193">
        <f>Calcu!Q22*1000</f>
        <v>0</v>
      </c>
      <c r="Y8" s="191">
        <f>Calcu!R22</f>
        <v>0</v>
      </c>
      <c r="Z8" s="192">
        <f>Calcu!I22</f>
        <v>0</v>
      </c>
      <c r="AA8" s="191">
        <f t="shared" si="12"/>
        <v>1.0011082662509586E-4</v>
      </c>
      <c r="AB8" s="191" t="e">
        <f>Calcu!E$13</f>
        <v>#DIV/0!</v>
      </c>
      <c r="AC8" s="191">
        <v>1.2</v>
      </c>
      <c r="AD8" s="191">
        <v>0.1</v>
      </c>
      <c r="AE8" s="191">
        <v>0.01</v>
      </c>
      <c r="AF8" s="95"/>
      <c r="AG8" s="176">
        <f t="shared" si="4"/>
        <v>1.0022177607560001E-8</v>
      </c>
      <c r="AH8" s="175">
        <f t="shared" si="5"/>
        <v>1E-4</v>
      </c>
      <c r="AI8" s="175">
        <f t="shared" si="6"/>
        <v>1.1899999999999999E-7</v>
      </c>
      <c r="AJ8" s="175">
        <f t="shared" si="7"/>
        <v>20</v>
      </c>
      <c r="AK8" s="175">
        <f t="shared" si="8"/>
        <v>-4.4900000000000002E-6</v>
      </c>
      <c r="AL8" s="175">
        <v>0.9</v>
      </c>
      <c r="AM8" s="175">
        <f t="shared" si="9"/>
        <v>-1.02E-7</v>
      </c>
      <c r="AN8" s="175">
        <v>4.2</v>
      </c>
    </row>
    <row r="9" spans="1:40" ht="12">
      <c r="B9" s="181" t="s">
        <v>260</v>
      </c>
      <c r="C9" s="181">
        <v>500</v>
      </c>
      <c r="D9" s="178">
        <v>0.36</v>
      </c>
      <c r="E9" s="178">
        <v>0.99</v>
      </c>
      <c r="F9" s="178">
        <v>0.25</v>
      </c>
      <c r="G9" s="178">
        <v>0.23</v>
      </c>
      <c r="H9" s="178">
        <v>0.27</v>
      </c>
      <c r="J9" s="178">
        <f t="shared" si="0"/>
        <v>0.63</v>
      </c>
      <c r="K9" s="178">
        <f t="shared" si="0"/>
        <v>0.74</v>
      </c>
      <c r="L9" s="178">
        <f t="shared" si="0"/>
        <v>1.999999999999999E-2</v>
      </c>
      <c r="M9" s="178">
        <f t="shared" si="0"/>
        <v>4.0000000000000008E-2</v>
      </c>
      <c r="O9" s="182">
        <f t="shared" si="1"/>
        <v>0.35750000000000004</v>
      </c>
      <c r="Q9" s="183">
        <f t="shared" si="2"/>
        <v>0.10320136061764562</v>
      </c>
      <c r="S9" s="188">
        <f>Calcu!G24</f>
        <v>0</v>
      </c>
      <c r="T9" s="183" t="e">
        <f t="shared" ca="1" si="3"/>
        <v>#N/A</v>
      </c>
      <c r="U9" s="95"/>
      <c r="V9" s="193" t="e">
        <f t="shared" si="10"/>
        <v>#DIV/0!</v>
      </c>
      <c r="W9" s="191" t="e">
        <f t="shared" si="11"/>
        <v>#DIV/0!</v>
      </c>
      <c r="X9" s="193">
        <f>Calcu!Q23*1000</f>
        <v>0</v>
      </c>
      <c r="Y9" s="191">
        <f>Calcu!R23</f>
        <v>0</v>
      </c>
      <c r="Z9" s="192">
        <f>Calcu!I23</f>
        <v>0</v>
      </c>
      <c r="AA9" s="191">
        <f t="shared" si="12"/>
        <v>1.0011082662509586E-4</v>
      </c>
      <c r="AB9" s="191" t="e">
        <f>Calcu!E$13</f>
        <v>#DIV/0!</v>
      </c>
      <c r="AC9" s="191">
        <v>1.2</v>
      </c>
      <c r="AD9" s="191">
        <v>0.1</v>
      </c>
      <c r="AE9" s="191">
        <v>0.01</v>
      </c>
      <c r="AF9" s="95"/>
      <c r="AG9" s="176">
        <f t="shared" si="4"/>
        <v>1.0022177607560001E-8</v>
      </c>
      <c r="AH9" s="175">
        <f t="shared" si="5"/>
        <v>1E-4</v>
      </c>
      <c r="AI9" s="175">
        <f t="shared" si="6"/>
        <v>1.1899999999999999E-7</v>
      </c>
      <c r="AJ9" s="175">
        <f t="shared" si="7"/>
        <v>20</v>
      </c>
      <c r="AK9" s="175">
        <f t="shared" si="8"/>
        <v>-4.4900000000000002E-6</v>
      </c>
      <c r="AL9" s="175">
        <v>0.9</v>
      </c>
      <c r="AM9" s="175">
        <f t="shared" si="9"/>
        <v>-1.02E-7</v>
      </c>
      <c r="AN9" s="175">
        <v>4.2</v>
      </c>
    </row>
    <row r="10" spans="1:40" ht="12">
      <c r="B10" s="181" t="s">
        <v>192</v>
      </c>
      <c r="C10" s="181">
        <v>200</v>
      </c>
      <c r="D10" s="178">
        <v>0.14000000000000001</v>
      </c>
      <c r="E10" s="178">
        <v>0.27</v>
      </c>
      <c r="F10" s="178">
        <v>0.11</v>
      </c>
      <c r="G10" s="178">
        <v>0.13</v>
      </c>
      <c r="H10" s="178">
        <v>0.15</v>
      </c>
      <c r="J10" s="178">
        <f t="shared" si="0"/>
        <v>0.13</v>
      </c>
      <c r="K10" s="178">
        <f t="shared" si="0"/>
        <v>0.16000000000000003</v>
      </c>
      <c r="L10" s="178">
        <f t="shared" si="0"/>
        <v>2.0000000000000004E-2</v>
      </c>
      <c r="M10" s="178">
        <f t="shared" si="0"/>
        <v>1.999999999999999E-2</v>
      </c>
      <c r="O10" s="182">
        <f t="shared" si="1"/>
        <v>8.2500000000000018E-2</v>
      </c>
      <c r="Q10" s="183">
        <f t="shared" si="2"/>
        <v>2.381569860407207E-2</v>
      </c>
      <c r="S10" s="188">
        <f>Calcu!G25</f>
        <v>0</v>
      </c>
      <c r="T10" s="183" t="e">
        <f t="shared" ca="1" si="3"/>
        <v>#N/A</v>
      </c>
      <c r="U10" s="95"/>
      <c r="V10" s="193" t="e">
        <f t="shared" si="10"/>
        <v>#DIV/0!</v>
      </c>
      <c r="W10" s="191" t="e">
        <f t="shared" si="11"/>
        <v>#DIV/0!</v>
      </c>
      <c r="X10" s="193">
        <f>Calcu!Q24*1000</f>
        <v>0</v>
      </c>
      <c r="Y10" s="191">
        <f>Calcu!R24</f>
        <v>0</v>
      </c>
      <c r="Z10" s="192">
        <f>Calcu!I24</f>
        <v>0</v>
      </c>
      <c r="AA10" s="191">
        <f t="shared" si="12"/>
        <v>1.0011082662509586E-4</v>
      </c>
      <c r="AB10" s="191" t="e">
        <f>Calcu!E$13</f>
        <v>#DIV/0!</v>
      </c>
      <c r="AC10" s="191">
        <v>1.2</v>
      </c>
      <c r="AD10" s="191">
        <v>0.1</v>
      </c>
      <c r="AE10" s="191">
        <v>0.01</v>
      </c>
      <c r="AF10" s="95"/>
      <c r="AG10" s="176">
        <f t="shared" si="4"/>
        <v>1.0022177607560001E-8</v>
      </c>
      <c r="AH10" s="175">
        <f t="shared" si="5"/>
        <v>1E-4</v>
      </c>
      <c r="AI10" s="175">
        <f t="shared" si="6"/>
        <v>1.1899999999999999E-7</v>
      </c>
      <c r="AJ10" s="175">
        <f t="shared" si="7"/>
        <v>20</v>
      </c>
      <c r="AK10" s="175">
        <f t="shared" si="8"/>
        <v>-4.4900000000000002E-6</v>
      </c>
      <c r="AL10" s="175">
        <v>0.9</v>
      </c>
      <c r="AM10" s="175">
        <f t="shared" si="9"/>
        <v>-1.02E-7</v>
      </c>
      <c r="AN10" s="175">
        <v>4.2</v>
      </c>
    </row>
    <row r="11" spans="1:40" ht="12">
      <c r="B11" s="181" t="s">
        <v>356</v>
      </c>
      <c r="C11" s="181">
        <v>200</v>
      </c>
      <c r="D11" s="178">
        <v>0.05</v>
      </c>
      <c r="E11" s="178">
        <v>0.09</v>
      </c>
      <c r="F11" s="178">
        <v>0.05</v>
      </c>
      <c r="G11" s="178">
        <v>0.04</v>
      </c>
      <c r="H11" s="178">
        <v>0.06</v>
      </c>
      <c r="J11" s="178">
        <f t="shared" si="0"/>
        <v>3.9999999999999994E-2</v>
      </c>
      <c r="K11" s="178">
        <f t="shared" si="0"/>
        <v>3.9999999999999994E-2</v>
      </c>
      <c r="L11" s="178">
        <f t="shared" si="0"/>
        <v>1.0000000000000002E-2</v>
      </c>
      <c r="M11" s="178">
        <f t="shared" si="0"/>
        <v>1.9999999999999997E-2</v>
      </c>
      <c r="O11" s="182">
        <f t="shared" si="1"/>
        <v>2.7499999999999997E-2</v>
      </c>
      <c r="Q11" s="183">
        <f t="shared" si="2"/>
        <v>7.9385662013573537E-3</v>
      </c>
      <c r="S11" s="188">
        <f>Calcu!G26</f>
        <v>0</v>
      </c>
      <c r="T11" s="183" t="e">
        <f t="shared" ca="1" si="3"/>
        <v>#N/A</v>
      </c>
      <c r="U11" s="95"/>
      <c r="V11" s="193" t="e">
        <f t="shared" si="10"/>
        <v>#DIV/0!</v>
      </c>
      <c r="W11" s="191" t="e">
        <f t="shared" si="11"/>
        <v>#DIV/0!</v>
      </c>
      <c r="X11" s="193">
        <f>Calcu!Q25*1000</f>
        <v>0</v>
      </c>
      <c r="Y11" s="191">
        <f>Calcu!R25</f>
        <v>0</v>
      </c>
      <c r="Z11" s="192">
        <f>Calcu!I25</f>
        <v>0</v>
      </c>
      <c r="AA11" s="191">
        <f t="shared" si="12"/>
        <v>1.0011082662509586E-4</v>
      </c>
      <c r="AB11" s="191" t="e">
        <f>Calcu!E$13</f>
        <v>#DIV/0!</v>
      </c>
      <c r="AC11" s="191">
        <v>1.2</v>
      </c>
      <c r="AD11" s="191">
        <v>0.1</v>
      </c>
      <c r="AE11" s="191">
        <v>0.01</v>
      </c>
      <c r="AF11" s="95"/>
      <c r="AG11" s="176">
        <f t="shared" si="4"/>
        <v>1.0022177607560001E-8</v>
      </c>
      <c r="AH11" s="175">
        <f t="shared" si="5"/>
        <v>1E-4</v>
      </c>
      <c r="AI11" s="175">
        <f t="shared" si="6"/>
        <v>1.1899999999999999E-7</v>
      </c>
      <c r="AJ11" s="175">
        <f t="shared" si="7"/>
        <v>20</v>
      </c>
      <c r="AK11" s="175">
        <f t="shared" si="8"/>
        <v>-4.4900000000000002E-6</v>
      </c>
      <c r="AL11" s="175">
        <v>0.9</v>
      </c>
      <c r="AM11" s="175">
        <f t="shared" si="9"/>
        <v>-1.02E-7</v>
      </c>
      <c r="AN11" s="175">
        <v>4.2</v>
      </c>
    </row>
    <row r="12" spans="1:40" ht="12">
      <c r="B12" s="181" t="s">
        <v>193</v>
      </c>
      <c r="C12" s="181">
        <v>100</v>
      </c>
      <c r="D12" s="178">
        <v>9.1999999999999998E-2</v>
      </c>
      <c r="E12" s="178">
        <v>8.7999999999999995E-2</v>
      </c>
      <c r="F12" s="178">
        <v>2.5000000000000001E-2</v>
      </c>
      <c r="G12" s="178">
        <v>5.8000000000000003E-2</v>
      </c>
      <c r="H12" s="178">
        <v>4.2000000000000003E-2</v>
      </c>
      <c r="J12" s="178">
        <f t="shared" si="0"/>
        <v>4.0000000000000036E-3</v>
      </c>
      <c r="K12" s="178">
        <f t="shared" si="0"/>
        <v>6.3E-2</v>
      </c>
      <c r="L12" s="178">
        <f t="shared" si="0"/>
        <v>3.3000000000000002E-2</v>
      </c>
      <c r="M12" s="178">
        <f t="shared" si="0"/>
        <v>1.6E-2</v>
      </c>
      <c r="O12" s="182">
        <f t="shared" si="1"/>
        <v>2.9000000000000001E-2</v>
      </c>
      <c r="Q12" s="183">
        <f t="shared" si="2"/>
        <v>8.3715789032495751E-3</v>
      </c>
      <c r="S12" s="188">
        <f>Calcu!G27</f>
        <v>0</v>
      </c>
      <c r="T12" s="183" t="e">
        <f t="shared" ca="1" si="3"/>
        <v>#N/A</v>
      </c>
      <c r="U12" s="95"/>
      <c r="V12" s="193" t="e">
        <f t="shared" si="10"/>
        <v>#DIV/0!</v>
      </c>
      <c r="W12" s="191" t="e">
        <f t="shared" si="11"/>
        <v>#DIV/0!</v>
      </c>
      <c r="X12" s="193">
        <f>Calcu!Q26*1000</f>
        <v>0</v>
      </c>
      <c r="Y12" s="191">
        <f>Calcu!R26</f>
        <v>0</v>
      </c>
      <c r="Z12" s="192">
        <f>Calcu!I26</f>
        <v>0</v>
      </c>
      <c r="AA12" s="191">
        <f t="shared" si="12"/>
        <v>1.0011082662509586E-4</v>
      </c>
      <c r="AB12" s="191" t="e">
        <f>Calcu!E$13</f>
        <v>#DIV/0!</v>
      </c>
      <c r="AC12" s="191">
        <v>1.2</v>
      </c>
      <c r="AD12" s="191">
        <v>0.1</v>
      </c>
      <c r="AE12" s="191">
        <v>0.01</v>
      </c>
      <c r="AF12" s="95"/>
      <c r="AG12" s="176">
        <f t="shared" si="4"/>
        <v>1.0022177607560001E-8</v>
      </c>
      <c r="AH12" s="175">
        <f t="shared" si="5"/>
        <v>1E-4</v>
      </c>
      <c r="AI12" s="175">
        <f t="shared" si="6"/>
        <v>1.1899999999999999E-7</v>
      </c>
      <c r="AJ12" s="175">
        <f t="shared" si="7"/>
        <v>20</v>
      </c>
      <c r="AK12" s="175">
        <f t="shared" si="8"/>
        <v>-4.4900000000000002E-6</v>
      </c>
      <c r="AL12" s="175">
        <v>0.9</v>
      </c>
      <c r="AM12" s="175">
        <f t="shared" si="9"/>
        <v>-1.02E-7</v>
      </c>
      <c r="AN12" s="175">
        <v>4.2</v>
      </c>
    </row>
    <row r="13" spans="1:40" ht="12">
      <c r="B13" s="181" t="s">
        <v>261</v>
      </c>
      <c r="C13" s="181">
        <v>50</v>
      </c>
      <c r="D13" s="178">
        <v>5.0000000000000001E-3</v>
      </c>
      <c r="E13" s="178">
        <v>3.3000000000000002E-2</v>
      </c>
      <c r="F13" s="178">
        <v>0.01</v>
      </c>
      <c r="G13" s="178">
        <v>5.2999999999999999E-2</v>
      </c>
      <c r="H13" s="178">
        <v>0.02</v>
      </c>
      <c r="J13" s="178">
        <f t="shared" si="0"/>
        <v>2.8000000000000001E-2</v>
      </c>
      <c r="K13" s="178">
        <f t="shared" si="0"/>
        <v>2.3E-2</v>
      </c>
      <c r="L13" s="178">
        <f t="shared" si="0"/>
        <v>4.2999999999999997E-2</v>
      </c>
      <c r="M13" s="178">
        <f t="shared" si="0"/>
        <v>3.3000000000000002E-2</v>
      </c>
      <c r="O13" s="182">
        <f t="shared" si="1"/>
        <v>3.175E-2</v>
      </c>
      <c r="Q13" s="183">
        <f t="shared" si="2"/>
        <v>9.1654355233853103E-3</v>
      </c>
      <c r="S13" s="188">
        <f>Calcu!G28</f>
        <v>0</v>
      </c>
      <c r="T13" s="183" t="e">
        <f t="shared" ca="1" si="3"/>
        <v>#N/A</v>
      </c>
      <c r="U13" s="95"/>
      <c r="V13" s="193" t="e">
        <f t="shared" si="10"/>
        <v>#DIV/0!</v>
      </c>
      <c r="W13" s="191" t="e">
        <f t="shared" si="11"/>
        <v>#DIV/0!</v>
      </c>
      <c r="X13" s="193">
        <f>Calcu!Q27*1000</f>
        <v>0</v>
      </c>
      <c r="Y13" s="191">
        <f>Calcu!R27</f>
        <v>0</v>
      </c>
      <c r="Z13" s="192">
        <f>Calcu!I27</f>
        <v>0</v>
      </c>
      <c r="AA13" s="191">
        <f t="shared" si="12"/>
        <v>1.0011082662509586E-4</v>
      </c>
      <c r="AB13" s="191" t="e">
        <f>Calcu!E$13</f>
        <v>#DIV/0!</v>
      </c>
      <c r="AC13" s="191">
        <v>1.2</v>
      </c>
      <c r="AD13" s="191">
        <v>0.1</v>
      </c>
      <c r="AE13" s="191">
        <v>0.01</v>
      </c>
      <c r="AF13" s="95"/>
      <c r="AG13" s="176">
        <f t="shared" si="4"/>
        <v>1.0022177607560001E-8</v>
      </c>
      <c r="AH13" s="175">
        <f t="shared" si="5"/>
        <v>1E-4</v>
      </c>
      <c r="AI13" s="175">
        <f t="shared" si="6"/>
        <v>1.1899999999999999E-7</v>
      </c>
      <c r="AJ13" s="175">
        <f t="shared" si="7"/>
        <v>20</v>
      </c>
      <c r="AK13" s="175">
        <f t="shared" si="8"/>
        <v>-4.4900000000000002E-6</v>
      </c>
      <c r="AL13" s="175">
        <v>0.9</v>
      </c>
      <c r="AM13" s="175">
        <f t="shared" si="9"/>
        <v>-1.02E-7</v>
      </c>
      <c r="AN13" s="175">
        <v>4.2</v>
      </c>
    </row>
    <row r="14" spans="1:40" ht="12">
      <c r="B14" s="181" t="s">
        <v>194</v>
      </c>
      <c r="C14" s="181">
        <v>20</v>
      </c>
      <c r="D14" s="178">
        <v>1.4E-2</v>
      </c>
      <c r="E14" s="178">
        <v>2.7E-2</v>
      </c>
      <c r="F14" s="178">
        <v>2.3E-2</v>
      </c>
      <c r="G14" s="178">
        <v>2.1000000000000001E-2</v>
      </c>
      <c r="H14" s="178">
        <v>2.5000000000000001E-2</v>
      </c>
      <c r="J14" s="178">
        <f t="shared" si="0"/>
        <v>1.2999999999999999E-2</v>
      </c>
      <c r="K14" s="178">
        <f t="shared" si="0"/>
        <v>4.0000000000000001E-3</v>
      </c>
      <c r="L14" s="178">
        <f t="shared" si="0"/>
        <v>1.9999999999999983E-3</v>
      </c>
      <c r="M14" s="178">
        <f t="shared" si="0"/>
        <v>4.0000000000000001E-3</v>
      </c>
      <c r="O14" s="182">
        <f t="shared" si="1"/>
        <v>5.7499999999999999E-3</v>
      </c>
      <c r="Q14" s="183">
        <f t="shared" si="2"/>
        <v>1.6598820239201741E-3</v>
      </c>
      <c r="S14" s="188">
        <f>Calcu!G29</f>
        <v>0</v>
      </c>
      <c r="T14" s="183" t="e">
        <f t="shared" ca="1" si="3"/>
        <v>#N/A</v>
      </c>
      <c r="U14" s="95"/>
      <c r="V14" s="193" t="e">
        <f t="shared" si="10"/>
        <v>#DIV/0!</v>
      </c>
      <c r="W14" s="191" t="e">
        <f t="shared" si="11"/>
        <v>#DIV/0!</v>
      </c>
      <c r="X14" s="193">
        <f>Calcu!Q28*1000</f>
        <v>0</v>
      </c>
      <c r="Y14" s="191">
        <f>Calcu!R28</f>
        <v>0</v>
      </c>
      <c r="Z14" s="192">
        <f>Calcu!I28</f>
        <v>0</v>
      </c>
      <c r="AA14" s="191">
        <f t="shared" si="12"/>
        <v>1.0011082662509586E-4</v>
      </c>
      <c r="AB14" s="191" t="e">
        <f>Calcu!E$13</f>
        <v>#DIV/0!</v>
      </c>
      <c r="AC14" s="191">
        <v>1.2</v>
      </c>
      <c r="AD14" s="191">
        <v>0.1</v>
      </c>
      <c r="AE14" s="191">
        <v>0.01</v>
      </c>
      <c r="AF14" s="95"/>
      <c r="AG14" s="176">
        <f t="shared" si="4"/>
        <v>1.0022177607560001E-8</v>
      </c>
      <c r="AH14" s="175">
        <f t="shared" si="5"/>
        <v>1E-4</v>
      </c>
      <c r="AI14" s="175">
        <f t="shared" si="6"/>
        <v>1.1899999999999999E-7</v>
      </c>
      <c r="AJ14" s="175">
        <f t="shared" si="7"/>
        <v>20</v>
      </c>
      <c r="AK14" s="175">
        <f t="shared" si="8"/>
        <v>-4.4900000000000002E-6</v>
      </c>
      <c r="AL14" s="175">
        <v>0.9</v>
      </c>
      <c r="AM14" s="175">
        <f t="shared" si="9"/>
        <v>-1.02E-7</v>
      </c>
      <c r="AN14" s="175">
        <v>4.2</v>
      </c>
    </row>
    <row r="15" spans="1:40" ht="12">
      <c r="B15" s="181" t="s">
        <v>357</v>
      </c>
      <c r="C15" s="181">
        <v>20</v>
      </c>
      <c r="D15" s="178">
        <v>4.4999999999999998E-2</v>
      </c>
      <c r="E15" s="178">
        <v>4.3999999999999997E-2</v>
      </c>
      <c r="F15" s="178">
        <v>4.2000000000000003E-2</v>
      </c>
      <c r="G15" s="178">
        <v>3.2000000000000001E-2</v>
      </c>
      <c r="H15" s="178">
        <v>4.2999999999999997E-2</v>
      </c>
      <c r="J15" s="178">
        <f t="shared" si="0"/>
        <v>1.0000000000000009E-3</v>
      </c>
      <c r="K15" s="178">
        <f t="shared" si="0"/>
        <v>1.9999999999999948E-3</v>
      </c>
      <c r="L15" s="178">
        <f t="shared" si="0"/>
        <v>1.0000000000000002E-2</v>
      </c>
      <c r="M15" s="178">
        <f t="shared" si="0"/>
        <v>1.0999999999999996E-2</v>
      </c>
      <c r="O15" s="182">
        <f t="shared" si="1"/>
        <v>5.9999999999999984E-3</v>
      </c>
      <c r="Q15" s="183">
        <f t="shared" si="2"/>
        <v>1.732050807568877E-3</v>
      </c>
      <c r="S15" s="188">
        <f>Calcu!G30</f>
        <v>0</v>
      </c>
      <c r="T15" s="183" t="e">
        <f t="shared" ca="1" si="3"/>
        <v>#N/A</v>
      </c>
      <c r="U15" s="95"/>
      <c r="V15" s="193" t="e">
        <f t="shared" si="10"/>
        <v>#DIV/0!</v>
      </c>
      <c r="W15" s="191" t="e">
        <f t="shared" si="11"/>
        <v>#DIV/0!</v>
      </c>
      <c r="X15" s="193">
        <f>Calcu!Q29*1000</f>
        <v>0</v>
      </c>
      <c r="Y15" s="191">
        <f>Calcu!R29</f>
        <v>0</v>
      </c>
      <c r="Z15" s="192">
        <f>Calcu!I29</f>
        <v>0</v>
      </c>
      <c r="AA15" s="191">
        <f t="shared" si="12"/>
        <v>1.0011082662509586E-4</v>
      </c>
      <c r="AB15" s="191" t="e">
        <f>Calcu!E$13</f>
        <v>#DIV/0!</v>
      </c>
      <c r="AC15" s="191">
        <v>1.2</v>
      </c>
      <c r="AD15" s="191">
        <v>0.1</v>
      </c>
      <c r="AE15" s="191">
        <v>0.01</v>
      </c>
      <c r="AF15" s="95"/>
      <c r="AG15" s="176">
        <f t="shared" si="4"/>
        <v>1.0022177607560001E-8</v>
      </c>
      <c r="AH15" s="175">
        <f t="shared" si="5"/>
        <v>1E-4</v>
      </c>
      <c r="AI15" s="175">
        <f t="shared" si="6"/>
        <v>1.1899999999999999E-7</v>
      </c>
      <c r="AJ15" s="175">
        <f t="shared" si="7"/>
        <v>20</v>
      </c>
      <c r="AK15" s="175">
        <f t="shared" si="8"/>
        <v>-4.4900000000000002E-6</v>
      </c>
      <c r="AL15" s="175">
        <v>0.9</v>
      </c>
      <c r="AM15" s="175">
        <f t="shared" si="9"/>
        <v>-1.02E-7</v>
      </c>
      <c r="AN15" s="175">
        <v>4.2</v>
      </c>
    </row>
    <row r="16" spans="1:40" ht="12">
      <c r="B16" s="181" t="s">
        <v>195</v>
      </c>
      <c r="C16" s="181">
        <v>10</v>
      </c>
      <c r="D16" s="178">
        <v>1.4999999999999999E-2</v>
      </c>
      <c r="E16" s="178">
        <v>1.6E-2</v>
      </c>
      <c r="F16" s="178">
        <v>0.02</v>
      </c>
      <c r="G16" s="178">
        <v>1.7000000000000001E-2</v>
      </c>
      <c r="H16" s="178">
        <v>1.6E-2</v>
      </c>
      <c r="J16" s="178">
        <f t="shared" si="0"/>
        <v>1.0000000000000009E-3</v>
      </c>
      <c r="K16" s="178">
        <f t="shared" si="0"/>
        <v>4.0000000000000001E-3</v>
      </c>
      <c r="L16" s="178">
        <f t="shared" si="0"/>
        <v>2.9999999999999992E-3</v>
      </c>
      <c r="M16" s="178">
        <f t="shared" si="0"/>
        <v>1.0000000000000009E-3</v>
      </c>
      <c r="O16" s="182">
        <f t="shared" si="1"/>
        <v>2.2500000000000003E-3</v>
      </c>
      <c r="Q16" s="183">
        <f t="shared" si="2"/>
        <v>6.4951905283832908E-4</v>
      </c>
      <c r="S16" s="188">
        <f>Calcu!G31</f>
        <v>0</v>
      </c>
      <c r="T16" s="183" t="e">
        <f t="shared" ca="1" si="3"/>
        <v>#N/A</v>
      </c>
      <c r="U16" s="95"/>
      <c r="V16" s="193" t="e">
        <f t="shared" si="10"/>
        <v>#DIV/0!</v>
      </c>
      <c r="W16" s="191" t="e">
        <f t="shared" si="11"/>
        <v>#DIV/0!</v>
      </c>
      <c r="X16" s="193">
        <f>Calcu!Q30*1000</f>
        <v>0</v>
      </c>
      <c r="Y16" s="191">
        <f>Calcu!R30</f>
        <v>0</v>
      </c>
      <c r="Z16" s="192">
        <f>Calcu!I30</f>
        <v>0</v>
      </c>
      <c r="AA16" s="191">
        <f t="shared" si="12"/>
        <v>1.0011082662509586E-4</v>
      </c>
      <c r="AB16" s="191" t="e">
        <f>Calcu!E$13</f>
        <v>#DIV/0!</v>
      </c>
      <c r="AC16" s="191">
        <v>1.2</v>
      </c>
      <c r="AD16" s="191">
        <v>0.1</v>
      </c>
      <c r="AE16" s="191">
        <v>0.01</v>
      </c>
      <c r="AF16" s="95"/>
      <c r="AG16" s="176">
        <f t="shared" si="4"/>
        <v>1.0022177607560001E-8</v>
      </c>
      <c r="AH16" s="175">
        <f t="shared" si="5"/>
        <v>1E-4</v>
      </c>
      <c r="AI16" s="175">
        <f t="shared" si="6"/>
        <v>1.1899999999999999E-7</v>
      </c>
      <c r="AJ16" s="175">
        <f t="shared" si="7"/>
        <v>20</v>
      </c>
      <c r="AK16" s="175">
        <f t="shared" si="8"/>
        <v>-4.4900000000000002E-6</v>
      </c>
      <c r="AL16" s="175">
        <v>0.9</v>
      </c>
      <c r="AM16" s="175">
        <f t="shared" si="9"/>
        <v>-1.02E-7</v>
      </c>
      <c r="AN16" s="175">
        <v>4.2</v>
      </c>
    </row>
    <row r="17" spans="2:40" ht="12">
      <c r="B17" s="181" t="s">
        <v>262</v>
      </c>
      <c r="C17" s="181">
        <v>5</v>
      </c>
      <c r="D17" s="178">
        <v>1.6E-2</v>
      </c>
      <c r="E17" s="178">
        <v>2.5999999999999999E-2</v>
      </c>
      <c r="F17" s="178">
        <v>7.0000000000000001E-3</v>
      </c>
      <c r="G17" s="178">
        <v>1.4E-2</v>
      </c>
      <c r="H17" s="178">
        <v>2.1000000000000001E-2</v>
      </c>
      <c r="J17" s="178">
        <f t="shared" si="0"/>
        <v>9.9999999999999985E-3</v>
      </c>
      <c r="K17" s="178">
        <f t="shared" si="0"/>
        <v>1.9E-2</v>
      </c>
      <c r="L17" s="178">
        <f t="shared" si="0"/>
        <v>7.0000000000000001E-3</v>
      </c>
      <c r="M17" s="178">
        <f t="shared" si="0"/>
        <v>7.000000000000001E-3</v>
      </c>
      <c r="O17" s="182">
        <f t="shared" si="1"/>
        <v>1.0749999999999999E-2</v>
      </c>
      <c r="Q17" s="183">
        <f t="shared" si="2"/>
        <v>3.1032576968942384E-3</v>
      </c>
      <c r="S17" s="188">
        <f>Calcu!G32</f>
        <v>0</v>
      </c>
      <c r="T17" s="183" t="e">
        <f t="shared" ca="1" si="3"/>
        <v>#N/A</v>
      </c>
      <c r="U17" s="95"/>
      <c r="V17" s="193" t="e">
        <f t="shared" si="10"/>
        <v>#DIV/0!</v>
      </c>
      <c r="W17" s="191" t="e">
        <f t="shared" si="11"/>
        <v>#DIV/0!</v>
      </c>
      <c r="X17" s="193">
        <f>Calcu!Q31*1000</f>
        <v>0</v>
      </c>
      <c r="Y17" s="191">
        <f>Calcu!R31</f>
        <v>0</v>
      </c>
      <c r="Z17" s="192">
        <f>Calcu!I31</f>
        <v>0</v>
      </c>
      <c r="AA17" s="191">
        <f t="shared" si="12"/>
        <v>1.0011082662509586E-4</v>
      </c>
      <c r="AB17" s="191" t="e">
        <f>Calcu!E$13</f>
        <v>#DIV/0!</v>
      </c>
      <c r="AC17" s="191">
        <v>1.2</v>
      </c>
      <c r="AD17" s="191">
        <v>0.1</v>
      </c>
      <c r="AE17" s="191">
        <v>0.01</v>
      </c>
      <c r="AF17" s="95"/>
      <c r="AG17" s="176">
        <f t="shared" si="4"/>
        <v>1.0022177607560001E-8</v>
      </c>
      <c r="AH17" s="175">
        <f t="shared" si="5"/>
        <v>1E-4</v>
      </c>
      <c r="AI17" s="175">
        <f t="shared" si="6"/>
        <v>1.1899999999999999E-7</v>
      </c>
      <c r="AJ17" s="175">
        <f t="shared" si="7"/>
        <v>20</v>
      </c>
      <c r="AK17" s="175">
        <f t="shared" si="8"/>
        <v>-4.4900000000000002E-6</v>
      </c>
      <c r="AL17" s="175">
        <v>0.9</v>
      </c>
      <c r="AM17" s="175">
        <f t="shared" si="9"/>
        <v>-1.02E-7</v>
      </c>
      <c r="AN17" s="175">
        <v>4.2</v>
      </c>
    </row>
    <row r="18" spans="2:40" ht="12">
      <c r="B18" s="181" t="s">
        <v>263</v>
      </c>
      <c r="C18" s="181">
        <v>2</v>
      </c>
      <c r="D18" s="178">
        <v>8.0000000000000002E-3</v>
      </c>
      <c r="E18" s="178">
        <v>3.0000000000000001E-3</v>
      </c>
      <c r="F18" s="178">
        <v>7.0000000000000001E-3</v>
      </c>
      <c r="G18" s="178">
        <v>6.0000000000000001E-3</v>
      </c>
      <c r="H18" s="178">
        <v>4.0000000000000001E-3</v>
      </c>
      <c r="J18" s="178">
        <f t="shared" si="0"/>
        <v>5.0000000000000001E-3</v>
      </c>
      <c r="K18" s="178">
        <f t="shared" si="0"/>
        <v>4.0000000000000001E-3</v>
      </c>
      <c r="L18" s="178">
        <f t="shared" si="0"/>
        <v>1E-3</v>
      </c>
      <c r="M18" s="178">
        <f t="shared" si="0"/>
        <v>2E-3</v>
      </c>
      <c r="O18" s="182">
        <f t="shared" si="1"/>
        <v>3.0000000000000005E-3</v>
      </c>
      <c r="Q18" s="183">
        <f t="shared" si="2"/>
        <v>8.660254037844388E-4</v>
      </c>
      <c r="S18" s="188">
        <f>Calcu!G33</f>
        <v>0</v>
      </c>
      <c r="T18" s="183" t="e">
        <f t="shared" ca="1" si="3"/>
        <v>#N/A</v>
      </c>
      <c r="U18" s="95"/>
      <c r="V18" s="193" t="e">
        <f t="shared" si="10"/>
        <v>#DIV/0!</v>
      </c>
      <c r="W18" s="191" t="e">
        <f t="shared" si="11"/>
        <v>#DIV/0!</v>
      </c>
      <c r="X18" s="193">
        <f>Calcu!Q32*1000</f>
        <v>0</v>
      </c>
      <c r="Y18" s="191">
        <f>Calcu!R32</f>
        <v>0</v>
      </c>
      <c r="Z18" s="192">
        <f>Calcu!I32</f>
        <v>0</v>
      </c>
      <c r="AA18" s="191">
        <f t="shared" si="12"/>
        <v>1.0011082662509586E-4</v>
      </c>
      <c r="AB18" s="191" t="e">
        <f>Calcu!E$13</f>
        <v>#DIV/0!</v>
      </c>
      <c r="AC18" s="191">
        <v>1.2</v>
      </c>
      <c r="AD18" s="191">
        <v>0.1</v>
      </c>
      <c r="AE18" s="191">
        <v>0.01</v>
      </c>
      <c r="AF18" s="95"/>
      <c r="AG18" s="176">
        <f t="shared" si="4"/>
        <v>1.0022177607560001E-8</v>
      </c>
      <c r="AH18" s="175">
        <f t="shared" si="5"/>
        <v>1E-4</v>
      </c>
      <c r="AI18" s="175">
        <f t="shared" si="6"/>
        <v>1.1899999999999999E-7</v>
      </c>
      <c r="AJ18" s="175">
        <f t="shared" si="7"/>
        <v>20</v>
      </c>
      <c r="AK18" s="175">
        <f t="shared" si="8"/>
        <v>-4.4900000000000002E-6</v>
      </c>
      <c r="AL18" s="175">
        <v>0.9</v>
      </c>
      <c r="AM18" s="175">
        <f t="shared" si="9"/>
        <v>-1.02E-7</v>
      </c>
      <c r="AN18" s="175">
        <v>4.2</v>
      </c>
    </row>
    <row r="19" spans="2:40" ht="12">
      <c r="B19" s="181" t="s">
        <v>358</v>
      </c>
      <c r="C19" s="181">
        <v>2</v>
      </c>
      <c r="D19" s="178">
        <v>1.7000000000000001E-2</v>
      </c>
      <c r="E19" s="178">
        <v>1.4999999999999999E-2</v>
      </c>
      <c r="F19" s="178">
        <v>1.4E-2</v>
      </c>
      <c r="G19" s="178">
        <v>1.9E-2</v>
      </c>
      <c r="H19" s="178">
        <v>1.9E-2</v>
      </c>
      <c r="J19" s="178">
        <f t="shared" si="0"/>
        <v>2.0000000000000018E-3</v>
      </c>
      <c r="K19" s="178">
        <f t="shared" si="0"/>
        <v>9.9999999999999915E-4</v>
      </c>
      <c r="L19" s="178">
        <f t="shared" si="0"/>
        <v>4.9999999999999992E-3</v>
      </c>
      <c r="M19" s="178">
        <f t="shared" si="0"/>
        <v>0</v>
      </c>
      <c r="O19" s="182">
        <f t="shared" si="1"/>
        <v>2E-3</v>
      </c>
      <c r="Q19" s="183">
        <f t="shared" si="2"/>
        <v>5.773502691896258E-4</v>
      </c>
      <c r="S19" s="188">
        <f>Calcu!G34</f>
        <v>0</v>
      </c>
      <c r="T19" s="183" t="e">
        <f t="shared" ca="1" si="3"/>
        <v>#N/A</v>
      </c>
      <c r="U19" s="95"/>
      <c r="V19" s="193" t="e">
        <f t="shared" si="10"/>
        <v>#DIV/0!</v>
      </c>
      <c r="W19" s="191" t="e">
        <f t="shared" si="11"/>
        <v>#DIV/0!</v>
      </c>
      <c r="X19" s="193">
        <f>Calcu!Q33*1000</f>
        <v>0</v>
      </c>
      <c r="Y19" s="191">
        <f>Calcu!R33</f>
        <v>0</v>
      </c>
      <c r="Z19" s="192">
        <f>Calcu!I33</f>
        <v>0</v>
      </c>
      <c r="AA19" s="191">
        <f t="shared" si="12"/>
        <v>1.0011082662509586E-4</v>
      </c>
      <c r="AB19" s="191" t="e">
        <f>Calcu!E$13</f>
        <v>#DIV/0!</v>
      </c>
      <c r="AC19" s="191">
        <v>1.2</v>
      </c>
      <c r="AD19" s="191">
        <v>0.1</v>
      </c>
      <c r="AE19" s="191">
        <v>0.01</v>
      </c>
      <c r="AF19" s="95"/>
      <c r="AG19" s="176">
        <f t="shared" si="4"/>
        <v>1.0022177607560001E-8</v>
      </c>
      <c r="AH19" s="175">
        <f t="shared" si="5"/>
        <v>1E-4</v>
      </c>
      <c r="AI19" s="175">
        <f t="shared" si="6"/>
        <v>1.1899999999999999E-7</v>
      </c>
      <c r="AJ19" s="175">
        <f t="shared" si="7"/>
        <v>20</v>
      </c>
      <c r="AK19" s="175">
        <f t="shared" si="8"/>
        <v>-4.4900000000000002E-6</v>
      </c>
      <c r="AL19" s="175">
        <v>0.9</v>
      </c>
      <c r="AM19" s="175">
        <f t="shared" si="9"/>
        <v>-1.02E-7</v>
      </c>
      <c r="AN19" s="175">
        <v>4.2</v>
      </c>
    </row>
    <row r="20" spans="2:40" ht="12">
      <c r="B20" s="181" t="s">
        <v>196</v>
      </c>
      <c r="C20" s="181">
        <v>1</v>
      </c>
      <c r="D20" s="178">
        <v>1.4E-2</v>
      </c>
      <c r="E20" s="178">
        <v>1.9E-2</v>
      </c>
      <c r="F20" s="178">
        <v>1.6E-2</v>
      </c>
      <c r="G20" s="178">
        <v>0.02</v>
      </c>
      <c r="H20" s="178">
        <v>0.02</v>
      </c>
      <c r="J20" s="178">
        <f t="shared" si="0"/>
        <v>4.9999999999999992E-3</v>
      </c>
      <c r="K20" s="178">
        <f t="shared" si="0"/>
        <v>2.9999999999999992E-3</v>
      </c>
      <c r="L20" s="178">
        <f t="shared" si="0"/>
        <v>4.0000000000000001E-3</v>
      </c>
      <c r="M20" s="178">
        <f t="shared" si="0"/>
        <v>0</v>
      </c>
      <c r="O20" s="182">
        <f t="shared" si="1"/>
        <v>2.9999999999999996E-3</v>
      </c>
      <c r="Q20" s="183">
        <f t="shared" si="2"/>
        <v>8.6602540378443859E-4</v>
      </c>
      <c r="S20" s="188">
        <f>Calcu!G35</f>
        <v>0</v>
      </c>
      <c r="T20" s="183" t="e">
        <f t="shared" ca="1" si="3"/>
        <v>#N/A</v>
      </c>
      <c r="U20" s="95"/>
      <c r="V20" s="193" t="e">
        <f t="shared" si="10"/>
        <v>#DIV/0!</v>
      </c>
      <c r="W20" s="191" t="e">
        <f t="shared" si="11"/>
        <v>#DIV/0!</v>
      </c>
      <c r="X20" s="193">
        <f>Calcu!Q34*1000</f>
        <v>0</v>
      </c>
      <c r="Y20" s="191">
        <f>Calcu!R34</f>
        <v>0</v>
      </c>
      <c r="Z20" s="192">
        <f>Calcu!I34</f>
        <v>0</v>
      </c>
      <c r="AA20" s="191">
        <f t="shared" si="12"/>
        <v>1.0011082662509586E-4</v>
      </c>
      <c r="AB20" s="191" t="e">
        <f>Calcu!E$13</f>
        <v>#DIV/0!</v>
      </c>
      <c r="AC20" s="191">
        <v>1.2</v>
      </c>
      <c r="AD20" s="191">
        <v>0.1</v>
      </c>
      <c r="AE20" s="191">
        <v>0.01</v>
      </c>
      <c r="AF20" s="95"/>
      <c r="AG20" s="176">
        <f t="shared" si="4"/>
        <v>1.0022177607560001E-8</v>
      </c>
      <c r="AH20" s="175">
        <f t="shared" si="5"/>
        <v>1E-4</v>
      </c>
      <c r="AI20" s="175">
        <f t="shared" si="6"/>
        <v>1.1899999999999999E-7</v>
      </c>
      <c r="AJ20" s="175">
        <f t="shared" si="7"/>
        <v>20</v>
      </c>
      <c r="AK20" s="175">
        <f t="shared" si="8"/>
        <v>-4.4900000000000002E-6</v>
      </c>
      <c r="AL20" s="175">
        <v>0.9</v>
      </c>
      <c r="AM20" s="175">
        <f t="shared" si="9"/>
        <v>-1.02E-7</v>
      </c>
      <c r="AN20" s="175">
        <v>4.2</v>
      </c>
    </row>
    <row r="21" spans="2:40" ht="12">
      <c r="B21" s="181" t="s">
        <v>197</v>
      </c>
      <c r="C21" s="181">
        <v>0.5</v>
      </c>
      <c r="D21" s="178">
        <v>8.0000000000000002E-3</v>
      </c>
      <c r="E21" s="178">
        <v>1.0999999999999999E-2</v>
      </c>
      <c r="F21" s="178">
        <v>1.0999999999999999E-2</v>
      </c>
      <c r="G21" s="178">
        <v>1.0999999999999999E-2</v>
      </c>
      <c r="H21" s="178">
        <v>1.4E-2</v>
      </c>
      <c r="J21" s="178">
        <f t="shared" si="0"/>
        <v>2.9999999999999992E-3</v>
      </c>
      <c r="K21" s="178">
        <f t="shared" si="0"/>
        <v>0</v>
      </c>
      <c r="L21" s="178">
        <f t="shared" si="0"/>
        <v>0</v>
      </c>
      <c r="M21" s="178">
        <f t="shared" si="0"/>
        <v>3.0000000000000009E-3</v>
      </c>
      <c r="O21" s="182">
        <f t="shared" si="1"/>
        <v>1.5E-3</v>
      </c>
      <c r="Q21" s="183">
        <f t="shared" si="2"/>
        <v>4.3301270189221935E-4</v>
      </c>
      <c r="S21" s="188">
        <f>Calcu!G36</f>
        <v>0</v>
      </c>
      <c r="T21" s="183" t="e">
        <f t="shared" ca="1" si="3"/>
        <v>#N/A</v>
      </c>
      <c r="U21" s="95"/>
      <c r="V21" s="193" t="e">
        <f t="shared" si="10"/>
        <v>#DIV/0!</v>
      </c>
      <c r="W21" s="191" t="e">
        <f t="shared" si="11"/>
        <v>#DIV/0!</v>
      </c>
      <c r="X21" s="193">
        <f>Calcu!Q35*1000</f>
        <v>0</v>
      </c>
      <c r="Y21" s="191">
        <f>Calcu!R35</f>
        <v>0</v>
      </c>
      <c r="Z21" s="192">
        <f>Calcu!I35</f>
        <v>0</v>
      </c>
      <c r="AA21" s="191">
        <f t="shared" si="12"/>
        <v>1.0011082662509586E-4</v>
      </c>
      <c r="AB21" s="191" t="e">
        <f>Calcu!E$13</f>
        <v>#DIV/0!</v>
      </c>
      <c r="AC21" s="191">
        <v>1.2</v>
      </c>
      <c r="AD21" s="191">
        <v>0.1</v>
      </c>
      <c r="AE21" s="191">
        <v>0.01</v>
      </c>
      <c r="AF21" s="95"/>
      <c r="AG21" s="176">
        <f t="shared" si="4"/>
        <v>1.0022177607560001E-8</v>
      </c>
      <c r="AH21" s="175">
        <f t="shared" si="5"/>
        <v>1E-4</v>
      </c>
      <c r="AI21" s="175">
        <f t="shared" si="6"/>
        <v>1.1899999999999999E-7</v>
      </c>
      <c r="AJ21" s="175">
        <f t="shared" si="7"/>
        <v>20</v>
      </c>
      <c r="AK21" s="175">
        <f t="shared" si="8"/>
        <v>-4.4900000000000002E-6</v>
      </c>
      <c r="AL21" s="175">
        <v>0.9</v>
      </c>
      <c r="AM21" s="175">
        <f t="shared" si="9"/>
        <v>-1.02E-7</v>
      </c>
      <c r="AN21" s="175">
        <v>4.2</v>
      </c>
    </row>
    <row r="22" spans="2:40" ht="12">
      <c r="B22" s="181" t="s">
        <v>198</v>
      </c>
      <c r="C22" s="181">
        <v>0.2</v>
      </c>
      <c r="D22" s="178">
        <v>0.01</v>
      </c>
      <c r="E22" s="178">
        <v>7.0000000000000001E-3</v>
      </c>
      <c r="F22" s="178">
        <v>8.0000000000000002E-3</v>
      </c>
      <c r="G22" s="178">
        <v>8.0000000000000002E-3</v>
      </c>
      <c r="H22" s="178">
        <v>8.0000000000000002E-3</v>
      </c>
      <c r="J22" s="178">
        <f t="shared" si="0"/>
        <v>3.0000000000000001E-3</v>
      </c>
      <c r="K22" s="178">
        <f t="shared" si="0"/>
        <v>1E-3</v>
      </c>
      <c r="L22" s="178">
        <f t="shared" si="0"/>
        <v>0</v>
      </c>
      <c r="M22" s="178">
        <f t="shared" si="0"/>
        <v>0</v>
      </c>
      <c r="O22" s="182">
        <f t="shared" si="1"/>
        <v>1E-3</v>
      </c>
      <c r="Q22" s="183">
        <f t="shared" si="2"/>
        <v>2.886751345948129E-4</v>
      </c>
      <c r="S22" s="188">
        <f>Calcu!G37</f>
        <v>0</v>
      </c>
      <c r="T22" s="183" t="e">
        <f t="shared" ca="1" si="3"/>
        <v>#N/A</v>
      </c>
      <c r="U22" s="95"/>
      <c r="V22" s="193" t="e">
        <f t="shared" si="10"/>
        <v>#DIV/0!</v>
      </c>
      <c r="W22" s="191" t="e">
        <f t="shared" si="11"/>
        <v>#DIV/0!</v>
      </c>
      <c r="X22" s="193">
        <f>Calcu!Q36*1000</f>
        <v>0</v>
      </c>
      <c r="Y22" s="191">
        <f>Calcu!R36</f>
        <v>0</v>
      </c>
      <c r="Z22" s="192">
        <f>Calcu!I36</f>
        <v>0</v>
      </c>
      <c r="AA22" s="191">
        <f t="shared" si="12"/>
        <v>1.0011082662509586E-4</v>
      </c>
      <c r="AB22" s="191" t="e">
        <f>Calcu!E$13</f>
        <v>#DIV/0!</v>
      </c>
      <c r="AC22" s="191">
        <v>1.2</v>
      </c>
      <c r="AD22" s="191">
        <v>0.1</v>
      </c>
      <c r="AE22" s="191">
        <v>0.01</v>
      </c>
      <c r="AF22" s="95"/>
      <c r="AG22" s="176">
        <f t="shared" si="4"/>
        <v>1.0022177607560001E-8</v>
      </c>
      <c r="AH22" s="175">
        <f t="shared" si="5"/>
        <v>1E-4</v>
      </c>
      <c r="AI22" s="175">
        <f t="shared" si="6"/>
        <v>1.1899999999999999E-7</v>
      </c>
      <c r="AJ22" s="175">
        <f t="shared" si="7"/>
        <v>20</v>
      </c>
      <c r="AK22" s="175">
        <f t="shared" si="8"/>
        <v>-4.4900000000000002E-6</v>
      </c>
      <c r="AL22" s="175">
        <v>0.9</v>
      </c>
      <c r="AM22" s="175">
        <f t="shared" si="9"/>
        <v>-1.02E-7</v>
      </c>
      <c r="AN22" s="175">
        <v>4.2</v>
      </c>
    </row>
    <row r="23" spans="2:40" ht="12">
      <c r="B23" s="181" t="s">
        <v>359</v>
      </c>
      <c r="C23" s="181">
        <v>0.2</v>
      </c>
      <c r="D23" s="178">
        <v>0.01</v>
      </c>
      <c r="E23" s="178">
        <v>7.0000000000000001E-3</v>
      </c>
      <c r="F23" s="178">
        <v>7.0000000000000001E-3</v>
      </c>
      <c r="G23" s="178">
        <v>8.9999999999999993E-3</v>
      </c>
      <c r="H23" s="178">
        <v>5.0000000000000001E-3</v>
      </c>
      <c r="J23" s="178">
        <f t="shared" si="0"/>
        <v>3.0000000000000001E-3</v>
      </c>
      <c r="K23" s="178">
        <f t="shared" si="0"/>
        <v>0</v>
      </c>
      <c r="L23" s="178">
        <f t="shared" si="0"/>
        <v>1.9999999999999992E-3</v>
      </c>
      <c r="M23" s="178">
        <f t="shared" si="0"/>
        <v>3.9999999999999992E-3</v>
      </c>
      <c r="O23" s="182">
        <f t="shared" si="1"/>
        <v>2.2499999999999994E-3</v>
      </c>
      <c r="Q23" s="183">
        <f t="shared" si="2"/>
        <v>6.4951905283832886E-4</v>
      </c>
      <c r="S23" s="188">
        <f>Calcu!G38</f>
        <v>0</v>
      </c>
      <c r="T23" s="183" t="e">
        <f t="shared" ca="1" si="3"/>
        <v>#N/A</v>
      </c>
      <c r="U23" s="95"/>
      <c r="V23" s="193" t="e">
        <f t="shared" si="10"/>
        <v>#DIV/0!</v>
      </c>
      <c r="W23" s="191" t="e">
        <f t="shared" si="11"/>
        <v>#DIV/0!</v>
      </c>
      <c r="X23" s="193">
        <f>Calcu!Q37*1000</f>
        <v>0</v>
      </c>
      <c r="Y23" s="191">
        <f>Calcu!R37</f>
        <v>0</v>
      </c>
      <c r="Z23" s="192">
        <f>Calcu!I37</f>
        <v>0</v>
      </c>
      <c r="AA23" s="191">
        <f t="shared" si="12"/>
        <v>1.0011082662509586E-4</v>
      </c>
      <c r="AB23" s="191" t="e">
        <f>Calcu!E$13</f>
        <v>#DIV/0!</v>
      </c>
      <c r="AC23" s="191">
        <v>1.2</v>
      </c>
      <c r="AD23" s="191">
        <v>0.1</v>
      </c>
      <c r="AE23" s="191">
        <v>0.01</v>
      </c>
      <c r="AF23" s="95"/>
      <c r="AG23" s="176">
        <f t="shared" si="4"/>
        <v>1.0022177607560001E-8</v>
      </c>
      <c r="AH23" s="175">
        <f t="shared" si="5"/>
        <v>1E-4</v>
      </c>
      <c r="AI23" s="175">
        <f t="shared" si="6"/>
        <v>1.1899999999999999E-7</v>
      </c>
      <c r="AJ23" s="175">
        <f t="shared" si="7"/>
        <v>20</v>
      </c>
      <c r="AK23" s="175">
        <f t="shared" si="8"/>
        <v>-4.4900000000000002E-6</v>
      </c>
      <c r="AL23" s="175">
        <v>0.9</v>
      </c>
      <c r="AM23" s="175">
        <f t="shared" si="9"/>
        <v>-1.02E-7</v>
      </c>
      <c r="AN23" s="175">
        <v>4.2</v>
      </c>
    </row>
    <row r="24" spans="2:40" ht="12">
      <c r="B24" s="181" t="s">
        <v>199</v>
      </c>
      <c r="C24" s="181">
        <v>0.1</v>
      </c>
      <c r="D24" s="178">
        <v>8.0000000000000002E-3</v>
      </c>
      <c r="E24" s="178">
        <v>3.0000000000000001E-3</v>
      </c>
      <c r="F24" s="178">
        <v>2E-3</v>
      </c>
      <c r="G24" s="178">
        <v>5.0000000000000001E-3</v>
      </c>
      <c r="H24" s="178">
        <v>4.0000000000000001E-3</v>
      </c>
      <c r="J24" s="178">
        <f t="shared" si="0"/>
        <v>5.0000000000000001E-3</v>
      </c>
      <c r="K24" s="178">
        <f t="shared" si="0"/>
        <v>1E-3</v>
      </c>
      <c r="L24" s="178">
        <f t="shared" si="0"/>
        <v>3.0000000000000001E-3</v>
      </c>
      <c r="M24" s="178">
        <f t="shared" si="0"/>
        <v>1E-3</v>
      </c>
      <c r="O24" s="182">
        <f t="shared" si="1"/>
        <v>2.5000000000000005E-3</v>
      </c>
      <c r="Q24" s="183">
        <f t="shared" si="2"/>
        <v>7.2168783648703235E-4</v>
      </c>
      <c r="S24" s="188">
        <f>Calcu!G39</f>
        <v>0</v>
      </c>
      <c r="T24" s="183" t="e">
        <f t="shared" ca="1" si="3"/>
        <v>#N/A</v>
      </c>
      <c r="U24" s="95"/>
      <c r="V24" s="193" t="e">
        <f t="shared" si="10"/>
        <v>#DIV/0!</v>
      </c>
      <c r="W24" s="191" t="e">
        <f t="shared" si="11"/>
        <v>#DIV/0!</v>
      </c>
      <c r="X24" s="193">
        <f>Calcu!Q38*1000</f>
        <v>0</v>
      </c>
      <c r="Y24" s="191">
        <f>Calcu!R38</f>
        <v>0</v>
      </c>
      <c r="Z24" s="192">
        <f>Calcu!I38</f>
        <v>0</v>
      </c>
      <c r="AA24" s="191">
        <f t="shared" si="12"/>
        <v>1.0011082662509586E-4</v>
      </c>
      <c r="AB24" s="191" t="e">
        <f>Calcu!E$13</f>
        <v>#DIV/0!</v>
      </c>
      <c r="AC24" s="191">
        <v>1.2</v>
      </c>
      <c r="AD24" s="191">
        <v>0.1</v>
      </c>
      <c r="AE24" s="191">
        <v>0.01</v>
      </c>
      <c r="AF24" s="95"/>
      <c r="AG24" s="176">
        <f t="shared" si="4"/>
        <v>1.0022177607560001E-8</v>
      </c>
      <c r="AH24" s="175">
        <f t="shared" si="5"/>
        <v>1E-4</v>
      </c>
      <c r="AI24" s="175">
        <f t="shared" si="6"/>
        <v>1.1899999999999999E-7</v>
      </c>
      <c r="AJ24" s="175">
        <f t="shared" si="7"/>
        <v>20</v>
      </c>
      <c r="AK24" s="175">
        <f t="shared" si="8"/>
        <v>-4.4900000000000002E-6</v>
      </c>
      <c r="AL24" s="175">
        <v>0.9</v>
      </c>
      <c r="AM24" s="175">
        <f t="shared" si="9"/>
        <v>-1.02E-7</v>
      </c>
      <c r="AN24" s="175">
        <v>4.2</v>
      </c>
    </row>
    <row r="25" spans="2:40" ht="12">
      <c r="B25" s="181" t="s">
        <v>200</v>
      </c>
      <c r="C25" s="181">
        <v>0.05</v>
      </c>
      <c r="D25" s="178">
        <v>4.0000000000000001E-3</v>
      </c>
      <c r="E25" s="178">
        <v>4.0000000000000001E-3</v>
      </c>
      <c r="F25" s="178">
        <v>8.0000000000000002E-3</v>
      </c>
      <c r="G25" s="178">
        <v>6.0000000000000001E-3</v>
      </c>
      <c r="H25" s="178">
        <v>5.0000000000000001E-3</v>
      </c>
      <c r="J25" s="178">
        <f t="shared" si="0"/>
        <v>0</v>
      </c>
      <c r="K25" s="178">
        <f t="shared" si="0"/>
        <v>4.0000000000000001E-3</v>
      </c>
      <c r="L25" s="178">
        <f t="shared" si="0"/>
        <v>2E-3</v>
      </c>
      <c r="M25" s="178">
        <f t="shared" si="0"/>
        <v>1E-3</v>
      </c>
      <c r="O25" s="182">
        <f t="shared" si="1"/>
        <v>1.75E-3</v>
      </c>
      <c r="Q25" s="183">
        <f t="shared" si="2"/>
        <v>5.0518148554092263E-4</v>
      </c>
      <c r="S25" s="188">
        <f>Calcu!G40</f>
        <v>0</v>
      </c>
      <c r="T25" s="183" t="e">
        <f t="shared" ca="1" si="3"/>
        <v>#N/A</v>
      </c>
      <c r="U25" s="95"/>
      <c r="V25" s="193" t="e">
        <f t="shared" si="10"/>
        <v>#DIV/0!</v>
      </c>
      <c r="W25" s="191" t="e">
        <f t="shared" si="11"/>
        <v>#DIV/0!</v>
      </c>
      <c r="X25" s="193">
        <f>Calcu!Q39*1000</f>
        <v>0</v>
      </c>
      <c r="Y25" s="191">
        <f>Calcu!R39</f>
        <v>0</v>
      </c>
      <c r="Z25" s="192">
        <f>Calcu!I39</f>
        <v>0</v>
      </c>
      <c r="AA25" s="191">
        <f t="shared" si="12"/>
        <v>1.0011082662509586E-4</v>
      </c>
      <c r="AB25" s="191" t="e">
        <f>Calcu!E$13</f>
        <v>#DIV/0!</v>
      </c>
      <c r="AC25" s="191">
        <v>1.2</v>
      </c>
      <c r="AD25" s="191">
        <v>0.1</v>
      </c>
      <c r="AE25" s="191">
        <v>0.01</v>
      </c>
      <c r="AF25" s="95"/>
      <c r="AG25" s="176">
        <f t="shared" si="4"/>
        <v>1.0022177607560001E-8</v>
      </c>
      <c r="AH25" s="175">
        <f t="shared" si="5"/>
        <v>1E-4</v>
      </c>
      <c r="AI25" s="175">
        <f t="shared" si="6"/>
        <v>1.1899999999999999E-7</v>
      </c>
      <c r="AJ25" s="175">
        <f t="shared" si="7"/>
        <v>20</v>
      </c>
      <c r="AK25" s="175">
        <f t="shared" si="8"/>
        <v>-4.4900000000000002E-6</v>
      </c>
      <c r="AL25" s="175">
        <v>0.9</v>
      </c>
      <c r="AM25" s="175">
        <f t="shared" si="9"/>
        <v>-1.02E-7</v>
      </c>
      <c r="AN25" s="175">
        <v>4.2</v>
      </c>
    </row>
    <row r="26" spans="2:40" ht="12">
      <c r="B26" s="181" t="s">
        <v>201</v>
      </c>
      <c r="C26" s="181">
        <v>0.02</v>
      </c>
      <c r="D26" s="178">
        <v>-3.0000000000000001E-3</v>
      </c>
      <c r="E26" s="178">
        <v>-3.0000000000000001E-3</v>
      </c>
      <c r="F26" s="178">
        <v>-3.0000000000000001E-3</v>
      </c>
      <c r="G26" s="178">
        <v>-3.0000000000000001E-3</v>
      </c>
      <c r="H26" s="178">
        <v>-4.0000000000000001E-3</v>
      </c>
      <c r="J26" s="178">
        <f t="shared" si="0"/>
        <v>0</v>
      </c>
      <c r="K26" s="178">
        <f t="shared" si="0"/>
        <v>0</v>
      </c>
      <c r="L26" s="178">
        <f t="shared" si="0"/>
        <v>0</v>
      </c>
      <c r="M26" s="178">
        <f t="shared" si="0"/>
        <v>1E-3</v>
      </c>
      <c r="O26" s="182">
        <f t="shared" si="1"/>
        <v>2.5000000000000001E-4</v>
      </c>
      <c r="Q26" s="183">
        <f t="shared" si="2"/>
        <v>7.2168783648703225E-5</v>
      </c>
      <c r="S26" s="188">
        <f>Calcu!G41</f>
        <v>0</v>
      </c>
      <c r="T26" s="183" t="e">
        <f t="shared" ca="1" si="3"/>
        <v>#N/A</v>
      </c>
      <c r="U26" s="95"/>
      <c r="V26" s="193" t="e">
        <f t="shared" si="10"/>
        <v>#DIV/0!</v>
      </c>
      <c r="W26" s="191" t="e">
        <f t="shared" si="11"/>
        <v>#DIV/0!</v>
      </c>
      <c r="X26" s="193">
        <f>Calcu!Q40*1000</f>
        <v>0</v>
      </c>
      <c r="Y26" s="191">
        <f>Calcu!R40</f>
        <v>0</v>
      </c>
      <c r="Z26" s="192">
        <f>Calcu!I40</f>
        <v>0</v>
      </c>
      <c r="AA26" s="191">
        <f t="shared" si="12"/>
        <v>1.0011082662509586E-4</v>
      </c>
      <c r="AB26" s="191" t="e">
        <f>Calcu!E$13</f>
        <v>#DIV/0!</v>
      </c>
      <c r="AC26" s="191">
        <v>1.2</v>
      </c>
      <c r="AD26" s="191">
        <v>0.1</v>
      </c>
      <c r="AE26" s="191">
        <v>0.01</v>
      </c>
      <c r="AF26" s="95"/>
      <c r="AG26" s="176">
        <f t="shared" si="4"/>
        <v>1.0022177607560001E-8</v>
      </c>
      <c r="AH26" s="175">
        <f t="shared" si="5"/>
        <v>1E-4</v>
      </c>
      <c r="AI26" s="175">
        <f t="shared" si="6"/>
        <v>1.1899999999999999E-7</v>
      </c>
      <c r="AJ26" s="175">
        <f t="shared" si="7"/>
        <v>20</v>
      </c>
      <c r="AK26" s="175">
        <f t="shared" si="8"/>
        <v>-4.4900000000000002E-6</v>
      </c>
      <c r="AL26" s="175">
        <v>0.9</v>
      </c>
      <c r="AM26" s="175">
        <f t="shared" si="9"/>
        <v>-1.02E-7</v>
      </c>
      <c r="AN26" s="175">
        <v>4.2</v>
      </c>
    </row>
    <row r="27" spans="2:40" ht="12">
      <c r="B27" s="181" t="s">
        <v>360</v>
      </c>
      <c r="C27" s="181">
        <v>0.02</v>
      </c>
      <c r="D27" s="178">
        <v>2E-3</v>
      </c>
      <c r="E27" s="178">
        <v>1E-3</v>
      </c>
      <c r="F27" s="178">
        <v>1E-3</v>
      </c>
      <c r="G27" s="178">
        <v>2E-3</v>
      </c>
      <c r="H27" s="178">
        <v>1E-3</v>
      </c>
      <c r="J27" s="178">
        <f t="shared" si="0"/>
        <v>1E-3</v>
      </c>
      <c r="K27" s="178">
        <f t="shared" si="0"/>
        <v>0</v>
      </c>
      <c r="L27" s="178">
        <f t="shared" si="0"/>
        <v>1E-3</v>
      </c>
      <c r="M27" s="178">
        <f t="shared" si="0"/>
        <v>1E-3</v>
      </c>
      <c r="O27" s="182">
        <f t="shared" si="1"/>
        <v>7.5000000000000002E-4</v>
      </c>
      <c r="Q27" s="183">
        <f t="shared" si="2"/>
        <v>2.1650635094610967E-4</v>
      </c>
      <c r="S27" s="188">
        <f>Calcu!G42</f>
        <v>0</v>
      </c>
      <c r="T27" s="183" t="e">
        <f t="shared" ca="1" si="3"/>
        <v>#N/A</v>
      </c>
      <c r="U27" s="95"/>
      <c r="V27" s="193" t="e">
        <f t="shared" si="10"/>
        <v>#DIV/0!</v>
      </c>
      <c r="W27" s="191" t="e">
        <f t="shared" si="11"/>
        <v>#DIV/0!</v>
      </c>
      <c r="X27" s="193">
        <f>Calcu!Q41*1000</f>
        <v>0</v>
      </c>
      <c r="Y27" s="191">
        <f>Calcu!R41</f>
        <v>0</v>
      </c>
      <c r="Z27" s="192">
        <f>Calcu!I41</f>
        <v>0</v>
      </c>
      <c r="AA27" s="191">
        <f t="shared" si="12"/>
        <v>1.0011082662509586E-4</v>
      </c>
      <c r="AB27" s="191" t="e">
        <f>Calcu!E$13</f>
        <v>#DIV/0!</v>
      </c>
      <c r="AC27" s="191">
        <v>1.2</v>
      </c>
      <c r="AD27" s="191">
        <v>0.1</v>
      </c>
      <c r="AE27" s="191">
        <v>0.01</v>
      </c>
      <c r="AF27" s="95"/>
      <c r="AG27" s="176">
        <f t="shared" si="4"/>
        <v>1.0022177607560001E-8</v>
      </c>
      <c r="AH27" s="175">
        <f t="shared" si="5"/>
        <v>1E-4</v>
      </c>
      <c r="AI27" s="175">
        <f t="shared" si="6"/>
        <v>1.1899999999999999E-7</v>
      </c>
      <c r="AJ27" s="175">
        <f t="shared" si="7"/>
        <v>20</v>
      </c>
      <c r="AK27" s="175">
        <f t="shared" si="8"/>
        <v>-4.4900000000000002E-6</v>
      </c>
      <c r="AL27" s="175">
        <v>0.9</v>
      </c>
      <c r="AM27" s="175">
        <f t="shared" si="9"/>
        <v>-1.02E-7</v>
      </c>
      <c r="AN27" s="175">
        <v>4.2</v>
      </c>
    </row>
    <row r="28" spans="2:40" ht="12">
      <c r="B28" s="181" t="s">
        <v>202</v>
      </c>
      <c r="C28" s="181">
        <v>0.01</v>
      </c>
      <c r="D28" s="178">
        <v>1E-3</v>
      </c>
      <c r="E28" s="178">
        <v>0</v>
      </c>
      <c r="F28" s="178">
        <v>0</v>
      </c>
      <c r="G28" s="178">
        <v>0</v>
      </c>
      <c r="H28" s="178">
        <v>3.0000000000000001E-3</v>
      </c>
      <c r="J28" s="178">
        <f t="shared" si="0"/>
        <v>1E-3</v>
      </c>
      <c r="K28" s="178">
        <f t="shared" si="0"/>
        <v>0</v>
      </c>
      <c r="L28" s="178">
        <f t="shared" si="0"/>
        <v>0</v>
      </c>
      <c r="M28" s="178">
        <f t="shared" si="0"/>
        <v>3.0000000000000001E-3</v>
      </c>
      <c r="O28" s="182">
        <f t="shared" si="1"/>
        <v>1E-3</v>
      </c>
      <c r="Q28" s="183">
        <f t="shared" si="2"/>
        <v>2.886751345948129E-4</v>
      </c>
      <c r="S28" s="188">
        <f>Calcu!G43</f>
        <v>0</v>
      </c>
      <c r="T28" s="183" t="e">
        <f t="shared" ca="1" si="3"/>
        <v>#N/A</v>
      </c>
      <c r="U28" s="95"/>
      <c r="V28" s="193" t="e">
        <f t="shared" si="10"/>
        <v>#DIV/0!</v>
      </c>
      <c r="W28" s="191" t="e">
        <f t="shared" si="11"/>
        <v>#DIV/0!</v>
      </c>
      <c r="X28" s="193">
        <f>Calcu!Q42*1000</f>
        <v>0</v>
      </c>
      <c r="Y28" s="191">
        <f>Calcu!R42</f>
        <v>0</v>
      </c>
      <c r="Z28" s="192">
        <f>Calcu!I42</f>
        <v>0</v>
      </c>
      <c r="AA28" s="191">
        <f t="shared" si="12"/>
        <v>1.0011082662509586E-4</v>
      </c>
      <c r="AB28" s="191" t="e">
        <f>Calcu!E$13</f>
        <v>#DIV/0!</v>
      </c>
      <c r="AC28" s="191">
        <v>1.2</v>
      </c>
      <c r="AD28" s="191">
        <v>0.1</v>
      </c>
      <c r="AE28" s="191">
        <v>0.01</v>
      </c>
      <c r="AF28" s="95"/>
      <c r="AG28" s="176">
        <f t="shared" si="4"/>
        <v>1.0022177607560001E-8</v>
      </c>
      <c r="AH28" s="175">
        <f t="shared" si="5"/>
        <v>1E-4</v>
      </c>
      <c r="AI28" s="175">
        <f t="shared" si="6"/>
        <v>1.1899999999999999E-7</v>
      </c>
      <c r="AJ28" s="175">
        <f t="shared" si="7"/>
        <v>20</v>
      </c>
      <c r="AK28" s="175">
        <f t="shared" si="8"/>
        <v>-4.4900000000000002E-6</v>
      </c>
      <c r="AL28" s="175">
        <v>0.9</v>
      </c>
      <c r="AM28" s="175">
        <f t="shared" si="9"/>
        <v>-1.02E-7</v>
      </c>
      <c r="AN28" s="175">
        <v>4.2</v>
      </c>
    </row>
    <row r="29" spans="2:40" ht="12">
      <c r="B29" s="181" t="s">
        <v>203</v>
      </c>
      <c r="C29" s="181">
        <v>5.0000000000000001E-3</v>
      </c>
      <c r="D29" s="178">
        <v>-1E-3</v>
      </c>
      <c r="E29" s="178">
        <v>1E-3</v>
      </c>
      <c r="F29" s="178">
        <v>1E-3</v>
      </c>
      <c r="G29" s="178">
        <v>2E-3</v>
      </c>
      <c r="H29" s="178">
        <v>2E-3</v>
      </c>
      <c r="J29" s="178">
        <f t="shared" si="0"/>
        <v>2E-3</v>
      </c>
      <c r="K29" s="178">
        <f t="shared" si="0"/>
        <v>0</v>
      </c>
      <c r="L29" s="178">
        <f t="shared" si="0"/>
        <v>1E-3</v>
      </c>
      <c r="M29" s="178">
        <f t="shared" si="0"/>
        <v>0</v>
      </c>
      <c r="O29" s="182">
        <f t="shared" si="1"/>
        <v>7.5000000000000002E-4</v>
      </c>
      <c r="Q29" s="183">
        <f t="shared" si="2"/>
        <v>2.1650635094610967E-4</v>
      </c>
      <c r="S29" s="188">
        <f>Calcu!G44</f>
        <v>0</v>
      </c>
      <c r="T29" s="183" t="e">
        <f t="shared" ca="1" si="3"/>
        <v>#N/A</v>
      </c>
      <c r="U29" s="95"/>
      <c r="V29" s="193" t="e">
        <f t="shared" si="10"/>
        <v>#DIV/0!</v>
      </c>
      <c r="W29" s="191" t="e">
        <f t="shared" si="11"/>
        <v>#DIV/0!</v>
      </c>
      <c r="X29" s="193">
        <f>Calcu!Q43*1000</f>
        <v>0</v>
      </c>
      <c r="Y29" s="191">
        <f>Calcu!R43</f>
        <v>0</v>
      </c>
      <c r="Z29" s="192">
        <f>Calcu!I43</f>
        <v>0</v>
      </c>
      <c r="AA29" s="191">
        <f t="shared" si="12"/>
        <v>1.0011082662509586E-4</v>
      </c>
      <c r="AB29" s="191" t="e">
        <f>Calcu!E$13</f>
        <v>#DIV/0!</v>
      </c>
      <c r="AC29" s="191">
        <v>1.2</v>
      </c>
      <c r="AD29" s="191">
        <v>0.1</v>
      </c>
      <c r="AE29" s="191">
        <v>0.01</v>
      </c>
      <c r="AF29" s="95"/>
      <c r="AG29" s="176">
        <f t="shared" si="4"/>
        <v>1.0022177607560001E-8</v>
      </c>
      <c r="AH29" s="175">
        <f t="shared" si="5"/>
        <v>1E-4</v>
      </c>
      <c r="AI29" s="175">
        <f t="shared" si="6"/>
        <v>1.1899999999999999E-7</v>
      </c>
      <c r="AJ29" s="175">
        <f t="shared" si="7"/>
        <v>20</v>
      </c>
      <c r="AK29" s="175">
        <f t="shared" si="8"/>
        <v>-4.4900000000000002E-6</v>
      </c>
      <c r="AL29" s="175">
        <v>0.9</v>
      </c>
      <c r="AM29" s="175">
        <f t="shared" si="9"/>
        <v>-1.02E-7</v>
      </c>
      <c r="AN29" s="175">
        <v>4.2</v>
      </c>
    </row>
    <row r="30" spans="2:40" ht="12">
      <c r="B30" s="181" t="s">
        <v>204</v>
      </c>
      <c r="C30" s="181">
        <v>2E-3</v>
      </c>
      <c r="D30" s="178">
        <v>2E-3</v>
      </c>
      <c r="E30" s="178">
        <v>3.0000000000000001E-3</v>
      </c>
      <c r="F30" s="178">
        <v>2E-3</v>
      </c>
      <c r="G30" s="178">
        <v>0</v>
      </c>
      <c r="H30" s="178">
        <v>0</v>
      </c>
      <c r="J30" s="178">
        <f t="shared" si="0"/>
        <v>1E-3</v>
      </c>
      <c r="K30" s="178">
        <f t="shared" si="0"/>
        <v>1E-3</v>
      </c>
      <c r="L30" s="178">
        <f t="shared" si="0"/>
        <v>2E-3</v>
      </c>
      <c r="M30" s="178">
        <f t="shared" si="0"/>
        <v>0</v>
      </c>
      <c r="O30" s="182">
        <f t="shared" si="1"/>
        <v>1E-3</v>
      </c>
      <c r="Q30" s="183">
        <f t="shared" si="2"/>
        <v>2.886751345948129E-4</v>
      </c>
      <c r="S30" s="188">
        <f>Calcu!G45</f>
        <v>0</v>
      </c>
      <c r="T30" s="183" t="e">
        <f t="shared" ca="1" si="3"/>
        <v>#N/A</v>
      </c>
      <c r="U30" s="95"/>
      <c r="V30" s="193" t="e">
        <f t="shared" si="10"/>
        <v>#DIV/0!</v>
      </c>
      <c r="W30" s="191" t="e">
        <f t="shared" si="11"/>
        <v>#DIV/0!</v>
      </c>
      <c r="X30" s="193">
        <f>Calcu!Q44*1000</f>
        <v>0</v>
      </c>
      <c r="Y30" s="191">
        <f>Calcu!R44</f>
        <v>0</v>
      </c>
      <c r="Z30" s="192">
        <f>Calcu!I44</f>
        <v>0</v>
      </c>
      <c r="AA30" s="191">
        <f t="shared" si="12"/>
        <v>1.0011082662509586E-4</v>
      </c>
      <c r="AB30" s="191" t="e">
        <f>Calcu!E$13</f>
        <v>#DIV/0!</v>
      </c>
      <c r="AC30" s="191">
        <v>1.2</v>
      </c>
      <c r="AD30" s="191">
        <v>0.1</v>
      </c>
      <c r="AE30" s="191">
        <v>0.01</v>
      </c>
      <c r="AF30" s="95"/>
      <c r="AG30" s="176">
        <f t="shared" si="4"/>
        <v>1.0022177607560001E-8</v>
      </c>
      <c r="AH30" s="175">
        <f t="shared" si="5"/>
        <v>1E-4</v>
      </c>
      <c r="AI30" s="175">
        <f t="shared" si="6"/>
        <v>1.1899999999999999E-7</v>
      </c>
      <c r="AJ30" s="175">
        <f t="shared" si="7"/>
        <v>20</v>
      </c>
      <c r="AK30" s="175">
        <f t="shared" si="8"/>
        <v>-4.4900000000000002E-6</v>
      </c>
      <c r="AL30" s="175">
        <v>0.9</v>
      </c>
      <c r="AM30" s="175">
        <f t="shared" si="9"/>
        <v>-1.02E-7</v>
      </c>
      <c r="AN30" s="175">
        <v>4.2</v>
      </c>
    </row>
    <row r="31" spans="2:40" ht="12">
      <c r="B31" s="181" t="s">
        <v>361</v>
      </c>
      <c r="C31" s="181">
        <v>2E-3</v>
      </c>
      <c r="D31" s="178">
        <v>1E-3</v>
      </c>
      <c r="E31" s="178">
        <v>2E-3</v>
      </c>
      <c r="F31" s="178">
        <v>1E-3</v>
      </c>
      <c r="G31" s="178">
        <v>2E-3</v>
      </c>
      <c r="H31" s="178">
        <v>2E-3</v>
      </c>
      <c r="J31" s="178">
        <f t="shared" si="0"/>
        <v>1E-3</v>
      </c>
      <c r="K31" s="178">
        <f t="shared" si="0"/>
        <v>1E-3</v>
      </c>
      <c r="L31" s="178">
        <f t="shared" si="0"/>
        <v>1E-3</v>
      </c>
      <c r="M31" s="178">
        <f t="shared" si="0"/>
        <v>0</v>
      </c>
      <c r="O31" s="182">
        <f t="shared" si="1"/>
        <v>7.5000000000000002E-4</v>
      </c>
      <c r="Q31" s="183">
        <f t="shared" si="2"/>
        <v>2.1650635094610967E-4</v>
      </c>
      <c r="S31" s="188">
        <f>Calcu!G46</f>
        <v>0</v>
      </c>
      <c r="T31" s="183" t="e">
        <f t="shared" ca="1" si="3"/>
        <v>#N/A</v>
      </c>
      <c r="U31" s="95"/>
      <c r="V31" s="193" t="e">
        <f t="shared" si="10"/>
        <v>#DIV/0!</v>
      </c>
      <c r="W31" s="191" t="e">
        <f t="shared" si="11"/>
        <v>#DIV/0!</v>
      </c>
      <c r="X31" s="193">
        <f>Calcu!Q45*1000</f>
        <v>0</v>
      </c>
      <c r="Y31" s="191">
        <f>Calcu!R45</f>
        <v>0</v>
      </c>
      <c r="Z31" s="192">
        <f>Calcu!I45</f>
        <v>0</v>
      </c>
      <c r="AA31" s="191">
        <f t="shared" si="12"/>
        <v>1.0011082662509586E-4</v>
      </c>
      <c r="AB31" s="191" t="e">
        <f>Calcu!E$13</f>
        <v>#DIV/0!</v>
      </c>
      <c r="AC31" s="191">
        <v>1.2</v>
      </c>
      <c r="AD31" s="191">
        <v>0.1</v>
      </c>
      <c r="AE31" s="191">
        <v>0.01</v>
      </c>
      <c r="AF31" s="95"/>
      <c r="AG31" s="176">
        <f t="shared" si="4"/>
        <v>1.0022177607560001E-8</v>
      </c>
      <c r="AH31" s="175">
        <f t="shared" si="5"/>
        <v>1E-4</v>
      </c>
      <c r="AI31" s="175">
        <f t="shared" si="6"/>
        <v>1.1899999999999999E-7</v>
      </c>
      <c r="AJ31" s="175">
        <f t="shared" si="7"/>
        <v>20</v>
      </c>
      <c r="AK31" s="175">
        <f t="shared" si="8"/>
        <v>-4.4900000000000002E-6</v>
      </c>
      <c r="AL31" s="175">
        <v>0.9</v>
      </c>
      <c r="AM31" s="175">
        <f t="shared" si="9"/>
        <v>-1.02E-7</v>
      </c>
      <c r="AN31" s="175">
        <v>4.2</v>
      </c>
    </row>
    <row r="32" spans="2:40" ht="12">
      <c r="B32" s="181" t="s">
        <v>205</v>
      </c>
      <c r="C32" s="181">
        <v>1E-3</v>
      </c>
      <c r="D32" s="178">
        <v>2E-3</v>
      </c>
      <c r="E32" s="178">
        <v>2E-3</v>
      </c>
      <c r="F32" s="178">
        <v>2E-3</v>
      </c>
      <c r="G32" s="178">
        <v>3.0000000000000001E-3</v>
      </c>
      <c r="H32" s="178">
        <v>3.0000000000000001E-3</v>
      </c>
      <c r="J32" s="178">
        <f t="shared" si="0"/>
        <v>0</v>
      </c>
      <c r="K32" s="178">
        <f t="shared" si="0"/>
        <v>0</v>
      </c>
      <c r="L32" s="178">
        <f t="shared" si="0"/>
        <v>1E-3</v>
      </c>
      <c r="M32" s="178">
        <f t="shared" si="0"/>
        <v>0</v>
      </c>
      <c r="O32" s="182">
        <f t="shared" si="1"/>
        <v>2.5000000000000001E-4</v>
      </c>
      <c r="Q32" s="183">
        <f t="shared" si="2"/>
        <v>7.2168783648703225E-5</v>
      </c>
      <c r="S32" s="188">
        <f>Calcu!G47</f>
        <v>0</v>
      </c>
      <c r="T32" s="183" t="e">
        <f t="shared" ca="1" si="3"/>
        <v>#N/A</v>
      </c>
      <c r="U32" s="95"/>
      <c r="V32" s="193" t="e">
        <f t="shared" si="10"/>
        <v>#DIV/0!</v>
      </c>
      <c r="W32" s="191" t="e">
        <f t="shared" si="11"/>
        <v>#DIV/0!</v>
      </c>
      <c r="X32" s="193">
        <f>Calcu!Q46*1000</f>
        <v>0</v>
      </c>
      <c r="Y32" s="191">
        <f>Calcu!R46</f>
        <v>0</v>
      </c>
      <c r="Z32" s="192">
        <f>Calcu!I46</f>
        <v>0</v>
      </c>
      <c r="AA32" s="191">
        <f t="shared" si="12"/>
        <v>1.0011082662509586E-4</v>
      </c>
      <c r="AB32" s="191" t="e">
        <f>Calcu!E$13</f>
        <v>#DIV/0!</v>
      </c>
      <c r="AC32" s="191">
        <v>1.2</v>
      </c>
      <c r="AD32" s="191">
        <v>0.1</v>
      </c>
      <c r="AE32" s="191">
        <v>0.01</v>
      </c>
      <c r="AF32" s="95"/>
      <c r="AG32" s="176">
        <f t="shared" si="4"/>
        <v>1.0022177607560001E-8</v>
      </c>
      <c r="AH32" s="175">
        <f t="shared" si="5"/>
        <v>1E-4</v>
      </c>
      <c r="AI32" s="175">
        <f t="shared" si="6"/>
        <v>1.1899999999999999E-7</v>
      </c>
      <c r="AJ32" s="175">
        <f t="shared" si="7"/>
        <v>20</v>
      </c>
      <c r="AK32" s="175">
        <f t="shared" si="8"/>
        <v>-4.4900000000000002E-6</v>
      </c>
      <c r="AL32" s="175">
        <v>0.9</v>
      </c>
      <c r="AM32" s="175">
        <f t="shared" si="9"/>
        <v>-1.02E-7</v>
      </c>
      <c r="AN32" s="175">
        <v>4.2</v>
      </c>
    </row>
    <row r="33" spans="19:40" ht="12">
      <c r="S33" s="188">
        <f>Calcu!G48</f>
        <v>0</v>
      </c>
      <c r="T33" s="183" t="e">
        <f t="shared" ca="1" si="3"/>
        <v>#N/A</v>
      </c>
      <c r="U33" s="95"/>
      <c r="V33" s="193" t="e">
        <f t="shared" si="10"/>
        <v>#DIV/0!</v>
      </c>
      <c r="W33" s="191" t="e">
        <f t="shared" si="11"/>
        <v>#DIV/0!</v>
      </c>
      <c r="X33" s="193">
        <f>Calcu!Q47*1000</f>
        <v>0</v>
      </c>
      <c r="Y33" s="191">
        <f>Calcu!R47</f>
        <v>0</v>
      </c>
      <c r="Z33" s="192">
        <f>Calcu!I47</f>
        <v>0</v>
      </c>
      <c r="AA33" s="191">
        <f t="shared" si="12"/>
        <v>1.0011082662509586E-4</v>
      </c>
      <c r="AB33" s="191" t="e">
        <f>Calcu!E$13</f>
        <v>#DIV/0!</v>
      </c>
      <c r="AC33" s="191">
        <v>1.2</v>
      </c>
      <c r="AD33" s="191">
        <v>0.1</v>
      </c>
      <c r="AE33" s="191">
        <v>0.01</v>
      </c>
      <c r="AF33" s="95"/>
      <c r="AG33" s="176">
        <f t="shared" si="4"/>
        <v>1.0022177607560001E-8</v>
      </c>
      <c r="AH33" s="175">
        <f t="shared" si="5"/>
        <v>1E-4</v>
      </c>
      <c r="AI33" s="175">
        <f t="shared" si="6"/>
        <v>1.1899999999999999E-7</v>
      </c>
      <c r="AJ33" s="175">
        <f t="shared" si="7"/>
        <v>20</v>
      </c>
      <c r="AK33" s="175">
        <f t="shared" si="8"/>
        <v>-4.4900000000000002E-6</v>
      </c>
      <c r="AL33" s="175">
        <v>0.9</v>
      </c>
      <c r="AM33" s="175">
        <f t="shared" si="9"/>
        <v>-1.02E-7</v>
      </c>
      <c r="AN33" s="175">
        <v>4.2</v>
      </c>
    </row>
    <row r="34" spans="19:40" ht="12">
      <c r="S34" s="188">
        <f>Calcu!G49</f>
        <v>0</v>
      </c>
      <c r="T34" s="183" t="e">
        <f t="shared" ca="1" si="3"/>
        <v>#N/A</v>
      </c>
      <c r="U34" s="95"/>
      <c r="V34" s="193" t="e">
        <f t="shared" si="10"/>
        <v>#DIV/0!</v>
      </c>
      <c r="W34" s="191" t="e">
        <f t="shared" si="11"/>
        <v>#DIV/0!</v>
      </c>
      <c r="X34" s="193">
        <f>Calcu!Q48*1000</f>
        <v>0</v>
      </c>
      <c r="Y34" s="191">
        <f>Calcu!R48</f>
        <v>0</v>
      </c>
      <c r="Z34" s="192">
        <f>Calcu!I48</f>
        <v>0</v>
      </c>
      <c r="AA34" s="191">
        <f t="shared" si="12"/>
        <v>1.0011082662509586E-4</v>
      </c>
      <c r="AB34" s="191" t="e">
        <f>Calcu!E$13</f>
        <v>#DIV/0!</v>
      </c>
      <c r="AC34" s="191">
        <v>1.2</v>
      </c>
      <c r="AD34" s="191">
        <v>0.1</v>
      </c>
      <c r="AE34" s="191">
        <v>0.01</v>
      </c>
      <c r="AF34" s="95"/>
      <c r="AG34" s="176">
        <f t="shared" si="4"/>
        <v>1.0022177607560001E-8</v>
      </c>
      <c r="AH34" s="175">
        <f t="shared" si="5"/>
        <v>1E-4</v>
      </c>
      <c r="AI34" s="175">
        <f t="shared" si="6"/>
        <v>1.1899999999999999E-7</v>
      </c>
      <c r="AJ34" s="175">
        <f t="shared" si="7"/>
        <v>20</v>
      </c>
      <c r="AK34" s="175">
        <f t="shared" si="8"/>
        <v>-4.4900000000000002E-6</v>
      </c>
      <c r="AL34" s="175">
        <v>0.9</v>
      </c>
      <c r="AM34" s="175">
        <f t="shared" si="9"/>
        <v>-1.02E-7</v>
      </c>
      <c r="AN34" s="175">
        <v>4.2</v>
      </c>
    </row>
    <row r="35" spans="19:40" ht="12">
      <c r="S35" s="188">
        <f>Calcu!G50</f>
        <v>0</v>
      </c>
      <c r="T35" s="183" t="e">
        <f t="shared" ca="1" si="3"/>
        <v>#N/A</v>
      </c>
      <c r="U35" s="95"/>
      <c r="V35" s="193" t="e">
        <f t="shared" si="10"/>
        <v>#DIV/0!</v>
      </c>
      <c r="W35" s="191" t="e">
        <f t="shared" si="11"/>
        <v>#DIV/0!</v>
      </c>
      <c r="X35" s="193">
        <f>Calcu!Q49*1000</f>
        <v>0</v>
      </c>
      <c r="Y35" s="191">
        <f>Calcu!R49</f>
        <v>0</v>
      </c>
      <c r="Z35" s="192">
        <f>Calcu!I49</f>
        <v>0</v>
      </c>
      <c r="AA35" s="191">
        <f t="shared" si="12"/>
        <v>1.0011082662509586E-4</v>
      </c>
      <c r="AB35" s="191" t="e">
        <f>Calcu!E$13</f>
        <v>#DIV/0!</v>
      </c>
      <c r="AC35" s="191">
        <v>1.2</v>
      </c>
      <c r="AD35" s="191">
        <v>0.1</v>
      </c>
      <c r="AE35" s="191">
        <v>0.01</v>
      </c>
      <c r="AF35" s="95"/>
      <c r="AG35" s="176">
        <f t="shared" si="4"/>
        <v>1.0022177607560001E-8</v>
      </c>
      <c r="AH35" s="175">
        <f t="shared" si="5"/>
        <v>1E-4</v>
      </c>
      <c r="AI35" s="175">
        <f t="shared" si="6"/>
        <v>1.1899999999999999E-7</v>
      </c>
      <c r="AJ35" s="175">
        <f t="shared" si="7"/>
        <v>20</v>
      </c>
      <c r="AK35" s="175">
        <f t="shared" si="8"/>
        <v>-4.4900000000000002E-6</v>
      </c>
      <c r="AL35" s="175">
        <v>0.9</v>
      </c>
      <c r="AM35" s="175">
        <f t="shared" si="9"/>
        <v>-1.02E-7</v>
      </c>
      <c r="AN35" s="175">
        <v>4.2</v>
      </c>
    </row>
    <row r="36" spans="19:40" ht="12">
      <c r="S36" s="188">
        <f>Calcu!G51</f>
        <v>0</v>
      </c>
      <c r="T36" s="183" t="e">
        <f t="shared" ca="1" si="3"/>
        <v>#N/A</v>
      </c>
      <c r="U36" s="95"/>
      <c r="V36" s="193" t="e">
        <f t="shared" si="10"/>
        <v>#DIV/0!</v>
      </c>
      <c r="W36" s="191" t="e">
        <f t="shared" si="11"/>
        <v>#DIV/0!</v>
      </c>
      <c r="X36" s="193">
        <f>Calcu!Q50*1000</f>
        <v>0</v>
      </c>
      <c r="Y36" s="191">
        <f>Calcu!R50</f>
        <v>0</v>
      </c>
      <c r="Z36" s="192">
        <f>Calcu!I50</f>
        <v>0</v>
      </c>
      <c r="AA36" s="191">
        <f t="shared" si="12"/>
        <v>1.0011082662509586E-4</v>
      </c>
      <c r="AB36" s="191" t="e">
        <f>Calcu!E$13</f>
        <v>#DIV/0!</v>
      </c>
      <c r="AC36" s="191">
        <v>1.2</v>
      </c>
      <c r="AD36" s="191">
        <v>0.1</v>
      </c>
      <c r="AE36" s="191">
        <v>0.01</v>
      </c>
      <c r="AF36" s="95"/>
      <c r="AG36" s="176">
        <f t="shared" si="4"/>
        <v>1.0022177607560001E-8</v>
      </c>
      <c r="AH36" s="175">
        <f t="shared" si="5"/>
        <v>1E-4</v>
      </c>
      <c r="AI36" s="175">
        <f t="shared" si="6"/>
        <v>1.1899999999999999E-7</v>
      </c>
      <c r="AJ36" s="175">
        <f t="shared" si="7"/>
        <v>20</v>
      </c>
      <c r="AK36" s="175">
        <f t="shared" si="8"/>
        <v>-4.4900000000000002E-6</v>
      </c>
      <c r="AL36" s="175">
        <v>0.9</v>
      </c>
      <c r="AM36" s="175">
        <f t="shared" si="9"/>
        <v>-1.02E-7</v>
      </c>
      <c r="AN36" s="175">
        <v>4.2</v>
      </c>
    </row>
    <row r="37" spans="19:40" ht="12">
      <c r="S37" s="188">
        <f>Calcu!G52</f>
        <v>0</v>
      </c>
      <c r="T37" s="183" t="e">
        <f t="shared" ca="1" si="3"/>
        <v>#N/A</v>
      </c>
      <c r="U37" s="95"/>
      <c r="V37" s="193" t="e">
        <f t="shared" si="10"/>
        <v>#DIV/0!</v>
      </c>
      <c r="W37" s="191" t="e">
        <f t="shared" si="11"/>
        <v>#DIV/0!</v>
      </c>
      <c r="X37" s="193">
        <f>Calcu!Q51*1000</f>
        <v>0</v>
      </c>
      <c r="Y37" s="191">
        <f>Calcu!R51</f>
        <v>0</v>
      </c>
      <c r="Z37" s="192">
        <f>Calcu!I51</f>
        <v>0</v>
      </c>
      <c r="AA37" s="191">
        <f t="shared" si="12"/>
        <v>1.0011082662509586E-4</v>
      </c>
      <c r="AB37" s="191" t="e">
        <f>Calcu!E$13</f>
        <v>#DIV/0!</v>
      </c>
      <c r="AC37" s="191">
        <v>1.2</v>
      </c>
      <c r="AD37" s="191">
        <v>0.1</v>
      </c>
      <c r="AE37" s="191">
        <v>0.01</v>
      </c>
      <c r="AF37" s="95"/>
      <c r="AG37" s="176">
        <f t="shared" si="4"/>
        <v>1.0022177607560001E-8</v>
      </c>
      <c r="AH37" s="175">
        <f t="shared" si="5"/>
        <v>1E-4</v>
      </c>
      <c r="AI37" s="175">
        <f t="shared" si="6"/>
        <v>1.1899999999999999E-7</v>
      </c>
      <c r="AJ37" s="175">
        <f t="shared" si="7"/>
        <v>20</v>
      </c>
      <c r="AK37" s="175">
        <f t="shared" si="8"/>
        <v>-4.4900000000000002E-6</v>
      </c>
      <c r="AL37" s="175">
        <v>0.9</v>
      </c>
      <c r="AM37" s="175">
        <f t="shared" si="9"/>
        <v>-1.02E-7</v>
      </c>
      <c r="AN37" s="175">
        <v>4.2</v>
      </c>
    </row>
    <row r="38" spans="19:40" ht="12">
      <c r="S38" s="188">
        <f>Calcu!G53</f>
        <v>0</v>
      </c>
      <c r="T38" s="183" t="e">
        <f t="shared" ca="1" si="3"/>
        <v>#N/A</v>
      </c>
      <c r="U38" s="95"/>
      <c r="V38" s="193" t="e">
        <f t="shared" si="10"/>
        <v>#DIV/0!</v>
      </c>
      <c r="W38" s="191" t="e">
        <f t="shared" si="11"/>
        <v>#DIV/0!</v>
      </c>
      <c r="X38" s="193">
        <f>Calcu!Q52*1000</f>
        <v>0</v>
      </c>
      <c r="Y38" s="191">
        <f>Calcu!R52</f>
        <v>0</v>
      </c>
      <c r="Z38" s="192">
        <f>Calcu!I52</f>
        <v>0</v>
      </c>
      <c r="AA38" s="191">
        <f t="shared" si="12"/>
        <v>1.0011082662509586E-4</v>
      </c>
      <c r="AB38" s="191" t="e">
        <f>Calcu!E$13</f>
        <v>#DIV/0!</v>
      </c>
      <c r="AC38" s="191">
        <v>1.2</v>
      </c>
      <c r="AD38" s="191">
        <v>0.1</v>
      </c>
      <c r="AE38" s="191">
        <v>0.01</v>
      </c>
      <c r="AF38" s="95"/>
      <c r="AG38" s="176">
        <f t="shared" si="4"/>
        <v>1.0022177607560001E-8</v>
      </c>
      <c r="AH38" s="175">
        <f t="shared" si="5"/>
        <v>1E-4</v>
      </c>
      <c r="AI38" s="175">
        <f t="shared" si="6"/>
        <v>1.1899999999999999E-7</v>
      </c>
      <c r="AJ38" s="175">
        <f t="shared" si="7"/>
        <v>20</v>
      </c>
      <c r="AK38" s="175">
        <f t="shared" si="8"/>
        <v>-4.4900000000000002E-6</v>
      </c>
      <c r="AL38" s="175">
        <v>0.9</v>
      </c>
      <c r="AM38" s="175">
        <f t="shared" si="9"/>
        <v>-1.02E-7</v>
      </c>
      <c r="AN38" s="175">
        <v>4.2</v>
      </c>
    </row>
    <row r="39" spans="19:40" ht="12">
      <c r="S39" s="188">
        <f>Calcu!G54</f>
        <v>0</v>
      </c>
      <c r="T39" s="183" t="e">
        <f t="shared" ca="1" si="3"/>
        <v>#N/A</v>
      </c>
      <c r="U39" s="95"/>
      <c r="V39" s="193" t="e">
        <f t="shared" si="10"/>
        <v>#DIV/0!</v>
      </c>
      <c r="W39" s="191" t="e">
        <f t="shared" si="11"/>
        <v>#DIV/0!</v>
      </c>
      <c r="X39" s="193">
        <f>Calcu!Q53*1000</f>
        <v>0</v>
      </c>
      <c r="Y39" s="191">
        <f>Calcu!R53</f>
        <v>0</v>
      </c>
      <c r="Z39" s="192">
        <f>Calcu!I53</f>
        <v>0</v>
      </c>
      <c r="AA39" s="191">
        <f t="shared" si="12"/>
        <v>1.0011082662509586E-4</v>
      </c>
      <c r="AB39" s="191" t="e">
        <f>Calcu!E$13</f>
        <v>#DIV/0!</v>
      </c>
      <c r="AC39" s="191">
        <v>1.2</v>
      </c>
      <c r="AD39" s="191">
        <v>0.1</v>
      </c>
      <c r="AE39" s="191">
        <v>0.01</v>
      </c>
      <c r="AF39" s="95"/>
      <c r="AG39" s="176">
        <f t="shared" si="4"/>
        <v>1.0022177607560001E-8</v>
      </c>
      <c r="AH39" s="175">
        <f t="shared" si="5"/>
        <v>1E-4</v>
      </c>
      <c r="AI39" s="175">
        <f t="shared" si="6"/>
        <v>1.1899999999999999E-7</v>
      </c>
      <c r="AJ39" s="175">
        <f t="shared" si="7"/>
        <v>20</v>
      </c>
      <c r="AK39" s="175">
        <f t="shared" si="8"/>
        <v>-4.4900000000000002E-6</v>
      </c>
      <c r="AL39" s="175">
        <v>0.9</v>
      </c>
      <c r="AM39" s="175">
        <f t="shared" si="9"/>
        <v>-1.02E-7</v>
      </c>
      <c r="AN39" s="175">
        <v>4.2</v>
      </c>
    </row>
    <row r="40" spans="19:40" ht="12">
      <c r="S40" s="188">
        <f>Calcu!G55</f>
        <v>0</v>
      </c>
      <c r="T40" s="183" t="e">
        <f t="shared" ca="1" si="3"/>
        <v>#N/A</v>
      </c>
      <c r="U40" s="95"/>
      <c r="V40" s="193" t="e">
        <f t="shared" si="10"/>
        <v>#DIV/0!</v>
      </c>
      <c r="W40" s="191" t="e">
        <f t="shared" si="11"/>
        <v>#DIV/0!</v>
      </c>
      <c r="X40" s="193">
        <f>Calcu!Q54*1000</f>
        <v>0</v>
      </c>
      <c r="Y40" s="191">
        <f>Calcu!R54</f>
        <v>0</v>
      </c>
      <c r="Z40" s="192">
        <f>Calcu!I54</f>
        <v>0</v>
      </c>
      <c r="AA40" s="191">
        <f t="shared" si="12"/>
        <v>1.0011082662509586E-4</v>
      </c>
      <c r="AB40" s="191" t="e">
        <f>Calcu!E$13</f>
        <v>#DIV/0!</v>
      </c>
      <c r="AC40" s="191">
        <v>1.2</v>
      </c>
      <c r="AD40" s="191">
        <v>0.1</v>
      </c>
      <c r="AE40" s="191">
        <v>0.01</v>
      </c>
      <c r="AF40" s="95"/>
      <c r="AG40" s="176">
        <f t="shared" si="4"/>
        <v>1.0022177607560001E-8</v>
      </c>
      <c r="AH40" s="175">
        <f t="shared" si="5"/>
        <v>1E-4</v>
      </c>
      <c r="AI40" s="175">
        <f t="shared" si="6"/>
        <v>1.1899999999999999E-7</v>
      </c>
      <c r="AJ40" s="175">
        <f t="shared" si="7"/>
        <v>20</v>
      </c>
      <c r="AK40" s="175">
        <f t="shared" si="8"/>
        <v>-4.4900000000000002E-6</v>
      </c>
      <c r="AL40" s="175">
        <v>0.9</v>
      </c>
      <c r="AM40" s="175">
        <f t="shared" si="9"/>
        <v>-1.02E-7</v>
      </c>
      <c r="AN40" s="175">
        <v>4.2</v>
      </c>
    </row>
    <row r="41" spans="19:40" ht="12">
      <c r="S41" s="188">
        <f>Calcu!G56</f>
        <v>0</v>
      </c>
      <c r="T41" s="183" t="e">
        <f t="shared" ca="1" si="3"/>
        <v>#N/A</v>
      </c>
      <c r="U41" s="95"/>
      <c r="V41" s="193" t="e">
        <f t="shared" si="10"/>
        <v>#DIV/0!</v>
      </c>
      <c r="W41" s="191" t="e">
        <f t="shared" si="11"/>
        <v>#DIV/0!</v>
      </c>
      <c r="X41" s="193">
        <f>Calcu!Q55*1000</f>
        <v>0</v>
      </c>
      <c r="Y41" s="191">
        <f>Calcu!R55</f>
        <v>0</v>
      </c>
      <c r="Z41" s="192">
        <f>Calcu!I55</f>
        <v>0</v>
      </c>
      <c r="AA41" s="191">
        <f t="shared" si="12"/>
        <v>1.0011082662509586E-4</v>
      </c>
      <c r="AB41" s="191" t="e">
        <f>Calcu!E$13</f>
        <v>#DIV/0!</v>
      </c>
      <c r="AC41" s="191">
        <v>1.2</v>
      </c>
      <c r="AD41" s="191">
        <v>0.1</v>
      </c>
      <c r="AE41" s="191">
        <v>0.01</v>
      </c>
      <c r="AF41" s="95"/>
      <c r="AG41" s="176">
        <f t="shared" si="4"/>
        <v>1.0022177607560001E-8</v>
      </c>
      <c r="AH41" s="175">
        <f t="shared" si="5"/>
        <v>1E-4</v>
      </c>
      <c r="AI41" s="175">
        <f t="shared" si="6"/>
        <v>1.1899999999999999E-7</v>
      </c>
      <c r="AJ41" s="175">
        <f t="shared" si="7"/>
        <v>20</v>
      </c>
      <c r="AK41" s="175">
        <f t="shared" si="8"/>
        <v>-4.4900000000000002E-6</v>
      </c>
      <c r="AL41" s="175">
        <v>0.9</v>
      </c>
      <c r="AM41" s="175">
        <f t="shared" si="9"/>
        <v>-1.02E-7</v>
      </c>
      <c r="AN41" s="175">
        <v>4.2</v>
      </c>
    </row>
    <row r="42" spans="19:40" ht="12">
      <c r="S42" s="188">
        <f>Calcu!G57</f>
        <v>0</v>
      </c>
      <c r="T42" s="183" t="e">
        <f t="shared" ca="1" si="3"/>
        <v>#N/A</v>
      </c>
      <c r="U42" s="95"/>
      <c r="V42" s="193" t="e">
        <f t="shared" si="10"/>
        <v>#DIV/0!</v>
      </c>
      <c r="W42" s="191" t="e">
        <f t="shared" si="11"/>
        <v>#DIV/0!</v>
      </c>
      <c r="X42" s="193">
        <f>Calcu!Q56*1000</f>
        <v>0</v>
      </c>
      <c r="Y42" s="191">
        <f>Calcu!R56</f>
        <v>0</v>
      </c>
      <c r="Z42" s="192">
        <f>Calcu!I56</f>
        <v>0</v>
      </c>
      <c r="AA42" s="191">
        <f t="shared" si="12"/>
        <v>1.0011082662509586E-4</v>
      </c>
      <c r="AB42" s="191" t="e">
        <f>Calcu!E$13</f>
        <v>#DIV/0!</v>
      </c>
      <c r="AC42" s="191">
        <v>1.2</v>
      </c>
      <c r="AD42" s="191">
        <v>0.1</v>
      </c>
      <c r="AE42" s="191">
        <v>0.01</v>
      </c>
      <c r="AF42" s="95"/>
      <c r="AG42" s="176">
        <f t="shared" si="4"/>
        <v>1.0022177607560001E-8</v>
      </c>
      <c r="AH42" s="175">
        <f t="shared" si="5"/>
        <v>1E-4</v>
      </c>
      <c r="AI42" s="175">
        <f t="shared" si="6"/>
        <v>1.1899999999999999E-7</v>
      </c>
      <c r="AJ42" s="175">
        <f t="shared" si="7"/>
        <v>20</v>
      </c>
      <c r="AK42" s="175">
        <f t="shared" si="8"/>
        <v>-4.4900000000000002E-6</v>
      </c>
      <c r="AL42" s="175">
        <v>0.9</v>
      </c>
      <c r="AM42" s="175">
        <f t="shared" si="9"/>
        <v>-1.02E-7</v>
      </c>
      <c r="AN42" s="175">
        <v>4.2</v>
      </c>
    </row>
    <row r="43" spans="19:40" ht="12">
      <c r="S43" s="188">
        <f>Calcu!G58</f>
        <v>0</v>
      </c>
      <c r="T43" s="183" t="e">
        <f t="shared" ca="1" si="3"/>
        <v>#N/A</v>
      </c>
      <c r="U43" s="95"/>
      <c r="V43" s="193" t="e">
        <f t="shared" si="10"/>
        <v>#DIV/0!</v>
      </c>
      <c r="W43" s="191" t="e">
        <f t="shared" si="11"/>
        <v>#DIV/0!</v>
      </c>
      <c r="X43" s="193">
        <f>Calcu!Q57*1000</f>
        <v>0</v>
      </c>
      <c r="Y43" s="191">
        <f>Calcu!R57</f>
        <v>0</v>
      </c>
      <c r="Z43" s="192">
        <f>Calcu!I57</f>
        <v>0</v>
      </c>
      <c r="AA43" s="191">
        <f t="shared" si="12"/>
        <v>1.0011082662509586E-4</v>
      </c>
      <c r="AB43" s="191" t="e">
        <f>Calcu!E$13</f>
        <v>#DIV/0!</v>
      </c>
      <c r="AC43" s="191">
        <v>1.2</v>
      </c>
      <c r="AD43" s="191">
        <v>0.1</v>
      </c>
      <c r="AE43" s="191">
        <v>0.01</v>
      </c>
      <c r="AF43" s="95"/>
      <c r="AG43" s="176">
        <f t="shared" si="4"/>
        <v>1.0022177607560001E-8</v>
      </c>
      <c r="AH43" s="175">
        <f t="shared" si="5"/>
        <v>1E-4</v>
      </c>
      <c r="AI43" s="175">
        <f t="shared" si="6"/>
        <v>1.1899999999999999E-7</v>
      </c>
      <c r="AJ43" s="175">
        <f t="shared" si="7"/>
        <v>20</v>
      </c>
      <c r="AK43" s="175">
        <f t="shared" si="8"/>
        <v>-4.4900000000000002E-6</v>
      </c>
      <c r="AL43" s="175">
        <v>0.9</v>
      </c>
      <c r="AM43" s="175">
        <f t="shared" si="9"/>
        <v>-1.02E-7</v>
      </c>
      <c r="AN43" s="175">
        <v>4.2</v>
      </c>
    </row>
    <row r="44" spans="19:40" ht="12">
      <c r="S44" s="188">
        <f>Calcu!G59</f>
        <v>0</v>
      </c>
      <c r="T44" s="183" t="e">
        <f t="shared" ca="1" si="3"/>
        <v>#N/A</v>
      </c>
      <c r="V44" s="193" t="e">
        <f t="shared" si="10"/>
        <v>#DIV/0!</v>
      </c>
      <c r="W44" s="191" t="e">
        <f t="shared" si="11"/>
        <v>#DIV/0!</v>
      </c>
      <c r="X44" s="193">
        <f>Calcu!Q58*1000</f>
        <v>0</v>
      </c>
      <c r="Y44" s="191">
        <f>Calcu!R58</f>
        <v>0</v>
      </c>
      <c r="Z44" s="192">
        <f>Calcu!I58</f>
        <v>0</v>
      </c>
      <c r="AA44" s="191">
        <f t="shared" si="12"/>
        <v>0</v>
      </c>
      <c r="AB44" s="191" t="e">
        <f>Calcu!E$13</f>
        <v>#DIV/0!</v>
      </c>
      <c r="AC44" s="191">
        <v>1.2</v>
      </c>
      <c r="AD44" s="191">
        <v>0.1</v>
      </c>
      <c r="AE44" s="191">
        <v>0.01</v>
      </c>
    </row>
    <row r="45" spans="19:40" ht="12">
      <c r="S45" s="188">
        <f>Calcu!G60</f>
        <v>0</v>
      </c>
      <c r="T45" s="183" t="e">
        <f t="shared" ca="1" si="3"/>
        <v>#N/A</v>
      </c>
      <c r="V45" s="193" t="e">
        <f t="shared" si="10"/>
        <v>#DIV/0!</v>
      </c>
      <c r="W45" s="191" t="e">
        <f t="shared" si="11"/>
        <v>#DIV/0!</v>
      </c>
      <c r="X45" s="193">
        <f>Calcu!Q59*1000</f>
        <v>0</v>
      </c>
      <c r="Y45" s="191">
        <f>Calcu!R59</f>
        <v>0</v>
      </c>
      <c r="Z45" s="192">
        <f>Calcu!I59</f>
        <v>0</v>
      </c>
      <c r="AA45" s="191">
        <f t="shared" si="12"/>
        <v>0</v>
      </c>
      <c r="AB45" s="191" t="e">
        <f>Calcu!E$13</f>
        <v>#DIV/0!</v>
      </c>
      <c r="AC45" s="191">
        <v>1.2</v>
      </c>
      <c r="AD45" s="191">
        <v>0.1</v>
      </c>
      <c r="AE45" s="191">
        <v>0.01</v>
      </c>
    </row>
    <row r="46" spans="19:40" ht="12">
      <c r="S46" s="188">
        <f>Calcu!G61</f>
        <v>0</v>
      </c>
      <c r="T46" s="183" t="e">
        <f t="shared" ca="1" si="3"/>
        <v>#N/A</v>
      </c>
      <c r="V46" s="193" t="e">
        <f t="shared" si="10"/>
        <v>#DIV/0!</v>
      </c>
      <c r="W46" s="191" t="e">
        <f t="shared" si="11"/>
        <v>#DIV/0!</v>
      </c>
      <c r="X46" s="193">
        <f>Calcu!Q60*1000</f>
        <v>0</v>
      </c>
      <c r="Y46" s="191">
        <f>Calcu!R60</f>
        <v>0</v>
      </c>
      <c r="Z46" s="192">
        <f>Calcu!I60</f>
        <v>0</v>
      </c>
      <c r="AA46" s="191">
        <f t="shared" si="12"/>
        <v>0</v>
      </c>
      <c r="AB46" s="191" t="e">
        <f>Calcu!E$13</f>
        <v>#DIV/0!</v>
      </c>
      <c r="AC46" s="191">
        <v>1.2</v>
      </c>
      <c r="AD46" s="191">
        <v>0.1</v>
      </c>
      <c r="AE46" s="191">
        <v>0.01</v>
      </c>
    </row>
    <row r="47" spans="19:40" ht="12">
      <c r="S47" s="188">
        <f>Calcu!G62</f>
        <v>0</v>
      </c>
      <c r="T47" s="183" t="e">
        <f t="shared" ca="1" si="3"/>
        <v>#N/A</v>
      </c>
      <c r="V47" s="193" t="e">
        <f t="shared" si="10"/>
        <v>#DIV/0!</v>
      </c>
      <c r="W47" s="191" t="e">
        <f t="shared" si="11"/>
        <v>#DIV/0!</v>
      </c>
      <c r="X47" s="193">
        <f>Calcu!Q61*1000</f>
        <v>0</v>
      </c>
      <c r="Y47" s="191">
        <f>Calcu!R61</f>
        <v>0</v>
      </c>
      <c r="Z47" s="192">
        <f>Calcu!I61</f>
        <v>0</v>
      </c>
      <c r="AA47" s="191">
        <f t="shared" si="12"/>
        <v>0</v>
      </c>
      <c r="AB47" s="191" t="e">
        <f>Calcu!E$13</f>
        <v>#DIV/0!</v>
      </c>
      <c r="AC47" s="191">
        <v>1.2</v>
      </c>
      <c r="AD47" s="191">
        <v>0.1</v>
      </c>
      <c r="AE47" s="191">
        <v>0.01</v>
      </c>
    </row>
    <row r="48" spans="19:40" ht="12">
      <c r="S48" s="188">
        <f>Calcu!G63</f>
        <v>0</v>
      </c>
      <c r="T48" s="183" t="e">
        <f t="shared" ca="1" si="3"/>
        <v>#N/A</v>
      </c>
      <c r="V48" s="193" t="e">
        <f t="shared" si="10"/>
        <v>#DIV/0!</v>
      </c>
      <c r="W48" s="191" t="e">
        <f t="shared" si="11"/>
        <v>#DIV/0!</v>
      </c>
      <c r="X48" s="193">
        <f>Calcu!Q62*1000</f>
        <v>0</v>
      </c>
      <c r="Y48" s="191">
        <f>Calcu!R62</f>
        <v>0</v>
      </c>
      <c r="Z48" s="192">
        <f>Calcu!I62</f>
        <v>0</v>
      </c>
      <c r="AA48" s="191">
        <f t="shared" si="12"/>
        <v>0</v>
      </c>
      <c r="AB48" s="191" t="e">
        <f>Calcu!E$13</f>
        <v>#DIV/0!</v>
      </c>
      <c r="AC48" s="191">
        <v>1.2</v>
      </c>
      <c r="AD48" s="191">
        <v>0.1</v>
      </c>
      <c r="AE48" s="191">
        <v>0.01</v>
      </c>
    </row>
    <row r="49" spans="19:31" ht="12">
      <c r="S49" s="188">
        <f>Calcu!G64</f>
        <v>0</v>
      </c>
      <c r="T49" s="183" t="e">
        <f t="shared" ca="1" si="3"/>
        <v>#N/A</v>
      </c>
      <c r="V49" s="193" t="e">
        <f t="shared" si="10"/>
        <v>#DIV/0!</v>
      </c>
      <c r="W49" s="191" t="e">
        <f t="shared" si="11"/>
        <v>#DIV/0!</v>
      </c>
      <c r="X49" s="193">
        <f>Calcu!Q63*1000</f>
        <v>0</v>
      </c>
      <c r="Y49" s="191">
        <f>Calcu!R63</f>
        <v>0</v>
      </c>
      <c r="Z49" s="192">
        <f>Calcu!I63</f>
        <v>0</v>
      </c>
      <c r="AA49" s="191">
        <f t="shared" si="12"/>
        <v>0</v>
      </c>
      <c r="AB49" s="191" t="e">
        <f>Calcu!E$13</f>
        <v>#DIV/0!</v>
      </c>
      <c r="AC49" s="191">
        <v>1.2</v>
      </c>
      <c r="AD49" s="191">
        <v>0.1</v>
      </c>
      <c r="AE49" s="191">
        <v>0.01</v>
      </c>
    </row>
    <row r="50" spans="19:31" ht="12">
      <c r="S50" s="188">
        <f>Calcu!G65</f>
        <v>0</v>
      </c>
      <c r="T50" s="183" t="e">
        <f t="shared" ca="1" si="3"/>
        <v>#N/A</v>
      </c>
      <c r="V50" s="193" t="e">
        <f t="shared" si="10"/>
        <v>#DIV/0!</v>
      </c>
      <c r="W50" s="191" t="e">
        <f t="shared" si="11"/>
        <v>#DIV/0!</v>
      </c>
      <c r="X50" s="193">
        <f>Calcu!Q64*1000</f>
        <v>0</v>
      </c>
      <c r="Y50" s="191">
        <f>Calcu!R64</f>
        <v>0</v>
      </c>
      <c r="Z50" s="192">
        <f>Calcu!I64</f>
        <v>0</v>
      </c>
      <c r="AA50" s="191">
        <f t="shared" si="12"/>
        <v>0</v>
      </c>
      <c r="AB50" s="191" t="e">
        <f>Calcu!E$13</f>
        <v>#DIV/0!</v>
      </c>
      <c r="AC50" s="191">
        <v>1.2</v>
      </c>
      <c r="AD50" s="191">
        <v>0.1</v>
      </c>
      <c r="AE50" s="191">
        <v>0.01</v>
      </c>
    </row>
    <row r="51" spans="19:31" ht="12">
      <c r="S51" s="188">
        <f>Calcu!G66</f>
        <v>0</v>
      </c>
      <c r="T51" s="183" t="e">
        <f t="shared" ca="1" si="3"/>
        <v>#N/A</v>
      </c>
      <c r="V51" s="193" t="e">
        <f t="shared" si="10"/>
        <v>#DIV/0!</v>
      </c>
      <c r="W51" s="191" t="e">
        <f t="shared" si="11"/>
        <v>#DIV/0!</v>
      </c>
      <c r="X51" s="193">
        <f>Calcu!Q65*1000</f>
        <v>0</v>
      </c>
      <c r="Y51" s="191">
        <f>Calcu!R65</f>
        <v>0</v>
      </c>
      <c r="Z51" s="192">
        <f>Calcu!I65</f>
        <v>0</v>
      </c>
      <c r="AA51" s="191">
        <f t="shared" si="12"/>
        <v>0</v>
      </c>
      <c r="AB51" s="191" t="e">
        <f>Calcu!E$13</f>
        <v>#DIV/0!</v>
      </c>
      <c r="AC51" s="191">
        <v>1.2</v>
      </c>
      <c r="AD51" s="191">
        <v>0.1</v>
      </c>
      <c r="AE51" s="191">
        <v>0.01</v>
      </c>
    </row>
    <row r="52" spans="19:31" ht="12">
      <c r="S52" s="188">
        <f>Calcu!G67</f>
        <v>0</v>
      </c>
      <c r="T52" s="183" t="e">
        <f t="shared" ca="1" si="3"/>
        <v>#N/A</v>
      </c>
      <c r="V52" s="193" t="e">
        <f t="shared" si="10"/>
        <v>#DIV/0!</v>
      </c>
      <c r="W52" s="191" t="e">
        <f t="shared" si="11"/>
        <v>#DIV/0!</v>
      </c>
      <c r="X52" s="193">
        <f>Calcu!Q66*1000</f>
        <v>0</v>
      </c>
      <c r="Y52" s="191">
        <f>Calcu!R66</f>
        <v>0</v>
      </c>
      <c r="Z52" s="192">
        <f>Calcu!I66</f>
        <v>0</v>
      </c>
      <c r="AA52" s="191">
        <f t="shared" si="12"/>
        <v>0</v>
      </c>
      <c r="AB52" s="191" t="e">
        <f>Calcu!E$13</f>
        <v>#DIV/0!</v>
      </c>
      <c r="AC52" s="191">
        <v>1.2</v>
      </c>
      <c r="AD52" s="191">
        <v>0.1</v>
      </c>
      <c r="AE52" s="191">
        <v>0.01</v>
      </c>
    </row>
    <row r="53" spans="19:31" ht="12">
      <c r="S53" s="188">
        <f>Calcu!G68</f>
        <v>0</v>
      </c>
      <c r="T53" s="183" t="e">
        <f t="shared" ca="1" si="3"/>
        <v>#N/A</v>
      </c>
      <c r="V53" s="193" t="e">
        <f t="shared" si="10"/>
        <v>#DIV/0!</v>
      </c>
      <c r="W53" s="191" t="e">
        <f t="shared" si="11"/>
        <v>#DIV/0!</v>
      </c>
      <c r="X53" s="193">
        <f>Calcu!Q67*1000</f>
        <v>0</v>
      </c>
      <c r="Y53" s="191">
        <f>Calcu!R67</f>
        <v>0</v>
      </c>
      <c r="Z53" s="192">
        <f>Calcu!I67</f>
        <v>0</v>
      </c>
      <c r="AA53" s="191">
        <f t="shared" si="12"/>
        <v>0</v>
      </c>
      <c r="AB53" s="191" t="e">
        <f>Calcu!E$13</f>
        <v>#DIV/0!</v>
      </c>
      <c r="AC53" s="191">
        <v>1.2</v>
      </c>
      <c r="AD53" s="191">
        <v>0.1</v>
      </c>
      <c r="AE53" s="191">
        <v>0.01</v>
      </c>
    </row>
    <row r="54" spans="19:31" ht="12">
      <c r="S54" s="188">
        <f>Calcu!G69</f>
        <v>0</v>
      </c>
      <c r="T54" s="183" t="e">
        <f t="shared" ca="1" si="3"/>
        <v>#N/A</v>
      </c>
      <c r="V54" s="193" t="e">
        <f t="shared" si="10"/>
        <v>#DIV/0!</v>
      </c>
      <c r="W54" s="191" t="e">
        <f t="shared" si="11"/>
        <v>#DIV/0!</v>
      </c>
      <c r="X54" s="193">
        <f>Calcu!Q68*1000</f>
        <v>0</v>
      </c>
      <c r="Y54" s="191">
        <f>Calcu!R68</f>
        <v>0</v>
      </c>
      <c r="Z54" s="192">
        <f>Calcu!I68</f>
        <v>0</v>
      </c>
      <c r="AA54" s="191">
        <f t="shared" si="12"/>
        <v>0</v>
      </c>
      <c r="AB54" s="191" t="e">
        <f>Calcu!E$13</f>
        <v>#DIV/0!</v>
      </c>
      <c r="AC54" s="191">
        <v>1.2</v>
      </c>
      <c r="AD54" s="191">
        <v>0.1</v>
      </c>
      <c r="AE54" s="191">
        <v>0.01</v>
      </c>
    </row>
    <row r="55" spans="19:31" ht="12">
      <c r="S55" s="188">
        <f>Calcu!G70</f>
        <v>0</v>
      </c>
      <c r="T55" s="183" t="e">
        <f t="shared" ca="1" si="3"/>
        <v>#N/A</v>
      </c>
      <c r="V55" s="193" t="e">
        <f t="shared" si="10"/>
        <v>#DIV/0!</v>
      </c>
      <c r="W55" s="191" t="e">
        <f t="shared" si="11"/>
        <v>#DIV/0!</v>
      </c>
      <c r="X55" s="193">
        <f>Calcu!Q69*1000</f>
        <v>0</v>
      </c>
      <c r="Y55" s="191">
        <f>Calcu!R69</f>
        <v>0</v>
      </c>
      <c r="Z55" s="192">
        <f>Calcu!I69</f>
        <v>0</v>
      </c>
      <c r="AA55" s="191">
        <f t="shared" si="12"/>
        <v>0</v>
      </c>
      <c r="AB55" s="191" t="e">
        <f>Calcu!E$13</f>
        <v>#DIV/0!</v>
      </c>
      <c r="AC55" s="191">
        <v>1.2</v>
      </c>
      <c r="AD55" s="191">
        <v>0.1</v>
      </c>
      <c r="AE55" s="191">
        <v>0.01</v>
      </c>
    </row>
    <row r="56" spans="19:31" ht="12">
      <c r="S56" s="188">
        <f>Calcu!G71</f>
        <v>0</v>
      </c>
      <c r="T56" s="183" t="e">
        <f t="shared" ca="1" si="3"/>
        <v>#N/A</v>
      </c>
      <c r="V56" s="193" t="e">
        <f t="shared" si="10"/>
        <v>#DIV/0!</v>
      </c>
      <c r="W56" s="191" t="e">
        <f t="shared" si="11"/>
        <v>#DIV/0!</v>
      </c>
      <c r="X56" s="193">
        <f>Calcu!Q70*1000</f>
        <v>0</v>
      </c>
      <c r="Y56" s="191">
        <f>Calcu!R70</f>
        <v>0</v>
      </c>
      <c r="Z56" s="192">
        <f>Calcu!I70</f>
        <v>0</v>
      </c>
      <c r="AA56" s="191">
        <f t="shared" si="12"/>
        <v>0</v>
      </c>
      <c r="AB56" s="191" t="e">
        <f>Calcu!E$13</f>
        <v>#DIV/0!</v>
      </c>
      <c r="AC56" s="191">
        <v>1.2</v>
      </c>
      <c r="AD56" s="191">
        <v>0.1</v>
      </c>
      <c r="AE56" s="191">
        <v>0.01</v>
      </c>
    </row>
    <row r="57" spans="19:31" ht="12">
      <c r="S57" s="188">
        <f>Calcu!G72</f>
        <v>0</v>
      </c>
      <c r="T57" s="183" t="e">
        <f t="shared" ca="1" si="3"/>
        <v>#N/A</v>
      </c>
      <c r="V57" s="193" t="e">
        <f t="shared" si="10"/>
        <v>#DIV/0!</v>
      </c>
      <c r="W57" s="191" t="e">
        <f t="shared" si="11"/>
        <v>#DIV/0!</v>
      </c>
      <c r="X57" s="193">
        <f>Calcu!Q71*1000</f>
        <v>0</v>
      </c>
      <c r="Y57" s="191">
        <f>Calcu!R71</f>
        <v>0</v>
      </c>
      <c r="Z57" s="192">
        <f>Calcu!I71</f>
        <v>0</v>
      </c>
      <c r="AA57" s="191">
        <f t="shared" si="12"/>
        <v>0</v>
      </c>
      <c r="AB57" s="191" t="e">
        <f>Calcu!E$13</f>
        <v>#DIV/0!</v>
      </c>
      <c r="AC57" s="191">
        <v>1.2</v>
      </c>
      <c r="AD57" s="191">
        <v>0.1</v>
      </c>
      <c r="AE57" s="191">
        <v>0.01</v>
      </c>
    </row>
    <row r="58" spans="19:31" ht="12">
      <c r="S58" s="188">
        <f>Calcu!G73</f>
        <v>0</v>
      </c>
      <c r="T58" s="183" t="e">
        <f t="shared" ca="1" si="3"/>
        <v>#N/A</v>
      </c>
      <c r="V58" s="193" t="e">
        <f t="shared" si="10"/>
        <v>#DIV/0!</v>
      </c>
      <c r="W58" s="191" t="e">
        <f t="shared" si="11"/>
        <v>#DIV/0!</v>
      </c>
      <c r="X58" s="193">
        <f>Calcu!Q72*1000</f>
        <v>0</v>
      </c>
      <c r="Y58" s="191">
        <f>Calcu!R72</f>
        <v>0</v>
      </c>
      <c r="Z58" s="192">
        <f>Calcu!I72</f>
        <v>0</v>
      </c>
      <c r="AA58" s="191">
        <f t="shared" si="12"/>
        <v>0</v>
      </c>
      <c r="AB58" s="191" t="e">
        <f>Calcu!E$13</f>
        <v>#DIV/0!</v>
      </c>
      <c r="AC58" s="191">
        <v>1.2</v>
      </c>
      <c r="AD58" s="191">
        <v>0.1</v>
      </c>
      <c r="AE58" s="191">
        <v>0.01</v>
      </c>
    </row>
    <row r="59" spans="19:31" ht="12">
      <c r="S59" s="188">
        <f>Calcu!G74</f>
        <v>0</v>
      </c>
      <c r="T59" s="183" t="e">
        <f t="shared" ca="1" si="3"/>
        <v>#N/A</v>
      </c>
      <c r="V59" s="193" t="e">
        <f t="shared" si="10"/>
        <v>#DIV/0!</v>
      </c>
      <c r="W59" s="191" t="e">
        <f t="shared" si="11"/>
        <v>#DIV/0!</v>
      </c>
      <c r="X59" s="193">
        <f>Calcu!Q73*1000</f>
        <v>0</v>
      </c>
      <c r="Y59" s="191">
        <f>Calcu!R73</f>
        <v>0</v>
      </c>
      <c r="Z59" s="192">
        <f>Calcu!I73</f>
        <v>0</v>
      </c>
      <c r="AA59" s="191">
        <f t="shared" si="12"/>
        <v>0</v>
      </c>
      <c r="AB59" s="191" t="e">
        <f>Calcu!E$13</f>
        <v>#DIV/0!</v>
      </c>
      <c r="AC59" s="191">
        <v>1.2</v>
      </c>
      <c r="AD59" s="191">
        <v>0.1</v>
      </c>
      <c r="AE59" s="191">
        <v>0.01</v>
      </c>
    </row>
    <row r="60" spans="19:31" ht="12">
      <c r="S60" s="188">
        <f>Calcu!G75</f>
        <v>0</v>
      </c>
      <c r="T60" s="183" t="e">
        <f t="shared" ca="1" si="3"/>
        <v>#N/A</v>
      </c>
      <c r="V60" s="193" t="e">
        <f t="shared" si="10"/>
        <v>#DIV/0!</v>
      </c>
      <c r="W60" s="191" t="e">
        <f t="shared" si="11"/>
        <v>#DIV/0!</v>
      </c>
      <c r="X60" s="193">
        <f>Calcu!Q74*1000</f>
        <v>0</v>
      </c>
      <c r="Y60" s="191">
        <f>Calcu!R74</f>
        <v>0</v>
      </c>
      <c r="Z60" s="192">
        <f>Calcu!I74</f>
        <v>0</v>
      </c>
      <c r="AA60" s="191">
        <f t="shared" si="12"/>
        <v>0</v>
      </c>
      <c r="AB60" s="191" t="e">
        <f>Calcu!E$13</f>
        <v>#DIV/0!</v>
      </c>
      <c r="AC60" s="191">
        <v>1.2</v>
      </c>
      <c r="AD60" s="191">
        <v>0.1</v>
      </c>
      <c r="AE60" s="191">
        <v>0.01</v>
      </c>
    </row>
    <row r="61" spans="19:31" ht="12">
      <c r="S61" s="188">
        <f>Calcu!G76</f>
        <v>0</v>
      </c>
      <c r="T61" s="183" t="e">
        <f t="shared" ca="1" si="3"/>
        <v>#N/A</v>
      </c>
      <c r="V61" s="193" t="e">
        <f t="shared" si="10"/>
        <v>#DIV/0!</v>
      </c>
      <c r="W61" s="191" t="e">
        <f t="shared" si="11"/>
        <v>#DIV/0!</v>
      </c>
      <c r="X61" s="193">
        <f>Calcu!Q75*1000</f>
        <v>0</v>
      </c>
      <c r="Y61" s="191">
        <f>Calcu!R75</f>
        <v>0</v>
      </c>
      <c r="Z61" s="192">
        <f>Calcu!I75</f>
        <v>0</v>
      </c>
      <c r="AA61" s="191">
        <f t="shared" si="12"/>
        <v>0</v>
      </c>
      <c r="AB61" s="191" t="e">
        <f>Calcu!E$13</f>
        <v>#DIV/0!</v>
      </c>
      <c r="AC61" s="191">
        <v>1.2</v>
      </c>
      <c r="AD61" s="191">
        <v>0.1</v>
      </c>
      <c r="AE61" s="191">
        <v>0.01</v>
      </c>
    </row>
    <row r="62" spans="19:31" ht="12">
      <c r="S62" s="188">
        <f>Calcu!G77</f>
        <v>0</v>
      </c>
      <c r="T62" s="183" t="e">
        <f t="shared" ca="1" si="3"/>
        <v>#N/A</v>
      </c>
      <c r="V62" s="193" t="e">
        <f t="shared" si="10"/>
        <v>#DIV/0!</v>
      </c>
      <c r="W62" s="191" t="e">
        <f t="shared" si="11"/>
        <v>#DIV/0!</v>
      </c>
      <c r="X62" s="193">
        <f>Calcu!Q76*1000</f>
        <v>0</v>
      </c>
      <c r="Y62" s="191">
        <f>Calcu!R76</f>
        <v>0</v>
      </c>
      <c r="Z62" s="192">
        <f>Calcu!I76</f>
        <v>0</v>
      </c>
      <c r="AA62" s="191">
        <f t="shared" si="12"/>
        <v>0</v>
      </c>
      <c r="AB62" s="191" t="e">
        <f>Calcu!E$13</f>
        <v>#DIV/0!</v>
      </c>
      <c r="AC62" s="191">
        <v>1.2</v>
      </c>
      <c r="AD62" s="191">
        <v>0.1</v>
      </c>
      <c r="AE62" s="191">
        <v>0.01</v>
      </c>
    </row>
    <row r="63" spans="19:31" ht="12">
      <c r="S63" s="188">
        <f>Calcu!G78</f>
        <v>0</v>
      </c>
      <c r="T63" s="183" t="e">
        <f t="shared" ca="1" si="3"/>
        <v>#N/A</v>
      </c>
      <c r="V63" s="193" t="e">
        <f t="shared" si="10"/>
        <v>#DIV/0!</v>
      </c>
      <c r="W63" s="191" t="e">
        <f t="shared" si="11"/>
        <v>#DIV/0!</v>
      </c>
      <c r="X63" s="193">
        <f>Calcu!Q77*1000</f>
        <v>0</v>
      </c>
      <c r="Y63" s="191">
        <f>Calcu!R77</f>
        <v>0</v>
      </c>
      <c r="Z63" s="192">
        <f>Calcu!I77</f>
        <v>0</v>
      </c>
      <c r="AA63" s="191">
        <f t="shared" si="12"/>
        <v>0</v>
      </c>
      <c r="AB63" s="191" t="e">
        <f>Calcu!E$13</f>
        <v>#DIV/0!</v>
      </c>
      <c r="AC63" s="191">
        <v>1.2</v>
      </c>
      <c r="AD63" s="191">
        <v>0.1</v>
      </c>
      <c r="AE63" s="191">
        <v>0.01</v>
      </c>
    </row>
    <row r="64" spans="19:31" ht="12">
      <c r="S64" s="188">
        <f>Calcu!G79</f>
        <v>0</v>
      </c>
      <c r="T64" s="183" t="e">
        <f t="shared" ca="1" si="3"/>
        <v>#N/A</v>
      </c>
      <c r="V64" s="193" t="e">
        <f t="shared" si="10"/>
        <v>#DIV/0!</v>
      </c>
      <c r="W64" s="191" t="e">
        <f t="shared" si="11"/>
        <v>#DIV/0!</v>
      </c>
      <c r="X64" s="193">
        <f>Calcu!Q78*1000</f>
        <v>0</v>
      </c>
      <c r="Y64" s="191">
        <f>Calcu!R78</f>
        <v>0</v>
      </c>
      <c r="Z64" s="192">
        <f>Calcu!I78</f>
        <v>0</v>
      </c>
      <c r="AA64" s="191">
        <f t="shared" si="12"/>
        <v>0</v>
      </c>
      <c r="AB64" s="191" t="e">
        <f>Calcu!E$13</f>
        <v>#DIV/0!</v>
      </c>
      <c r="AC64" s="191">
        <v>1.2</v>
      </c>
      <c r="AD64" s="191">
        <v>0.1</v>
      </c>
      <c r="AE64" s="191">
        <v>0.01</v>
      </c>
    </row>
    <row r="65" spans="19:31" ht="12">
      <c r="S65" s="188">
        <f>Calcu!G80</f>
        <v>0</v>
      </c>
      <c r="T65" s="183" t="e">
        <f t="shared" ca="1" si="3"/>
        <v>#N/A</v>
      </c>
      <c r="V65" s="193" t="e">
        <f t="shared" si="10"/>
        <v>#DIV/0!</v>
      </c>
      <c r="W65" s="191" t="e">
        <f t="shared" si="11"/>
        <v>#DIV/0!</v>
      </c>
      <c r="X65" s="193">
        <f>Calcu!Q79*1000</f>
        <v>0</v>
      </c>
      <c r="Y65" s="191">
        <f>Calcu!R79</f>
        <v>0</v>
      </c>
      <c r="Z65" s="192">
        <f>Calcu!I79</f>
        <v>0</v>
      </c>
      <c r="AA65" s="191">
        <f t="shared" si="12"/>
        <v>0</v>
      </c>
      <c r="AB65" s="191" t="e">
        <f>Calcu!E$13</f>
        <v>#DIV/0!</v>
      </c>
      <c r="AC65" s="191">
        <v>1.2</v>
      </c>
      <c r="AD65" s="191">
        <v>0.1</v>
      </c>
      <c r="AE65" s="191">
        <v>0.01</v>
      </c>
    </row>
    <row r="66" spans="19:31" ht="12">
      <c r="S66" s="188">
        <f>Calcu!G81</f>
        <v>0</v>
      </c>
      <c r="T66" s="183" t="e">
        <f t="shared" ca="1" si="3"/>
        <v>#N/A</v>
      </c>
      <c r="V66" s="193" t="e">
        <f t="shared" si="10"/>
        <v>#DIV/0!</v>
      </c>
      <c r="W66" s="191" t="e">
        <f t="shared" si="11"/>
        <v>#DIV/0!</v>
      </c>
      <c r="X66" s="193">
        <f>Calcu!Q80*1000</f>
        <v>0</v>
      </c>
      <c r="Y66" s="191">
        <f>Calcu!R80</f>
        <v>0</v>
      </c>
      <c r="Z66" s="192">
        <f>Calcu!I80</f>
        <v>0</v>
      </c>
      <c r="AA66" s="191">
        <f t="shared" si="12"/>
        <v>0</v>
      </c>
      <c r="AB66" s="191" t="e">
        <f>Calcu!E$13</f>
        <v>#DIV/0!</v>
      </c>
      <c r="AC66" s="191">
        <v>1.2</v>
      </c>
      <c r="AD66" s="191">
        <v>0.1</v>
      </c>
      <c r="AE66" s="191">
        <v>0.01</v>
      </c>
    </row>
    <row r="67" spans="19:31" ht="12">
      <c r="S67" s="188">
        <f>Calcu!G82</f>
        <v>0</v>
      </c>
      <c r="T67" s="183" t="e">
        <f t="shared" ca="1" si="3"/>
        <v>#N/A</v>
      </c>
      <c r="V67" s="193" t="e">
        <f t="shared" si="10"/>
        <v>#DIV/0!</v>
      </c>
      <c r="W67" s="191" t="e">
        <f t="shared" si="11"/>
        <v>#DIV/0!</v>
      </c>
      <c r="X67" s="193">
        <f>Calcu!Q81*1000</f>
        <v>0</v>
      </c>
      <c r="Y67" s="191">
        <f>Calcu!R81</f>
        <v>0</v>
      </c>
      <c r="Z67" s="192">
        <f>Calcu!I81</f>
        <v>0</v>
      </c>
      <c r="AA67" s="191">
        <f t="shared" si="12"/>
        <v>0</v>
      </c>
      <c r="AB67" s="191" t="e">
        <f>Calcu!E$13</f>
        <v>#DIV/0!</v>
      </c>
      <c r="AC67" s="191">
        <v>1.2</v>
      </c>
      <c r="AD67" s="191">
        <v>0.1</v>
      </c>
      <c r="AE67" s="191">
        <v>0.01</v>
      </c>
    </row>
    <row r="68" spans="19:31" ht="12">
      <c r="S68" s="188">
        <f>Calcu!G83</f>
        <v>0</v>
      </c>
      <c r="T68" s="183" t="e">
        <f t="shared" ref="T68:T102" ca="1" si="13">OFFSET(Q$2,MATCH(S68,C$3:C$32,0),0)</f>
        <v>#N/A</v>
      </c>
      <c r="V68" s="193" t="e">
        <f t="shared" si="10"/>
        <v>#DIV/0!</v>
      </c>
      <c r="W68" s="191" t="e">
        <f t="shared" si="11"/>
        <v>#DIV/0!</v>
      </c>
      <c r="X68" s="193">
        <f>Calcu!Q82*1000</f>
        <v>0</v>
      </c>
      <c r="Y68" s="191">
        <f>Calcu!R82</f>
        <v>0</v>
      </c>
      <c r="Z68" s="192">
        <f>Calcu!I82</f>
        <v>0</v>
      </c>
      <c r="AA68" s="191">
        <f t="shared" si="12"/>
        <v>0</v>
      </c>
      <c r="AB68" s="191" t="e">
        <f>Calcu!E$13</f>
        <v>#DIV/0!</v>
      </c>
      <c r="AC68" s="191">
        <v>1.2</v>
      </c>
      <c r="AD68" s="191">
        <v>0.1</v>
      </c>
      <c r="AE68" s="191">
        <v>0.01</v>
      </c>
    </row>
    <row r="69" spans="19:31" ht="12">
      <c r="S69" s="188">
        <f>Calcu!G84</f>
        <v>0</v>
      </c>
      <c r="T69" s="183" t="e">
        <f t="shared" ca="1" si="13"/>
        <v>#N/A</v>
      </c>
      <c r="V69" s="193" t="e">
        <f t="shared" ref="V69:V103" si="14">TEXT(SQRT(W69),"0.00E+00")</f>
        <v>#DIV/0!</v>
      </c>
      <c r="W69" s="191" t="e">
        <f t="shared" ref="W69:W103" si="15">(X69*(Y69-Z69)/(Y69*Z69)*AA69)^2+(X69*(AB69-AC69))^2*(AD69^2/Z69^4-AE69^2/Y69^4)</f>
        <v>#DIV/0!</v>
      </c>
      <c r="X69" s="193">
        <f>Calcu!Q83*1000</f>
        <v>0</v>
      </c>
      <c r="Y69" s="191">
        <f>Calcu!R83</f>
        <v>0</v>
      </c>
      <c r="Z69" s="192">
        <f>Calcu!I83</f>
        <v>0</v>
      </c>
      <c r="AA69" s="191">
        <f t="shared" ref="AA69:AA103" si="16">SQRT(AG69)</f>
        <v>0</v>
      </c>
      <c r="AB69" s="191" t="e">
        <f>Calcu!E$13</f>
        <v>#DIV/0!</v>
      </c>
      <c r="AC69" s="191">
        <v>1.2</v>
      </c>
      <c r="AD69" s="191">
        <v>0.1</v>
      </c>
      <c r="AE69" s="191">
        <v>0.01</v>
      </c>
    </row>
    <row r="70" spans="19:31" ht="12">
      <c r="S70" s="188">
        <f>Calcu!G85</f>
        <v>0</v>
      </c>
      <c r="T70" s="183" t="e">
        <f t="shared" ca="1" si="13"/>
        <v>#N/A</v>
      </c>
      <c r="V70" s="193" t="e">
        <f t="shared" si="14"/>
        <v>#DIV/0!</v>
      </c>
      <c r="W70" s="191" t="e">
        <f t="shared" si="15"/>
        <v>#DIV/0!</v>
      </c>
      <c r="X70" s="193">
        <f>Calcu!Q84*1000</f>
        <v>0</v>
      </c>
      <c r="Y70" s="191">
        <f>Calcu!R84</f>
        <v>0</v>
      </c>
      <c r="Z70" s="192">
        <f>Calcu!I84</f>
        <v>0</v>
      </c>
      <c r="AA70" s="191">
        <f t="shared" si="16"/>
        <v>0</v>
      </c>
      <c r="AB70" s="191" t="e">
        <f>Calcu!E$13</f>
        <v>#DIV/0!</v>
      </c>
      <c r="AC70" s="191">
        <v>1.2</v>
      </c>
      <c r="AD70" s="191">
        <v>0.1</v>
      </c>
      <c r="AE70" s="191">
        <v>0.01</v>
      </c>
    </row>
    <row r="71" spans="19:31" ht="12">
      <c r="S71" s="188">
        <f>Calcu!G86</f>
        <v>0</v>
      </c>
      <c r="T71" s="183" t="e">
        <f t="shared" ca="1" si="13"/>
        <v>#N/A</v>
      </c>
      <c r="V71" s="193" t="e">
        <f t="shared" si="14"/>
        <v>#DIV/0!</v>
      </c>
      <c r="W71" s="191" t="e">
        <f t="shared" si="15"/>
        <v>#DIV/0!</v>
      </c>
      <c r="X71" s="193">
        <f>Calcu!Q85*1000</f>
        <v>0</v>
      </c>
      <c r="Y71" s="191">
        <f>Calcu!R85</f>
        <v>0</v>
      </c>
      <c r="Z71" s="192">
        <f>Calcu!I85</f>
        <v>0</v>
      </c>
      <c r="AA71" s="191">
        <f t="shared" si="16"/>
        <v>0</v>
      </c>
      <c r="AB71" s="191" t="e">
        <f>Calcu!E$13</f>
        <v>#DIV/0!</v>
      </c>
      <c r="AC71" s="191">
        <v>1.2</v>
      </c>
      <c r="AD71" s="191">
        <v>0.1</v>
      </c>
      <c r="AE71" s="191">
        <v>0.01</v>
      </c>
    </row>
    <row r="72" spans="19:31" ht="12">
      <c r="S72" s="188">
        <f>Calcu!G87</f>
        <v>0</v>
      </c>
      <c r="T72" s="183" t="e">
        <f t="shared" ca="1" si="13"/>
        <v>#N/A</v>
      </c>
      <c r="V72" s="193" t="e">
        <f t="shared" si="14"/>
        <v>#DIV/0!</v>
      </c>
      <c r="W72" s="191" t="e">
        <f t="shared" si="15"/>
        <v>#DIV/0!</v>
      </c>
      <c r="X72" s="193">
        <f>Calcu!Q86*1000</f>
        <v>0</v>
      </c>
      <c r="Y72" s="191">
        <f>Calcu!R86</f>
        <v>0</v>
      </c>
      <c r="Z72" s="192">
        <f>Calcu!I86</f>
        <v>0</v>
      </c>
      <c r="AA72" s="191">
        <f t="shared" si="16"/>
        <v>0</v>
      </c>
      <c r="AB72" s="191" t="e">
        <f>Calcu!E$13</f>
        <v>#DIV/0!</v>
      </c>
      <c r="AC72" s="191">
        <v>1.2</v>
      </c>
      <c r="AD72" s="191">
        <v>0.1</v>
      </c>
      <c r="AE72" s="191">
        <v>0.01</v>
      </c>
    </row>
    <row r="73" spans="19:31" ht="12">
      <c r="S73" s="188">
        <f>Calcu!G88</f>
        <v>0</v>
      </c>
      <c r="T73" s="183" t="e">
        <f t="shared" ca="1" si="13"/>
        <v>#N/A</v>
      </c>
      <c r="V73" s="193" t="e">
        <f t="shared" si="14"/>
        <v>#DIV/0!</v>
      </c>
      <c r="W73" s="191" t="e">
        <f t="shared" si="15"/>
        <v>#DIV/0!</v>
      </c>
      <c r="X73" s="193">
        <f>Calcu!Q87*1000</f>
        <v>0</v>
      </c>
      <c r="Y73" s="191">
        <f>Calcu!R87</f>
        <v>0</v>
      </c>
      <c r="Z73" s="192">
        <f>Calcu!I87</f>
        <v>0</v>
      </c>
      <c r="AA73" s="191">
        <f t="shared" si="16"/>
        <v>0</v>
      </c>
      <c r="AB73" s="191" t="e">
        <f>Calcu!E$13</f>
        <v>#DIV/0!</v>
      </c>
      <c r="AC73" s="191">
        <v>1.2</v>
      </c>
      <c r="AD73" s="191">
        <v>0.1</v>
      </c>
      <c r="AE73" s="191">
        <v>0.01</v>
      </c>
    </row>
    <row r="74" spans="19:31" ht="12">
      <c r="S74" s="188">
        <f>Calcu!G89</f>
        <v>0</v>
      </c>
      <c r="T74" s="183" t="e">
        <f t="shared" ca="1" si="13"/>
        <v>#N/A</v>
      </c>
      <c r="V74" s="193" t="e">
        <f t="shared" si="14"/>
        <v>#DIV/0!</v>
      </c>
      <c r="W74" s="191" t="e">
        <f t="shared" si="15"/>
        <v>#DIV/0!</v>
      </c>
      <c r="X74" s="193">
        <f>Calcu!Q88*1000</f>
        <v>0</v>
      </c>
      <c r="Y74" s="191">
        <f>Calcu!R88</f>
        <v>0</v>
      </c>
      <c r="Z74" s="192">
        <f>Calcu!I88</f>
        <v>0</v>
      </c>
      <c r="AA74" s="191">
        <f t="shared" si="16"/>
        <v>0</v>
      </c>
      <c r="AB74" s="191" t="e">
        <f>Calcu!E$13</f>
        <v>#DIV/0!</v>
      </c>
      <c r="AC74" s="191">
        <v>1.2</v>
      </c>
      <c r="AD74" s="191">
        <v>0.1</v>
      </c>
      <c r="AE74" s="191">
        <v>0.01</v>
      </c>
    </row>
    <row r="75" spans="19:31" ht="12">
      <c r="S75" s="188">
        <f>Calcu!G90</f>
        <v>0</v>
      </c>
      <c r="T75" s="183" t="e">
        <f t="shared" ca="1" si="13"/>
        <v>#N/A</v>
      </c>
      <c r="V75" s="193" t="e">
        <f t="shared" si="14"/>
        <v>#DIV/0!</v>
      </c>
      <c r="W75" s="191" t="e">
        <f t="shared" si="15"/>
        <v>#DIV/0!</v>
      </c>
      <c r="X75" s="193">
        <f>Calcu!Q89*1000</f>
        <v>0</v>
      </c>
      <c r="Y75" s="191">
        <f>Calcu!R89</f>
        <v>0</v>
      </c>
      <c r="Z75" s="192">
        <f>Calcu!I89</f>
        <v>0</v>
      </c>
      <c r="AA75" s="191">
        <f t="shared" si="16"/>
        <v>0</v>
      </c>
      <c r="AB75" s="191" t="e">
        <f>Calcu!E$13</f>
        <v>#DIV/0!</v>
      </c>
      <c r="AC75" s="191">
        <v>1.2</v>
      </c>
      <c r="AD75" s="191">
        <v>0.1</v>
      </c>
      <c r="AE75" s="191">
        <v>0.01</v>
      </c>
    </row>
    <row r="76" spans="19:31" ht="12">
      <c r="S76" s="188">
        <f>Calcu!G91</f>
        <v>0</v>
      </c>
      <c r="T76" s="183" t="e">
        <f t="shared" ca="1" si="13"/>
        <v>#N/A</v>
      </c>
      <c r="V76" s="193" t="e">
        <f t="shared" si="14"/>
        <v>#DIV/0!</v>
      </c>
      <c r="W76" s="191" t="e">
        <f t="shared" si="15"/>
        <v>#DIV/0!</v>
      </c>
      <c r="X76" s="193">
        <f>Calcu!Q90*1000</f>
        <v>0</v>
      </c>
      <c r="Y76" s="191">
        <f>Calcu!R90</f>
        <v>0</v>
      </c>
      <c r="Z76" s="192">
        <f>Calcu!I90</f>
        <v>0</v>
      </c>
      <c r="AA76" s="191">
        <f t="shared" si="16"/>
        <v>0</v>
      </c>
      <c r="AB76" s="191" t="e">
        <f>Calcu!E$13</f>
        <v>#DIV/0!</v>
      </c>
      <c r="AC76" s="191">
        <v>1.2</v>
      </c>
      <c r="AD76" s="191">
        <v>0.1</v>
      </c>
      <c r="AE76" s="191">
        <v>0.01</v>
      </c>
    </row>
    <row r="77" spans="19:31" ht="12">
      <c r="S77" s="188">
        <f>Calcu!G92</f>
        <v>0</v>
      </c>
      <c r="T77" s="183" t="e">
        <f t="shared" ca="1" si="13"/>
        <v>#N/A</v>
      </c>
      <c r="V77" s="193" t="e">
        <f t="shared" si="14"/>
        <v>#DIV/0!</v>
      </c>
      <c r="W77" s="191" t="e">
        <f t="shared" si="15"/>
        <v>#DIV/0!</v>
      </c>
      <c r="X77" s="193">
        <f>Calcu!Q91*1000</f>
        <v>0</v>
      </c>
      <c r="Y77" s="191">
        <f>Calcu!R91</f>
        <v>0</v>
      </c>
      <c r="Z77" s="192">
        <f>Calcu!I91</f>
        <v>0</v>
      </c>
      <c r="AA77" s="191">
        <f t="shared" si="16"/>
        <v>0</v>
      </c>
      <c r="AB77" s="191" t="e">
        <f>Calcu!E$13</f>
        <v>#DIV/0!</v>
      </c>
      <c r="AC77" s="191">
        <v>1.2</v>
      </c>
      <c r="AD77" s="191">
        <v>0.1</v>
      </c>
      <c r="AE77" s="191">
        <v>0.01</v>
      </c>
    </row>
    <row r="78" spans="19:31" ht="12">
      <c r="S78" s="188">
        <f>Calcu!G93</f>
        <v>0</v>
      </c>
      <c r="T78" s="183" t="e">
        <f t="shared" ca="1" si="13"/>
        <v>#N/A</v>
      </c>
      <c r="V78" s="193" t="e">
        <f t="shared" si="14"/>
        <v>#DIV/0!</v>
      </c>
      <c r="W78" s="191" t="e">
        <f t="shared" si="15"/>
        <v>#DIV/0!</v>
      </c>
      <c r="X78" s="193">
        <f>Calcu!Q92*1000</f>
        <v>0</v>
      </c>
      <c r="Y78" s="191">
        <f>Calcu!R92</f>
        <v>0</v>
      </c>
      <c r="Z78" s="192">
        <f>Calcu!I92</f>
        <v>0</v>
      </c>
      <c r="AA78" s="191">
        <f t="shared" si="16"/>
        <v>0</v>
      </c>
      <c r="AB78" s="191" t="e">
        <f>Calcu!E$13</f>
        <v>#DIV/0!</v>
      </c>
      <c r="AC78" s="191">
        <v>1.2</v>
      </c>
      <c r="AD78" s="191">
        <v>0.1</v>
      </c>
      <c r="AE78" s="191">
        <v>0.01</v>
      </c>
    </row>
    <row r="79" spans="19:31" ht="12">
      <c r="S79" s="188">
        <f>Calcu!G94</f>
        <v>0</v>
      </c>
      <c r="T79" s="183" t="e">
        <f t="shared" ca="1" si="13"/>
        <v>#N/A</v>
      </c>
      <c r="V79" s="193" t="e">
        <f t="shared" si="14"/>
        <v>#DIV/0!</v>
      </c>
      <c r="W79" s="191" t="e">
        <f t="shared" si="15"/>
        <v>#DIV/0!</v>
      </c>
      <c r="X79" s="193">
        <f>Calcu!Q93*1000</f>
        <v>0</v>
      </c>
      <c r="Y79" s="191">
        <f>Calcu!R93</f>
        <v>0</v>
      </c>
      <c r="Z79" s="192">
        <f>Calcu!I93</f>
        <v>0</v>
      </c>
      <c r="AA79" s="191">
        <f t="shared" si="16"/>
        <v>0</v>
      </c>
      <c r="AB79" s="191" t="e">
        <f>Calcu!E$13</f>
        <v>#DIV/0!</v>
      </c>
      <c r="AC79" s="191">
        <v>1.2</v>
      </c>
      <c r="AD79" s="191">
        <v>0.1</v>
      </c>
      <c r="AE79" s="191">
        <v>0.01</v>
      </c>
    </row>
    <row r="80" spans="19:31" ht="12">
      <c r="S80" s="188">
        <f>Calcu!G95</f>
        <v>0</v>
      </c>
      <c r="T80" s="183" t="e">
        <f t="shared" ca="1" si="13"/>
        <v>#N/A</v>
      </c>
      <c r="V80" s="193" t="e">
        <f t="shared" si="14"/>
        <v>#DIV/0!</v>
      </c>
      <c r="W80" s="191" t="e">
        <f t="shared" si="15"/>
        <v>#DIV/0!</v>
      </c>
      <c r="X80" s="193">
        <f>Calcu!Q94*1000</f>
        <v>0</v>
      </c>
      <c r="Y80" s="191">
        <f>Calcu!R94</f>
        <v>0</v>
      </c>
      <c r="Z80" s="192">
        <f>Calcu!I94</f>
        <v>0</v>
      </c>
      <c r="AA80" s="191">
        <f t="shared" si="16"/>
        <v>0</v>
      </c>
      <c r="AB80" s="191" t="e">
        <f>Calcu!E$13</f>
        <v>#DIV/0!</v>
      </c>
      <c r="AC80" s="191">
        <v>1.2</v>
      </c>
      <c r="AD80" s="191">
        <v>0.1</v>
      </c>
      <c r="AE80" s="191">
        <v>0.01</v>
      </c>
    </row>
    <row r="81" spans="19:31" ht="12">
      <c r="S81" s="188">
        <f>Calcu!G96</f>
        <v>0</v>
      </c>
      <c r="T81" s="183" t="e">
        <f t="shared" ca="1" si="13"/>
        <v>#N/A</v>
      </c>
      <c r="V81" s="193" t="e">
        <f t="shared" si="14"/>
        <v>#DIV/0!</v>
      </c>
      <c r="W81" s="191" t="e">
        <f t="shared" si="15"/>
        <v>#DIV/0!</v>
      </c>
      <c r="X81" s="193">
        <f>Calcu!Q95*1000</f>
        <v>0</v>
      </c>
      <c r="Y81" s="191">
        <f>Calcu!R95</f>
        <v>0</v>
      </c>
      <c r="Z81" s="192">
        <f>Calcu!I95</f>
        <v>0</v>
      </c>
      <c r="AA81" s="191">
        <f t="shared" si="16"/>
        <v>0</v>
      </c>
      <c r="AB81" s="191" t="e">
        <f>Calcu!E$13</f>
        <v>#DIV/0!</v>
      </c>
      <c r="AC81" s="191">
        <v>1.2</v>
      </c>
      <c r="AD81" s="191">
        <v>0.1</v>
      </c>
      <c r="AE81" s="191">
        <v>0.01</v>
      </c>
    </row>
    <row r="82" spans="19:31" ht="12">
      <c r="S82" s="188">
        <f>Calcu!G97</f>
        <v>0</v>
      </c>
      <c r="T82" s="183" t="e">
        <f t="shared" ca="1" si="13"/>
        <v>#N/A</v>
      </c>
      <c r="V82" s="193" t="e">
        <f t="shared" si="14"/>
        <v>#DIV/0!</v>
      </c>
      <c r="W82" s="191" t="e">
        <f t="shared" si="15"/>
        <v>#DIV/0!</v>
      </c>
      <c r="X82" s="193">
        <f>Calcu!Q96*1000</f>
        <v>0</v>
      </c>
      <c r="Y82" s="191">
        <f>Calcu!R96</f>
        <v>0</v>
      </c>
      <c r="Z82" s="192">
        <f>Calcu!I96</f>
        <v>0</v>
      </c>
      <c r="AA82" s="191">
        <f t="shared" si="16"/>
        <v>0</v>
      </c>
      <c r="AB82" s="191" t="e">
        <f>Calcu!E$13</f>
        <v>#DIV/0!</v>
      </c>
      <c r="AC82" s="191">
        <v>1.2</v>
      </c>
      <c r="AD82" s="191">
        <v>0.1</v>
      </c>
      <c r="AE82" s="191">
        <v>0.01</v>
      </c>
    </row>
    <row r="83" spans="19:31" ht="12">
      <c r="S83" s="188">
        <f>Calcu!G98</f>
        <v>0</v>
      </c>
      <c r="T83" s="183" t="e">
        <f t="shared" ca="1" si="13"/>
        <v>#N/A</v>
      </c>
      <c r="V83" s="193" t="e">
        <f t="shared" si="14"/>
        <v>#DIV/0!</v>
      </c>
      <c r="W83" s="191" t="e">
        <f t="shared" si="15"/>
        <v>#DIV/0!</v>
      </c>
      <c r="X83" s="193">
        <f>Calcu!Q97*1000</f>
        <v>0</v>
      </c>
      <c r="Y83" s="191">
        <f>Calcu!R97</f>
        <v>0</v>
      </c>
      <c r="Z83" s="192">
        <f>Calcu!I97</f>
        <v>0</v>
      </c>
      <c r="AA83" s="191">
        <f t="shared" si="16"/>
        <v>0</v>
      </c>
      <c r="AB83" s="191" t="e">
        <f>Calcu!E$13</f>
        <v>#DIV/0!</v>
      </c>
      <c r="AC83" s="191">
        <v>1.2</v>
      </c>
      <c r="AD83" s="191">
        <v>0.1</v>
      </c>
      <c r="AE83" s="191">
        <v>0.01</v>
      </c>
    </row>
    <row r="84" spans="19:31" ht="12">
      <c r="S84" s="188">
        <f>Calcu!G99</f>
        <v>0</v>
      </c>
      <c r="T84" s="183" t="e">
        <f t="shared" ca="1" si="13"/>
        <v>#N/A</v>
      </c>
      <c r="V84" s="193" t="e">
        <f t="shared" si="14"/>
        <v>#DIV/0!</v>
      </c>
      <c r="W84" s="191" t="e">
        <f t="shared" si="15"/>
        <v>#DIV/0!</v>
      </c>
      <c r="X84" s="193">
        <f>Calcu!Q98*1000</f>
        <v>0</v>
      </c>
      <c r="Y84" s="191">
        <f>Calcu!R98</f>
        <v>0</v>
      </c>
      <c r="Z84" s="192">
        <f>Calcu!I98</f>
        <v>0</v>
      </c>
      <c r="AA84" s="191">
        <f t="shared" si="16"/>
        <v>0</v>
      </c>
      <c r="AB84" s="191" t="e">
        <f>Calcu!E$13</f>
        <v>#DIV/0!</v>
      </c>
      <c r="AC84" s="191">
        <v>1.2</v>
      </c>
      <c r="AD84" s="191">
        <v>0.1</v>
      </c>
      <c r="AE84" s="191">
        <v>0.01</v>
      </c>
    </row>
    <row r="85" spans="19:31" ht="12">
      <c r="S85" s="188">
        <f>Calcu!G100</f>
        <v>0</v>
      </c>
      <c r="T85" s="183" t="e">
        <f t="shared" ca="1" si="13"/>
        <v>#N/A</v>
      </c>
      <c r="V85" s="193" t="e">
        <f t="shared" si="14"/>
        <v>#DIV/0!</v>
      </c>
      <c r="W85" s="191" t="e">
        <f t="shared" si="15"/>
        <v>#DIV/0!</v>
      </c>
      <c r="X85" s="193">
        <f>Calcu!Q99*1000</f>
        <v>0</v>
      </c>
      <c r="Y85" s="191">
        <f>Calcu!R99</f>
        <v>0</v>
      </c>
      <c r="Z85" s="192">
        <f>Calcu!I99</f>
        <v>0</v>
      </c>
      <c r="AA85" s="191">
        <f t="shared" si="16"/>
        <v>0</v>
      </c>
      <c r="AB85" s="191" t="e">
        <f>Calcu!E$13</f>
        <v>#DIV/0!</v>
      </c>
      <c r="AC85" s="191">
        <v>1.2</v>
      </c>
      <c r="AD85" s="191">
        <v>0.1</v>
      </c>
      <c r="AE85" s="191">
        <v>0.01</v>
      </c>
    </row>
    <row r="86" spans="19:31" ht="12">
      <c r="S86" s="188">
        <f>Calcu!G101</f>
        <v>0</v>
      </c>
      <c r="T86" s="183" t="e">
        <f t="shared" ca="1" si="13"/>
        <v>#N/A</v>
      </c>
      <c r="V86" s="193" t="e">
        <f t="shared" si="14"/>
        <v>#DIV/0!</v>
      </c>
      <c r="W86" s="191" t="e">
        <f t="shared" si="15"/>
        <v>#DIV/0!</v>
      </c>
      <c r="X86" s="193">
        <f>Calcu!Q100*1000</f>
        <v>0</v>
      </c>
      <c r="Y86" s="191">
        <f>Calcu!R100</f>
        <v>0</v>
      </c>
      <c r="Z86" s="192">
        <f>Calcu!I100</f>
        <v>0</v>
      </c>
      <c r="AA86" s="191">
        <f t="shared" si="16"/>
        <v>0</v>
      </c>
      <c r="AB86" s="191" t="e">
        <f>Calcu!E$13</f>
        <v>#DIV/0!</v>
      </c>
      <c r="AC86" s="191">
        <v>1.2</v>
      </c>
      <c r="AD86" s="191">
        <v>0.1</v>
      </c>
      <c r="AE86" s="191">
        <v>0.01</v>
      </c>
    </row>
    <row r="87" spans="19:31" ht="12">
      <c r="S87" s="188">
        <f>Calcu!G102</f>
        <v>0</v>
      </c>
      <c r="T87" s="183" t="e">
        <f t="shared" ca="1" si="13"/>
        <v>#N/A</v>
      </c>
      <c r="V87" s="193" t="e">
        <f t="shared" si="14"/>
        <v>#DIV/0!</v>
      </c>
      <c r="W87" s="191" t="e">
        <f t="shared" si="15"/>
        <v>#DIV/0!</v>
      </c>
      <c r="X87" s="193">
        <f>Calcu!Q101*1000</f>
        <v>0</v>
      </c>
      <c r="Y87" s="191">
        <f>Calcu!R101</f>
        <v>0</v>
      </c>
      <c r="Z87" s="192">
        <f>Calcu!I101</f>
        <v>0</v>
      </c>
      <c r="AA87" s="191">
        <f t="shared" si="16"/>
        <v>0</v>
      </c>
      <c r="AB87" s="191" t="e">
        <f>Calcu!E$13</f>
        <v>#DIV/0!</v>
      </c>
      <c r="AC87" s="191">
        <v>1.2</v>
      </c>
      <c r="AD87" s="191">
        <v>0.1</v>
      </c>
      <c r="AE87" s="191">
        <v>0.01</v>
      </c>
    </row>
    <row r="88" spans="19:31" ht="12">
      <c r="S88" s="188">
        <f>Calcu!G103</f>
        <v>0</v>
      </c>
      <c r="T88" s="183" t="e">
        <f t="shared" ca="1" si="13"/>
        <v>#N/A</v>
      </c>
      <c r="V88" s="193" t="e">
        <f t="shared" si="14"/>
        <v>#DIV/0!</v>
      </c>
      <c r="W88" s="191" t="e">
        <f t="shared" si="15"/>
        <v>#DIV/0!</v>
      </c>
      <c r="X88" s="193">
        <f>Calcu!Q102*1000</f>
        <v>0</v>
      </c>
      <c r="Y88" s="191">
        <f>Calcu!R102</f>
        <v>0</v>
      </c>
      <c r="Z88" s="192">
        <f>Calcu!I102</f>
        <v>0</v>
      </c>
      <c r="AA88" s="191">
        <f t="shared" si="16"/>
        <v>0</v>
      </c>
      <c r="AB88" s="191" t="e">
        <f>Calcu!E$13</f>
        <v>#DIV/0!</v>
      </c>
      <c r="AC88" s="191">
        <v>1.2</v>
      </c>
      <c r="AD88" s="191">
        <v>0.1</v>
      </c>
      <c r="AE88" s="191">
        <v>0.01</v>
      </c>
    </row>
    <row r="89" spans="19:31" ht="12">
      <c r="S89" s="188">
        <f>Calcu!G104</f>
        <v>0</v>
      </c>
      <c r="T89" s="183" t="e">
        <f t="shared" ca="1" si="13"/>
        <v>#N/A</v>
      </c>
      <c r="V89" s="193" t="e">
        <f t="shared" si="14"/>
        <v>#DIV/0!</v>
      </c>
      <c r="W89" s="191" t="e">
        <f t="shared" si="15"/>
        <v>#DIV/0!</v>
      </c>
      <c r="X89" s="193">
        <f>Calcu!Q103*1000</f>
        <v>0</v>
      </c>
      <c r="Y89" s="191">
        <f>Calcu!R103</f>
        <v>0</v>
      </c>
      <c r="Z89" s="192">
        <f>Calcu!I103</f>
        <v>0</v>
      </c>
      <c r="AA89" s="191">
        <f t="shared" si="16"/>
        <v>0</v>
      </c>
      <c r="AB89" s="191" t="e">
        <f>Calcu!E$13</f>
        <v>#DIV/0!</v>
      </c>
      <c r="AC89" s="191">
        <v>1.2</v>
      </c>
      <c r="AD89" s="191">
        <v>0.1</v>
      </c>
      <c r="AE89" s="191">
        <v>0.01</v>
      </c>
    </row>
    <row r="90" spans="19:31" ht="12">
      <c r="S90" s="188">
        <f>Calcu!G105</f>
        <v>0</v>
      </c>
      <c r="T90" s="183" t="e">
        <f t="shared" ca="1" si="13"/>
        <v>#N/A</v>
      </c>
      <c r="V90" s="193" t="e">
        <f t="shared" si="14"/>
        <v>#DIV/0!</v>
      </c>
      <c r="W90" s="191" t="e">
        <f t="shared" si="15"/>
        <v>#DIV/0!</v>
      </c>
      <c r="X90" s="193">
        <f>Calcu!Q104*1000</f>
        <v>0</v>
      </c>
      <c r="Y90" s="191">
        <f>Calcu!R104</f>
        <v>0</v>
      </c>
      <c r="Z90" s="192">
        <f>Calcu!I104</f>
        <v>0</v>
      </c>
      <c r="AA90" s="191">
        <f t="shared" si="16"/>
        <v>0</v>
      </c>
      <c r="AB90" s="191" t="e">
        <f>Calcu!E$13</f>
        <v>#DIV/0!</v>
      </c>
      <c r="AC90" s="191">
        <v>1.2</v>
      </c>
      <c r="AD90" s="191">
        <v>0.1</v>
      </c>
      <c r="AE90" s="191">
        <v>0.01</v>
      </c>
    </row>
    <row r="91" spans="19:31" ht="12">
      <c r="S91" s="188">
        <f>Calcu!G106</f>
        <v>0</v>
      </c>
      <c r="T91" s="183" t="e">
        <f t="shared" ca="1" si="13"/>
        <v>#N/A</v>
      </c>
      <c r="V91" s="193" t="e">
        <f t="shared" si="14"/>
        <v>#DIV/0!</v>
      </c>
      <c r="W91" s="191" t="e">
        <f t="shared" si="15"/>
        <v>#DIV/0!</v>
      </c>
      <c r="X91" s="193">
        <f>Calcu!Q105*1000</f>
        <v>0</v>
      </c>
      <c r="Y91" s="191">
        <f>Calcu!R105</f>
        <v>0</v>
      </c>
      <c r="Z91" s="192">
        <f>Calcu!I105</f>
        <v>0</v>
      </c>
      <c r="AA91" s="191">
        <f t="shared" si="16"/>
        <v>0</v>
      </c>
      <c r="AB91" s="191" t="e">
        <f>Calcu!E$13</f>
        <v>#DIV/0!</v>
      </c>
      <c r="AC91" s="191">
        <v>1.2</v>
      </c>
      <c r="AD91" s="191">
        <v>0.1</v>
      </c>
      <c r="AE91" s="191">
        <v>0.01</v>
      </c>
    </row>
    <row r="92" spans="19:31" ht="12">
      <c r="S92" s="188">
        <f>Calcu!G107</f>
        <v>0</v>
      </c>
      <c r="T92" s="183" t="e">
        <f t="shared" ca="1" si="13"/>
        <v>#N/A</v>
      </c>
      <c r="V92" s="193" t="e">
        <f t="shared" si="14"/>
        <v>#DIV/0!</v>
      </c>
      <c r="W92" s="191" t="e">
        <f t="shared" si="15"/>
        <v>#DIV/0!</v>
      </c>
      <c r="X92" s="193">
        <f>Calcu!Q106*1000</f>
        <v>0</v>
      </c>
      <c r="Y92" s="191">
        <f>Calcu!R106</f>
        <v>0</v>
      </c>
      <c r="Z92" s="192">
        <f>Calcu!I106</f>
        <v>0</v>
      </c>
      <c r="AA92" s="191">
        <f t="shared" si="16"/>
        <v>0</v>
      </c>
      <c r="AB92" s="191" t="e">
        <f>Calcu!E$13</f>
        <v>#DIV/0!</v>
      </c>
      <c r="AC92" s="191">
        <v>1.2</v>
      </c>
      <c r="AD92" s="191">
        <v>0.1</v>
      </c>
      <c r="AE92" s="191">
        <v>0.01</v>
      </c>
    </row>
    <row r="93" spans="19:31" ht="12">
      <c r="S93" s="188">
        <f>Calcu!G108</f>
        <v>0</v>
      </c>
      <c r="T93" s="183" t="e">
        <f t="shared" ca="1" si="13"/>
        <v>#N/A</v>
      </c>
      <c r="V93" s="193" t="e">
        <f t="shared" si="14"/>
        <v>#DIV/0!</v>
      </c>
      <c r="W93" s="191" t="e">
        <f t="shared" si="15"/>
        <v>#DIV/0!</v>
      </c>
      <c r="X93" s="193">
        <f>Calcu!Q107*1000</f>
        <v>0</v>
      </c>
      <c r="Y93" s="191">
        <f>Calcu!R107</f>
        <v>0</v>
      </c>
      <c r="Z93" s="192">
        <f>Calcu!I107</f>
        <v>0</v>
      </c>
      <c r="AA93" s="191">
        <f t="shared" si="16"/>
        <v>0</v>
      </c>
      <c r="AB93" s="191" t="e">
        <f>Calcu!E$13</f>
        <v>#DIV/0!</v>
      </c>
      <c r="AC93" s="191">
        <v>1.2</v>
      </c>
      <c r="AD93" s="191">
        <v>0.1</v>
      </c>
      <c r="AE93" s="191">
        <v>0.01</v>
      </c>
    </row>
    <row r="94" spans="19:31" ht="12">
      <c r="S94" s="188">
        <f>Calcu!G109</f>
        <v>0</v>
      </c>
      <c r="T94" s="183" t="e">
        <f t="shared" ca="1" si="13"/>
        <v>#N/A</v>
      </c>
      <c r="V94" s="193" t="e">
        <f t="shared" si="14"/>
        <v>#DIV/0!</v>
      </c>
      <c r="W94" s="191" t="e">
        <f t="shared" si="15"/>
        <v>#DIV/0!</v>
      </c>
      <c r="X94" s="193">
        <f>Calcu!Q108*1000</f>
        <v>0</v>
      </c>
      <c r="Y94" s="191">
        <f>Calcu!R108</f>
        <v>0</v>
      </c>
      <c r="Z94" s="192">
        <f>Calcu!I108</f>
        <v>0</v>
      </c>
      <c r="AA94" s="191">
        <f t="shared" si="16"/>
        <v>0</v>
      </c>
      <c r="AB94" s="191" t="e">
        <f>Calcu!E$13</f>
        <v>#DIV/0!</v>
      </c>
      <c r="AC94" s="191">
        <v>1.2</v>
      </c>
      <c r="AD94" s="191">
        <v>0.1</v>
      </c>
      <c r="AE94" s="191">
        <v>0.01</v>
      </c>
    </row>
    <row r="95" spans="19:31" ht="12">
      <c r="S95" s="188">
        <f>Calcu!G110</f>
        <v>0</v>
      </c>
      <c r="T95" s="183" t="e">
        <f t="shared" ca="1" si="13"/>
        <v>#N/A</v>
      </c>
      <c r="V95" s="193" t="e">
        <f t="shared" si="14"/>
        <v>#DIV/0!</v>
      </c>
      <c r="W95" s="191" t="e">
        <f t="shared" si="15"/>
        <v>#DIV/0!</v>
      </c>
      <c r="X95" s="193">
        <f>Calcu!Q109*1000</f>
        <v>0</v>
      </c>
      <c r="Y95" s="191">
        <f>Calcu!R109</f>
        <v>0</v>
      </c>
      <c r="Z95" s="192">
        <f>Calcu!I109</f>
        <v>0</v>
      </c>
      <c r="AA95" s="191">
        <f t="shared" si="16"/>
        <v>0</v>
      </c>
      <c r="AB95" s="191" t="e">
        <f>Calcu!E$13</f>
        <v>#DIV/0!</v>
      </c>
      <c r="AC95" s="191">
        <v>1.2</v>
      </c>
      <c r="AD95" s="191">
        <v>0.1</v>
      </c>
      <c r="AE95" s="191">
        <v>0.01</v>
      </c>
    </row>
    <row r="96" spans="19:31" ht="12">
      <c r="S96" s="188">
        <f>Calcu!G111</f>
        <v>0</v>
      </c>
      <c r="T96" s="183" t="e">
        <f t="shared" ca="1" si="13"/>
        <v>#N/A</v>
      </c>
      <c r="V96" s="193" t="e">
        <f t="shared" si="14"/>
        <v>#DIV/0!</v>
      </c>
      <c r="W96" s="191" t="e">
        <f t="shared" si="15"/>
        <v>#DIV/0!</v>
      </c>
      <c r="X96" s="193">
        <f>Calcu!Q110*1000</f>
        <v>0</v>
      </c>
      <c r="Y96" s="191">
        <f>Calcu!R110</f>
        <v>0</v>
      </c>
      <c r="Z96" s="192">
        <f>Calcu!I110</f>
        <v>0</v>
      </c>
      <c r="AA96" s="191">
        <f t="shared" si="16"/>
        <v>0</v>
      </c>
      <c r="AB96" s="191" t="e">
        <f>Calcu!E$13</f>
        <v>#DIV/0!</v>
      </c>
      <c r="AC96" s="191">
        <v>1.2</v>
      </c>
      <c r="AD96" s="191">
        <v>0.1</v>
      </c>
      <c r="AE96" s="191">
        <v>0.01</v>
      </c>
    </row>
    <row r="97" spans="19:31" ht="12">
      <c r="S97" s="188">
        <f>Calcu!G112</f>
        <v>0</v>
      </c>
      <c r="T97" s="183" t="e">
        <f t="shared" ca="1" si="13"/>
        <v>#N/A</v>
      </c>
      <c r="V97" s="193" t="e">
        <f t="shared" si="14"/>
        <v>#DIV/0!</v>
      </c>
      <c r="W97" s="191" t="e">
        <f t="shared" si="15"/>
        <v>#DIV/0!</v>
      </c>
      <c r="X97" s="193">
        <f>Calcu!Q111*1000</f>
        <v>0</v>
      </c>
      <c r="Y97" s="191">
        <f>Calcu!R111</f>
        <v>0</v>
      </c>
      <c r="Z97" s="192">
        <f>Calcu!I111</f>
        <v>0</v>
      </c>
      <c r="AA97" s="191">
        <f t="shared" si="16"/>
        <v>0</v>
      </c>
      <c r="AB97" s="191" t="e">
        <f>Calcu!E$13</f>
        <v>#DIV/0!</v>
      </c>
      <c r="AC97" s="191">
        <v>1.2</v>
      </c>
      <c r="AD97" s="191">
        <v>0.1</v>
      </c>
      <c r="AE97" s="191">
        <v>0.01</v>
      </c>
    </row>
    <row r="98" spans="19:31" ht="12">
      <c r="S98" s="188">
        <f>Calcu!G113</f>
        <v>0</v>
      </c>
      <c r="T98" s="183" t="e">
        <f t="shared" ca="1" si="13"/>
        <v>#N/A</v>
      </c>
      <c r="V98" s="193" t="e">
        <f t="shared" si="14"/>
        <v>#DIV/0!</v>
      </c>
      <c r="W98" s="191" t="e">
        <f t="shared" si="15"/>
        <v>#DIV/0!</v>
      </c>
      <c r="X98" s="193">
        <f>Calcu!Q112*1000</f>
        <v>0</v>
      </c>
      <c r="Y98" s="191">
        <f>Calcu!R112</f>
        <v>0</v>
      </c>
      <c r="Z98" s="192">
        <f>Calcu!I112</f>
        <v>0</v>
      </c>
      <c r="AA98" s="191">
        <f t="shared" si="16"/>
        <v>0</v>
      </c>
      <c r="AB98" s="191" t="e">
        <f>Calcu!E$13</f>
        <v>#DIV/0!</v>
      </c>
      <c r="AC98" s="191">
        <v>1.2</v>
      </c>
      <c r="AD98" s="191">
        <v>0.1</v>
      </c>
      <c r="AE98" s="191">
        <v>0.01</v>
      </c>
    </row>
    <row r="99" spans="19:31" ht="12">
      <c r="S99" s="188">
        <f>Calcu!G114</f>
        <v>0</v>
      </c>
      <c r="T99" s="183" t="e">
        <f t="shared" ca="1" si="13"/>
        <v>#N/A</v>
      </c>
      <c r="V99" s="193" t="e">
        <f t="shared" si="14"/>
        <v>#DIV/0!</v>
      </c>
      <c r="W99" s="191" t="e">
        <f t="shared" si="15"/>
        <v>#DIV/0!</v>
      </c>
      <c r="X99" s="193">
        <f>Calcu!Q113*1000</f>
        <v>0</v>
      </c>
      <c r="Y99" s="191">
        <f>Calcu!R113</f>
        <v>0</v>
      </c>
      <c r="Z99" s="192">
        <f>Calcu!I113</f>
        <v>0</v>
      </c>
      <c r="AA99" s="191">
        <f t="shared" si="16"/>
        <v>0</v>
      </c>
      <c r="AB99" s="191" t="e">
        <f>Calcu!E$13</f>
        <v>#DIV/0!</v>
      </c>
      <c r="AC99" s="191">
        <v>1.2</v>
      </c>
      <c r="AD99" s="191">
        <v>0.1</v>
      </c>
      <c r="AE99" s="191">
        <v>0.01</v>
      </c>
    </row>
    <row r="100" spans="19:31" ht="12">
      <c r="S100" s="188">
        <f>Calcu!G115</f>
        <v>0</v>
      </c>
      <c r="T100" s="183" t="e">
        <f t="shared" ca="1" si="13"/>
        <v>#N/A</v>
      </c>
      <c r="V100" s="193" t="e">
        <f t="shared" si="14"/>
        <v>#DIV/0!</v>
      </c>
      <c r="W100" s="191" t="e">
        <f t="shared" si="15"/>
        <v>#DIV/0!</v>
      </c>
      <c r="X100" s="193">
        <f>Calcu!Q114*1000</f>
        <v>0</v>
      </c>
      <c r="Y100" s="191">
        <f>Calcu!R114</f>
        <v>0</v>
      </c>
      <c r="Z100" s="192">
        <f>Calcu!I114</f>
        <v>0</v>
      </c>
      <c r="AA100" s="191">
        <f t="shared" si="16"/>
        <v>0</v>
      </c>
      <c r="AB100" s="191" t="e">
        <f>Calcu!E$13</f>
        <v>#DIV/0!</v>
      </c>
      <c r="AC100" s="191">
        <v>1.2</v>
      </c>
      <c r="AD100" s="191">
        <v>0.1</v>
      </c>
      <c r="AE100" s="191">
        <v>0.01</v>
      </c>
    </row>
    <row r="101" spans="19:31" ht="12">
      <c r="S101" s="188">
        <f>Calcu!G116</f>
        <v>0</v>
      </c>
      <c r="T101" s="183" t="e">
        <f t="shared" ca="1" si="13"/>
        <v>#N/A</v>
      </c>
      <c r="V101" s="193" t="e">
        <f t="shared" si="14"/>
        <v>#DIV/0!</v>
      </c>
      <c r="W101" s="191" t="e">
        <f t="shared" si="15"/>
        <v>#DIV/0!</v>
      </c>
      <c r="X101" s="193">
        <f>Calcu!Q115*1000</f>
        <v>0</v>
      </c>
      <c r="Y101" s="191">
        <f>Calcu!R115</f>
        <v>0</v>
      </c>
      <c r="Z101" s="192">
        <f>Calcu!I115</f>
        <v>0</v>
      </c>
      <c r="AA101" s="191">
        <f t="shared" si="16"/>
        <v>0</v>
      </c>
      <c r="AB101" s="191" t="e">
        <f>Calcu!E$13</f>
        <v>#DIV/0!</v>
      </c>
      <c r="AC101" s="191">
        <v>1.2</v>
      </c>
      <c r="AD101" s="191">
        <v>0.1</v>
      </c>
      <c r="AE101" s="191">
        <v>0.01</v>
      </c>
    </row>
    <row r="102" spans="19:31" ht="12">
      <c r="S102" s="188">
        <f>Calcu!G117</f>
        <v>0</v>
      </c>
      <c r="T102" s="183" t="e">
        <f t="shared" ca="1" si="13"/>
        <v>#N/A</v>
      </c>
      <c r="V102" s="193" t="e">
        <f t="shared" si="14"/>
        <v>#DIV/0!</v>
      </c>
      <c r="W102" s="191" t="e">
        <f t="shared" si="15"/>
        <v>#DIV/0!</v>
      </c>
      <c r="X102" s="193">
        <f>Calcu!Q116*1000</f>
        <v>0</v>
      </c>
      <c r="Y102" s="191">
        <f>Calcu!R116</f>
        <v>0</v>
      </c>
      <c r="Z102" s="192">
        <f>Calcu!I116</f>
        <v>0</v>
      </c>
      <c r="AA102" s="191">
        <f t="shared" si="16"/>
        <v>0</v>
      </c>
      <c r="AB102" s="191" t="e">
        <f>Calcu!E$13</f>
        <v>#DIV/0!</v>
      </c>
      <c r="AC102" s="191">
        <v>1.2</v>
      </c>
      <c r="AD102" s="191">
        <v>0.1</v>
      </c>
      <c r="AE102" s="191">
        <v>0.01</v>
      </c>
    </row>
    <row r="103" spans="19:31" ht="12">
      <c r="V103" s="193" t="e">
        <f t="shared" si="14"/>
        <v>#DIV/0!</v>
      </c>
      <c r="W103" s="191" t="e">
        <f t="shared" si="15"/>
        <v>#DIV/0!</v>
      </c>
      <c r="X103" s="193">
        <f>Calcu!Q117*1000</f>
        <v>0</v>
      </c>
      <c r="Y103" s="191">
        <f>Calcu!R117</f>
        <v>0</v>
      </c>
      <c r="Z103" s="192">
        <f>Calcu!I117</f>
        <v>0</v>
      </c>
      <c r="AA103" s="191">
        <f t="shared" si="16"/>
        <v>0</v>
      </c>
      <c r="AB103" s="191" t="e">
        <f>Calcu!E$13</f>
        <v>#DIV/0!</v>
      </c>
      <c r="AC103" s="191">
        <v>1.2</v>
      </c>
      <c r="AD103" s="191">
        <v>0.1</v>
      </c>
      <c r="AE103" s="191">
        <v>0.01</v>
      </c>
    </row>
  </sheetData>
  <mergeCells count="1">
    <mergeCell ref="J2:M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" style="95" bestFit="1" customWidth="1"/>
    <col min="2" max="2" width="6.6640625" style="95" bestFit="1" customWidth="1"/>
    <col min="3" max="3" width="8.88671875" style="95"/>
    <col min="4" max="5" width="6.6640625" style="95" bestFit="1" customWidth="1"/>
    <col min="6" max="13" width="1.77734375" style="95" customWidth="1"/>
    <col min="14" max="16" width="5.33203125" style="95" bestFit="1" customWidth="1"/>
    <col min="17" max="17" width="4" style="95" bestFit="1" customWidth="1"/>
    <col min="18" max="18" width="5.33203125" style="95" bestFit="1" customWidth="1"/>
    <col min="19" max="19" width="4" style="95" bestFit="1" customWidth="1"/>
    <col min="20" max="20" width="6.5546875" style="95" bestFit="1" customWidth="1"/>
    <col min="21" max="21" width="1.77734375" style="95" customWidth="1"/>
    <col min="22" max="22" width="8.44140625" style="95" bestFit="1" customWidth="1"/>
    <col min="23" max="23" width="6.6640625" style="95" bestFit="1" customWidth="1"/>
    <col min="24" max="24" width="1.77734375" style="95" customWidth="1"/>
    <col min="25" max="25" width="6.6640625" style="95" bestFit="1" customWidth="1"/>
    <col min="26" max="34" width="1.77734375" style="95" customWidth="1"/>
    <col min="35" max="35" width="6.6640625" style="95" bestFit="1" customWidth="1"/>
    <col min="36" max="16384" width="8.88671875" style="95"/>
  </cols>
  <sheetData>
    <row r="1" spans="1:36">
      <c r="A1" s="85" t="s">
        <v>63</v>
      </c>
      <c r="B1" s="85" t="s">
        <v>64</v>
      </c>
      <c r="C1" s="85" t="s">
        <v>65</v>
      </c>
      <c r="D1" s="85" t="s">
        <v>66</v>
      </c>
      <c r="E1" s="85" t="s">
        <v>67</v>
      </c>
      <c r="F1" s="85"/>
      <c r="G1" s="85"/>
      <c r="H1" s="85"/>
      <c r="I1" s="85"/>
      <c r="J1" s="85"/>
      <c r="K1" s="85"/>
      <c r="L1" s="85"/>
      <c r="M1" s="85"/>
      <c r="N1" s="85" t="s">
        <v>68</v>
      </c>
      <c r="O1" s="85" t="s">
        <v>69</v>
      </c>
      <c r="P1" s="85" t="s">
        <v>70</v>
      </c>
      <c r="Q1" s="85" t="s">
        <v>71</v>
      </c>
      <c r="R1" s="85" t="s">
        <v>72</v>
      </c>
      <c r="S1" s="85" t="s">
        <v>71</v>
      </c>
      <c r="T1" s="85" t="s">
        <v>73</v>
      </c>
      <c r="U1" s="85"/>
      <c r="V1" s="85" t="s">
        <v>74</v>
      </c>
      <c r="W1" s="85" t="s">
        <v>75</v>
      </c>
      <c r="X1" s="85"/>
      <c r="Y1" s="85" t="s">
        <v>76</v>
      </c>
      <c r="Z1" s="85"/>
      <c r="AA1" s="85"/>
      <c r="AB1" s="85"/>
      <c r="AC1" s="85"/>
      <c r="AD1" s="85"/>
      <c r="AE1" s="85"/>
      <c r="AF1" s="85"/>
      <c r="AG1" s="85"/>
      <c r="AH1" s="85"/>
      <c r="AI1" s="85" t="s">
        <v>77</v>
      </c>
      <c r="AJ1" s="282" t="s">
        <v>721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J211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320" s="12" customFormat="1" ht="33" customHeight="1">
      <c r="A1" s="15" t="s">
        <v>50</v>
      </c>
    </row>
    <row r="2" spans="1:320" s="12" customFormat="1" ht="17.100000000000001" customHeight="1">
      <c r="A2" s="17" t="s">
        <v>44</v>
      </c>
      <c r="B2" s="17"/>
      <c r="C2" s="17"/>
      <c r="D2" s="17"/>
      <c r="J2" s="96" t="s">
        <v>62</v>
      </c>
      <c r="M2" s="96" t="s">
        <v>79</v>
      </c>
      <c r="Q2" s="17" t="s">
        <v>45</v>
      </c>
      <c r="T2" s="17" t="s">
        <v>46</v>
      </c>
      <c r="U2" s="12" t="s">
        <v>99</v>
      </c>
      <c r="X2" s="12" t="s">
        <v>100</v>
      </c>
      <c r="AA2" s="12" t="s">
        <v>101</v>
      </c>
      <c r="AD2" s="12" t="s">
        <v>102</v>
      </c>
      <c r="AG2" s="12" t="s">
        <v>103</v>
      </c>
      <c r="AJ2" s="12" t="s">
        <v>104</v>
      </c>
      <c r="AM2" s="12" t="s">
        <v>105</v>
      </c>
      <c r="AP2" s="12" t="s">
        <v>106</v>
      </c>
      <c r="AS2" s="12" t="s">
        <v>107</v>
      </c>
      <c r="AV2" s="12" t="s">
        <v>108</v>
      </c>
      <c r="AY2" s="12" t="s">
        <v>109</v>
      </c>
      <c r="BB2" s="12" t="s">
        <v>110</v>
      </c>
      <c r="BE2" s="12" t="s">
        <v>111</v>
      </c>
      <c r="BH2" s="12" t="s">
        <v>112</v>
      </c>
      <c r="BK2" s="12" t="s">
        <v>113</v>
      </c>
      <c r="BN2" s="12" t="s">
        <v>114</v>
      </c>
      <c r="BQ2" s="12" t="s">
        <v>115</v>
      </c>
      <c r="BT2" s="12" t="s">
        <v>116</v>
      </c>
      <c r="BW2" s="12" t="s">
        <v>117</v>
      </c>
      <c r="BZ2" s="12" t="s">
        <v>118</v>
      </c>
      <c r="CC2" s="12" t="s">
        <v>119</v>
      </c>
      <c r="CF2" s="12" t="s">
        <v>120</v>
      </c>
      <c r="CI2" s="12" t="s">
        <v>121</v>
      </c>
      <c r="CL2" s="12" t="s">
        <v>122</v>
      </c>
      <c r="CO2" s="12" t="s">
        <v>123</v>
      </c>
      <c r="CR2" s="12" t="s">
        <v>124</v>
      </c>
      <c r="CU2" s="12" t="s">
        <v>125</v>
      </c>
      <c r="CX2" s="12" t="s">
        <v>126</v>
      </c>
      <c r="DA2" s="12" t="s">
        <v>127</v>
      </c>
      <c r="DD2" s="12" t="s">
        <v>128</v>
      </c>
      <c r="DG2" s="12" t="s">
        <v>129</v>
      </c>
      <c r="DJ2" s="12" t="s">
        <v>130</v>
      </c>
      <c r="DM2" s="12" t="s">
        <v>131</v>
      </c>
      <c r="DP2" s="12" t="s">
        <v>132</v>
      </c>
      <c r="DS2" s="12" t="s">
        <v>133</v>
      </c>
      <c r="DV2" s="12" t="s">
        <v>134</v>
      </c>
      <c r="DY2" s="12" t="s">
        <v>135</v>
      </c>
      <c r="EB2" s="12" t="s">
        <v>136</v>
      </c>
      <c r="EE2" s="12" t="s">
        <v>137</v>
      </c>
      <c r="EH2" s="12" t="s">
        <v>138</v>
      </c>
      <c r="EK2" s="12" t="s">
        <v>576</v>
      </c>
      <c r="EN2" s="12" t="s">
        <v>577</v>
      </c>
      <c r="EQ2" s="12" t="s">
        <v>578</v>
      </c>
      <c r="ET2" s="12" t="s">
        <v>579</v>
      </c>
      <c r="EW2" s="12" t="s">
        <v>580</v>
      </c>
      <c r="EZ2" s="12" t="s">
        <v>581</v>
      </c>
      <c r="FC2" s="12" t="s">
        <v>582</v>
      </c>
      <c r="FF2" s="12" t="s">
        <v>583</v>
      </c>
      <c r="FI2" s="12" t="s">
        <v>584</v>
      </c>
      <c r="FL2" s="12" t="s">
        <v>585</v>
      </c>
      <c r="FO2" s="12" t="s">
        <v>586</v>
      </c>
      <c r="FR2" s="12" t="s">
        <v>587</v>
      </c>
      <c r="FU2" s="12" t="s">
        <v>588</v>
      </c>
      <c r="FX2" s="12" t="s">
        <v>589</v>
      </c>
      <c r="GA2" s="12" t="s">
        <v>590</v>
      </c>
      <c r="GD2" s="12" t="s">
        <v>591</v>
      </c>
      <c r="GG2" s="12" t="s">
        <v>592</v>
      </c>
      <c r="GJ2" s="12" t="s">
        <v>593</v>
      </c>
      <c r="GM2" s="12" t="s">
        <v>594</v>
      </c>
      <c r="GP2" s="12" t="s">
        <v>595</v>
      </c>
      <c r="GS2" s="12" t="s">
        <v>596</v>
      </c>
      <c r="GV2" s="12" t="s">
        <v>597</v>
      </c>
      <c r="GY2" s="12" t="s">
        <v>598</v>
      </c>
      <c r="HB2" s="12" t="s">
        <v>599</v>
      </c>
      <c r="HE2" s="12" t="s">
        <v>600</v>
      </c>
      <c r="HH2" s="12" t="s">
        <v>601</v>
      </c>
      <c r="HK2" s="12" t="s">
        <v>602</v>
      </c>
      <c r="HN2" s="12" t="s">
        <v>603</v>
      </c>
      <c r="HQ2" s="12" t="s">
        <v>604</v>
      </c>
      <c r="HT2" s="12" t="s">
        <v>605</v>
      </c>
      <c r="HW2" s="12" t="s">
        <v>606</v>
      </c>
      <c r="HZ2" s="12" t="s">
        <v>607</v>
      </c>
      <c r="IC2" s="12" t="s">
        <v>608</v>
      </c>
      <c r="IF2" s="12" t="s">
        <v>609</v>
      </c>
      <c r="II2" s="12" t="s">
        <v>610</v>
      </c>
      <c r="IL2" s="12" t="s">
        <v>611</v>
      </c>
      <c r="IO2" s="12" t="s">
        <v>612</v>
      </c>
      <c r="IR2" s="12" t="s">
        <v>613</v>
      </c>
      <c r="IU2" s="12" t="s">
        <v>614</v>
      </c>
      <c r="IX2" s="12" t="s">
        <v>615</v>
      </c>
      <c r="JA2" s="12" t="s">
        <v>616</v>
      </c>
      <c r="JD2" s="12" t="s">
        <v>617</v>
      </c>
      <c r="JG2" s="12" t="s">
        <v>618</v>
      </c>
      <c r="JJ2" s="12" t="s">
        <v>619</v>
      </c>
      <c r="JM2" s="12" t="s">
        <v>620</v>
      </c>
      <c r="JP2" s="12" t="s">
        <v>621</v>
      </c>
      <c r="JS2" s="12" t="s">
        <v>622</v>
      </c>
      <c r="JV2" s="12" t="s">
        <v>623</v>
      </c>
      <c r="JY2" s="12" t="s">
        <v>624</v>
      </c>
      <c r="KB2" s="12" t="s">
        <v>625</v>
      </c>
      <c r="KE2" s="12" t="s">
        <v>626</v>
      </c>
      <c r="KH2" s="12" t="s">
        <v>627</v>
      </c>
      <c r="KK2" s="12" t="s">
        <v>628</v>
      </c>
      <c r="KN2" s="12" t="s">
        <v>629</v>
      </c>
      <c r="KQ2" s="12" t="s">
        <v>630</v>
      </c>
      <c r="KT2" s="12" t="s">
        <v>631</v>
      </c>
      <c r="KW2" s="12" t="s">
        <v>632</v>
      </c>
      <c r="KZ2" s="12" t="s">
        <v>633</v>
      </c>
      <c r="LC2" s="12" t="s">
        <v>634</v>
      </c>
      <c r="LF2" s="12" t="s">
        <v>635</v>
      </c>
    </row>
    <row r="3" spans="1:320" s="12" customFormat="1" ht="13.5">
      <c r="A3" s="14" t="s">
        <v>641</v>
      </c>
      <c r="B3" s="14" t="s">
        <v>642</v>
      </c>
      <c r="C3" s="14" t="s">
        <v>643</v>
      </c>
      <c r="D3" s="14" t="s">
        <v>644</v>
      </c>
      <c r="E3" s="14" t="s">
        <v>645</v>
      </c>
      <c r="F3" s="14" t="s">
        <v>643</v>
      </c>
      <c r="G3" s="14" t="s">
        <v>32</v>
      </c>
      <c r="H3" s="14" t="s">
        <v>142</v>
      </c>
      <c r="I3" s="14" t="s">
        <v>162</v>
      </c>
      <c r="J3" s="14" t="s">
        <v>150</v>
      </c>
      <c r="K3" s="14" t="s">
        <v>56</v>
      </c>
      <c r="L3" s="14" t="s">
        <v>51</v>
      </c>
      <c r="M3" s="13" t="s">
        <v>151</v>
      </c>
      <c r="N3" s="14" t="s">
        <v>60</v>
      </c>
      <c r="O3" s="13" t="s">
        <v>151</v>
      </c>
      <c r="P3" s="14" t="s">
        <v>60</v>
      </c>
      <c r="Q3" s="14" t="s">
        <v>47</v>
      </c>
      <c r="R3" s="113" t="s">
        <v>48</v>
      </c>
      <c r="S3" s="113" t="s">
        <v>49</v>
      </c>
      <c r="T3" s="113"/>
      <c r="U3" s="42" t="s">
        <v>698</v>
      </c>
      <c r="V3" s="42" t="s">
        <v>699</v>
      </c>
      <c r="W3" s="42" t="s">
        <v>700</v>
      </c>
      <c r="X3" s="42" t="s">
        <v>698</v>
      </c>
      <c r="Y3" s="42" t="s">
        <v>699</v>
      </c>
      <c r="Z3" s="42" t="s">
        <v>700</v>
      </c>
      <c r="AA3" s="42" t="s">
        <v>698</v>
      </c>
      <c r="AB3" s="42" t="s">
        <v>699</v>
      </c>
      <c r="AC3" s="42" t="s">
        <v>700</v>
      </c>
      <c r="AD3" s="42" t="s">
        <v>698</v>
      </c>
      <c r="AE3" s="42" t="s">
        <v>699</v>
      </c>
      <c r="AF3" s="42" t="s">
        <v>700</v>
      </c>
      <c r="AG3" s="42" t="s">
        <v>698</v>
      </c>
      <c r="AH3" s="42" t="s">
        <v>699</v>
      </c>
      <c r="AI3" s="42" t="s">
        <v>700</v>
      </c>
      <c r="AJ3" s="42" t="s">
        <v>698</v>
      </c>
      <c r="AK3" s="42" t="s">
        <v>699</v>
      </c>
      <c r="AL3" s="42" t="s">
        <v>700</v>
      </c>
      <c r="AM3" s="42" t="s">
        <v>698</v>
      </c>
      <c r="AN3" s="42" t="s">
        <v>699</v>
      </c>
      <c r="AO3" s="42" t="s">
        <v>700</v>
      </c>
      <c r="AP3" s="42" t="s">
        <v>698</v>
      </c>
      <c r="AQ3" s="42" t="s">
        <v>699</v>
      </c>
      <c r="AR3" s="42" t="s">
        <v>700</v>
      </c>
      <c r="AS3" s="42" t="s">
        <v>698</v>
      </c>
      <c r="AT3" s="42" t="s">
        <v>699</v>
      </c>
      <c r="AU3" s="42" t="s">
        <v>700</v>
      </c>
      <c r="AV3" s="42" t="s">
        <v>698</v>
      </c>
      <c r="AW3" s="42" t="s">
        <v>699</v>
      </c>
      <c r="AX3" s="42" t="s">
        <v>700</v>
      </c>
      <c r="AY3" s="42" t="s">
        <v>698</v>
      </c>
      <c r="AZ3" s="42" t="s">
        <v>699</v>
      </c>
      <c r="BA3" s="42" t="s">
        <v>700</v>
      </c>
      <c r="BB3" s="42" t="s">
        <v>698</v>
      </c>
      <c r="BC3" s="42" t="s">
        <v>699</v>
      </c>
      <c r="BD3" s="42" t="s">
        <v>700</v>
      </c>
      <c r="BE3" s="42" t="s">
        <v>698</v>
      </c>
      <c r="BF3" s="42" t="s">
        <v>699</v>
      </c>
      <c r="BG3" s="42" t="s">
        <v>700</v>
      </c>
      <c r="BH3" s="42" t="s">
        <v>698</v>
      </c>
      <c r="BI3" s="42" t="s">
        <v>699</v>
      </c>
      <c r="BJ3" s="42" t="s">
        <v>700</v>
      </c>
      <c r="BK3" s="42" t="s">
        <v>698</v>
      </c>
      <c r="BL3" s="42" t="s">
        <v>699</v>
      </c>
      <c r="BM3" s="42" t="s">
        <v>700</v>
      </c>
      <c r="BN3" s="42" t="s">
        <v>698</v>
      </c>
      <c r="BO3" s="42" t="s">
        <v>699</v>
      </c>
      <c r="BP3" s="42" t="s">
        <v>700</v>
      </c>
      <c r="BQ3" s="42" t="s">
        <v>698</v>
      </c>
      <c r="BR3" s="42" t="s">
        <v>699</v>
      </c>
      <c r="BS3" s="42" t="s">
        <v>700</v>
      </c>
      <c r="BT3" s="42" t="s">
        <v>698</v>
      </c>
      <c r="BU3" s="42" t="s">
        <v>699</v>
      </c>
      <c r="BV3" s="42" t="s">
        <v>700</v>
      </c>
      <c r="BW3" s="42" t="s">
        <v>698</v>
      </c>
      <c r="BX3" s="42" t="s">
        <v>699</v>
      </c>
      <c r="BY3" s="42" t="s">
        <v>700</v>
      </c>
      <c r="BZ3" s="42" t="s">
        <v>698</v>
      </c>
      <c r="CA3" s="42" t="s">
        <v>699</v>
      </c>
      <c r="CB3" s="42" t="s">
        <v>700</v>
      </c>
      <c r="CC3" s="42" t="s">
        <v>698</v>
      </c>
      <c r="CD3" s="42" t="s">
        <v>699</v>
      </c>
      <c r="CE3" s="42" t="s">
        <v>700</v>
      </c>
      <c r="CF3" s="42" t="s">
        <v>698</v>
      </c>
      <c r="CG3" s="42" t="s">
        <v>699</v>
      </c>
      <c r="CH3" s="42" t="s">
        <v>700</v>
      </c>
      <c r="CI3" s="42" t="s">
        <v>698</v>
      </c>
      <c r="CJ3" s="42" t="s">
        <v>699</v>
      </c>
      <c r="CK3" s="42" t="s">
        <v>700</v>
      </c>
      <c r="CL3" s="42" t="s">
        <v>698</v>
      </c>
      <c r="CM3" s="42" t="s">
        <v>699</v>
      </c>
      <c r="CN3" s="42" t="s">
        <v>700</v>
      </c>
      <c r="CO3" s="42" t="s">
        <v>698</v>
      </c>
      <c r="CP3" s="42" t="s">
        <v>699</v>
      </c>
      <c r="CQ3" s="42" t="s">
        <v>700</v>
      </c>
      <c r="CR3" s="42" t="s">
        <v>698</v>
      </c>
      <c r="CS3" s="42" t="s">
        <v>699</v>
      </c>
      <c r="CT3" s="42" t="s">
        <v>700</v>
      </c>
      <c r="CU3" s="42" t="s">
        <v>698</v>
      </c>
      <c r="CV3" s="42" t="s">
        <v>699</v>
      </c>
      <c r="CW3" s="42" t="s">
        <v>700</v>
      </c>
      <c r="CX3" s="42" t="s">
        <v>698</v>
      </c>
      <c r="CY3" s="42" t="s">
        <v>699</v>
      </c>
      <c r="CZ3" s="42" t="s">
        <v>700</v>
      </c>
      <c r="DA3" s="42" t="s">
        <v>698</v>
      </c>
      <c r="DB3" s="42" t="s">
        <v>699</v>
      </c>
      <c r="DC3" s="42" t="s">
        <v>700</v>
      </c>
      <c r="DD3" s="42" t="s">
        <v>698</v>
      </c>
      <c r="DE3" s="42" t="s">
        <v>699</v>
      </c>
      <c r="DF3" s="42" t="s">
        <v>700</v>
      </c>
      <c r="DG3" s="42" t="s">
        <v>698</v>
      </c>
      <c r="DH3" s="42" t="s">
        <v>699</v>
      </c>
      <c r="DI3" s="42" t="s">
        <v>700</v>
      </c>
      <c r="DJ3" s="42" t="s">
        <v>698</v>
      </c>
      <c r="DK3" s="42" t="s">
        <v>699</v>
      </c>
      <c r="DL3" s="42" t="s">
        <v>700</v>
      </c>
      <c r="DM3" s="42" t="s">
        <v>698</v>
      </c>
      <c r="DN3" s="42" t="s">
        <v>699</v>
      </c>
      <c r="DO3" s="42" t="s">
        <v>700</v>
      </c>
      <c r="DP3" s="42" t="s">
        <v>698</v>
      </c>
      <c r="DQ3" s="42" t="s">
        <v>699</v>
      </c>
      <c r="DR3" s="42" t="s">
        <v>700</v>
      </c>
      <c r="DS3" s="42" t="s">
        <v>698</v>
      </c>
      <c r="DT3" s="42" t="s">
        <v>699</v>
      </c>
      <c r="DU3" s="42" t="s">
        <v>700</v>
      </c>
      <c r="DV3" s="42" t="s">
        <v>698</v>
      </c>
      <c r="DW3" s="42" t="s">
        <v>699</v>
      </c>
      <c r="DX3" s="42" t="s">
        <v>700</v>
      </c>
      <c r="DY3" s="42" t="s">
        <v>698</v>
      </c>
      <c r="DZ3" s="42" t="s">
        <v>699</v>
      </c>
      <c r="EA3" s="42" t="s">
        <v>700</v>
      </c>
      <c r="EB3" s="42" t="s">
        <v>698</v>
      </c>
      <c r="EC3" s="42" t="s">
        <v>699</v>
      </c>
      <c r="ED3" s="42" t="s">
        <v>700</v>
      </c>
      <c r="EE3" s="42" t="s">
        <v>698</v>
      </c>
      <c r="EF3" s="42" t="s">
        <v>699</v>
      </c>
      <c r="EG3" s="42" t="s">
        <v>700</v>
      </c>
      <c r="EH3" s="42" t="s">
        <v>698</v>
      </c>
      <c r="EI3" s="42" t="s">
        <v>699</v>
      </c>
      <c r="EJ3" s="42" t="s">
        <v>700</v>
      </c>
      <c r="EK3" s="42" t="s">
        <v>698</v>
      </c>
      <c r="EL3" s="42" t="s">
        <v>699</v>
      </c>
      <c r="EM3" s="42" t="s">
        <v>700</v>
      </c>
      <c r="EN3" s="42" t="s">
        <v>698</v>
      </c>
      <c r="EO3" s="42" t="s">
        <v>699</v>
      </c>
      <c r="EP3" s="42" t="s">
        <v>700</v>
      </c>
      <c r="EQ3" s="42" t="s">
        <v>698</v>
      </c>
      <c r="ER3" s="42" t="s">
        <v>699</v>
      </c>
      <c r="ES3" s="42" t="s">
        <v>700</v>
      </c>
      <c r="ET3" s="42" t="s">
        <v>698</v>
      </c>
      <c r="EU3" s="42" t="s">
        <v>699</v>
      </c>
      <c r="EV3" s="42" t="s">
        <v>700</v>
      </c>
      <c r="EW3" s="42" t="s">
        <v>698</v>
      </c>
      <c r="EX3" s="42" t="s">
        <v>699</v>
      </c>
      <c r="EY3" s="42" t="s">
        <v>700</v>
      </c>
      <c r="EZ3" s="42" t="s">
        <v>698</v>
      </c>
      <c r="FA3" s="42" t="s">
        <v>699</v>
      </c>
      <c r="FB3" s="42" t="s">
        <v>700</v>
      </c>
      <c r="FC3" s="42" t="s">
        <v>698</v>
      </c>
      <c r="FD3" s="42" t="s">
        <v>699</v>
      </c>
      <c r="FE3" s="42" t="s">
        <v>700</v>
      </c>
      <c r="FF3" s="42" t="s">
        <v>698</v>
      </c>
      <c r="FG3" s="42" t="s">
        <v>699</v>
      </c>
      <c r="FH3" s="42" t="s">
        <v>700</v>
      </c>
      <c r="FI3" s="42" t="s">
        <v>698</v>
      </c>
      <c r="FJ3" s="42" t="s">
        <v>699</v>
      </c>
      <c r="FK3" s="42" t="s">
        <v>700</v>
      </c>
      <c r="FL3" s="42" t="s">
        <v>698</v>
      </c>
      <c r="FM3" s="42" t="s">
        <v>699</v>
      </c>
      <c r="FN3" s="42" t="s">
        <v>700</v>
      </c>
      <c r="FO3" s="42" t="s">
        <v>698</v>
      </c>
      <c r="FP3" s="42" t="s">
        <v>699</v>
      </c>
      <c r="FQ3" s="42" t="s">
        <v>700</v>
      </c>
      <c r="FR3" s="42" t="s">
        <v>698</v>
      </c>
      <c r="FS3" s="42" t="s">
        <v>699</v>
      </c>
      <c r="FT3" s="42" t="s">
        <v>700</v>
      </c>
      <c r="FU3" s="42" t="s">
        <v>698</v>
      </c>
      <c r="FV3" s="42" t="s">
        <v>699</v>
      </c>
      <c r="FW3" s="42" t="s">
        <v>700</v>
      </c>
      <c r="FX3" s="42" t="s">
        <v>698</v>
      </c>
      <c r="FY3" s="42" t="s">
        <v>699</v>
      </c>
      <c r="FZ3" s="42" t="s">
        <v>700</v>
      </c>
      <c r="GA3" s="42" t="s">
        <v>698</v>
      </c>
      <c r="GB3" s="42" t="s">
        <v>699</v>
      </c>
      <c r="GC3" s="42" t="s">
        <v>700</v>
      </c>
      <c r="GD3" s="42" t="s">
        <v>698</v>
      </c>
      <c r="GE3" s="42" t="s">
        <v>699</v>
      </c>
      <c r="GF3" s="42" t="s">
        <v>700</v>
      </c>
      <c r="GG3" s="42" t="s">
        <v>698</v>
      </c>
      <c r="GH3" s="42" t="s">
        <v>699</v>
      </c>
      <c r="GI3" s="42" t="s">
        <v>700</v>
      </c>
      <c r="GJ3" s="42" t="s">
        <v>698</v>
      </c>
      <c r="GK3" s="42" t="s">
        <v>699</v>
      </c>
      <c r="GL3" s="42" t="s">
        <v>700</v>
      </c>
      <c r="GM3" s="42" t="s">
        <v>698</v>
      </c>
      <c r="GN3" s="42" t="s">
        <v>699</v>
      </c>
      <c r="GO3" s="42" t="s">
        <v>700</v>
      </c>
      <c r="GP3" s="42" t="s">
        <v>698</v>
      </c>
      <c r="GQ3" s="42" t="s">
        <v>699</v>
      </c>
      <c r="GR3" s="42" t="s">
        <v>700</v>
      </c>
      <c r="GS3" s="42" t="s">
        <v>698</v>
      </c>
      <c r="GT3" s="42" t="s">
        <v>699</v>
      </c>
      <c r="GU3" s="42" t="s">
        <v>700</v>
      </c>
      <c r="GV3" s="42" t="s">
        <v>698</v>
      </c>
      <c r="GW3" s="42" t="s">
        <v>699</v>
      </c>
      <c r="GX3" s="42" t="s">
        <v>700</v>
      </c>
      <c r="GY3" s="42" t="s">
        <v>698</v>
      </c>
      <c r="GZ3" s="42" t="s">
        <v>699</v>
      </c>
      <c r="HA3" s="42" t="s">
        <v>700</v>
      </c>
      <c r="HB3" s="42" t="s">
        <v>698</v>
      </c>
      <c r="HC3" s="42" t="s">
        <v>699</v>
      </c>
      <c r="HD3" s="42" t="s">
        <v>700</v>
      </c>
      <c r="HE3" s="42" t="s">
        <v>698</v>
      </c>
      <c r="HF3" s="42" t="s">
        <v>699</v>
      </c>
      <c r="HG3" s="42" t="s">
        <v>700</v>
      </c>
      <c r="HH3" s="42" t="s">
        <v>698</v>
      </c>
      <c r="HI3" s="42" t="s">
        <v>699</v>
      </c>
      <c r="HJ3" s="42" t="s">
        <v>700</v>
      </c>
      <c r="HK3" s="42" t="s">
        <v>698</v>
      </c>
      <c r="HL3" s="42" t="s">
        <v>699</v>
      </c>
      <c r="HM3" s="42" t="s">
        <v>700</v>
      </c>
      <c r="HN3" s="42" t="s">
        <v>698</v>
      </c>
      <c r="HO3" s="42" t="s">
        <v>699</v>
      </c>
      <c r="HP3" s="42" t="s">
        <v>700</v>
      </c>
      <c r="HQ3" s="42" t="s">
        <v>698</v>
      </c>
      <c r="HR3" s="42" t="s">
        <v>699</v>
      </c>
      <c r="HS3" s="42" t="s">
        <v>700</v>
      </c>
      <c r="HT3" s="42" t="s">
        <v>698</v>
      </c>
      <c r="HU3" s="42" t="s">
        <v>699</v>
      </c>
      <c r="HV3" s="42" t="s">
        <v>700</v>
      </c>
      <c r="HW3" s="42" t="s">
        <v>698</v>
      </c>
      <c r="HX3" s="42" t="s">
        <v>699</v>
      </c>
      <c r="HY3" s="42" t="s">
        <v>700</v>
      </c>
      <c r="HZ3" s="42" t="s">
        <v>698</v>
      </c>
      <c r="IA3" s="42" t="s">
        <v>699</v>
      </c>
      <c r="IB3" s="42" t="s">
        <v>700</v>
      </c>
      <c r="IC3" s="42" t="s">
        <v>698</v>
      </c>
      <c r="ID3" s="42" t="s">
        <v>699</v>
      </c>
      <c r="IE3" s="42" t="s">
        <v>700</v>
      </c>
      <c r="IF3" s="42" t="s">
        <v>698</v>
      </c>
      <c r="IG3" s="42" t="s">
        <v>699</v>
      </c>
      <c r="IH3" s="42" t="s">
        <v>700</v>
      </c>
      <c r="II3" s="42" t="s">
        <v>698</v>
      </c>
      <c r="IJ3" s="42" t="s">
        <v>699</v>
      </c>
      <c r="IK3" s="42" t="s">
        <v>700</v>
      </c>
      <c r="IL3" s="42" t="s">
        <v>698</v>
      </c>
      <c r="IM3" s="42" t="s">
        <v>699</v>
      </c>
      <c r="IN3" s="42" t="s">
        <v>700</v>
      </c>
      <c r="IO3" s="42" t="s">
        <v>698</v>
      </c>
      <c r="IP3" s="42" t="s">
        <v>699</v>
      </c>
      <c r="IQ3" s="42" t="s">
        <v>700</v>
      </c>
      <c r="IR3" s="42" t="s">
        <v>698</v>
      </c>
      <c r="IS3" s="42" t="s">
        <v>699</v>
      </c>
      <c r="IT3" s="42" t="s">
        <v>700</v>
      </c>
      <c r="IU3" s="42" t="s">
        <v>698</v>
      </c>
      <c r="IV3" s="42" t="s">
        <v>699</v>
      </c>
      <c r="IW3" s="42" t="s">
        <v>700</v>
      </c>
      <c r="IX3" s="42" t="s">
        <v>698</v>
      </c>
      <c r="IY3" s="42" t="s">
        <v>699</v>
      </c>
      <c r="IZ3" s="42" t="s">
        <v>700</v>
      </c>
      <c r="JA3" s="42" t="s">
        <v>698</v>
      </c>
      <c r="JB3" s="42" t="s">
        <v>699</v>
      </c>
      <c r="JC3" s="42" t="s">
        <v>700</v>
      </c>
      <c r="JD3" s="42" t="s">
        <v>698</v>
      </c>
      <c r="JE3" s="42" t="s">
        <v>699</v>
      </c>
      <c r="JF3" s="42" t="s">
        <v>700</v>
      </c>
      <c r="JG3" s="42" t="s">
        <v>698</v>
      </c>
      <c r="JH3" s="42" t="s">
        <v>699</v>
      </c>
      <c r="JI3" s="42" t="s">
        <v>700</v>
      </c>
      <c r="JJ3" s="42" t="s">
        <v>698</v>
      </c>
      <c r="JK3" s="42" t="s">
        <v>699</v>
      </c>
      <c r="JL3" s="42" t="s">
        <v>700</v>
      </c>
      <c r="JM3" s="42" t="s">
        <v>698</v>
      </c>
      <c r="JN3" s="42" t="s">
        <v>699</v>
      </c>
      <c r="JO3" s="42" t="s">
        <v>700</v>
      </c>
      <c r="JP3" s="42" t="s">
        <v>698</v>
      </c>
      <c r="JQ3" s="42" t="s">
        <v>699</v>
      </c>
      <c r="JR3" s="42" t="s">
        <v>700</v>
      </c>
      <c r="JS3" s="42" t="s">
        <v>698</v>
      </c>
      <c r="JT3" s="42" t="s">
        <v>699</v>
      </c>
      <c r="JU3" s="42" t="s">
        <v>700</v>
      </c>
      <c r="JV3" s="42" t="s">
        <v>698</v>
      </c>
      <c r="JW3" s="42" t="s">
        <v>699</v>
      </c>
      <c r="JX3" s="42" t="s">
        <v>700</v>
      </c>
      <c r="JY3" s="42" t="s">
        <v>698</v>
      </c>
      <c r="JZ3" s="42" t="s">
        <v>699</v>
      </c>
      <c r="KA3" s="42" t="s">
        <v>700</v>
      </c>
      <c r="KB3" s="42" t="s">
        <v>698</v>
      </c>
      <c r="KC3" s="42" t="s">
        <v>699</v>
      </c>
      <c r="KD3" s="42" t="s">
        <v>700</v>
      </c>
      <c r="KE3" s="42" t="s">
        <v>698</v>
      </c>
      <c r="KF3" s="42" t="s">
        <v>699</v>
      </c>
      <c r="KG3" s="42" t="s">
        <v>700</v>
      </c>
      <c r="KH3" s="42" t="s">
        <v>698</v>
      </c>
      <c r="KI3" s="42" t="s">
        <v>699</v>
      </c>
      <c r="KJ3" s="42" t="s">
        <v>700</v>
      </c>
      <c r="KK3" s="42" t="s">
        <v>698</v>
      </c>
      <c r="KL3" s="42" t="s">
        <v>699</v>
      </c>
      <c r="KM3" s="42" t="s">
        <v>700</v>
      </c>
      <c r="KN3" s="42" t="s">
        <v>698</v>
      </c>
      <c r="KO3" s="42" t="s">
        <v>699</v>
      </c>
      <c r="KP3" s="42" t="s">
        <v>700</v>
      </c>
      <c r="KQ3" s="42" t="s">
        <v>698</v>
      </c>
      <c r="KR3" s="42" t="s">
        <v>699</v>
      </c>
      <c r="KS3" s="42" t="s">
        <v>700</v>
      </c>
      <c r="KT3" s="42" t="s">
        <v>698</v>
      </c>
      <c r="KU3" s="42" t="s">
        <v>699</v>
      </c>
      <c r="KV3" s="42" t="s">
        <v>700</v>
      </c>
      <c r="KW3" s="42" t="s">
        <v>698</v>
      </c>
      <c r="KX3" s="42" t="s">
        <v>699</v>
      </c>
      <c r="KY3" s="42" t="s">
        <v>700</v>
      </c>
      <c r="KZ3" s="42" t="s">
        <v>698</v>
      </c>
      <c r="LA3" s="42" t="s">
        <v>699</v>
      </c>
      <c r="LB3" s="42" t="s">
        <v>700</v>
      </c>
      <c r="LC3" s="42" t="s">
        <v>698</v>
      </c>
      <c r="LD3" s="42" t="s">
        <v>699</v>
      </c>
      <c r="LE3" s="42" t="s">
        <v>700</v>
      </c>
      <c r="LF3" s="42" t="s">
        <v>698</v>
      </c>
      <c r="LG3" s="42" t="s">
        <v>699</v>
      </c>
      <c r="LH3" s="42" t="s">
        <v>700</v>
      </c>
    </row>
    <row r="4" spans="1:320" s="12" customFormat="1" ht="17.100000000000001" customHeight="1">
      <c r="A4" s="34"/>
      <c r="B4" s="109"/>
      <c r="C4" s="153"/>
      <c r="D4" s="153"/>
      <c r="E4" s="23"/>
      <c r="F4" s="172"/>
      <c r="G4" s="109"/>
      <c r="H4" s="110"/>
      <c r="I4" s="110"/>
      <c r="J4" s="23"/>
      <c r="K4" s="52"/>
      <c r="L4" s="43"/>
      <c r="M4" s="23"/>
      <c r="N4" s="23"/>
      <c r="O4" s="98"/>
      <c r="P4" s="43"/>
      <c r="Q4" s="23"/>
      <c r="R4" s="23"/>
      <c r="S4" s="23"/>
      <c r="T4" s="115" t="s">
        <v>98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</row>
    <row r="5" spans="1:320" s="12" customFormat="1" ht="17.100000000000001" customHeight="1">
      <c r="A5" s="34"/>
      <c r="B5" s="109"/>
      <c r="C5" s="153"/>
      <c r="D5" s="153"/>
      <c r="E5" s="23"/>
      <c r="F5" s="172"/>
      <c r="G5" s="109"/>
      <c r="H5" s="110"/>
      <c r="I5" s="110"/>
      <c r="J5" s="23"/>
      <c r="K5" s="52"/>
      <c r="L5" s="43"/>
      <c r="M5" s="23"/>
      <c r="N5" s="23"/>
      <c r="O5" s="98"/>
      <c r="P5" s="43"/>
      <c r="Q5" s="23"/>
      <c r="R5" s="24"/>
      <c r="S5" s="24"/>
      <c r="T5" s="116" t="s">
        <v>143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</row>
    <row r="6" spans="1:320" s="12" customFormat="1" ht="17.100000000000001" customHeight="1">
      <c r="A6" s="34"/>
      <c r="B6" s="109"/>
      <c r="C6" s="153"/>
      <c r="D6" s="153"/>
      <c r="E6" s="23"/>
      <c r="F6" s="172"/>
      <c r="G6" s="109"/>
      <c r="H6" s="110"/>
      <c r="I6" s="110"/>
      <c r="J6" s="23"/>
      <c r="K6" s="52"/>
      <c r="L6" s="43"/>
      <c r="M6" s="23"/>
      <c r="N6" s="23"/>
      <c r="O6" s="98"/>
      <c r="P6" s="43"/>
      <c r="Q6" s="23"/>
      <c r="R6" s="24"/>
      <c r="S6" s="24"/>
      <c r="T6" s="116" t="s">
        <v>144</v>
      </c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</row>
    <row r="7" spans="1:320" s="12" customFormat="1" ht="17.100000000000001" customHeight="1">
      <c r="A7" s="34"/>
      <c r="B7" s="109"/>
      <c r="C7" s="153"/>
      <c r="D7" s="153"/>
      <c r="E7" s="23"/>
      <c r="F7" s="172"/>
      <c r="G7" s="109"/>
      <c r="H7" s="110"/>
      <c r="I7" s="110"/>
      <c r="J7" s="23"/>
      <c r="K7" s="52"/>
      <c r="L7" s="43"/>
      <c r="M7" s="23"/>
      <c r="N7" s="23"/>
      <c r="O7" s="98"/>
      <c r="P7" s="43"/>
      <c r="Q7" s="23"/>
      <c r="R7" s="24"/>
      <c r="S7" s="24"/>
      <c r="T7" s="116" t="s">
        <v>145</v>
      </c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</row>
    <row r="8" spans="1:320" s="12" customFormat="1" ht="17.100000000000001" customHeight="1">
      <c r="A8" s="34"/>
      <c r="B8" s="109"/>
      <c r="C8" s="153"/>
      <c r="D8" s="153"/>
      <c r="E8" s="23"/>
      <c r="F8" s="172"/>
      <c r="G8" s="109"/>
      <c r="H8" s="110"/>
      <c r="I8" s="110"/>
      <c r="J8" s="23"/>
      <c r="K8" s="52"/>
      <c r="L8" s="43"/>
      <c r="M8" s="23"/>
      <c r="N8" s="23"/>
      <c r="O8" s="98"/>
      <c r="P8" s="43"/>
      <c r="Q8" s="23"/>
      <c r="R8" s="24"/>
      <c r="S8" s="24"/>
      <c r="T8" s="116" t="s">
        <v>146</v>
      </c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</row>
    <row r="9" spans="1:320" s="12" customFormat="1" ht="17.100000000000001" customHeight="1">
      <c r="A9" s="34"/>
      <c r="B9" s="109"/>
      <c r="C9" s="153"/>
      <c r="D9" s="153"/>
      <c r="E9" s="23"/>
      <c r="F9" s="172"/>
      <c r="G9" s="109"/>
      <c r="H9" s="110"/>
      <c r="I9" s="110"/>
      <c r="J9" s="23"/>
      <c r="K9" s="52"/>
      <c r="L9" s="43"/>
      <c r="M9" s="23"/>
      <c r="N9" s="23"/>
      <c r="O9" s="98"/>
      <c r="P9" s="43"/>
      <c r="Q9" s="23"/>
      <c r="R9" s="24"/>
      <c r="S9" s="24"/>
      <c r="T9" s="116" t="s">
        <v>147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</row>
    <row r="10" spans="1:320" s="12" customFormat="1" ht="17.100000000000001" customHeight="1">
      <c r="A10" s="34"/>
      <c r="B10" s="109"/>
      <c r="C10" s="153"/>
      <c r="D10" s="153"/>
      <c r="E10" s="23"/>
      <c r="F10" s="172"/>
      <c r="G10" s="109"/>
      <c r="H10" s="110"/>
      <c r="I10" s="110"/>
      <c r="J10" s="23"/>
      <c r="K10" s="52"/>
      <c r="L10" s="43"/>
      <c r="M10" s="23"/>
      <c r="N10" s="23"/>
      <c r="O10" s="98"/>
      <c r="P10" s="43"/>
      <c r="Q10" s="23"/>
      <c r="R10" s="24"/>
      <c r="S10" s="24"/>
      <c r="T10" s="116" t="s">
        <v>148</v>
      </c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</row>
    <row r="11" spans="1:320" s="12" customFormat="1" ht="17.100000000000001" customHeight="1">
      <c r="A11" s="34"/>
      <c r="B11" s="109"/>
      <c r="C11" s="153"/>
      <c r="D11" s="153"/>
      <c r="E11" s="23"/>
      <c r="F11" s="172"/>
      <c r="G11" s="109"/>
      <c r="H11" s="110"/>
      <c r="I11" s="110"/>
      <c r="J11" s="23"/>
      <c r="K11" s="52"/>
      <c r="L11" s="43"/>
      <c r="M11" s="23"/>
      <c r="N11" s="23"/>
      <c r="O11" s="98"/>
      <c r="P11" s="43"/>
      <c r="Q11" s="23"/>
      <c r="R11" s="24"/>
      <c r="S11" s="24"/>
      <c r="T11" s="116" t="s">
        <v>149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</row>
    <row r="12" spans="1:320" s="12" customFormat="1" ht="17.100000000000001" customHeight="1">
      <c r="A12" s="34"/>
      <c r="B12" s="109"/>
      <c r="C12" s="153"/>
      <c r="D12" s="153"/>
      <c r="E12" s="23"/>
      <c r="F12" s="172"/>
      <c r="G12" s="109"/>
      <c r="H12" s="110"/>
      <c r="I12" s="110"/>
      <c r="J12" s="23"/>
      <c r="K12" s="52"/>
      <c r="L12" s="43"/>
      <c r="M12" s="23"/>
      <c r="N12" s="23"/>
      <c r="O12" s="98"/>
      <c r="P12" s="43"/>
      <c r="Q12" s="23"/>
      <c r="R12" s="24"/>
      <c r="S12" s="24"/>
      <c r="T12" s="114"/>
      <c r="U12" s="111"/>
      <c r="V12" s="111"/>
      <c r="W12" s="111"/>
    </row>
    <row r="13" spans="1:320" s="12" customFormat="1" ht="17.100000000000001" customHeight="1">
      <c r="A13" s="34"/>
      <c r="B13" s="109"/>
      <c r="C13" s="153"/>
      <c r="D13" s="153"/>
      <c r="E13" s="23"/>
      <c r="F13" s="172"/>
      <c r="G13" s="109"/>
      <c r="H13" s="110"/>
      <c r="I13" s="110"/>
      <c r="J13" s="23"/>
      <c r="K13" s="52"/>
      <c r="L13" s="43"/>
      <c r="M13" s="23"/>
      <c r="N13" s="23"/>
      <c r="O13" s="98"/>
      <c r="P13" s="43"/>
      <c r="Q13" s="23"/>
      <c r="R13" s="24"/>
      <c r="S13" s="24"/>
      <c r="T13" s="114"/>
      <c r="U13" s="111"/>
      <c r="V13" s="111"/>
      <c r="W13" s="111"/>
    </row>
    <row r="14" spans="1:320" s="12" customFormat="1" ht="17.100000000000001" customHeight="1">
      <c r="A14" s="34"/>
      <c r="B14" s="109"/>
      <c r="C14" s="153"/>
      <c r="D14" s="153"/>
      <c r="E14" s="23"/>
      <c r="F14" s="172"/>
      <c r="G14" s="109"/>
      <c r="H14" s="110"/>
      <c r="I14" s="110"/>
      <c r="J14" s="23"/>
      <c r="K14" s="52"/>
      <c r="L14" s="43"/>
      <c r="M14" s="23"/>
      <c r="N14" s="23"/>
      <c r="O14" s="98"/>
      <c r="P14" s="43"/>
      <c r="Q14" s="23"/>
      <c r="R14" s="24"/>
      <c r="S14" s="24"/>
      <c r="T14" s="114"/>
      <c r="U14" s="111"/>
      <c r="V14" s="111"/>
      <c r="W14" s="111"/>
    </row>
    <row r="15" spans="1:320" s="12" customFormat="1" ht="17.100000000000001" customHeight="1">
      <c r="A15" s="34"/>
      <c r="B15" s="109"/>
      <c r="C15" s="153"/>
      <c r="D15" s="153"/>
      <c r="E15" s="23"/>
      <c r="F15" s="172"/>
      <c r="G15" s="109"/>
      <c r="H15" s="110"/>
      <c r="I15" s="110"/>
      <c r="J15" s="23"/>
      <c r="K15" s="52"/>
      <c r="L15" s="43"/>
      <c r="M15" s="23"/>
      <c r="N15" s="23"/>
      <c r="O15" s="98"/>
      <c r="P15" s="43"/>
      <c r="Q15" s="24"/>
      <c r="R15" s="24"/>
      <c r="S15" s="24"/>
      <c r="T15" s="114"/>
      <c r="U15" s="111"/>
      <c r="V15" s="111"/>
      <c r="W15" s="111"/>
    </row>
    <row r="16" spans="1:320" s="12" customFormat="1" ht="17.100000000000001" customHeight="1">
      <c r="A16" s="34"/>
      <c r="B16" s="109"/>
      <c r="C16" s="153"/>
      <c r="D16" s="153"/>
      <c r="E16" s="23"/>
      <c r="F16" s="172"/>
      <c r="G16" s="109"/>
      <c r="H16" s="110"/>
      <c r="I16" s="110"/>
      <c r="J16" s="23"/>
      <c r="K16" s="52"/>
      <c r="L16" s="43"/>
      <c r="M16" s="23"/>
      <c r="N16" s="23"/>
      <c r="O16" s="98"/>
      <c r="P16" s="43"/>
      <c r="Q16" s="24"/>
      <c r="R16" s="24"/>
      <c r="S16" s="24"/>
      <c r="T16" s="114"/>
      <c r="U16" s="111"/>
      <c r="V16" s="111"/>
      <c r="W16" s="111"/>
    </row>
    <row r="17" spans="1:23" s="12" customFormat="1" ht="17.100000000000001" customHeight="1">
      <c r="A17" s="34"/>
      <c r="B17" s="109"/>
      <c r="C17" s="153"/>
      <c r="D17" s="153"/>
      <c r="E17" s="23"/>
      <c r="F17" s="172"/>
      <c r="G17" s="109"/>
      <c r="H17" s="110"/>
      <c r="I17" s="110"/>
      <c r="J17" s="23"/>
      <c r="K17" s="52"/>
      <c r="L17" s="43"/>
      <c r="M17" s="23"/>
      <c r="N17" s="23"/>
      <c r="O17" s="98"/>
      <c r="P17" s="43"/>
      <c r="Q17" s="24"/>
      <c r="R17" s="24"/>
      <c r="S17" s="24"/>
      <c r="T17" s="114"/>
      <c r="U17" s="111"/>
      <c r="V17" s="111"/>
      <c r="W17" s="111"/>
    </row>
    <row r="18" spans="1:23" s="12" customFormat="1" ht="17.100000000000001" customHeight="1">
      <c r="A18" s="34"/>
      <c r="B18" s="109"/>
      <c r="C18" s="153"/>
      <c r="D18" s="153"/>
      <c r="E18" s="23"/>
      <c r="F18" s="172"/>
      <c r="G18" s="109"/>
      <c r="H18" s="110"/>
      <c r="I18" s="110"/>
      <c r="J18" s="23"/>
      <c r="K18" s="52"/>
      <c r="L18" s="43"/>
      <c r="M18" s="23"/>
      <c r="N18" s="23"/>
      <c r="O18" s="98"/>
      <c r="P18" s="43"/>
      <c r="Q18" s="24"/>
      <c r="R18" s="24"/>
      <c r="S18" s="24"/>
      <c r="T18" s="114"/>
      <c r="U18" s="111"/>
      <c r="V18" s="111"/>
      <c r="W18" s="111"/>
    </row>
    <row r="19" spans="1:23" s="12" customFormat="1" ht="17.100000000000001" customHeight="1">
      <c r="A19" s="109"/>
      <c r="B19" s="109"/>
      <c r="C19" s="153"/>
      <c r="D19" s="153"/>
      <c r="E19" s="110"/>
      <c r="F19" s="172"/>
      <c r="G19" s="109"/>
      <c r="H19" s="110"/>
      <c r="I19" s="110"/>
      <c r="J19" s="110"/>
      <c r="K19" s="110"/>
      <c r="L19" s="110"/>
      <c r="M19" s="110"/>
      <c r="N19" s="110"/>
      <c r="O19" s="110"/>
      <c r="P19" s="110"/>
      <c r="Q19" s="112"/>
      <c r="R19" s="112"/>
      <c r="S19" s="112"/>
      <c r="T19" s="114"/>
      <c r="U19" s="111"/>
      <c r="V19" s="111"/>
      <c r="W19" s="111"/>
    </row>
    <row r="20" spans="1:23" s="12" customFormat="1" ht="17.100000000000001" customHeight="1">
      <c r="A20" s="109"/>
      <c r="B20" s="109"/>
      <c r="C20" s="153"/>
      <c r="D20" s="153"/>
      <c r="E20" s="110"/>
      <c r="F20" s="172"/>
      <c r="G20" s="109"/>
      <c r="H20" s="110"/>
      <c r="I20" s="110"/>
      <c r="J20" s="110"/>
      <c r="K20" s="110"/>
      <c r="L20" s="110"/>
      <c r="M20" s="110"/>
      <c r="N20" s="110"/>
      <c r="O20" s="110"/>
      <c r="P20" s="110"/>
      <c r="Q20" s="112"/>
      <c r="R20" s="112"/>
      <c r="S20" s="112"/>
      <c r="T20" s="114"/>
      <c r="U20" s="111"/>
      <c r="V20" s="111"/>
      <c r="W20" s="111"/>
    </row>
    <row r="21" spans="1:23" s="12" customFormat="1" ht="17.100000000000001" customHeight="1">
      <c r="A21" s="109"/>
      <c r="B21" s="109"/>
      <c r="C21" s="153"/>
      <c r="D21" s="153"/>
      <c r="E21" s="110"/>
      <c r="F21" s="172"/>
      <c r="G21" s="109"/>
      <c r="H21" s="110"/>
      <c r="I21" s="110"/>
      <c r="J21" s="110"/>
      <c r="K21" s="110"/>
      <c r="L21" s="110"/>
      <c r="M21" s="110"/>
      <c r="N21" s="110"/>
      <c r="O21" s="110"/>
      <c r="P21" s="110"/>
      <c r="Q21" s="112"/>
      <c r="R21" s="112"/>
      <c r="S21" s="112"/>
      <c r="T21" s="114"/>
      <c r="U21" s="111"/>
      <c r="V21" s="111"/>
      <c r="W21" s="111"/>
    </row>
    <row r="22" spans="1:23" s="12" customFormat="1" ht="17.100000000000001" customHeight="1">
      <c r="A22" s="109"/>
      <c r="B22" s="109"/>
      <c r="C22" s="153"/>
      <c r="D22" s="153"/>
      <c r="E22" s="110"/>
      <c r="F22" s="172"/>
      <c r="G22" s="109"/>
      <c r="H22" s="110"/>
      <c r="I22" s="110"/>
      <c r="J22" s="110"/>
      <c r="K22" s="110"/>
      <c r="L22" s="110"/>
      <c r="M22" s="110"/>
      <c r="N22" s="110"/>
      <c r="O22" s="110"/>
      <c r="P22" s="110"/>
      <c r="Q22" s="112"/>
      <c r="R22" s="112"/>
      <c r="S22" s="112"/>
      <c r="T22" s="114"/>
      <c r="U22" s="111"/>
      <c r="V22" s="111"/>
      <c r="W22" s="111"/>
    </row>
    <row r="23" spans="1:23" s="12" customFormat="1" ht="17.100000000000001" customHeight="1">
      <c r="A23" s="109"/>
      <c r="B23" s="109"/>
      <c r="C23" s="153"/>
      <c r="D23" s="153"/>
      <c r="E23" s="110"/>
      <c r="F23" s="172"/>
      <c r="G23" s="109"/>
      <c r="H23" s="110"/>
      <c r="I23" s="110"/>
      <c r="J23" s="110"/>
      <c r="K23" s="110"/>
      <c r="L23" s="110"/>
      <c r="M23" s="110"/>
      <c r="N23" s="110"/>
      <c r="O23" s="110"/>
      <c r="P23" s="110"/>
      <c r="Q23" s="112"/>
      <c r="R23" s="112"/>
      <c r="S23" s="112"/>
      <c r="T23" s="114"/>
      <c r="U23" s="111"/>
      <c r="V23" s="111"/>
      <c r="W23" s="111"/>
    </row>
    <row r="24" spans="1:23" s="12" customFormat="1" ht="17.100000000000001" customHeight="1">
      <c r="A24" s="109"/>
      <c r="B24" s="109"/>
      <c r="C24" s="153"/>
      <c r="D24" s="153"/>
      <c r="E24" s="110"/>
      <c r="F24" s="172"/>
      <c r="G24" s="109"/>
      <c r="H24" s="110"/>
      <c r="I24" s="110"/>
      <c r="J24" s="110"/>
      <c r="K24" s="110"/>
      <c r="L24" s="110"/>
      <c r="M24" s="110"/>
      <c r="N24" s="110"/>
      <c r="O24" s="110"/>
      <c r="P24" s="110"/>
      <c r="Q24" s="112"/>
      <c r="R24" s="112"/>
      <c r="S24" s="112"/>
      <c r="T24" s="114"/>
      <c r="U24" s="111"/>
      <c r="V24" s="111"/>
      <c r="W24" s="111"/>
    </row>
    <row r="25" spans="1:23" s="12" customFormat="1" ht="17.100000000000001" customHeight="1">
      <c r="A25" s="109"/>
      <c r="B25" s="109"/>
      <c r="C25" s="153"/>
      <c r="D25" s="153"/>
      <c r="E25" s="110"/>
      <c r="F25" s="172"/>
      <c r="G25" s="109"/>
      <c r="H25" s="110"/>
      <c r="I25" s="110"/>
      <c r="J25" s="110"/>
      <c r="K25" s="110"/>
      <c r="L25" s="110"/>
      <c r="M25" s="110"/>
      <c r="N25" s="110"/>
      <c r="O25" s="110"/>
      <c r="P25" s="110"/>
      <c r="Q25" s="112"/>
      <c r="R25" s="112"/>
      <c r="S25" s="112"/>
      <c r="T25" s="114"/>
      <c r="U25" s="111"/>
      <c r="V25" s="111"/>
      <c r="W25" s="111"/>
    </row>
    <row r="26" spans="1:23" s="12" customFormat="1" ht="17.100000000000001" customHeight="1">
      <c r="A26" s="109"/>
      <c r="B26" s="109"/>
      <c r="C26" s="153"/>
      <c r="D26" s="153"/>
      <c r="E26" s="110"/>
      <c r="F26" s="172"/>
      <c r="G26" s="109"/>
      <c r="H26" s="110"/>
      <c r="I26" s="110"/>
      <c r="J26" s="110"/>
      <c r="K26" s="110"/>
      <c r="L26" s="110"/>
      <c r="M26" s="110"/>
      <c r="N26" s="110"/>
      <c r="O26" s="110"/>
      <c r="P26" s="110"/>
      <c r="Q26" s="112"/>
      <c r="R26" s="112"/>
      <c r="S26" s="112"/>
      <c r="T26" s="114"/>
      <c r="U26" s="111"/>
      <c r="V26" s="111"/>
      <c r="W26" s="111"/>
    </row>
    <row r="27" spans="1:23" s="12" customFormat="1" ht="17.100000000000001" customHeight="1">
      <c r="A27" s="109"/>
      <c r="B27" s="109"/>
      <c r="C27" s="153"/>
      <c r="D27" s="153"/>
      <c r="E27" s="110"/>
      <c r="F27" s="172"/>
      <c r="G27" s="109"/>
      <c r="H27" s="110"/>
      <c r="I27" s="110"/>
      <c r="J27" s="110"/>
      <c r="K27" s="110"/>
      <c r="L27" s="110"/>
      <c r="M27" s="110"/>
      <c r="N27" s="110"/>
      <c r="O27" s="110"/>
      <c r="P27" s="110"/>
      <c r="Q27" s="112"/>
      <c r="R27" s="112"/>
      <c r="S27" s="112"/>
      <c r="T27" s="114"/>
      <c r="U27" s="111"/>
      <c r="V27" s="111"/>
      <c r="W27" s="111"/>
    </row>
    <row r="28" spans="1:23" s="12" customFormat="1" ht="17.100000000000001" customHeight="1">
      <c r="A28" s="109"/>
      <c r="B28" s="109"/>
      <c r="C28" s="153"/>
      <c r="D28" s="153"/>
      <c r="E28" s="110"/>
      <c r="F28" s="172"/>
      <c r="G28" s="109"/>
      <c r="H28" s="110"/>
      <c r="I28" s="110"/>
      <c r="J28" s="110"/>
      <c r="K28" s="110"/>
      <c r="L28" s="110"/>
      <c r="M28" s="110"/>
      <c r="N28" s="110"/>
      <c r="O28" s="110"/>
      <c r="P28" s="110"/>
      <c r="Q28" s="112"/>
      <c r="R28" s="112"/>
      <c r="S28" s="112"/>
      <c r="T28" s="114"/>
      <c r="U28" s="111"/>
      <c r="V28" s="111"/>
      <c r="W28" s="111"/>
    </row>
    <row r="29" spans="1:23" s="12" customFormat="1" ht="17.100000000000001" customHeight="1">
      <c r="A29" s="109"/>
      <c r="B29" s="109"/>
      <c r="C29" s="153"/>
      <c r="D29" s="153"/>
      <c r="E29" s="110"/>
      <c r="F29" s="172"/>
      <c r="G29" s="109"/>
      <c r="H29" s="110"/>
      <c r="I29" s="110"/>
      <c r="J29" s="110"/>
      <c r="K29" s="110"/>
      <c r="L29" s="110"/>
      <c r="M29" s="110"/>
      <c r="N29" s="110"/>
      <c r="O29" s="110"/>
      <c r="P29" s="110"/>
      <c r="Q29" s="112"/>
      <c r="R29" s="112"/>
      <c r="S29" s="112"/>
      <c r="T29" s="114"/>
      <c r="U29" s="111"/>
      <c r="V29" s="111"/>
      <c r="W29" s="111"/>
    </row>
    <row r="30" spans="1:23" s="12" customFormat="1" ht="17.100000000000001" customHeight="1">
      <c r="A30" s="109"/>
      <c r="B30" s="109"/>
      <c r="C30" s="153"/>
      <c r="D30" s="153"/>
      <c r="E30" s="110"/>
      <c r="F30" s="172"/>
      <c r="G30" s="109"/>
      <c r="H30" s="110"/>
      <c r="I30" s="110"/>
      <c r="J30" s="110"/>
      <c r="K30" s="110"/>
      <c r="L30" s="110"/>
      <c r="M30" s="110"/>
      <c r="N30" s="110"/>
      <c r="O30" s="110"/>
      <c r="P30" s="110"/>
      <c r="Q30" s="112"/>
      <c r="R30" s="112"/>
      <c r="S30" s="112"/>
      <c r="T30" s="114"/>
      <c r="U30" s="111"/>
      <c r="V30" s="111"/>
      <c r="W30" s="111"/>
    </row>
    <row r="31" spans="1:23" s="12" customFormat="1" ht="17.100000000000001" customHeight="1">
      <c r="A31" s="109"/>
      <c r="B31" s="109"/>
      <c r="C31" s="153"/>
      <c r="D31" s="153"/>
      <c r="E31" s="110"/>
      <c r="F31" s="172"/>
      <c r="G31" s="109"/>
      <c r="H31" s="110"/>
      <c r="I31" s="110"/>
      <c r="J31" s="110"/>
      <c r="K31" s="110"/>
      <c r="L31" s="110"/>
      <c r="M31" s="110"/>
      <c r="N31" s="110"/>
      <c r="O31" s="110"/>
      <c r="P31" s="110"/>
      <c r="Q31" s="112"/>
      <c r="R31" s="112"/>
      <c r="S31" s="112"/>
      <c r="T31" s="114"/>
      <c r="U31" s="111"/>
      <c r="V31" s="111"/>
      <c r="W31" s="111"/>
    </row>
    <row r="32" spans="1:23" s="12" customFormat="1" ht="17.100000000000001" customHeight="1">
      <c r="A32" s="109"/>
      <c r="B32" s="109"/>
      <c r="C32" s="153"/>
      <c r="D32" s="153"/>
      <c r="E32" s="110"/>
      <c r="F32" s="172"/>
      <c r="G32" s="109"/>
      <c r="H32" s="110"/>
      <c r="I32" s="110"/>
      <c r="J32" s="110"/>
      <c r="K32" s="110"/>
      <c r="L32" s="110"/>
      <c r="M32" s="110"/>
      <c r="N32" s="110"/>
      <c r="O32" s="110"/>
      <c r="P32" s="110"/>
      <c r="Q32" s="112"/>
      <c r="R32" s="112"/>
      <c r="S32" s="112"/>
      <c r="T32" s="114"/>
      <c r="U32" s="111"/>
      <c r="V32" s="111"/>
      <c r="W32" s="111"/>
    </row>
    <row r="33" spans="1:23" s="12" customFormat="1" ht="17.100000000000001" customHeight="1">
      <c r="A33" s="109"/>
      <c r="B33" s="109"/>
      <c r="C33" s="153"/>
      <c r="D33" s="153"/>
      <c r="E33" s="110"/>
      <c r="F33" s="172"/>
      <c r="G33" s="109"/>
      <c r="H33" s="110"/>
      <c r="I33" s="110"/>
      <c r="J33" s="110"/>
      <c r="K33" s="110"/>
      <c r="L33" s="110"/>
      <c r="M33" s="110"/>
      <c r="N33" s="110"/>
      <c r="O33" s="110"/>
      <c r="P33" s="110"/>
      <c r="Q33" s="112"/>
      <c r="R33" s="112"/>
      <c r="S33" s="112"/>
      <c r="T33" s="114"/>
      <c r="U33" s="111"/>
      <c r="V33" s="111"/>
      <c r="W33" s="111"/>
    </row>
    <row r="34" spans="1:23" s="12" customFormat="1" ht="17.100000000000001" customHeight="1">
      <c r="A34" s="109"/>
      <c r="B34" s="109"/>
      <c r="C34" s="153"/>
      <c r="D34" s="153"/>
      <c r="E34" s="110"/>
      <c r="F34" s="172"/>
      <c r="G34" s="109"/>
      <c r="H34" s="110"/>
      <c r="I34" s="110"/>
      <c r="J34" s="110"/>
      <c r="K34" s="110"/>
      <c r="L34" s="110"/>
      <c r="M34" s="110"/>
      <c r="N34" s="110"/>
      <c r="O34" s="110"/>
      <c r="P34" s="110"/>
      <c r="Q34" s="112"/>
      <c r="R34" s="112"/>
      <c r="S34" s="112"/>
      <c r="T34" s="114"/>
      <c r="U34" s="111"/>
      <c r="V34" s="111"/>
      <c r="W34" s="111"/>
    </row>
    <row r="35" spans="1:23" s="12" customFormat="1" ht="17.100000000000001" customHeight="1">
      <c r="A35" s="109"/>
      <c r="B35" s="109"/>
      <c r="C35" s="153"/>
      <c r="D35" s="153"/>
      <c r="E35" s="110"/>
      <c r="F35" s="172"/>
      <c r="G35" s="109"/>
      <c r="H35" s="110"/>
      <c r="I35" s="110"/>
      <c r="J35" s="110"/>
      <c r="K35" s="110"/>
      <c r="L35" s="110"/>
      <c r="M35" s="110"/>
      <c r="N35" s="110"/>
      <c r="O35" s="110"/>
      <c r="P35" s="110"/>
      <c r="Q35" s="112"/>
      <c r="R35" s="112"/>
      <c r="S35" s="112"/>
      <c r="T35" s="114"/>
      <c r="U35" s="111"/>
      <c r="V35" s="111"/>
      <c r="W35" s="111"/>
    </row>
    <row r="36" spans="1:23" s="12" customFormat="1" ht="17.100000000000001" customHeight="1">
      <c r="A36" s="109"/>
      <c r="B36" s="109"/>
      <c r="C36" s="153"/>
      <c r="D36" s="153"/>
      <c r="E36" s="110"/>
      <c r="F36" s="172"/>
      <c r="G36" s="109"/>
      <c r="H36" s="110"/>
      <c r="I36" s="110"/>
      <c r="J36" s="110"/>
      <c r="K36" s="110"/>
      <c r="L36" s="110"/>
      <c r="M36" s="110"/>
      <c r="N36" s="110"/>
      <c r="O36" s="110"/>
      <c r="P36" s="110"/>
      <c r="Q36" s="112"/>
      <c r="R36" s="112"/>
      <c r="S36" s="112"/>
      <c r="T36" s="114"/>
      <c r="U36" s="111"/>
      <c r="V36" s="111"/>
      <c r="W36" s="111"/>
    </row>
    <row r="37" spans="1:23" s="12" customFormat="1" ht="17.100000000000001" customHeight="1">
      <c r="A37" s="109"/>
      <c r="B37" s="109"/>
      <c r="C37" s="153"/>
      <c r="D37" s="153"/>
      <c r="E37" s="110"/>
      <c r="F37" s="172"/>
      <c r="G37" s="109"/>
      <c r="H37" s="110"/>
      <c r="I37" s="110"/>
      <c r="J37" s="110"/>
      <c r="K37" s="110"/>
      <c r="L37" s="110"/>
      <c r="M37" s="110"/>
      <c r="N37" s="110"/>
      <c r="O37" s="110"/>
      <c r="P37" s="110"/>
      <c r="Q37" s="112"/>
      <c r="R37" s="112"/>
      <c r="S37" s="112"/>
      <c r="T37" s="114"/>
      <c r="U37" s="111"/>
      <c r="V37" s="111"/>
      <c r="W37" s="111"/>
    </row>
    <row r="38" spans="1:23" s="12" customFormat="1" ht="17.100000000000001" customHeight="1">
      <c r="A38" s="109"/>
      <c r="B38" s="109"/>
      <c r="C38" s="153"/>
      <c r="D38" s="153"/>
      <c r="E38" s="110"/>
      <c r="F38" s="172"/>
      <c r="G38" s="109"/>
      <c r="H38" s="110"/>
      <c r="I38" s="110"/>
      <c r="J38" s="110"/>
      <c r="K38" s="110"/>
      <c r="L38" s="110"/>
      <c r="M38" s="110"/>
      <c r="N38" s="110"/>
      <c r="O38" s="110"/>
      <c r="P38" s="110"/>
      <c r="Q38" s="112"/>
      <c r="R38" s="112"/>
      <c r="S38" s="112"/>
      <c r="T38" s="114"/>
      <c r="U38" s="111"/>
      <c r="V38" s="111"/>
      <c r="W38" s="111"/>
    </row>
    <row r="39" spans="1:23" s="12" customFormat="1" ht="17.100000000000001" customHeight="1">
      <c r="A39" s="109"/>
      <c r="B39" s="109"/>
      <c r="C39" s="153"/>
      <c r="D39" s="153"/>
      <c r="E39" s="110"/>
      <c r="F39" s="172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2"/>
      <c r="R39" s="112"/>
      <c r="S39" s="112"/>
      <c r="T39" s="114"/>
      <c r="U39" s="111"/>
      <c r="V39" s="111"/>
      <c r="W39" s="111"/>
    </row>
    <row r="40" spans="1:23" s="12" customFormat="1" ht="17.100000000000001" customHeight="1">
      <c r="A40" s="109"/>
      <c r="B40" s="109"/>
      <c r="C40" s="153"/>
      <c r="D40" s="153"/>
      <c r="E40" s="110"/>
      <c r="F40" s="172"/>
      <c r="G40" s="109"/>
      <c r="H40" s="110"/>
      <c r="I40" s="110"/>
      <c r="J40" s="110"/>
      <c r="K40" s="110"/>
      <c r="L40" s="110"/>
      <c r="M40" s="110"/>
      <c r="N40" s="110"/>
      <c r="O40" s="110"/>
      <c r="P40" s="110"/>
      <c r="Q40" s="112"/>
      <c r="R40" s="112"/>
      <c r="S40" s="112"/>
      <c r="T40" s="114"/>
      <c r="U40" s="111"/>
      <c r="V40" s="111"/>
      <c r="W40" s="111"/>
    </row>
    <row r="41" spans="1:23" s="12" customFormat="1" ht="17.100000000000001" customHeight="1">
      <c r="A41" s="109"/>
      <c r="B41" s="109"/>
      <c r="C41" s="153"/>
      <c r="D41" s="153"/>
      <c r="E41" s="110"/>
      <c r="F41" s="172"/>
      <c r="G41" s="109"/>
      <c r="H41" s="110"/>
      <c r="I41" s="110"/>
      <c r="J41" s="110"/>
      <c r="K41" s="110"/>
      <c r="L41" s="110"/>
      <c r="M41" s="110"/>
      <c r="N41" s="110"/>
      <c r="O41" s="110"/>
      <c r="P41" s="110"/>
      <c r="Q41" s="112"/>
      <c r="R41" s="112"/>
      <c r="S41" s="112"/>
      <c r="T41" s="114"/>
      <c r="U41" s="111"/>
      <c r="V41" s="111"/>
      <c r="W41" s="111"/>
    </row>
    <row r="42" spans="1:23" s="12" customFormat="1" ht="17.100000000000001" customHeight="1">
      <c r="A42" s="109"/>
      <c r="B42" s="109"/>
      <c r="C42" s="153"/>
      <c r="D42" s="153"/>
      <c r="E42" s="110"/>
      <c r="F42" s="172"/>
      <c r="G42" s="109"/>
      <c r="H42" s="110"/>
      <c r="I42" s="110"/>
      <c r="J42" s="110"/>
      <c r="K42" s="110"/>
      <c r="L42" s="110"/>
      <c r="M42" s="110"/>
      <c r="N42" s="110"/>
      <c r="O42" s="110"/>
      <c r="P42" s="110"/>
      <c r="Q42" s="112"/>
      <c r="R42" s="112"/>
      <c r="S42" s="112"/>
      <c r="T42" s="114"/>
      <c r="U42" s="111"/>
      <c r="V42" s="111"/>
      <c r="W42" s="111"/>
    </row>
    <row r="43" spans="1:23" s="12" customFormat="1" ht="17.100000000000001" customHeight="1">
      <c r="A43" s="153"/>
      <c r="B43" s="153"/>
      <c r="C43" s="153"/>
      <c r="D43" s="153"/>
      <c r="E43" s="172"/>
      <c r="F43" s="172"/>
      <c r="G43" s="153"/>
      <c r="H43" s="172"/>
      <c r="I43" s="172"/>
      <c r="J43" s="172"/>
      <c r="K43" s="172"/>
      <c r="L43" s="172"/>
      <c r="M43" s="172"/>
      <c r="N43" s="172"/>
      <c r="O43" s="172"/>
      <c r="P43" s="172"/>
      <c r="Q43" s="260"/>
      <c r="R43" s="260"/>
      <c r="S43" s="260"/>
      <c r="T43" s="114"/>
      <c r="U43" s="111"/>
      <c r="V43" s="111"/>
      <c r="W43" s="111"/>
    </row>
    <row r="44" spans="1:23" s="12" customFormat="1" ht="17.100000000000001" customHeight="1">
      <c r="A44" s="153"/>
      <c r="B44" s="153"/>
      <c r="C44" s="153"/>
      <c r="D44" s="153"/>
      <c r="E44" s="172"/>
      <c r="F44" s="172"/>
      <c r="G44" s="153"/>
      <c r="H44" s="172"/>
      <c r="I44" s="172"/>
      <c r="J44" s="172"/>
      <c r="K44" s="172"/>
      <c r="L44" s="172"/>
      <c r="M44" s="172"/>
      <c r="N44" s="172"/>
      <c r="O44" s="172"/>
      <c r="P44" s="172"/>
      <c r="Q44" s="260"/>
      <c r="R44" s="260"/>
      <c r="S44" s="260"/>
      <c r="T44" s="114"/>
      <c r="U44" s="111"/>
      <c r="V44" s="111"/>
      <c r="W44" s="111"/>
    </row>
    <row r="45" spans="1:23" s="12" customFormat="1" ht="17.100000000000001" customHeight="1">
      <c r="A45" s="153"/>
      <c r="B45" s="153"/>
      <c r="C45" s="153"/>
      <c r="D45" s="153"/>
      <c r="E45" s="172"/>
      <c r="F45" s="172"/>
      <c r="G45" s="153"/>
      <c r="H45" s="172"/>
      <c r="I45" s="172"/>
      <c r="J45" s="172"/>
      <c r="K45" s="172"/>
      <c r="L45" s="172"/>
      <c r="M45" s="172"/>
      <c r="N45" s="172"/>
      <c r="O45" s="172"/>
      <c r="P45" s="172"/>
      <c r="Q45" s="260"/>
      <c r="R45" s="260"/>
      <c r="S45" s="260"/>
      <c r="T45" s="114"/>
      <c r="U45" s="111"/>
      <c r="V45" s="111"/>
      <c r="W45" s="111"/>
    </row>
    <row r="46" spans="1:23" s="12" customFormat="1" ht="17.100000000000001" customHeight="1">
      <c r="A46" s="153"/>
      <c r="B46" s="153"/>
      <c r="C46" s="153"/>
      <c r="D46" s="153"/>
      <c r="E46" s="172"/>
      <c r="F46" s="172"/>
      <c r="G46" s="153"/>
      <c r="H46" s="172"/>
      <c r="I46" s="172"/>
      <c r="J46" s="172"/>
      <c r="K46" s="172"/>
      <c r="L46" s="172"/>
      <c r="M46" s="172"/>
      <c r="N46" s="172"/>
      <c r="O46" s="172"/>
      <c r="P46" s="172"/>
      <c r="Q46" s="260"/>
      <c r="R46" s="260"/>
      <c r="S46" s="260"/>
      <c r="T46" s="114"/>
      <c r="U46" s="111"/>
      <c r="V46" s="111"/>
      <c r="W46" s="111"/>
    </row>
    <row r="47" spans="1:23" s="12" customFormat="1" ht="17.100000000000001" customHeight="1">
      <c r="A47" s="153"/>
      <c r="B47" s="153"/>
      <c r="C47" s="153"/>
      <c r="D47" s="153"/>
      <c r="E47" s="172"/>
      <c r="F47" s="172"/>
      <c r="G47" s="153"/>
      <c r="H47" s="172"/>
      <c r="I47" s="172"/>
      <c r="J47" s="172"/>
      <c r="K47" s="172"/>
      <c r="L47" s="172"/>
      <c r="M47" s="172"/>
      <c r="N47" s="172"/>
      <c r="O47" s="172"/>
      <c r="P47" s="172"/>
      <c r="Q47" s="260"/>
      <c r="R47" s="260"/>
      <c r="S47" s="260"/>
      <c r="T47" s="114"/>
      <c r="U47" s="111"/>
      <c r="V47" s="111"/>
      <c r="W47" s="111"/>
    </row>
    <row r="48" spans="1:23" s="12" customFormat="1" ht="17.100000000000001" customHeight="1">
      <c r="A48" s="153"/>
      <c r="B48" s="153"/>
      <c r="C48" s="153"/>
      <c r="D48" s="153"/>
      <c r="E48" s="172"/>
      <c r="F48" s="172"/>
      <c r="G48" s="153"/>
      <c r="H48" s="172"/>
      <c r="I48" s="172"/>
      <c r="J48" s="172"/>
      <c r="K48" s="172"/>
      <c r="L48" s="172"/>
      <c r="M48" s="172"/>
      <c r="N48" s="172"/>
      <c r="O48" s="172"/>
      <c r="P48" s="172"/>
      <c r="Q48" s="260"/>
      <c r="R48" s="260"/>
      <c r="S48" s="260"/>
      <c r="T48" s="114"/>
      <c r="U48" s="111"/>
      <c r="V48" s="111"/>
      <c r="W48" s="111"/>
    </row>
    <row r="49" spans="1:23" s="12" customFormat="1" ht="17.100000000000001" customHeight="1">
      <c r="A49" s="153"/>
      <c r="B49" s="153"/>
      <c r="C49" s="153"/>
      <c r="D49" s="153"/>
      <c r="E49" s="172"/>
      <c r="F49" s="172"/>
      <c r="G49" s="153"/>
      <c r="H49" s="172"/>
      <c r="I49" s="172"/>
      <c r="J49" s="172"/>
      <c r="K49" s="172"/>
      <c r="L49" s="172"/>
      <c r="M49" s="172"/>
      <c r="N49" s="172"/>
      <c r="O49" s="172"/>
      <c r="P49" s="172"/>
      <c r="Q49" s="260"/>
      <c r="R49" s="260"/>
      <c r="S49" s="260"/>
      <c r="T49" s="114"/>
      <c r="U49" s="111"/>
      <c r="V49" s="111"/>
      <c r="W49" s="111"/>
    </row>
    <row r="50" spans="1:23" s="12" customFormat="1" ht="17.100000000000001" customHeight="1">
      <c r="A50" s="153"/>
      <c r="B50" s="153"/>
      <c r="C50" s="153"/>
      <c r="D50" s="153"/>
      <c r="E50" s="172"/>
      <c r="F50" s="172"/>
      <c r="G50" s="153"/>
      <c r="H50" s="172"/>
      <c r="I50" s="172"/>
      <c r="J50" s="172"/>
      <c r="K50" s="172"/>
      <c r="L50" s="172"/>
      <c r="M50" s="172"/>
      <c r="N50" s="172"/>
      <c r="O50" s="172"/>
      <c r="P50" s="172"/>
      <c r="Q50" s="260"/>
      <c r="R50" s="260"/>
      <c r="S50" s="260"/>
      <c r="T50" s="114"/>
      <c r="U50" s="111"/>
      <c r="V50" s="111"/>
      <c r="W50" s="111"/>
    </row>
    <row r="51" spans="1:23" s="12" customFormat="1" ht="17.100000000000001" customHeight="1">
      <c r="A51" s="153"/>
      <c r="B51" s="153"/>
      <c r="C51" s="153"/>
      <c r="D51" s="153"/>
      <c r="E51" s="172"/>
      <c r="F51" s="172"/>
      <c r="G51" s="153"/>
      <c r="H51" s="172"/>
      <c r="I51" s="172"/>
      <c r="J51" s="172"/>
      <c r="K51" s="172"/>
      <c r="L51" s="172"/>
      <c r="M51" s="172"/>
      <c r="N51" s="172"/>
      <c r="O51" s="172"/>
      <c r="P51" s="172"/>
      <c r="Q51" s="260"/>
      <c r="R51" s="260"/>
      <c r="S51" s="260"/>
      <c r="T51" s="114"/>
      <c r="U51" s="111"/>
      <c r="V51" s="111"/>
      <c r="W51" s="111"/>
    </row>
    <row r="52" spans="1:23" s="12" customFormat="1" ht="17.100000000000001" customHeight="1">
      <c r="A52" s="153"/>
      <c r="B52" s="153"/>
      <c r="C52" s="153"/>
      <c r="D52" s="153"/>
      <c r="E52" s="172"/>
      <c r="F52" s="172"/>
      <c r="G52" s="153"/>
      <c r="H52" s="172"/>
      <c r="I52" s="172"/>
      <c r="J52" s="172"/>
      <c r="K52" s="172"/>
      <c r="L52" s="172"/>
      <c r="M52" s="172"/>
      <c r="N52" s="172"/>
      <c r="O52" s="172"/>
      <c r="P52" s="172"/>
      <c r="Q52" s="260"/>
      <c r="R52" s="260"/>
      <c r="S52" s="260"/>
      <c r="T52" s="114"/>
      <c r="U52" s="111"/>
      <c r="V52" s="111"/>
      <c r="W52" s="111"/>
    </row>
    <row r="53" spans="1:23" s="12" customFormat="1" ht="17.100000000000001" customHeight="1">
      <c r="A53" s="153"/>
      <c r="B53" s="153"/>
      <c r="C53" s="153"/>
      <c r="D53" s="153"/>
      <c r="E53" s="172"/>
      <c r="F53" s="172"/>
      <c r="G53" s="153"/>
      <c r="H53" s="172"/>
      <c r="I53" s="172"/>
      <c r="J53" s="172"/>
      <c r="K53" s="172"/>
      <c r="L53" s="172"/>
      <c r="M53" s="172"/>
      <c r="N53" s="172"/>
      <c r="O53" s="172"/>
      <c r="P53" s="172"/>
      <c r="Q53" s="260"/>
      <c r="R53" s="260"/>
      <c r="S53" s="260"/>
      <c r="T53" s="114"/>
      <c r="U53" s="111"/>
      <c r="V53" s="111"/>
      <c r="W53" s="111"/>
    </row>
    <row r="54" spans="1:23" s="12" customFormat="1" ht="17.100000000000001" customHeight="1">
      <c r="A54" s="153"/>
      <c r="B54" s="153"/>
      <c r="C54" s="153"/>
      <c r="D54" s="153"/>
      <c r="E54" s="172"/>
      <c r="F54" s="172"/>
      <c r="G54" s="153"/>
      <c r="H54" s="172"/>
      <c r="I54" s="172"/>
      <c r="J54" s="172"/>
      <c r="K54" s="172"/>
      <c r="L54" s="172"/>
      <c r="M54" s="172"/>
      <c r="N54" s="172"/>
      <c r="O54" s="172"/>
      <c r="P54" s="172"/>
      <c r="Q54" s="260"/>
      <c r="R54" s="260"/>
      <c r="S54" s="260"/>
      <c r="T54" s="114"/>
      <c r="U54" s="111"/>
      <c r="V54" s="111"/>
      <c r="W54" s="111"/>
    </row>
    <row r="55" spans="1:23" s="12" customFormat="1" ht="17.100000000000001" customHeight="1">
      <c r="A55" s="153"/>
      <c r="B55" s="153"/>
      <c r="C55" s="153"/>
      <c r="D55" s="153"/>
      <c r="E55" s="172"/>
      <c r="F55" s="172"/>
      <c r="G55" s="153"/>
      <c r="H55" s="172"/>
      <c r="I55" s="172"/>
      <c r="J55" s="172"/>
      <c r="K55" s="172"/>
      <c r="L55" s="172"/>
      <c r="M55" s="172"/>
      <c r="N55" s="172"/>
      <c r="O55" s="172"/>
      <c r="P55" s="172"/>
      <c r="Q55" s="260"/>
      <c r="R55" s="260"/>
      <c r="S55" s="260"/>
      <c r="T55" s="114"/>
      <c r="U55" s="111"/>
      <c r="V55" s="111"/>
      <c r="W55" s="111"/>
    </row>
    <row r="56" spans="1:23" s="12" customFormat="1" ht="17.100000000000001" customHeight="1">
      <c r="A56" s="153"/>
      <c r="B56" s="153"/>
      <c r="C56" s="153"/>
      <c r="D56" s="153"/>
      <c r="E56" s="172"/>
      <c r="F56" s="172"/>
      <c r="G56" s="153"/>
      <c r="H56" s="172"/>
      <c r="I56" s="172"/>
      <c r="J56" s="172"/>
      <c r="K56" s="172"/>
      <c r="L56" s="172"/>
      <c r="M56" s="172"/>
      <c r="N56" s="172"/>
      <c r="O56" s="172"/>
      <c r="P56" s="172"/>
      <c r="Q56" s="260"/>
      <c r="R56" s="260"/>
      <c r="S56" s="260"/>
      <c r="T56" s="114"/>
      <c r="U56" s="111"/>
      <c r="V56" s="111"/>
      <c r="W56" s="111"/>
    </row>
    <row r="57" spans="1:23" s="12" customFormat="1" ht="17.100000000000001" customHeight="1">
      <c r="A57" s="153"/>
      <c r="B57" s="153"/>
      <c r="C57" s="153"/>
      <c r="D57" s="153"/>
      <c r="E57" s="172"/>
      <c r="F57" s="172"/>
      <c r="G57" s="153"/>
      <c r="H57" s="172"/>
      <c r="I57" s="172"/>
      <c r="J57" s="172"/>
      <c r="K57" s="172"/>
      <c r="L57" s="172"/>
      <c r="M57" s="172"/>
      <c r="N57" s="172"/>
      <c r="O57" s="172"/>
      <c r="P57" s="172"/>
      <c r="Q57" s="260"/>
      <c r="R57" s="260"/>
      <c r="S57" s="260"/>
      <c r="T57" s="114"/>
      <c r="U57" s="111"/>
      <c r="V57" s="111"/>
      <c r="W57" s="111"/>
    </row>
    <row r="58" spans="1:23" s="12" customFormat="1" ht="17.100000000000001" customHeight="1">
      <c r="A58" s="153"/>
      <c r="B58" s="153"/>
      <c r="C58" s="153"/>
      <c r="D58" s="153"/>
      <c r="E58" s="172"/>
      <c r="F58" s="172"/>
      <c r="G58" s="153"/>
      <c r="H58" s="172"/>
      <c r="I58" s="172"/>
      <c r="J58" s="172"/>
      <c r="K58" s="172"/>
      <c r="L58" s="172"/>
      <c r="M58" s="172"/>
      <c r="N58" s="172"/>
      <c r="O58" s="172"/>
      <c r="P58" s="172"/>
      <c r="Q58" s="260"/>
      <c r="R58" s="260"/>
      <c r="S58" s="260"/>
      <c r="T58" s="114"/>
      <c r="U58" s="111"/>
      <c r="V58" s="111"/>
      <c r="W58" s="111"/>
    </row>
    <row r="59" spans="1:23" s="12" customFormat="1" ht="17.100000000000001" customHeight="1">
      <c r="A59" s="153"/>
      <c r="B59" s="153"/>
      <c r="C59" s="153"/>
      <c r="D59" s="153"/>
      <c r="E59" s="172"/>
      <c r="F59" s="172"/>
      <c r="G59" s="153"/>
      <c r="H59" s="172"/>
      <c r="I59" s="172"/>
      <c r="J59" s="172"/>
      <c r="K59" s="172"/>
      <c r="L59" s="172"/>
      <c r="M59" s="172"/>
      <c r="N59" s="172"/>
      <c r="O59" s="172"/>
      <c r="P59" s="172"/>
      <c r="Q59" s="260"/>
      <c r="R59" s="260"/>
      <c r="S59" s="260"/>
      <c r="T59" s="114"/>
      <c r="U59" s="111"/>
      <c r="V59" s="111"/>
      <c r="W59" s="111"/>
    </row>
    <row r="60" spans="1:23" s="12" customFormat="1" ht="17.100000000000001" customHeight="1">
      <c r="A60" s="153"/>
      <c r="B60" s="153"/>
      <c r="C60" s="153"/>
      <c r="D60" s="153"/>
      <c r="E60" s="172"/>
      <c r="F60" s="172"/>
      <c r="G60" s="153"/>
      <c r="H60" s="172"/>
      <c r="I60" s="172"/>
      <c r="J60" s="172"/>
      <c r="K60" s="172"/>
      <c r="L60" s="172"/>
      <c r="M60" s="172"/>
      <c r="N60" s="172"/>
      <c r="O60" s="172"/>
      <c r="P60" s="172"/>
      <c r="Q60" s="260"/>
      <c r="R60" s="260"/>
      <c r="S60" s="260"/>
      <c r="T60" s="114"/>
      <c r="U60" s="111"/>
      <c r="V60" s="111"/>
      <c r="W60" s="111"/>
    </row>
    <row r="61" spans="1:23" s="12" customFormat="1" ht="17.100000000000001" customHeight="1">
      <c r="A61" s="153"/>
      <c r="B61" s="153"/>
      <c r="C61" s="153"/>
      <c r="D61" s="153"/>
      <c r="E61" s="172"/>
      <c r="F61" s="172"/>
      <c r="G61" s="153"/>
      <c r="H61" s="172"/>
      <c r="I61" s="172"/>
      <c r="J61" s="172"/>
      <c r="K61" s="172"/>
      <c r="L61" s="172"/>
      <c r="M61" s="172"/>
      <c r="N61" s="172"/>
      <c r="O61" s="172"/>
      <c r="P61" s="172"/>
      <c r="Q61" s="260"/>
      <c r="R61" s="260"/>
      <c r="S61" s="260"/>
      <c r="T61" s="114"/>
      <c r="U61" s="111"/>
      <c r="V61" s="111"/>
      <c r="W61" s="111"/>
    </row>
    <row r="62" spans="1:23" s="12" customFormat="1" ht="17.100000000000001" customHeight="1">
      <c r="A62" s="153"/>
      <c r="B62" s="153"/>
      <c r="C62" s="153"/>
      <c r="D62" s="153"/>
      <c r="E62" s="172"/>
      <c r="F62" s="172"/>
      <c r="G62" s="153"/>
      <c r="H62" s="172"/>
      <c r="I62" s="172"/>
      <c r="J62" s="172"/>
      <c r="K62" s="172"/>
      <c r="L62" s="172"/>
      <c r="M62" s="172"/>
      <c r="N62" s="172"/>
      <c r="O62" s="172"/>
      <c r="P62" s="172"/>
      <c r="Q62" s="260"/>
      <c r="R62" s="260"/>
      <c r="S62" s="260"/>
      <c r="T62" s="114"/>
      <c r="U62" s="111"/>
      <c r="V62" s="111"/>
      <c r="W62" s="111"/>
    </row>
    <row r="63" spans="1:23" s="12" customFormat="1" ht="17.100000000000001" customHeight="1">
      <c r="A63" s="153"/>
      <c r="B63" s="153"/>
      <c r="C63" s="153"/>
      <c r="D63" s="153"/>
      <c r="E63" s="172"/>
      <c r="F63" s="172"/>
      <c r="G63" s="153"/>
      <c r="H63" s="172"/>
      <c r="I63" s="172"/>
      <c r="J63" s="172"/>
      <c r="K63" s="172"/>
      <c r="L63" s="172"/>
      <c r="M63" s="172"/>
      <c r="N63" s="172"/>
      <c r="O63" s="172"/>
      <c r="P63" s="172"/>
      <c r="Q63" s="260"/>
      <c r="R63" s="260"/>
      <c r="S63" s="260"/>
      <c r="T63" s="114"/>
      <c r="U63" s="111"/>
      <c r="V63" s="111"/>
      <c r="W63" s="111"/>
    </row>
    <row r="64" spans="1:23" s="12" customFormat="1" ht="17.100000000000001" customHeight="1">
      <c r="A64" s="153"/>
      <c r="B64" s="153"/>
      <c r="C64" s="153"/>
      <c r="D64" s="153"/>
      <c r="E64" s="172"/>
      <c r="F64" s="172"/>
      <c r="G64" s="153"/>
      <c r="H64" s="172"/>
      <c r="I64" s="172"/>
      <c r="J64" s="172"/>
      <c r="K64" s="172"/>
      <c r="L64" s="172"/>
      <c r="M64" s="172"/>
      <c r="N64" s="172"/>
      <c r="O64" s="172"/>
      <c r="P64" s="172"/>
      <c r="Q64" s="260"/>
      <c r="R64" s="260"/>
      <c r="S64" s="260"/>
      <c r="T64" s="114"/>
      <c r="U64" s="111"/>
      <c r="V64" s="111"/>
      <c r="W64" s="111"/>
    </row>
    <row r="65" spans="1:23" s="12" customFormat="1" ht="17.100000000000001" customHeight="1">
      <c r="A65" s="153"/>
      <c r="B65" s="153"/>
      <c r="C65" s="153"/>
      <c r="D65" s="153"/>
      <c r="E65" s="172"/>
      <c r="F65" s="172"/>
      <c r="G65" s="153"/>
      <c r="H65" s="172"/>
      <c r="I65" s="172"/>
      <c r="J65" s="172"/>
      <c r="K65" s="172"/>
      <c r="L65" s="172"/>
      <c r="M65" s="172"/>
      <c r="N65" s="172"/>
      <c r="O65" s="172"/>
      <c r="P65" s="172"/>
      <c r="Q65" s="260"/>
      <c r="R65" s="260"/>
      <c r="S65" s="260"/>
      <c r="T65" s="114"/>
      <c r="U65" s="111"/>
      <c r="V65" s="111"/>
      <c r="W65" s="111"/>
    </row>
    <row r="66" spans="1:23" s="12" customFormat="1" ht="17.100000000000001" customHeight="1">
      <c r="A66" s="153"/>
      <c r="B66" s="153"/>
      <c r="C66" s="153"/>
      <c r="D66" s="153"/>
      <c r="E66" s="172"/>
      <c r="F66" s="172"/>
      <c r="G66" s="153"/>
      <c r="H66" s="172"/>
      <c r="I66" s="172"/>
      <c r="J66" s="172"/>
      <c r="K66" s="172"/>
      <c r="L66" s="172"/>
      <c r="M66" s="172"/>
      <c r="N66" s="172"/>
      <c r="O66" s="172"/>
      <c r="P66" s="172"/>
      <c r="Q66" s="260"/>
      <c r="R66" s="260"/>
      <c r="S66" s="260"/>
      <c r="T66" s="114"/>
      <c r="U66" s="111"/>
      <c r="V66" s="111"/>
      <c r="W66" s="111"/>
    </row>
    <row r="67" spans="1:23" s="12" customFormat="1" ht="17.100000000000001" customHeight="1">
      <c r="A67" s="153"/>
      <c r="B67" s="153"/>
      <c r="C67" s="153"/>
      <c r="D67" s="153"/>
      <c r="E67" s="172"/>
      <c r="F67" s="172"/>
      <c r="G67" s="153"/>
      <c r="H67" s="172"/>
      <c r="I67" s="172"/>
      <c r="J67" s="172"/>
      <c r="K67" s="172"/>
      <c r="L67" s="172"/>
      <c r="M67" s="172"/>
      <c r="N67" s="172"/>
      <c r="O67" s="172"/>
      <c r="P67" s="172"/>
      <c r="Q67" s="260"/>
      <c r="R67" s="260"/>
      <c r="S67" s="260"/>
      <c r="T67" s="114"/>
      <c r="U67" s="111"/>
      <c r="V67" s="111"/>
      <c r="W67" s="111"/>
    </row>
    <row r="68" spans="1:23" s="12" customFormat="1" ht="17.100000000000001" customHeight="1">
      <c r="A68" s="153"/>
      <c r="B68" s="153"/>
      <c r="C68" s="153"/>
      <c r="D68" s="153"/>
      <c r="E68" s="172"/>
      <c r="F68" s="172"/>
      <c r="G68" s="153"/>
      <c r="H68" s="172"/>
      <c r="I68" s="172"/>
      <c r="J68" s="172"/>
      <c r="K68" s="172"/>
      <c r="L68" s="172"/>
      <c r="M68" s="172"/>
      <c r="N68" s="172"/>
      <c r="O68" s="172"/>
      <c r="P68" s="172"/>
      <c r="Q68" s="260"/>
      <c r="R68" s="260"/>
      <c r="S68" s="260"/>
      <c r="T68" s="114"/>
      <c r="U68" s="111"/>
      <c r="V68" s="111"/>
      <c r="W68" s="111"/>
    </row>
    <row r="69" spans="1:23" s="12" customFormat="1" ht="17.100000000000001" customHeight="1">
      <c r="A69" s="153"/>
      <c r="B69" s="153"/>
      <c r="C69" s="153"/>
      <c r="D69" s="153"/>
      <c r="E69" s="172"/>
      <c r="F69" s="172"/>
      <c r="G69" s="153"/>
      <c r="H69" s="172"/>
      <c r="I69" s="172"/>
      <c r="J69" s="172"/>
      <c r="K69" s="172"/>
      <c r="L69" s="172"/>
      <c r="M69" s="172"/>
      <c r="N69" s="172"/>
      <c r="O69" s="172"/>
      <c r="P69" s="172"/>
      <c r="Q69" s="260"/>
      <c r="R69" s="260"/>
      <c r="S69" s="260"/>
      <c r="T69" s="114"/>
      <c r="U69" s="111"/>
      <c r="V69" s="111"/>
      <c r="W69" s="111"/>
    </row>
    <row r="70" spans="1:23" s="12" customFormat="1" ht="17.100000000000001" customHeight="1">
      <c r="A70" s="153"/>
      <c r="B70" s="153"/>
      <c r="C70" s="153"/>
      <c r="D70" s="153"/>
      <c r="E70" s="172"/>
      <c r="F70" s="172"/>
      <c r="G70" s="153"/>
      <c r="H70" s="172"/>
      <c r="I70" s="172"/>
      <c r="J70" s="172"/>
      <c r="K70" s="172"/>
      <c r="L70" s="172"/>
      <c r="M70" s="172"/>
      <c r="N70" s="172"/>
      <c r="O70" s="172"/>
      <c r="P70" s="172"/>
      <c r="Q70" s="260"/>
      <c r="R70" s="260"/>
      <c r="S70" s="260"/>
      <c r="T70" s="114"/>
      <c r="U70" s="111"/>
      <c r="V70" s="111"/>
      <c r="W70" s="111"/>
    </row>
    <row r="71" spans="1:23" s="12" customFormat="1" ht="17.100000000000001" customHeight="1">
      <c r="A71" s="153"/>
      <c r="B71" s="153"/>
      <c r="C71" s="153"/>
      <c r="D71" s="153"/>
      <c r="E71" s="172"/>
      <c r="F71" s="172"/>
      <c r="G71" s="153"/>
      <c r="H71" s="172"/>
      <c r="I71" s="172"/>
      <c r="J71" s="172"/>
      <c r="K71" s="172"/>
      <c r="L71" s="172"/>
      <c r="M71" s="172"/>
      <c r="N71" s="172"/>
      <c r="O71" s="172"/>
      <c r="P71" s="172"/>
      <c r="Q71" s="260"/>
      <c r="R71" s="260"/>
      <c r="S71" s="260"/>
      <c r="T71" s="114"/>
      <c r="U71" s="111"/>
      <c r="V71" s="111"/>
      <c r="W71" s="111"/>
    </row>
    <row r="72" spans="1:23" s="12" customFormat="1" ht="17.100000000000001" customHeight="1">
      <c r="A72" s="153"/>
      <c r="B72" s="153"/>
      <c r="C72" s="153"/>
      <c r="D72" s="153"/>
      <c r="E72" s="172"/>
      <c r="F72" s="172"/>
      <c r="G72" s="153"/>
      <c r="H72" s="172"/>
      <c r="I72" s="172"/>
      <c r="J72" s="172"/>
      <c r="K72" s="172"/>
      <c r="L72" s="172"/>
      <c r="M72" s="172"/>
      <c r="N72" s="172"/>
      <c r="O72" s="172"/>
      <c r="P72" s="172"/>
      <c r="Q72" s="260"/>
      <c r="R72" s="260"/>
      <c r="S72" s="260"/>
      <c r="T72" s="114"/>
      <c r="U72" s="111"/>
      <c r="V72" s="111"/>
      <c r="W72" s="111"/>
    </row>
    <row r="73" spans="1:23" s="12" customFormat="1" ht="17.100000000000001" customHeight="1">
      <c r="A73" s="153"/>
      <c r="B73" s="153"/>
      <c r="C73" s="153"/>
      <c r="D73" s="153"/>
      <c r="E73" s="172"/>
      <c r="F73" s="172"/>
      <c r="G73" s="153"/>
      <c r="H73" s="172"/>
      <c r="I73" s="172"/>
      <c r="J73" s="172"/>
      <c r="K73" s="172"/>
      <c r="L73" s="172"/>
      <c r="M73" s="172"/>
      <c r="N73" s="172"/>
      <c r="O73" s="172"/>
      <c r="P73" s="172"/>
      <c r="Q73" s="260"/>
      <c r="R73" s="260"/>
      <c r="S73" s="260"/>
      <c r="T73" s="114"/>
      <c r="U73" s="111"/>
      <c r="V73" s="111"/>
      <c r="W73" s="111"/>
    </row>
    <row r="74" spans="1:23" s="12" customFormat="1" ht="17.100000000000001" customHeight="1">
      <c r="A74" s="153"/>
      <c r="B74" s="153"/>
      <c r="C74" s="153"/>
      <c r="D74" s="153"/>
      <c r="E74" s="172"/>
      <c r="F74" s="172"/>
      <c r="G74" s="153"/>
      <c r="H74" s="172"/>
      <c r="I74" s="172"/>
      <c r="J74" s="172"/>
      <c r="K74" s="172"/>
      <c r="L74" s="172"/>
      <c r="M74" s="172"/>
      <c r="N74" s="172"/>
      <c r="O74" s="172"/>
      <c r="P74" s="172"/>
      <c r="Q74" s="260"/>
      <c r="R74" s="260"/>
      <c r="S74" s="260"/>
      <c r="T74" s="114"/>
      <c r="U74" s="111"/>
      <c r="V74" s="111"/>
      <c r="W74" s="111"/>
    </row>
    <row r="75" spans="1:23" s="12" customFormat="1" ht="17.100000000000001" customHeight="1">
      <c r="A75" s="153"/>
      <c r="B75" s="153"/>
      <c r="C75" s="153"/>
      <c r="D75" s="153"/>
      <c r="E75" s="172"/>
      <c r="F75" s="172"/>
      <c r="G75" s="153"/>
      <c r="H75" s="172"/>
      <c r="I75" s="172"/>
      <c r="J75" s="172"/>
      <c r="K75" s="172"/>
      <c r="L75" s="172"/>
      <c r="M75" s="172"/>
      <c r="N75" s="172"/>
      <c r="O75" s="172"/>
      <c r="P75" s="172"/>
      <c r="Q75" s="260"/>
      <c r="R75" s="260"/>
      <c r="S75" s="260"/>
      <c r="T75" s="114"/>
      <c r="U75" s="111"/>
      <c r="V75" s="111"/>
      <c r="W75" s="111"/>
    </row>
    <row r="76" spans="1:23" s="12" customFormat="1" ht="17.100000000000001" customHeight="1">
      <c r="A76" s="153"/>
      <c r="B76" s="153"/>
      <c r="C76" s="153"/>
      <c r="D76" s="153"/>
      <c r="E76" s="172"/>
      <c r="F76" s="172"/>
      <c r="G76" s="153"/>
      <c r="H76" s="172"/>
      <c r="I76" s="172"/>
      <c r="J76" s="172"/>
      <c r="K76" s="172"/>
      <c r="L76" s="172"/>
      <c r="M76" s="172"/>
      <c r="N76" s="172"/>
      <c r="O76" s="172"/>
      <c r="P76" s="172"/>
      <c r="Q76" s="260"/>
      <c r="R76" s="260"/>
      <c r="S76" s="260"/>
      <c r="T76" s="114"/>
      <c r="U76" s="111"/>
      <c r="V76" s="111"/>
      <c r="W76" s="111"/>
    </row>
    <row r="77" spans="1:23" s="12" customFormat="1" ht="17.100000000000001" customHeight="1">
      <c r="A77" s="153"/>
      <c r="B77" s="153"/>
      <c r="C77" s="153"/>
      <c r="D77" s="153"/>
      <c r="E77" s="172"/>
      <c r="F77" s="172"/>
      <c r="G77" s="153"/>
      <c r="H77" s="172"/>
      <c r="I77" s="172"/>
      <c r="J77" s="172"/>
      <c r="K77" s="172"/>
      <c r="L77" s="172"/>
      <c r="M77" s="172"/>
      <c r="N77" s="172"/>
      <c r="O77" s="172"/>
      <c r="P77" s="172"/>
      <c r="Q77" s="260"/>
      <c r="R77" s="260"/>
      <c r="S77" s="260"/>
      <c r="T77" s="114"/>
      <c r="U77" s="111"/>
      <c r="V77" s="111"/>
      <c r="W77" s="111"/>
    </row>
    <row r="78" spans="1:23" s="12" customFormat="1" ht="17.100000000000001" customHeight="1">
      <c r="A78" s="153"/>
      <c r="B78" s="153"/>
      <c r="C78" s="153"/>
      <c r="D78" s="153"/>
      <c r="E78" s="172"/>
      <c r="F78" s="172"/>
      <c r="G78" s="153"/>
      <c r="H78" s="172"/>
      <c r="I78" s="172"/>
      <c r="J78" s="172"/>
      <c r="K78" s="172"/>
      <c r="L78" s="172"/>
      <c r="M78" s="172"/>
      <c r="N78" s="172"/>
      <c r="O78" s="172"/>
      <c r="P78" s="172"/>
      <c r="Q78" s="260"/>
      <c r="R78" s="260"/>
      <c r="S78" s="260"/>
      <c r="T78" s="114"/>
      <c r="U78" s="111"/>
      <c r="V78" s="111"/>
      <c r="W78" s="111"/>
    </row>
    <row r="79" spans="1:23" s="12" customFormat="1" ht="17.100000000000001" customHeight="1">
      <c r="A79" s="153"/>
      <c r="B79" s="153"/>
      <c r="C79" s="153"/>
      <c r="D79" s="153"/>
      <c r="E79" s="172"/>
      <c r="F79" s="172"/>
      <c r="G79" s="153"/>
      <c r="H79" s="172"/>
      <c r="I79" s="172"/>
      <c r="J79" s="172"/>
      <c r="K79" s="172"/>
      <c r="L79" s="172"/>
      <c r="M79" s="172"/>
      <c r="N79" s="172"/>
      <c r="O79" s="172"/>
      <c r="P79" s="172"/>
      <c r="Q79" s="260"/>
      <c r="R79" s="260"/>
      <c r="S79" s="260"/>
      <c r="T79" s="114"/>
      <c r="U79" s="111"/>
      <c r="V79" s="111"/>
      <c r="W79" s="111"/>
    </row>
    <row r="80" spans="1:23" s="12" customFormat="1" ht="17.100000000000001" customHeight="1">
      <c r="A80" s="153"/>
      <c r="B80" s="153"/>
      <c r="C80" s="153"/>
      <c r="D80" s="153"/>
      <c r="E80" s="172"/>
      <c r="F80" s="172"/>
      <c r="G80" s="153"/>
      <c r="H80" s="172"/>
      <c r="I80" s="172"/>
      <c r="J80" s="172"/>
      <c r="K80" s="172"/>
      <c r="L80" s="172"/>
      <c r="M80" s="172"/>
      <c r="N80" s="172"/>
      <c r="O80" s="172"/>
      <c r="P80" s="172"/>
      <c r="Q80" s="260"/>
      <c r="R80" s="260"/>
      <c r="S80" s="260"/>
      <c r="T80" s="114"/>
      <c r="U80" s="111"/>
      <c r="V80" s="111"/>
      <c r="W80" s="111"/>
    </row>
    <row r="81" spans="1:23" s="12" customFormat="1" ht="17.100000000000001" customHeight="1">
      <c r="A81" s="153"/>
      <c r="B81" s="153"/>
      <c r="C81" s="153"/>
      <c r="D81" s="153"/>
      <c r="E81" s="172"/>
      <c r="F81" s="172"/>
      <c r="G81" s="153"/>
      <c r="H81" s="172"/>
      <c r="I81" s="172"/>
      <c r="J81" s="172"/>
      <c r="K81" s="172"/>
      <c r="L81" s="172"/>
      <c r="M81" s="172"/>
      <c r="N81" s="172"/>
      <c r="O81" s="172"/>
      <c r="P81" s="172"/>
      <c r="Q81" s="260"/>
      <c r="R81" s="260"/>
      <c r="S81" s="260"/>
      <c r="T81" s="114"/>
      <c r="U81" s="111"/>
      <c r="V81" s="111"/>
      <c r="W81" s="111"/>
    </row>
    <row r="82" spans="1:23" s="12" customFormat="1" ht="17.100000000000001" customHeight="1">
      <c r="A82" s="153"/>
      <c r="B82" s="153"/>
      <c r="C82" s="153"/>
      <c r="D82" s="153"/>
      <c r="E82" s="172"/>
      <c r="F82" s="172"/>
      <c r="G82" s="153"/>
      <c r="H82" s="172"/>
      <c r="I82" s="172"/>
      <c r="J82" s="172"/>
      <c r="K82" s="172"/>
      <c r="L82" s="172"/>
      <c r="M82" s="172"/>
      <c r="N82" s="172"/>
      <c r="O82" s="172"/>
      <c r="P82" s="172"/>
      <c r="Q82" s="260"/>
      <c r="R82" s="260"/>
      <c r="S82" s="260"/>
      <c r="T82" s="114"/>
      <c r="U82" s="111"/>
      <c r="V82" s="111"/>
      <c r="W82" s="111"/>
    </row>
    <row r="83" spans="1:23" s="12" customFormat="1" ht="17.100000000000001" customHeight="1">
      <c r="A83" s="153"/>
      <c r="B83" s="153"/>
      <c r="C83" s="153"/>
      <c r="D83" s="153"/>
      <c r="E83" s="172"/>
      <c r="F83" s="172"/>
      <c r="G83" s="153"/>
      <c r="H83" s="172"/>
      <c r="I83" s="172"/>
      <c r="J83" s="172"/>
      <c r="K83" s="172"/>
      <c r="L83" s="172"/>
      <c r="M83" s="172"/>
      <c r="N83" s="172"/>
      <c r="O83" s="172"/>
      <c r="P83" s="172"/>
      <c r="Q83" s="260"/>
      <c r="R83" s="260"/>
      <c r="S83" s="260"/>
      <c r="T83" s="114"/>
      <c r="U83" s="111"/>
      <c r="V83" s="111"/>
      <c r="W83" s="111"/>
    </row>
    <row r="84" spans="1:23" s="12" customFormat="1" ht="17.100000000000001" customHeight="1">
      <c r="A84" s="153"/>
      <c r="B84" s="153"/>
      <c r="C84" s="153"/>
      <c r="D84" s="153"/>
      <c r="E84" s="172"/>
      <c r="F84" s="172"/>
      <c r="G84" s="153"/>
      <c r="H84" s="172"/>
      <c r="I84" s="172"/>
      <c r="J84" s="172"/>
      <c r="K84" s="172"/>
      <c r="L84" s="172"/>
      <c r="M84" s="172"/>
      <c r="N84" s="172"/>
      <c r="O84" s="172"/>
      <c r="P84" s="172"/>
      <c r="Q84" s="260"/>
      <c r="R84" s="260"/>
      <c r="S84" s="260"/>
      <c r="T84" s="114"/>
      <c r="U84" s="111"/>
      <c r="V84" s="111"/>
      <c r="W84" s="111"/>
    </row>
    <row r="85" spans="1:23" s="12" customFormat="1" ht="17.100000000000001" customHeight="1">
      <c r="A85" s="153"/>
      <c r="B85" s="153"/>
      <c r="C85" s="153"/>
      <c r="D85" s="153"/>
      <c r="E85" s="172"/>
      <c r="F85" s="172"/>
      <c r="G85" s="153"/>
      <c r="H85" s="172"/>
      <c r="I85" s="172"/>
      <c r="J85" s="172"/>
      <c r="K85" s="172"/>
      <c r="L85" s="172"/>
      <c r="M85" s="172"/>
      <c r="N85" s="172"/>
      <c r="O85" s="172"/>
      <c r="P85" s="172"/>
      <c r="Q85" s="260"/>
      <c r="R85" s="260"/>
      <c r="S85" s="260"/>
      <c r="T85" s="114"/>
      <c r="U85" s="111"/>
      <c r="V85" s="111"/>
      <c r="W85" s="111"/>
    </row>
    <row r="86" spans="1:23" s="12" customFormat="1" ht="17.100000000000001" customHeight="1">
      <c r="A86" s="153"/>
      <c r="B86" s="153"/>
      <c r="C86" s="153"/>
      <c r="D86" s="153"/>
      <c r="E86" s="172"/>
      <c r="F86" s="172"/>
      <c r="G86" s="153"/>
      <c r="H86" s="172"/>
      <c r="I86" s="172"/>
      <c r="J86" s="172"/>
      <c r="K86" s="172"/>
      <c r="L86" s="172"/>
      <c r="M86" s="172"/>
      <c r="N86" s="172"/>
      <c r="O86" s="172"/>
      <c r="P86" s="172"/>
      <c r="Q86" s="260"/>
      <c r="R86" s="260"/>
      <c r="S86" s="260"/>
      <c r="T86" s="114"/>
      <c r="U86" s="111"/>
      <c r="V86" s="111"/>
      <c r="W86" s="111"/>
    </row>
    <row r="87" spans="1:23" s="12" customFormat="1" ht="17.100000000000001" customHeight="1">
      <c r="A87" s="153"/>
      <c r="B87" s="153"/>
      <c r="C87" s="153"/>
      <c r="D87" s="153"/>
      <c r="E87" s="172"/>
      <c r="F87" s="172"/>
      <c r="G87" s="153"/>
      <c r="H87" s="172"/>
      <c r="I87" s="172"/>
      <c r="J87" s="172"/>
      <c r="K87" s="172"/>
      <c r="L87" s="172"/>
      <c r="M87" s="172"/>
      <c r="N87" s="172"/>
      <c r="O87" s="172"/>
      <c r="P87" s="172"/>
      <c r="Q87" s="260"/>
      <c r="R87" s="260"/>
      <c r="S87" s="260"/>
      <c r="T87" s="114"/>
      <c r="U87" s="111"/>
      <c r="V87" s="111"/>
      <c r="W87" s="111"/>
    </row>
    <row r="88" spans="1:23" s="12" customFormat="1" ht="17.100000000000001" customHeight="1">
      <c r="A88" s="153"/>
      <c r="B88" s="153"/>
      <c r="C88" s="153"/>
      <c r="D88" s="153"/>
      <c r="E88" s="172"/>
      <c r="F88" s="172"/>
      <c r="G88" s="153"/>
      <c r="H88" s="172"/>
      <c r="I88" s="172"/>
      <c r="J88" s="172"/>
      <c r="K88" s="172"/>
      <c r="L88" s="172"/>
      <c r="M88" s="172"/>
      <c r="N88" s="172"/>
      <c r="O88" s="172"/>
      <c r="P88" s="172"/>
      <c r="Q88" s="260"/>
      <c r="R88" s="260"/>
      <c r="S88" s="260"/>
      <c r="T88" s="114"/>
      <c r="U88" s="111"/>
      <c r="V88" s="111"/>
      <c r="W88" s="111"/>
    </row>
    <row r="89" spans="1:23" s="12" customFormat="1" ht="17.100000000000001" customHeight="1">
      <c r="A89" s="153"/>
      <c r="B89" s="153"/>
      <c r="C89" s="153"/>
      <c r="D89" s="153"/>
      <c r="E89" s="172"/>
      <c r="F89" s="172"/>
      <c r="G89" s="153"/>
      <c r="H89" s="172"/>
      <c r="I89" s="172"/>
      <c r="J89" s="172"/>
      <c r="K89" s="172"/>
      <c r="L89" s="172"/>
      <c r="M89" s="172"/>
      <c r="N89" s="172"/>
      <c r="O89" s="172"/>
      <c r="P89" s="172"/>
      <c r="Q89" s="260"/>
      <c r="R89" s="260"/>
      <c r="S89" s="260"/>
      <c r="T89" s="114"/>
      <c r="U89" s="111"/>
      <c r="V89" s="111"/>
      <c r="W89" s="111"/>
    </row>
    <row r="90" spans="1:23" s="12" customFormat="1" ht="17.100000000000001" customHeight="1">
      <c r="A90" s="153"/>
      <c r="B90" s="153"/>
      <c r="C90" s="153"/>
      <c r="D90" s="153"/>
      <c r="E90" s="172"/>
      <c r="F90" s="172"/>
      <c r="G90" s="153"/>
      <c r="H90" s="172"/>
      <c r="I90" s="172"/>
      <c r="J90" s="172"/>
      <c r="K90" s="172"/>
      <c r="L90" s="172"/>
      <c r="M90" s="172"/>
      <c r="N90" s="172"/>
      <c r="O90" s="172"/>
      <c r="P90" s="172"/>
      <c r="Q90" s="260"/>
      <c r="R90" s="260"/>
      <c r="S90" s="260"/>
      <c r="T90" s="114"/>
      <c r="U90" s="111"/>
      <c r="V90" s="111"/>
      <c r="W90" s="111"/>
    </row>
    <row r="91" spans="1:23" s="12" customFormat="1" ht="17.100000000000001" customHeight="1">
      <c r="A91" s="153"/>
      <c r="B91" s="153"/>
      <c r="C91" s="153"/>
      <c r="D91" s="153"/>
      <c r="E91" s="172"/>
      <c r="F91" s="172"/>
      <c r="G91" s="153"/>
      <c r="H91" s="172"/>
      <c r="I91" s="172"/>
      <c r="J91" s="172"/>
      <c r="K91" s="172"/>
      <c r="L91" s="172"/>
      <c r="M91" s="172"/>
      <c r="N91" s="172"/>
      <c r="O91" s="172"/>
      <c r="P91" s="172"/>
      <c r="Q91" s="260"/>
      <c r="R91" s="260"/>
      <c r="S91" s="260"/>
      <c r="T91" s="114"/>
      <c r="U91" s="111"/>
      <c r="V91" s="111"/>
      <c r="W91" s="111"/>
    </row>
    <row r="92" spans="1:23" s="12" customFormat="1" ht="17.100000000000001" customHeight="1">
      <c r="A92" s="153"/>
      <c r="B92" s="153"/>
      <c r="C92" s="153"/>
      <c r="D92" s="153"/>
      <c r="E92" s="172"/>
      <c r="F92" s="172"/>
      <c r="G92" s="153"/>
      <c r="H92" s="172"/>
      <c r="I92" s="172"/>
      <c r="J92" s="172"/>
      <c r="K92" s="172"/>
      <c r="L92" s="172"/>
      <c r="M92" s="172"/>
      <c r="N92" s="172"/>
      <c r="O92" s="172"/>
      <c r="P92" s="172"/>
      <c r="Q92" s="260"/>
      <c r="R92" s="260"/>
      <c r="S92" s="260"/>
      <c r="T92" s="114"/>
      <c r="U92" s="111"/>
      <c r="V92" s="111"/>
      <c r="W92" s="111"/>
    </row>
    <row r="93" spans="1:23" s="12" customFormat="1" ht="17.100000000000001" customHeight="1">
      <c r="A93" s="153"/>
      <c r="B93" s="153"/>
      <c r="C93" s="153"/>
      <c r="D93" s="153"/>
      <c r="E93" s="172"/>
      <c r="F93" s="172"/>
      <c r="G93" s="153"/>
      <c r="H93" s="172"/>
      <c r="I93" s="172"/>
      <c r="J93" s="172"/>
      <c r="K93" s="172"/>
      <c r="L93" s="172"/>
      <c r="M93" s="172"/>
      <c r="N93" s="172"/>
      <c r="O93" s="172"/>
      <c r="P93" s="172"/>
      <c r="Q93" s="260"/>
      <c r="R93" s="260"/>
      <c r="S93" s="260"/>
      <c r="T93" s="114"/>
      <c r="U93" s="111"/>
      <c r="V93" s="111"/>
      <c r="W93" s="111"/>
    </row>
    <row r="94" spans="1:23" s="12" customFormat="1" ht="17.100000000000001" customHeight="1">
      <c r="A94" s="153"/>
      <c r="B94" s="153"/>
      <c r="C94" s="153"/>
      <c r="D94" s="153"/>
      <c r="E94" s="172"/>
      <c r="F94" s="172"/>
      <c r="G94" s="153"/>
      <c r="H94" s="172"/>
      <c r="I94" s="172"/>
      <c r="J94" s="172"/>
      <c r="K94" s="172"/>
      <c r="L94" s="172"/>
      <c r="M94" s="172"/>
      <c r="N94" s="172"/>
      <c r="O94" s="172"/>
      <c r="P94" s="172"/>
      <c r="Q94" s="260"/>
      <c r="R94" s="260"/>
      <c r="S94" s="260"/>
      <c r="T94" s="114"/>
      <c r="U94" s="111"/>
      <c r="V94" s="111"/>
      <c r="W94" s="111"/>
    </row>
    <row r="95" spans="1:23" s="12" customFormat="1" ht="17.100000000000001" customHeight="1">
      <c r="A95" s="153"/>
      <c r="B95" s="153"/>
      <c r="C95" s="153"/>
      <c r="D95" s="153"/>
      <c r="E95" s="172"/>
      <c r="F95" s="172"/>
      <c r="G95" s="153"/>
      <c r="H95" s="172"/>
      <c r="I95" s="172"/>
      <c r="J95" s="172"/>
      <c r="K95" s="172"/>
      <c r="L95" s="172"/>
      <c r="M95" s="172"/>
      <c r="N95" s="172"/>
      <c r="O95" s="172"/>
      <c r="P95" s="172"/>
      <c r="Q95" s="260"/>
      <c r="R95" s="260"/>
      <c r="S95" s="260"/>
      <c r="T95" s="114"/>
      <c r="U95" s="111"/>
      <c r="V95" s="111"/>
      <c r="W95" s="111"/>
    </row>
    <row r="96" spans="1:23" s="12" customFormat="1" ht="17.100000000000001" customHeight="1">
      <c r="A96" s="153"/>
      <c r="B96" s="153"/>
      <c r="C96" s="153"/>
      <c r="D96" s="153"/>
      <c r="E96" s="172"/>
      <c r="F96" s="172"/>
      <c r="G96" s="153"/>
      <c r="H96" s="172"/>
      <c r="I96" s="172"/>
      <c r="J96" s="172"/>
      <c r="K96" s="172"/>
      <c r="L96" s="172"/>
      <c r="M96" s="172"/>
      <c r="N96" s="172"/>
      <c r="O96" s="172"/>
      <c r="P96" s="172"/>
      <c r="Q96" s="260"/>
      <c r="R96" s="260"/>
      <c r="S96" s="260"/>
      <c r="T96" s="114"/>
      <c r="U96" s="111"/>
      <c r="V96" s="111"/>
      <c r="W96" s="111"/>
    </row>
    <row r="97" spans="1:322" s="12" customFormat="1" ht="17.100000000000001" customHeight="1">
      <c r="A97" s="153"/>
      <c r="B97" s="153"/>
      <c r="C97" s="153"/>
      <c r="D97" s="153"/>
      <c r="E97" s="172"/>
      <c r="F97" s="172"/>
      <c r="G97" s="153"/>
      <c r="H97" s="172"/>
      <c r="I97" s="172"/>
      <c r="J97" s="172"/>
      <c r="K97" s="172"/>
      <c r="L97" s="172"/>
      <c r="M97" s="172"/>
      <c r="N97" s="172"/>
      <c r="O97" s="172"/>
      <c r="P97" s="172"/>
      <c r="Q97" s="260"/>
      <c r="R97" s="260"/>
      <c r="S97" s="260"/>
      <c r="T97" s="114"/>
      <c r="U97" s="111"/>
      <c r="V97" s="111"/>
      <c r="W97" s="111"/>
    </row>
    <row r="98" spans="1:322" s="12" customFormat="1" ht="17.100000000000001" customHeight="1">
      <c r="A98" s="153"/>
      <c r="B98" s="153"/>
      <c r="C98" s="153"/>
      <c r="D98" s="153"/>
      <c r="E98" s="172"/>
      <c r="F98" s="172"/>
      <c r="G98" s="153"/>
      <c r="H98" s="172"/>
      <c r="I98" s="172"/>
      <c r="J98" s="172"/>
      <c r="K98" s="172"/>
      <c r="L98" s="172"/>
      <c r="M98" s="172"/>
      <c r="N98" s="172"/>
      <c r="O98" s="172"/>
      <c r="P98" s="172"/>
      <c r="Q98" s="260"/>
      <c r="R98" s="260"/>
      <c r="S98" s="260"/>
      <c r="T98" s="114"/>
      <c r="U98" s="111"/>
      <c r="V98" s="111"/>
      <c r="W98" s="111"/>
    </row>
    <row r="99" spans="1:322" s="12" customFormat="1" ht="17.100000000000001" customHeight="1">
      <c r="A99" s="153"/>
      <c r="B99" s="153"/>
      <c r="C99" s="153"/>
      <c r="D99" s="153"/>
      <c r="E99" s="172"/>
      <c r="F99" s="172"/>
      <c r="G99" s="153"/>
      <c r="H99" s="172"/>
      <c r="I99" s="172"/>
      <c r="J99" s="172"/>
      <c r="K99" s="172"/>
      <c r="L99" s="172"/>
      <c r="M99" s="172"/>
      <c r="N99" s="172"/>
      <c r="O99" s="172"/>
      <c r="P99" s="172"/>
      <c r="Q99" s="260"/>
      <c r="R99" s="260"/>
      <c r="S99" s="260"/>
    </row>
    <row r="100" spans="1:322" s="12" customFormat="1" ht="17.100000000000001" customHeight="1">
      <c r="A100" s="153"/>
      <c r="B100" s="153"/>
      <c r="C100" s="153"/>
      <c r="D100" s="153"/>
      <c r="E100" s="172"/>
      <c r="F100" s="172"/>
      <c r="G100" s="153"/>
      <c r="H100" s="172"/>
      <c r="I100" s="172"/>
      <c r="J100" s="172"/>
      <c r="K100" s="172"/>
      <c r="L100" s="172"/>
      <c r="M100" s="172"/>
      <c r="N100" s="172"/>
      <c r="O100" s="172"/>
      <c r="P100" s="172"/>
      <c r="Q100" s="260"/>
      <c r="R100" s="260"/>
      <c r="S100" s="260"/>
    </row>
    <row r="101" spans="1:322" s="12" customFormat="1" ht="17.100000000000001" customHeight="1">
      <c r="A101" s="153"/>
      <c r="B101" s="153"/>
      <c r="C101" s="153"/>
      <c r="D101" s="153"/>
      <c r="E101" s="172"/>
      <c r="F101" s="172"/>
      <c r="G101" s="153"/>
      <c r="H101" s="172"/>
      <c r="I101" s="172"/>
      <c r="J101" s="172"/>
      <c r="K101" s="172"/>
      <c r="L101" s="172"/>
      <c r="M101" s="172"/>
      <c r="N101" s="172"/>
      <c r="O101" s="172"/>
      <c r="P101" s="172"/>
      <c r="Q101" s="260"/>
      <c r="R101" s="260"/>
      <c r="S101" s="260"/>
    </row>
    <row r="102" spans="1:322" s="12" customFormat="1" ht="17.100000000000001" customHeight="1">
      <c r="A102" s="153"/>
      <c r="B102" s="153"/>
      <c r="C102" s="153"/>
      <c r="D102" s="153"/>
      <c r="E102" s="172"/>
      <c r="F102" s="172"/>
      <c r="G102" s="153"/>
      <c r="H102" s="172"/>
      <c r="I102" s="172"/>
      <c r="J102" s="172"/>
      <c r="K102" s="172"/>
      <c r="L102" s="172"/>
      <c r="M102" s="172"/>
      <c r="N102" s="172"/>
      <c r="O102" s="172"/>
      <c r="P102" s="172"/>
      <c r="Q102" s="260"/>
      <c r="R102" s="260"/>
      <c r="S102" s="260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</row>
    <row r="103" spans="1:322" s="12" customFormat="1" ht="17.100000000000001" customHeight="1">
      <c r="A103" s="34"/>
      <c r="B103" s="109"/>
      <c r="C103" s="153"/>
      <c r="D103" s="153"/>
      <c r="E103" s="23"/>
      <c r="F103" s="172"/>
      <c r="G103" s="109"/>
      <c r="H103" s="110"/>
      <c r="I103" s="110"/>
      <c r="J103" s="23"/>
      <c r="K103" s="52"/>
      <c r="L103" s="43"/>
      <c r="M103" s="23"/>
      <c r="N103" s="23"/>
      <c r="O103" s="98"/>
      <c r="P103" s="43"/>
      <c r="Q103" s="24"/>
      <c r="R103" s="24"/>
      <c r="S103" s="24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  <c r="IW103" s="33"/>
      <c r="IX103" s="33"/>
      <c r="IY103" s="33"/>
      <c r="IZ103" s="33"/>
      <c r="JA103" s="33"/>
      <c r="JB103" s="33"/>
      <c r="JC103" s="33"/>
      <c r="JD103" s="33"/>
      <c r="JE103" s="33"/>
      <c r="JF103" s="33"/>
      <c r="JG103" s="33"/>
      <c r="JH103" s="33"/>
      <c r="JI103" s="33"/>
      <c r="JJ103" s="33"/>
      <c r="JK103" s="33"/>
      <c r="JL103" s="33"/>
      <c r="JM103" s="33"/>
      <c r="JN103" s="33"/>
      <c r="JO103" s="33"/>
      <c r="JP103" s="33"/>
      <c r="JQ103" s="33"/>
      <c r="JR103" s="33"/>
      <c r="JS103" s="33"/>
      <c r="JT103" s="33"/>
      <c r="JU103" s="33"/>
      <c r="JV103" s="33"/>
      <c r="JW103" s="33"/>
      <c r="JX103" s="33"/>
      <c r="JY103" s="33"/>
      <c r="JZ103" s="33"/>
      <c r="KA103" s="33"/>
      <c r="KB103" s="33"/>
      <c r="KC103" s="33"/>
      <c r="KD103" s="33"/>
      <c r="KE103" s="33"/>
      <c r="KF103" s="33"/>
      <c r="KG103" s="33"/>
      <c r="KH103" s="33"/>
      <c r="KI103" s="33"/>
      <c r="KJ103" s="33"/>
      <c r="KK103" s="33"/>
      <c r="KL103" s="33"/>
      <c r="KM103" s="33"/>
      <c r="KN103" s="33"/>
      <c r="KO103" s="33"/>
      <c r="KP103" s="33"/>
      <c r="KQ103" s="33"/>
      <c r="KR103" s="33"/>
      <c r="KS103" s="33"/>
      <c r="KT103" s="33"/>
      <c r="KU103" s="33"/>
      <c r="KV103" s="33"/>
      <c r="KW103" s="33"/>
      <c r="KX103" s="33"/>
      <c r="KY103" s="33"/>
      <c r="KZ103" s="33"/>
      <c r="LA103" s="33"/>
      <c r="LB103" s="33"/>
      <c r="LC103" s="33"/>
      <c r="LD103" s="33"/>
      <c r="LE103" s="33"/>
      <c r="LF103" s="33"/>
      <c r="LG103" s="33"/>
      <c r="LH103" s="33"/>
    </row>
    <row r="104" spans="1:322" s="12" customFormat="1" ht="17.100000000000001" customHeight="1"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  <c r="IW104" s="33"/>
      <c r="IX104" s="33"/>
      <c r="IY104" s="33"/>
      <c r="IZ104" s="33"/>
      <c r="JA104" s="33"/>
      <c r="JB104" s="33"/>
      <c r="JC104" s="33"/>
      <c r="JD104" s="33"/>
      <c r="JE104" s="33"/>
      <c r="JF104" s="33"/>
      <c r="JG104" s="33"/>
      <c r="JH104" s="33"/>
      <c r="JI104" s="33"/>
      <c r="JJ104" s="33"/>
      <c r="JK104" s="33"/>
      <c r="JL104" s="33"/>
      <c r="JM104" s="33"/>
      <c r="JN104" s="33"/>
      <c r="JO104" s="33"/>
      <c r="JP104" s="33"/>
      <c r="JQ104" s="33"/>
      <c r="JR104" s="33"/>
      <c r="JS104" s="33"/>
      <c r="JT104" s="33"/>
      <c r="JU104" s="33"/>
      <c r="JV104" s="33"/>
      <c r="JW104" s="33"/>
      <c r="JX104" s="33"/>
      <c r="JY104" s="33"/>
      <c r="JZ104" s="33"/>
      <c r="KA104" s="33"/>
      <c r="KB104" s="33"/>
      <c r="KC104" s="33"/>
      <c r="KD104" s="33"/>
      <c r="KE104" s="33"/>
      <c r="KF104" s="33"/>
      <c r="KG104" s="33"/>
      <c r="KH104" s="33"/>
      <c r="KI104" s="33"/>
      <c r="KJ104" s="33"/>
      <c r="KK104" s="33"/>
      <c r="KL104" s="33"/>
      <c r="KM104" s="33"/>
      <c r="KN104" s="33"/>
      <c r="KO104" s="33"/>
      <c r="KP104" s="33"/>
      <c r="KQ104" s="33"/>
      <c r="KR104" s="33"/>
      <c r="KS104" s="33"/>
      <c r="KT104" s="33"/>
      <c r="KU104" s="33"/>
      <c r="KV104" s="33"/>
      <c r="KW104" s="33"/>
      <c r="KX104" s="33"/>
      <c r="KY104" s="33"/>
      <c r="KZ104" s="33"/>
      <c r="LA104" s="33"/>
      <c r="LB104" s="33"/>
      <c r="LC104" s="33"/>
      <c r="LD104" s="33"/>
      <c r="LE104" s="33"/>
      <c r="LF104" s="33"/>
      <c r="LG104" s="33"/>
      <c r="LH104" s="33"/>
    </row>
    <row r="105" spans="1:322" s="12" customFormat="1" ht="17.100000000000001" customHeight="1">
      <c r="A105" s="17" t="s">
        <v>140</v>
      </c>
      <c r="L105" s="17" t="s">
        <v>141</v>
      </c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  <c r="IW105" s="33"/>
      <c r="IX105" s="33"/>
      <c r="IY105" s="33"/>
      <c r="IZ105" s="33"/>
      <c r="JA105" s="33"/>
      <c r="JB105" s="33"/>
      <c r="JC105" s="33"/>
      <c r="JD105" s="33"/>
      <c r="JE105" s="33"/>
      <c r="JF105" s="33"/>
      <c r="JG105" s="33"/>
      <c r="JH105" s="33"/>
      <c r="JI105" s="33"/>
      <c r="JJ105" s="33"/>
      <c r="JK105" s="33"/>
      <c r="JL105" s="33"/>
      <c r="JM105" s="33"/>
      <c r="JN105" s="33"/>
      <c r="JO105" s="33"/>
      <c r="JP105" s="33"/>
      <c r="JQ105" s="33"/>
      <c r="JR105" s="33"/>
      <c r="JS105" s="33"/>
      <c r="JT105" s="33"/>
      <c r="JU105" s="33"/>
      <c r="JV105" s="33"/>
      <c r="JW105" s="33"/>
      <c r="JX105" s="33"/>
      <c r="JY105" s="33"/>
      <c r="JZ105" s="33"/>
      <c r="KA105" s="33"/>
      <c r="KB105" s="33"/>
      <c r="KC105" s="33"/>
      <c r="KD105" s="33"/>
      <c r="KE105" s="33"/>
      <c r="KF105" s="33"/>
      <c r="KG105" s="33"/>
      <c r="KH105" s="33"/>
      <c r="KI105" s="33"/>
      <c r="KJ105" s="33"/>
      <c r="KK105" s="33"/>
      <c r="KL105" s="33"/>
      <c r="KM105" s="33"/>
      <c r="KN105" s="33"/>
      <c r="KO105" s="33"/>
      <c r="KP105" s="33"/>
      <c r="KQ105" s="33"/>
      <c r="KR105" s="33"/>
      <c r="KS105" s="33"/>
      <c r="KT105" s="33"/>
      <c r="KU105" s="33"/>
      <c r="KV105" s="33"/>
      <c r="KW105" s="33"/>
      <c r="KX105" s="33"/>
      <c r="KY105" s="33"/>
      <c r="KZ105" s="33"/>
      <c r="LA105" s="33"/>
      <c r="LB105" s="33"/>
      <c r="LC105" s="33"/>
      <c r="LD105" s="33"/>
      <c r="LE105" s="33"/>
      <c r="LF105" s="33"/>
      <c r="LG105" s="33"/>
      <c r="LH105" s="33"/>
      <c r="LI105" s="33"/>
      <c r="LJ105" s="33"/>
    </row>
    <row r="106" spans="1:322" s="12" customFormat="1" ht="17.100000000000001" customHeight="1">
      <c r="A106" s="568" t="s">
        <v>159</v>
      </c>
      <c r="B106" s="568"/>
      <c r="C106" s="568"/>
      <c r="D106" s="568"/>
      <c r="E106" s="568"/>
      <c r="F106" s="569"/>
      <c r="G106" s="570" t="s">
        <v>160</v>
      </c>
      <c r="H106" s="568"/>
      <c r="I106" s="568"/>
      <c r="J106" s="569"/>
      <c r="L106" s="573" t="s">
        <v>2</v>
      </c>
      <c r="M106" s="571" t="s">
        <v>161</v>
      </c>
      <c r="N106" s="571" t="s">
        <v>96</v>
      </c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  <c r="IW106" s="33"/>
      <c r="IX106" s="33"/>
      <c r="IY106" s="33"/>
      <c r="IZ106" s="33"/>
      <c r="JA106" s="33"/>
      <c r="JB106" s="33"/>
      <c r="JC106" s="33"/>
      <c r="JD106" s="33"/>
      <c r="JE106" s="33"/>
      <c r="JF106" s="33"/>
      <c r="JG106" s="33"/>
      <c r="JH106" s="33"/>
      <c r="JI106" s="33"/>
      <c r="JJ106" s="33"/>
      <c r="JK106" s="33"/>
      <c r="JL106" s="33"/>
      <c r="JM106" s="33"/>
      <c r="JN106" s="33"/>
      <c r="JO106" s="33"/>
      <c r="JP106" s="33"/>
      <c r="JQ106" s="33"/>
      <c r="JR106" s="33"/>
      <c r="JS106" s="33"/>
      <c r="JT106" s="33"/>
      <c r="JU106" s="33"/>
      <c r="JV106" s="33"/>
      <c r="JW106" s="33"/>
      <c r="JX106" s="33"/>
      <c r="JY106" s="33"/>
      <c r="JZ106" s="33"/>
      <c r="KA106" s="33"/>
      <c r="KB106" s="33"/>
      <c r="KC106" s="33"/>
      <c r="KD106" s="33"/>
      <c r="KE106" s="33"/>
      <c r="KF106" s="33"/>
      <c r="KG106" s="33"/>
      <c r="KH106" s="33"/>
      <c r="KI106" s="33"/>
      <c r="KJ106" s="33"/>
      <c r="KK106" s="33"/>
      <c r="KL106" s="33"/>
      <c r="KM106" s="33"/>
      <c r="KN106" s="33"/>
      <c r="KO106" s="33"/>
      <c r="KP106" s="33"/>
      <c r="KQ106" s="33"/>
      <c r="KR106" s="33"/>
      <c r="KS106" s="33"/>
      <c r="KT106" s="33"/>
      <c r="KU106" s="33"/>
      <c r="KV106" s="33"/>
      <c r="KW106" s="33"/>
      <c r="KX106" s="33"/>
      <c r="KY106" s="33"/>
      <c r="KZ106" s="33"/>
      <c r="LA106" s="33"/>
      <c r="LB106" s="33"/>
      <c r="LC106" s="33"/>
      <c r="LD106" s="33"/>
      <c r="LE106" s="33"/>
      <c r="LF106" s="33"/>
      <c r="LG106" s="33"/>
      <c r="LH106" s="33"/>
      <c r="LI106" s="33"/>
      <c r="LJ106" s="33"/>
    </row>
    <row r="107" spans="1:322" s="19" customFormat="1" ht="18" customHeight="1">
      <c r="A107" s="117" t="s">
        <v>152</v>
      </c>
      <c r="B107" s="117" t="s">
        <v>97</v>
      </c>
      <c r="C107" s="117" t="s">
        <v>153</v>
      </c>
      <c r="D107" s="117" t="s">
        <v>155</v>
      </c>
      <c r="E107" s="117" t="s">
        <v>156</v>
      </c>
      <c r="F107" s="117" t="s">
        <v>157</v>
      </c>
      <c r="G107" s="117" t="s">
        <v>97</v>
      </c>
      <c r="H107" s="117" t="s">
        <v>154</v>
      </c>
      <c r="I107" s="117" t="s">
        <v>139</v>
      </c>
      <c r="J107" s="117" t="s">
        <v>158</v>
      </c>
      <c r="K107" s="12"/>
      <c r="L107" s="574"/>
      <c r="M107" s="572"/>
      <c r="N107" s="572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  <c r="IW107" s="33"/>
      <c r="IX107" s="33"/>
      <c r="IY107" s="33"/>
      <c r="IZ107" s="33"/>
      <c r="JA107" s="33"/>
      <c r="JB107" s="33"/>
      <c r="JC107" s="33"/>
      <c r="JD107" s="33"/>
      <c r="JE107" s="33"/>
      <c r="JF107" s="33"/>
      <c r="JG107" s="33"/>
      <c r="JH107" s="33"/>
      <c r="JI107" s="33"/>
      <c r="JJ107" s="33"/>
      <c r="JK107" s="33"/>
      <c r="JL107" s="33"/>
      <c r="JM107" s="33"/>
      <c r="JN107" s="33"/>
      <c r="JO107" s="33"/>
      <c r="JP107" s="33"/>
      <c r="JQ107" s="33"/>
      <c r="JR107" s="33"/>
      <c r="JS107" s="33"/>
      <c r="JT107" s="33"/>
      <c r="JU107" s="33"/>
      <c r="JV107" s="33"/>
      <c r="JW107" s="33"/>
      <c r="JX107" s="33"/>
      <c r="JY107" s="33"/>
      <c r="JZ107" s="33"/>
      <c r="KA107" s="33"/>
      <c r="KB107" s="33"/>
      <c r="KC107" s="33"/>
      <c r="KD107" s="33"/>
      <c r="KE107" s="33"/>
      <c r="KF107" s="33"/>
      <c r="KG107" s="33"/>
      <c r="KH107" s="33"/>
      <c r="KI107" s="33"/>
      <c r="KJ107" s="33"/>
      <c r="KK107" s="33"/>
      <c r="KL107" s="33"/>
      <c r="KM107" s="33"/>
      <c r="KN107" s="33"/>
      <c r="KO107" s="33"/>
      <c r="KP107" s="33"/>
      <c r="KQ107" s="33"/>
      <c r="KR107" s="33"/>
      <c r="KS107" s="33"/>
      <c r="KT107" s="33"/>
      <c r="KU107" s="33"/>
      <c r="KV107" s="33"/>
      <c r="KW107" s="33"/>
      <c r="KX107" s="33"/>
      <c r="KY107" s="33"/>
      <c r="KZ107" s="33"/>
      <c r="LA107" s="33"/>
      <c r="LB107" s="33"/>
      <c r="LC107" s="33"/>
      <c r="LD107" s="33"/>
      <c r="LE107" s="33"/>
      <c r="LF107" s="33"/>
      <c r="LG107" s="33"/>
      <c r="LH107" s="33"/>
      <c r="LI107" s="33"/>
      <c r="LJ107" s="33"/>
    </row>
    <row r="108" spans="1:322" ht="17.100000000000001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12"/>
      <c r="L108" s="97"/>
      <c r="M108" s="97"/>
      <c r="N108" s="97"/>
    </row>
    <row r="109" spans="1:322" ht="17.100000000000001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12"/>
      <c r="L109" s="97"/>
      <c r="M109" s="97"/>
      <c r="N109" s="97"/>
    </row>
    <row r="110" spans="1:322" ht="17.100000000000001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12"/>
      <c r="L110" s="97"/>
      <c r="M110" s="97"/>
      <c r="N110" s="97"/>
    </row>
    <row r="111" spans="1:322" ht="17.100000000000001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12"/>
      <c r="L111" s="97"/>
      <c r="M111" s="97"/>
      <c r="N111" s="97"/>
    </row>
    <row r="112" spans="1:322" ht="17.100000000000001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12"/>
      <c r="L112" s="97"/>
      <c r="M112" s="97"/>
      <c r="N112" s="97"/>
    </row>
    <row r="113" spans="1:14" ht="17.100000000000001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12"/>
      <c r="L113" s="97"/>
      <c r="M113" s="97"/>
      <c r="N113" s="97"/>
    </row>
    <row r="114" spans="1:14" ht="17.100000000000001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12"/>
      <c r="L114" s="97"/>
      <c r="M114" s="97"/>
      <c r="N114" s="97"/>
    </row>
    <row r="115" spans="1:14" ht="17.100000000000001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12"/>
      <c r="L115" s="97"/>
      <c r="M115" s="97"/>
      <c r="N115" s="97"/>
    </row>
    <row r="116" spans="1:14" ht="17.100000000000001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12"/>
      <c r="L116" s="97"/>
      <c r="M116" s="97"/>
      <c r="N116" s="97"/>
    </row>
    <row r="117" spans="1:14" ht="17.100000000000001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12"/>
      <c r="L117" s="97"/>
      <c r="M117" s="97"/>
      <c r="N117" s="97"/>
    </row>
    <row r="118" spans="1:14" ht="17.100000000000001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12"/>
      <c r="L118" s="97"/>
      <c r="M118" s="97"/>
      <c r="N118" s="97"/>
    </row>
    <row r="119" spans="1:14" ht="17.100000000000001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12"/>
      <c r="L119" s="97"/>
      <c r="M119" s="97"/>
      <c r="N119" s="97"/>
    </row>
    <row r="120" spans="1:14" ht="17.100000000000001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12"/>
      <c r="L120" s="97"/>
      <c r="M120" s="97"/>
      <c r="N120" s="97"/>
    </row>
    <row r="121" spans="1:14" ht="17.100000000000001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12"/>
      <c r="L121" s="97"/>
      <c r="M121" s="97"/>
      <c r="N121" s="97"/>
    </row>
    <row r="122" spans="1:14" ht="17.100000000000001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12"/>
      <c r="L122" s="97"/>
      <c r="M122" s="97"/>
      <c r="N122" s="97"/>
    </row>
    <row r="123" spans="1:14" ht="17.100000000000001" customHeight="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2"/>
      <c r="L123" s="118"/>
      <c r="M123" s="118"/>
      <c r="N123" s="118"/>
    </row>
    <row r="124" spans="1:14" ht="17.100000000000001" customHeight="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2"/>
      <c r="L124" s="118"/>
      <c r="M124" s="118"/>
      <c r="N124" s="118"/>
    </row>
    <row r="125" spans="1:14" ht="17.100000000000001" customHeight="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2"/>
      <c r="L125" s="118"/>
      <c r="M125" s="118"/>
      <c r="N125" s="118"/>
    </row>
    <row r="126" spans="1:14" ht="17.100000000000001" customHeight="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2"/>
      <c r="L126" s="118"/>
      <c r="M126" s="118"/>
      <c r="N126" s="118"/>
    </row>
    <row r="127" spans="1:14" ht="17.100000000000001" customHeight="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2"/>
      <c r="L127" s="118"/>
      <c r="M127" s="118"/>
      <c r="N127" s="118"/>
    </row>
    <row r="128" spans="1:14" ht="17.100000000000001" customHeight="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2"/>
      <c r="L128" s="118"/>
      <c r="M128" s="118"/>
      <c r="N128" s="118"/>
    </row>
    <row r="129" spans="1:322" ht="17.100000000000001" customHeight="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2"/>
      <c r="L129" s="118"/>
      <c r="M129" s="118"/>
      <c r="N129" s="118"/>
    </row>
    <row r="130" spans="1:322" ht="17.100000000000001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2"/>
      <c r="L130" s="118"/>
      <c r="M130" s="118"/>
      <c r="N130" s="118"/>
    </row>
    <row r="131" spans="1:322" ht="17.100000000000001" customHeight="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2"/>
      <c r="L131" s="118"/>
      <c r="M131" s="118"/>
      <c r="N131" s="118"/>
    </row>
    <row r="132" spans="1:322" ht="17.100000000000001" customHeight="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2"/>
      <c r="L132" s="118"/>
      <c r="M132" s="118"/>
      <c r="N132" s="118"/>
    </row>
    <row r="133" spans="1:322" ht="17.100000000000001" customHeight="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2"/>
      <c r="L133" s="118"/>
      <c r="M133" s="118"/>
      <c r="N133" s="118"/>
    </row>
    <row r="134" spans="1:322" ht="17.100000000000001" customHeight="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2"/>
      <c r="L134" s="118"/>
      <c r="M134" s="118"/>
      <c r="N134" s="118"/>
    </row>
    <row r="135" spans="1:322" ht="17.100000000000001" customHeight="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2"/>
      <c r="L135" s="118"/>
      <c r="M135" s="118"/>
      <c r="N135" s="118"/>
    </row>
    <row r="136" spans="1:322" ht="17.100000000000001" customHeight="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2"/>
      <c r="L136" s="118"/>
      <c r="M136" s="118"/>
      <c r="N136" s="118"/>
    </row>
    <row r="137" spans="1:322" ht="17.100000000000001" customHeigh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2"/>
      <c r="L137" s="118"/>
      <c r="M137" s="118"/>
      <c r="N137" s="118"/>
    </row>
    <row r="138" spans="1:322" ht="17.100000000000001" customHeight="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2"/>
      <c r="L138" s="118"/>
      <c r="M138" s="118"/>
      <c r="N138" s="118"/>
    </row>
    <row r="139" spans="1:322" ht="17.100000000000001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2"/>
      <c r="L139" s="118"/>
      <c r="M139" s="118"/>
      <c r="N139" s="118"/>
    </row>
    <row r="140" spans="1:322" ht="17.100000000000001" customHeight="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2"/>
      <c r="L140" s="118"/>
      <c r="M140" s="118"/>
      <c r="N140" s="118"/>
    </row>
    <row r="141" spans="1:322" ht="17.100000000000001" customHeight="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2"/>
      <c r="L141" s="118"/>
      <c r="M141" s="118"/>
      <c r="N141" s="118"/>
    </row>
    <row r="142" spans="1:322" ht="17.100000000000001" customHeight="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2"/>
      <c r="L142" s="118"/>
      <c r="M142" s="118"/>
      <c r="N142" s="118"/>
    </row>
    <row r="143" spans="1:322" ht="17.100000000000001" customHeight="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2"/>
      <c r="L143" s="118"/>
      <c r="M143" s="118"/>
      <c r="N143" s="118"/>
      <c r="AE143" s="12"/>
      <c r="AF143" s="12"/>
      <c r="AG143" s="12"/>
      <c r="AH143" s="12"/>
      <c r="AI143" s="12"/>
      <c r="AJ143" s="12"/>
    </row>
    <row r="144" spans="1:322" ht="17.100000000000001" customHeight="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2"/>
      <c r="L144" s="118"/>
      <c r="M144" s="118"/>
      <c r="N144" s="11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  <c r="IW144" s="12"/>
      <c r="IX144" s="12"/>
      <c r="IY144" s="12"/>
      <c r="IZ144" s="12"/>
      <c r="JA144" s="12"/>
      <c r="JB144" s="12"/>
      <c r="JC144" s="12"/>
      <c r="JD144" s="12"/>
      <c r="JE144" s="12"/>
      <c r="JF144" s="12"/>
      <c r="JG144" s="12"/>
      <c r="JH144" s="12"/>
      <c r="JI144" s="12"/>
      <c r="JJ144" s="12"/>
      <c r="JK144" s="12"/>
      <c r="JL144" s="12"/>
      <c r="JM144" s="12"/>
      <c r="JN144" s="12"/>
      <c r="JO144" s="12"/>
      <c r="JP144" s="12"/>
      <c r="JQ144" s="12"/>
      <c r="JR144" s="12"/>
      <c r="JS144" s="12"/>
      <c r="JT144" s="12"/>
      <c r="JU144" s="12"/>
      <c r="JV144" s="12"/>
      <c r="JW144" s="12"/>
      <c r="JX144" s="12"/>
      <c r="JY144" s="12"/>
      <c r="JZ144" s="12"/>
      <c r="KA144" s="12"/>
      <c r="KB144" s="12"/>
      <c r="KC144" s="12"/>
      <c r="KD144" s="12"/>
      <c r="KE144" s="12"/>
      <c r="KF144" s="12"/>
      <c r="KG144" s="12"/>
      <c r="KH144" s="12"/>
      <c r="KI144" s="12"/>
      <c r="KJ144" s="12"/>
      <c r="KK144" s="12"/>
      <c r="KL144" s="12"/>
      <c r="KM144" s="12"/>
      <c r="KN144" s="12"/>
      <c r="KO144" s="12"/>
      <c r="KP144" s="12"/>
      <c r="KQ144" s="12"/>
      <c r="KR144" s="12"/>
      <c r="KS144" s="12"/>
      <c r="KT144" s="12"/>
      <c r="KU144" s="12"/>
      <c r="KV144" s="12"/>
      <c r="KW144" s="12"/>
      <c r="KX144" s="12"/>
      <c r="KY144" s="12"/>
      <c r="KZ144" s="12"/>
      <c r="LA144" s="12"/>
      <c r="LB144" s="12"/>
      <c r="LC144" s="12"/>
      <c r="LD144" s="12"/>
      <c r="LE144" s="12"/>
      <c r="LF144" s="12"/>
      <c r="LG144" s="12"/>
      <c r="LH144" s="12"/>
      <c r="LI144" s="12"/>
      <c r="LJ144" s="12"/>
    </row>
    <row r="145" spans="1:322" ht="17.100000000000001" customHeight="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2"/>
      <c r="L145" s="118"/>
      <c r="M145" s="118"/>
      <c r="N145" s="118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  <c r="IY145" s="19"/>
      <c r="IZ145" s="19"/>
      <c r="JA145" s="19"/>
      <c r="JB145" s="19"/>
      <c r="JC145" s="19"/>
      <c r="JD145" s="19"/>
      <c r="JE145" s="19"/>
      <c r="JF145" s="19"/>
      <c r="JG145" s="19"/>
      <c r="JH145" s="19"/>
      <c r="JI145" s="19"/>
      <c r="JJ145" s="19"/>
      <c r="JK145" s="19"/>
      <c r="JL145" s="19"/>
      <c r="JM145" s="19"/>
      <c r="JN145" s="19"/>
      <c r="JO145" s="19"/>
      <c r="JP145" s="19"/>
      <c r="JQ145" s="19"/>
      <c r="JR145" s="19"/>
      <c r="JS145" s="19"/>
      <c r="JT145" s="19"/>
      <c r="JU145" s="19"/>
      <c r="JV145" s="19"/>
      <c r="JW145" s="19"/>
      <c r="JX145" s="19"/>
      <c r="JY145" s="19"/>
      <c r="JZ145" s="19"/>
      <c r="KA145" s="19"/>
      <c r="KB145" s="19"/>
      <c r="KC145" s="19"/>
      <c r="KD145" s="19"/>
      <c r="KE145" s="19"/>
      <c r="KF145" s="19"/>
      <c r="KG145" s="19"/>
      <c r="KH145" s="19"/>
      <c r="KI145" s="19"/>
      <c r="KJ145" s="19"/>
      <c r="KK145" s="19"/>
      <c r="KL145" s="19"/>
      <c r="KM145" s="19"/>
      <c r="KN145" s="19"/>
      <c r="KO145" s="19"/>
      <c r="KP145" s="19"/>
      <c r="KQ145" s="19"/>
      <c r="KR145" s="19"/>
      <c r="KS145" s="19"/>
      <c r="KT145" s="19"/>
      <c r="KU145" s="19"/>
      <c r="KV145" s="19"/>
      <c r="KW145" s="19"/>
      <c r="KX145" s="19"/>
      <c r="KY145" s="19"/>
      <c r="KZ145" s="19"/>
      <c r="LA145" s="19"/>
      <c r="LB145" s="19"/>
      <c r="LC145" s="19"/>
      <c r="LD145" s="19"/>
      <c r="LE145" s="19"/>
      <c r="LF145" s="19"/>
      <c r="LG145" s="19"/>
      <c r="LH145" s="19"/>
      <c r="LI145" s="19"/>
      <c r="LJ145" s="19"/>
    </row>
    <row r="146" spans="1:322" ht="17.100000000000001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2"/>
      <c r="L146" s="118"/>
      <c r="M146" s="118"/>
      <c r="N146" s="118"/>
    </row>
    <row r="147" spans="1:322" s="259" customFormat="1" ht="17.100000000000001" customHeight="1">
      <c r="A147" s="258"/>
      <c r="B147" s="258"/>
      <c r="C147" s="258"/>
      <c r="D147" s="258"/>
      <c r="E147" s="258"/>
      <c r="F147" s="258"/>
      <c r="G147" s="258"/>
      <c r="H147" s="258"/>
      <c r="I147" s="258"/>
      <c r="J147" s="258"/>
      <c r="K147" s="12"/>
      <c r="L147" s="258"/>
      <c r="M147" s="258"/>
      <c r="N147" s="258"/>
    </row>
    <row r="148" spans="1:322" s="259" customFormat="1" ht="17.100000000000001" customHeight="1">
      <c r="A148" s="258"/>
      <c r="B148" s="258"/>
      <c r="C148" s="258"/>
      <c r="D148" s="258"/>
      <c r="E148" s="258"/>
      <c r="F148" s="258"/>
      <c r="G148" s="258"/>
      <c r="H148" s="258"/>
      <c r="I148" s="258"/>
      <c r="J148" s="258"/>
      <c r="K148" s="12"/>
      <c r="L148" s="258"/>
      <c r="M148" s="258"/>
      <c r="N148" s="258"/>
    </row>
    <row r="149" spans="1:322" s="259" customFormat="1" ht="17.100000000000001" customHeight="1">
      <c r="A149" s="258"/>
      <c r="B149" s="258"/>
      <c r="C149" s="258"/>
      <c r="D149" s="258"/>
      <c r="E149" s="258"/>
      <c r="F149" s="258"/>
      <c r="G149" s="258"/>
      <c r="H149" s="258"/>
      <c r="I149" s="258"/>
      <c r="J149" s="258"/>
      <c r="K149" s="12"/>
      <c r="L149" s="258"/>
      <c r="M149" s="258"/>
      <c r="N149" s="258"/>
    </row>
    <row r="150" spans="1:322" s="259" customFormat="1" ht="17.100000000000001" customHeight="1">
      <c r="A150" s="258"/>
      <c r="B150" s="258"/>
      <c r="C150" s="258"/>
      <c r="D150" s="258"/>
      <c r="E150" s="258"/>
      <c r="F150" s="258"/>
      <c r="G150" s="258"/>
      <c r="H150" s="258"/>
      <c r="I150" s="258"/>
      <c r="J150" s="258"/>
      <c r="K150" s="12"/>
      <c r="L150" s="258"/>
      <c r="M150" s="258"/>
      <c r="N150" s="258"/>
    </row>
    <row r="151" spans="1:322" s="259" customFormat="1" ht="17.100000000000001" customHeight="1">
      <c r="A151" s="258"/>
      <c r="B151" s="258"/>
      <c r="C151" s="258"/>
      <c r="D151" s="258"/>
      <c r="E151" s="258"/>
      <c r="F151" s="258"/>
      <c r="G151" s="258"/>
      <c r="H151" s="258"/>
      <c r="I151" s="258"/>
      <c r="J151" s="258"/>
      <c r="K151" s="12"/>
      <c r="L151" s="258"/>
      <c r="M151" s="258"/>
      <c r="N151" s="258"/>
    </row>
    <row r="152" spans="1:322" s="259" customFormat="1" ht="17.100000000000001" customHeight="1">
      <c r="A152" s="258"/>
      <c r="B152" s="258"/>
      <c r="C152" s="258"/>
      <c r="D152" s="258"/>
      <c r="E152" s="258"/>
      <c r="F152" s="258"/>
      <c r="G152" s="258"/>
      <c r="H152" s="258"/>
      <c r="I152" s="258"/>
      <c r="J152" s="258"/>
      <c r="K152" s="12"/>
      <c r="L152" s="258"/>
      <c r="M152" s="258"/>
      <c r="N152" s="258"/>
    </row>
    <row r="153" spans="1:322" s="259" customFormat="1" ht="17.100000000000001" customHeight="1">
      <c r="A153" s="258"/>
      <c r="B153" s="258"/>
      <c r="C153" s="258"/>
      <c r="D153" s="258"/>
      <c r="E153" s="258"/>
      <c r="F153" s="258"/>
      <c r="G153" s="258"/>
      <c r="H153" s="258"/>
      <c r="I153" s="258"/>
      <c r="J153" s="258"/>
      <c r="K153" s="12"/>
      <c r="L153" s="258"/>
      <c r="M153" s="258"/>
      <c r="N153" s="258"/>
    </row>
    <row r="154" spans="1:322" s="259" customFormat="1" ht="17.100000000000001" customHeight="1">
      <c r="A154" s="258"/>
      <c r="B154" s="258"/>
      <c r="C154" s="258"/>
      <c r="D154" s="258"/>
      <c r="E154" s="258"/>
      <c r="F154" s="258"/>
      <c r="G154" s="258"/>
      <c r="H154" s="258"/>
      <c r="I154" s="258"/>
      <c r="J154" s="258"/>
      <c r="K154" s="12"/>
      <c r="L154" s="258"/>
      <c r="M154" s="258"/>
      <c r="N154" s="258"/>
    </row>
    <row r="155" spans="1:322" s="259" customFormat="1" ht="17.100000000000001" customHeight="1">
      <c r="A155" s="258"/>
      <c r="B155" s="258"/>
      <c r="C155" s="258"/>
      <c r="D155" s="258"/>
      <c r="E155" s="258"/>
      <c r="F155" s="258"/>
      <c r="G155" s="258"/>
      <c r="H155" s="258"/>
      <c r="I155" s="258"/>
      <c r="J155" s="258"/>
      <c r="K155" s="12"/>
      <c r="L155" s="258"/>
      <c r="M155" s="258"/>
      <c r="N155" s="258"/>
    </row>
    <row r="156" spans="1:322" s="259" customFormat="1" ht="17.100000000000001" customHeight="1">
      <c r="A156" s="258"/>
      <c r="B156" s="258"/>
      <c r="C156" s="258"/>
      <c r="D156" s="258"/>
      <c r="E156" s="258"/>
      <c r="F156" s="258"/>
      <c r="G156" s="258"/>
      <c r="H156" s="258"/>
      <c r="I156" s="258"/>
      <c r="J156" s="258"/>
      <c r="K156" s="12"/>
      <c r="L156" s="258"/>
      <c r="M156" s="258"/>
      <c r="N156" s="258"/>
    </row>
    <row r="157" spans="1:322" s="259" customFormat="1" ht="17.100000000000001" customHeight="1">
      <c r="A157" s="258"/>
      <c r="B157" s="258"/>
      <c r="C157" s="258"/>
      <c r="D157" s="258"/>
      <c r="E157" s="258"/>
      <c r="F157" s="258"/>
      <c r="G157" s="258"/>
      <c r="H157" s="258"/>
      <c r="I157" s="258"/>
      <c r="J157" s="258"/>
      <c r="K157" s="12"/>
      <c r="L157" s="258"/>
      <c r="M157" s="258"/>
      <c r="N157" s="258"/>
    </row>
    <row r="158" spans="1:322" s="259" customFormat="1" ht="17.100000000000001" customHeight="1">
      <c r="A158" s="258"/>
      <c r="B158" s="258"/>
      <c r="C158" s="258"/>
      <c r="D158" s="258"/>
      <c r="E158" s="258"/>
      <c r="F158" s="258"/>
      <c r="G158" s="258"/>
      <c r="H158" s="258"/>
      <c r="I158" s="258"/>
      <c r="J158" s="258"/>
      <c r="K158" s="12"/>
      <c r="L158" s="258"/>
      <c r="M158" s="258"/>
      <c r="N158" s="258"/>
    </row>
    <row r="159" spans="1:322" s="259" customFormat="1" ht="17.100000000000001" customHeight="1">
      <c r="A159" s="258"/>
      <c r="B159" s="258"/>
      <c r="C159" s="258"/>
      <c r="D159" s="258"/>
      <c r="E159" s="258"/>
      <c r="F159" s="258"/>
      <c r="G159" s="258"/>
      <c r="H159" s="258"/>
      <c r="I159" s="258"/>
      <c r="J159" s="258"/>
      <c r="K159" s="12"/>
      <c r="L159" s="258"/>
      <c r="M159" s="258"/>
      <c r="N159" s="258"/>
    </row>
    <row r="160" spans="1:322" s="259" customFormat="1" ht="17.100000000000001" customHeight="1">
      <c r="A160" s="258"/>
      <c r="B160" s="258"/>
      <c r="C160" s="258"/>
      <c r="D160" s="258"/>
      <c r="E160" s="258"/>
      <c r="F160" s="258"/>
      <c r="G160" s="258"/>
      <c r="H160" s="258"/>
      <c r="I160" s="258"/>
      <c r="J160" s="258"/>
      <c r="K160" s="12"/>
      <c r="L160" s="258"/>
      <c r="M160" s="258"/>
      <c r="N160" s="258"/>
    </row>
    <row r="161" spans="1:14" s="259" customFormat="1" ht="17.100000000000001" customHeight="1">
      <c r="A161" s="258"/>
      <c r="B161" s="258"/>
      <c r="C161" s="258"/>
      <c r="D161" s="258"/>
      <c r="E161" s="258"/>
      <c r="F161" s="258"/>
      <c r="G161" s="258"/>
      <c r="H161" s="258"/>
      <c r="I161" s="258"/>
      <c r="J161" s="258"/>
      <c r="K161" s="12"/>
      <c r="L161" s="258"/>
      <c r="M161" s="258"/>
      <c r="N161" s="258"/>
    </row>
    <row r="162" spans="1:14" s="259" customFormat="1" ht="17.100000000000001" customHeight="1">
      <c r="A162" s="258"/>
      <c r="B162" s="258"/>
      <c r="C162" s="258"/>
      <c r="D162" s="258"/>
      <c r="E162" s="258"/>
      <c r="F162" s="258"/>
      <c r="G162" s="258"/>
      <c r="H162" s="258"/>
      <c r="I162" s="258"/>
      <c r="J162" s="258"/>
      <c r="K162" s="12"/>
      <c r="L162" s="258"/>
      <c r="M162" s="258"/>
      <c r="N162" s="258"/>
    </row>
    <row r="163" spans="1:14" s="259" customFormat="1" ht="17.100000000000001" customHeight="1">
      <c r="A163" s="258"/>
      <c r="B163" s="258"/>
      <c r="C163" s="258"/>
      <c r="D163" s="258"/>
      <c r="E163" s="258"/>
      <c r="F163" s="258"/>
      <c r="G163" s="258"/>
      <c r="H163" s="258"/>
      <c r="I163" s="258"/>
      <c r="J163" s="258"/>
      <c r="K163" s="12"/>
      <c r="L163" s="258"/>
      <c r="M163" s="258"/>
      <c r="N163" s="258"/>
    </row>
    <row r="164" spans="1:14" s="259" customFormat="1" ht="17.100000000000001" customHeight="1">
      <c r="A164" s="258"/>
      <c r="B164" s="258"/>
      <c r="C164" s="258"/>
      <c r="D164" s="258"/>
      <c r="E164" s="258"/>
      <c r="F164" s="258"/>
      <c r="G164" s="258"/>
      <c r="H164" s="258"/>
      <c r="I164" s="258"/>
      <c r="J164" s="258"/>
      <c r="K164" s="12"/>
      <c r="L164" s="258"/>
      <c r="M164" s="258"/>
      <c r="N164" s="258"/>
    </row>
    <row r="165" spans="1:14" s="259" customFormat="1" ht="17.100000000000001" customHeight="1">
      <c r="A165" s="258"/>
      <c r="B165" s="258"/>
      <c r="C165" s="258"/>
      <c r="D165" s="258"/>
      <c r="E165" s="258"/>
      <c r="F165" s="258"/>
      <c r="G165" s="258"/>
      <c r="H165" s="258"/>
      <c r="I165" s="258"/>
      <c r="J165" s="258"/>
      <c r="K165" s="12"/>
      <c r="L165" s="258"/>
      <c r="M165" s="258"/>
      <c r="N165" s="258"/>
    </row>
    <row r="166" spans="1:14" s="259" customFormat="1" ht="17.100000000000001" customHeight="1">
      <c r="A166" s="258"/>
      <c r="B166" s="258"/>
      <c r="C166" s="258"/>
      <c r="D166" s="258"/>
      <c r="E166" s="258"/>
      <c r="F166" s="258"/>
      <c r="G166" s="258"/>
      <c r="H166" s="258"/>
      <c r="I166" s="258"/>
      <c r="J166" s="258"/>
      <c r="K166" s="12"/>
      <c r="L166" s="258"/>
      <c r="M166" s="258"/>
      <c r="N166" s="258"/>
    </row>
    <row r="167" spans="1:14" s="259" customFormat="1" ht="17.100000000000001" customHeight="1">
      <c r="A167" s="258"/>
      <c r="B167" s="258"/>
      <c r="C167" s="258"/>
      <c r="D167" s="258"/>
      <c r="E167" s="258"/>
      <c r="F167" s="258"/>
      <c r="G167" s="258"/>
      <c r="H167" s="258"/>
      <c r="I167" s="258"/>
      <c r="J167" s="258"/>
      <c r="K167" s="12"/>
      <c r="L167" s="258"/>
      <c r="M167" s="258"/>
      <c r="N167" s="258"/>
    </row>
    <row r="168" spans="1:14" s="259" customFormat="1" ht="17.100000000000001" customHeight="1">
      <c r="A168" s="258"/>
      <c r="B168" s="258"/>
      <c r="C168" s="258"/>
      <c r="D168" s="258"/>
      <c r="E168" s="258"/>
      <c r="F168" s="258"/>
      <c r="G168" s="258"/>
      <c r="H168" s="258"/>
      <c r="I168" s="258"/>
      <c r="J168" s="258"/>
      <c r="K168" s="12"/>
      <c r="L168" s="258"/>
      <c r="M168" s="258"/>
      <c r="N168" s="258"/>
    </row>
    <row r="169" spans="1:14" s="259" customFormat="1" ht="17.100000000000001" customHeight="1">
      <c r="A169" s="258"/>
      <c r="B169" s="258"/>
      <c r="C169" s="258"/>
      <c r="D169" s="258"/>
      <c r="E169" s="258"/>
      <c r="F169" s="258"/>
      <c r="G169" s="258"/>
      <c r="H169" s="258"/>
      <c r="I169" s="258"/>
      <c r="J169" s="258"/>
      <c r="K169" s="12"/>
      <c r="L169" s="258"/>
      <c r="M169" s="258"/>
      <c r="N169" s="258"/>
    </row>
    <row r="170" spans="1:14" s="259" customFormat="1" ht="17.100000000000001" customHeight="1">
      <c r="A170" s="258"/>
      <c r="B170" s="258"/>
      <c r="C170" s="258"/>
      <c r="D170" s="258"/>
      <c r="E170" s="258"/>
      <c r="F170" s="258"/>
      <c r="G170" s="258"/>
      <c r="H170" s="258"/>
      <c r="I170" s="258"/>
      <c r="J170" s="258"/>
      <c r="K170" s="12"/>
      <c r="L170" s="258"/>
      <c r="M170" s="258"/>
      <c r="N170" s="258"/>
    </row>
    <row r="171" spans="1:14" s="259" customFormat="1" ht="17.100000000000001" customHeight="1">
      <c r="A171" s="258"/>
      <c r="B171" s="258"/>
      <c r="C171" s="258"/>
      <c r="D171" s="258"/>
      <c r="E171" s="258"/>
      <c r="F171" s="258"/>
      <c r="G171" s="258"/>
      <c r="H171" s="258"/>
      <c r="I171" s="258"/>
      <c r="J171" s="258"/>
      <c r="K171" s="12"/>
      <c r="L171" s="258"/>
      <c r="M171" s="258"/>
      <c r="N171" s="258"/>
    </row>
    <row r="172" spans="1:14" s="259" customFormat="1" ht="17.100000000000001" customHeight="1">
      <c r="A172" s="258"/>
      <c r="B172" s="258"/>
      <c r="C172" s="258"/>
      <c r="D172" s="258"/>
      <c r="E172" s="258"/>
      <c r="F172" s="258"/>
      <c r="G172" s="258"/>
      <c r="H172" s="258"/>
      <c r="I172" s="258"/>
      <c r="J172" s="258"/>
      <c r="K172" s="12"/>
      <c r="L172" s="258"/>
      <c r="M172" s="258"/>
      <c r="N172" s="258"/>
    </row>
    <row r="173" spans="1:14" s="259" customFormat="1" ht="17.100000000000001" customHeight="1">
      <c r="A173" s="258"/>
      <c r="B173" s="258"/>
      <c r="C173" s="258"/>
      <c r="D173" s="258"/>
      <c r="E173" s="258"/>
      <c r="F173" s="258"/>
      <c r="G173" s="258"/>
      <c r="H173" s="258"/>
      <c r="I173" s="258"/>
      <c r="J173" s="258"/>
      <c r="K173" s="12"/>
      <c r="L173" s="258"/>
      <c r="M173" s="258"/>
      <c r="N173" s="258"/>
    </row>
    <row r="174" spans="1:14" s="259" customFormat="1" ht="17.100000000000001" customHeight="1">
      <c r="A174" s="258"/>
      <c r="B174" s="258"/>
      <c r="C174" s="258"/>
      <c r="D174" s="258"/>
      <c r="E174" s="258"/>
      <c r="F174" s="258"/>
      <c r="G174" s="258"/>
      <c r="H174" s="258"/>
      <c r="I174" s="258"/>
      <c r="J174" s="258"/>
      <c r="K174" s="12"/>
      <c r="L174" s="258"/>
      <c r="M174" s="258"/>
      <c r="N174" s="258"/>
    </row>
    <row r="175" spans="1:14" s="259" customFormat="1" ht="17.100000000000001" customHeight="1">
      <c r="A175" s="258"/>
      <c r="B175" s="258"/>
      <c r="C175" s="258"/>
      <c r="D175" s="258"/>
      <c r="E175" s="258"/>
      <c r="F175" s="258"/>
      <c r="G175" s="258"/>
      <c r="H175" s="258"/>
      <c r="I175" s="258"/>
      <c r="J175" s="258"/>
      <c r="K175" s="12"/>
      <c r="L175" s="258"/>
      <c r="M175" s="258"/>
      <c r="N175" s="258"/>
    </row>
    <row r="176" spans="1:14" s="259" customFormat="1" ht="17.100000000000001" customHeight="1">
      <c r="A176" s="258"/>
      <c r="B176" s="258"/>
      <c r="C176" s="258"/>
      <c r="D176" s="258"/>
      <c r="E176" s="258"/>
      <c r="F176" s="258"/>
      <c r="G176" s="258"/>
      <c r="H176" s="258"/>
      <c r="I176" s="258"/>
      <c r="J176" s="258"/>
      <c r="K176" s="12"/>
      <c r="L176" s="258"/>
      <c r="M176" s="258"/>
      <c r="N176" s="258"/>
    </row>
    <row r="177" spans="1:14" s="259" customFormat="1" ht="17.100000000000001" customHeight="1">
      <c r="A177" s="258"/>
      <c r="B177" s="258"/>
      <c r="C177" s="258"/>
      <c r="D177" s="258"/>
      <c r="E177" s="258"/>
      <c r="F177" s="258"/>
      <c r="G177" s="258"/>
      <c r="H177" s="258"/>
      <c r="I177" s="258"/>
      <c r="J177" s="258"/>
      <c r="K177" s="12"/>
      <c r="L177" s="258"/>
      <c r="M177" s="258"/>
      <c r="N177" s="258"/>
    </row>
    <row r="178" spans="1:14" s="259" customFormat="1" ht="17.100000000000001" customHeight="1">
      <c r="A178" s="258"/>
      <c r="B178" s="258"/>
      <c r="C178" s="258"/>
      <c r="D178" s="258"/>
      <c r="E178" s="258"/>
      <c r="F178" s="258"/>
      <c r="G178" s="258"/>
      <c r="H178" s="258"/>
      <c r="I178" s="258"/>
      <c r="J178" s="258"/>
      <c r="K178" s="12"/>
      <c r="L178" s="258"/>
      <c r="M178" s="258"/>
      <c r="N178" s="258"/>
    </row>
    <row r="179" spans="1:14" s="259" customFormat="1" ht="17.100000000000001" customHeight="1">
      <c r="A179" s="258"/>
      <c r="B179" s="258"/>
      <c r="C179" s="258"/>
      <c r="D179" s="258"/>
      <c r="E179" s="258"/>
      <c r="F179" s="258"/>
      <c r="G179" s="258"/>
      <c r="H179" s="258"/>
      <c r="I179" s="258"/>
      <c r="J179" s="258"/>
      <c r="K179" s="12"/>
      <c r="L179" s="258"/>
      <c r="M179" s="258"/>
      <c r="N179" s="258"/>
    </row>
    <row r="180" spans="1:14" s="259" customFormat="1" ht="17.100000000000001" customHeight="1">
      <c r="A180" s="258"/>
      <c r="B180" s="258"/>
      <c r="C180" s="258"/>
      <c r="D180" s="258"/>
      <c r="E180" s="258"/>
      <c r="F180" s="258"/>
      <c r="G180" s="258"/>
      <c r="H180" s="258"/>
      <c r="I180" s="258"/>
      <c r="J180" s="258"/>
      <c r="K180" s="12"/>
      <c r="L180" s="258"/>
      <c r="M180" s="258"/>
      <c r="N180" s="258"/>
    </row>
    <row r="181" spans="1:14" s="259" customFormat="1" ht="17.100000000000001" customHeight="1">
      <c r="A181" s="258"/>
      <c r="B181" s="258"/>
      <c r="C181" s="258"/>
      <c r="D181" s="258"/>
      <c r="E181" s="258"/>
      <c r="F181" s="258"/>
      <c r="G181" s="258"/>
      <c r="H181" s="258"/>
      <c r="I181" s="258"/>
      <c r="J181" s="258"/>
      <c r="K181" s="12"/>
      <c r="L181" s="258"/>
      <c r="M181" s="258"/>
      <c r="N181" s="258"/>
    </row>
    <row r="182" spans="1:14" s="259" customFormat="1" ht="17.100000000000001" customHeight="1">
      <c r="A182" s="258"/>
      <c r="B182" s="258"/>
      <c r="C182" s="258"/>
      <c r="D182" s="258"/>
      <c r="E182" s="258"/>
      <c r="F182" s="258"/>
      <c r="G182" s="258"/>
      <c r="H182" s="258"/>
      <c r="I182" s="258"/>
      <c r="J182" s="258"/>
      <c r="K182" s="12"/>
      <c r="L182" s="258"/>
      <c r="M182" s="258"/>
      <c r="N182" s="258"/>
    </row>
    <row r="183" spans="1:14" s="259" customFormat="1" ht="17.100000000000001" customHeight="1">
      <c r="A183" s="258"/>
      <c r="B183" s="258"/>
      <c r="C183" s="258"/>
      <c r="D183" s="258"/>
      <c r="E183" s="258"/>
      <c r="F183" s="258"/>
      <c r="G183" s="258"/>
      <c r="H183" s="258"/>
      <c r="I183" s="258"/>
      <c r="J183" s="258"/>
      <c r="K183" s="12"/>
      <c r="L183" s="258"/>
      <c r="M183" s="258"/>
      <c r="N183" s="258"/>
    </row>
    <row r="184" spans="1:14" s="259" customFormat="1" ht="17.100000000000001" customHeight="1">
      <c r="A184" s="258"/>
      <c r="B184" s="258"/>
      <c r="C184" s="258"/>
      <c r="D184" s="258"/>
      <c r="E184" s="258"/>
      <c r="F184" s="258"/>
      <c r="G184" s="258"/>
      <c r="H184" s="258"/>
      <c r="I184" s="258"/>
      <c r="J184" s="258"/>
      <c r="K184" s="12"/>
      <c r="L184" s="258"/>
      <c r="M184" s="258"/>
      <c r="N184" s="258"/>
    </row>
    <row r="185" spans="1:14" s="259" customFormat="1" ht="17.100000000000001" customHeight="1">
      <c r="A185" s="258"/>
      <c r="B185" s="258"/>
      <c r="C185" s="258"/>
      <c r="D185" s="258"/>
      <c r="E185" s="258"/>
      <c r="F185" s="258"/>
      <c r="G185" s="258"/>
      <c r="H185" s="258"/>
      <c r="I185" s="258"/>
      <c r="J185" s="258"/>
      <c r="K185" s="12"/>
      <c r="L185" s="258"/>
      <c r="M185" s="258"/>
      <c r="N185" s="258"/>
    </row>
    <row r="186" spans="1:14" s="259" customFormat="1" ht="17.100000000000001" customHeight="1">
      <c r="A186" s="258"/>
      <c r="B186" s="258"/>
      <c r="C186" s="258"/>
      <c r="D186" s="258"/>
      <c r="E186" s="258"/>
      <c r="F186" s="258"/>
      <c r="G186" s="258"/>
      <c r="H186" s="258"/>
      <c r="I186" s="258"/>
      <c r="J186" s="258"/>
      <c r="K186" s="12"/>
      <c r="L186" s="258"/>
      <c r="M186" s="258"/>
      <c r="N186" s="258"/>
    </row>
    <row r="187" spans="1:14" s="259" customFormat="1" ht="17.100000000000001" customHeight="1">
      <c r="A187" s="258"/>
      <c r="B187" s="258"/>
      <c r="C187" s="258"/>
      <c r="D187" s="258"/>
      <c r="E187" s="258"/>
      <c r="F187" s="258"/>
      <c r="G187" s="258"/>
      <c r="H187" s="258"/>
      <c r="I187" s="258"/>
      <c r="J187" s="258"/>
      <c r="K187" s="12"/>
      <c r="L187" s="258"/>
      <c r="M187" s="258"/>
      <c r="N187" s="258"/>
    </row>
    <row r="188" spans="1:14" s="259" customFormat="1" ht="17.100000000000001" customHeight="1">
      <c r="A188" s="258"/>
      <c r="B188" s="258"/>
      <c r="C188" s="258"/>
      <c r="D188" s="258"/>
      <c r="E188" s="258"/>
      <c r="F188" s="258"/>
      <c r="G188" s="258"/>
      <c r="H188" s="258"/>
      <c r="I188" s="258"/>
      <c r="J188" s="258"/>
      <c r="K188" s="12"/>
      <c r="L188" s="258"/>
      <c r="M188" s="258"/>
      <c r="N188" s="258"/>
    </row>
    <row r="189" spans="1:14" s="259" customFormat="1" ht="17.100000000000001" customHeight="1">
      <c r="A189" s="258"/>
      <c r="B189" s="258"/>
      <c r="C189" s="258"/>
      <c r="D189" s="258"/>
      <c r="E189" s="258"/>
      <c r="F189" s="258"/>
      <c r="G189" s="258"/>
      <c r="H189" s="258"/>
      <c r="I189" s="258"/>
      <c r="J189" s="258"/>
      <c r="K189" s="12"/>
      <c r="L189" s="258"/>
      <c r="M189" s="258"/>
      <c r="N189" s="258"/>
    </row>
    <row r="190" spans="1:14" s="259" customFormat="1" ht="17.100000000000001" customHeight="1">
      <c r="A190" s="258"/>
      <c r="B190" s="258"/>
      <c r="C190" s="258"/>
      <c r="D190" s="258"/>
      <c r="E190" s="258"/>
      <c r="F190" s="258"/>
      <c r="G190" s="258"/>
      <c r="H190" s="258"/>
      <c r="I190" s="258"/>
      <c r="J190" s="258"/>
      <c r="K190" s="12"/>
      <c r="L190" s="258"/>
      <c r="M190" s="258"/>
      <c r="N190" s="258"/>
    </row>
    <row r="191" spans="1:14" s="259" customFormat="1" ht="17.100000000000001" customHeight="1">
      <c r="A191" s="258"/>
      <c r="B191" s="258"/>
      <c r="C191" s="258"/>
      <c r="D191" s="258"/>
      <c r="E191" s="258"/>
      <c r="F191" s="258"/>
      <c r="G191" s="258"/>
      <c r="H191" s="258"/>
      <c r="I191" s="258"/>
      <c r="J191" s="258"/>
      <c r="K191" s="12"/>
      <c r="L191" s="258"/>
      <c r="M191" s="258"/>
      <c r="N191" s="258"/>
    </row>
    <row r="192" spans="1:14" s="259" customFormat="1" ht="17.100000000000001" customHeight="1">
      <c r="A192" s="258"/>
      <c r="B192" s="258"/>
      <c r="C192" s="258"/>
      <c r="D192" s="258"/>
      <c r="E192" s="258"/>
      <c r="F192" s="258"/>
      <c r="G192" s="258"/>
      <c r="H192" s="258"/>
      <c r="I192" s="258"/>
      <c r="J192" s="258"/>
      <c r="K192" s="12"/>
      <c r="L192" s="258"/>
      <c r="M192" s="258"/>
      <c r="N192" s="258"/>
    </row>
    <row r="193" spans="1:14" s="259" customFormat="1" ht="17.100000000000001" customHeight="1">
      <c r="A193" s="258"/>
      <c r="B193" s="258"/>
      <c r="C193" s="258"/>
      <c r="D193" s="258"/>
      <c r="E193" s="258"/>
      <c r="F193" s="258"/>
      <c r="G193" s="258"/>
      <c r="H193" s="258"/>
      <c r="I193" s="258"/>
      <c r="J193" s="258"/>
      <c r="K193" s="12"/>
      <c r="L193" s="258"/>
      <c r="M193" s="258"/>
      <c r="N193" s="258"/>
    </row>
    <row r="194" spans="1:14" s="259" customFormat="1" ht="17.100000000000001" customHeight="1">
      <c r="A194" s="258"/>
      <c r="B194" s="258"/>
      <c r="C194" s="258"/>
      <c r="D194" s="258"/>
      <c r="E194" s="258"/>
      <c r="F194" s="258"/>
      <c r="G194" s="258"/>
      <c r="H194" s="258"/>
      <c r="I194" s="258"/>
      <c r="J194" s="258"/>
      <c r="K194" s="12"/>
      <c r="L194" s="258"/>
      <c r="M194" s="258"/>
      <c r="N194" s="258"/>
    </row>
    <row r="195" spans="1:14" s="259" customFormat="1" ht="17.100000000000001" customHeight="1">
      <c r="A195" s="258"/>
      <c r="B195" s="258"/>
      <c r="C195" s="258"/>
      <c r="D195" s="258"/>
      <c r="E195" s="258"/>
      <c r="F195" s="258"/>
      <c r="G195" s="258"/>
      <c r="H195" s="258"/>
      <c r="I195" s="258"/>
      <c r="J195" s="258"/>
      <c r="K195" s="12"/>
      <c r="L195" s="258"/>
      <c r="M195" s="258"/>
      <c r="N195" s="258"/>
    </row>
    <row r="196" spans="1:14" s="259" customFormat="1" ht="17.100000000000001" customHeight="1">
      <c r="A196" s="258"/>
      <c r="B196" s="258"/>
      <c r="C196" s="258"/>
      <c r="D196" s="258"/>
      <c r="E196" s="258"/>
      <c r="F196" s="258"/>
      <c r="G196" s="258"/>
      <c r="H196" s="258"/>
      <c r="I196" s="258"/>
      <c r="J196" s="258"/>
      <c r="K196" s="12"/>
      <c r="L196" s="258"/>
      <c r="M196" s="258"/>
      <c r="N196" s="258"/>
    </row>
    <row r="197" spans="1:14" s="259" customFormat="1" ht="17.100000000000001" customHeight="1">
      <c r="A197" s="258"/>
      <c r="B197" s="258"/>
      <c r="C197" s="258"/>
      <c r="D197" s="258"/>
      <c r="E197" s="258"/>
      <c r="F197" s="258"/>
      <c r="G197" s="258"/>
      <c r="H197" s="258"/>
      <c r="I197" s="258"/>
      <c r="J197" s="258"/>
      <c r="K197" s="12"/>
      <c r="L197" s="258"/>
      <c r="M197" s="258"/>
      <c r="N197" s="258"/>
    </row>
    <row r="198" spans="1:14" s="259" customFormat="1" ht="17.100000000000001" customHeight="1">
      <c r="A198" s="258"/>
      <c r="B198" s="258"/>
      <c r="C198" s="258"/>
      <c r="D198" s="258"/>
      <c r="E198" s="258"/>
      <c r="F198" s="258"/>
      <c r="G198" s="258"/>
      <c r="H198" s="258"/>
      <c r="I198" s="258"/>
      <c r="J198" s="258"/>
      <c r="K198" s="12"/>
      <c r="L198" s="258"/>
      <c r="M198" s="258"/>
      <c r="N198" s="258"/>
    </row>
    <row r="199" spans="1:14" s="259" customFormat="1" ht="17.100000000000001" customHeight="1">
      <c r="A199" s="258"/>
      <c r="B199" s="258"/>
      <c r="C199" s="258"/>
      <c r="D199" s="258"/>
      <c r="E199" s="258"/>
      <c r="F199" s="258"/>
      <c r="G199" s="258"/>
      <c r="H199" s="258"/>
      <c r="I199" s="258"/>
      <c r="J199" s="258"/>
      <c r="K199" s="12"/>
      <c r="L199" s="258"/>
      <c r="M199" s="258"/>
      <c r="N199" s="258"/>
    </row>
    <row r="200" spans="1:14" s="259" customFormat="1" ht="17.100000000000001" customHeight="1">
      <c r="A200" s="258"/>
      <c r="B200" s="258"/>
      <c r="C200" s="258"/>
      <c r="D200" s="258"/>
      <c r="E200" s="258"/>
      <c r="F200" s="258"/>
      <c r="G200" s="258"/>
      <c r="H200" s="258"/>
      <c r="I200" s="258"/>
      <c r="J200" s="258"/>
      <c r="K200" s="12"/>
      <c r="L200" s="258"/>
      <c r="M200" s="258"/>
      <c r="N200" s="258"/>
    </row>
    <row r="201" spans="1:14" s="259" customFormat="1" ht="17.100000000000001" customHeight="1">
      <c r="A201" s="258"/>
      <c r="B201" s="258"/>
      <c r="C201" s="258"/>
      <c r="D201" s="258"/>
      <c r="E201" s="258"/>
      <c r="F201" s="258"/>
      <c r="G201" s="258"/>
      <c r="H201" s="258"/>
      <c r="I201" s="258"/>
      <c r="J201" s="258"/>
      <c r="K201" s="12"/>
      <c r="L201" s="258"/>
      <c r="M201" s="258"/>
      <c r="N201" s="258"/>
    </row>
    <row r="202" spans="1:14" s="259" customFormat="1" ht="17.100000000000001" customHeight="1">
      <c r="A202" s="258"/>
      <c r="B202" s="258"/>
      <c r="C202" s="258"/>
      <c r="D202" s="258"/>
      <c r="E202" s="258"/>
      <c r="F202" s="258"/>
      <c r="G202" s="258"/>
      <c r="H202" s="258"/>
      <c r="I202" s="258"/>
      <c r="J202" s="258"/>
      <c r="K202" s="12"/>
      <c r="L202" s="258"/>
      <c r="M202" s="258"/>
      <c r="N202" s="258"/>
    </row>
    <row r="203" spans="1:14" s="259" customFormat="1" ht="17.100000000000001" customHeight="1">
      <c r="A203" s="258"/>
      <c r="B203" s="258"/>
      <c r="C203" s="258"/>
      <c r="D203" s="258"/>
      <c r="E203" s="258"/>
      <c r="F203" s="258"/>
      <c r="G203" s="258"/>
      <c r="H203" s="258"/>
      <c r="I203" s="258"/>
      <c r="J203" s="258"/>
      <c r="K203" s="12"/>
      <c r="L203" s="258"/>
      <c r="M203" s="258"/>
      <c r="N203" s="258"/>
    </row>
    <row r="204" spans="1:14" s="259" customFormat="1" ht="17.100000000000001" customHeight="1">
      <c r="A204" s="258"/>
      <c r="B204" s="258"/>
      <c r="C204" s="258"/>
      <c r="D204" s="258"/>
      <c r="E204" s="258"/>
      <c r="F204" s="258"/>
      <c r="G204" s="258"/>
      <c r="H204" s="258"/>
      <c r="I204" s="258"/>
      <c r="J204" s="258"/>
      <c r="K204" s="12"/>
      <c r="L204" s="258"/>
      <c r="M204" s="258"/>
      <c r="N204" s="258"/>
    </row>
    <row r="205" spans="1:14" s="259" customFormat="1" ht="17.100000000000001" customHeight="1">
      <c r="A205" s="258"/>
      <c r="B205" s="258"/>
      <c r="C205" s="258"/>
      <c r="D205" s="258"/>
      <c r="E205" s="258"/>
      <c r="F205" s="258"/>
      <c r="G205" s="258"/>
      <c r="H205" s="258"/>
      <c r="I205" s="258"/>
      <c r="J205" s="258"/>
      <c r="K205" s="12"/>
      <c r="L205" s="258"/>
      <c r="M205" s="258"/>
      <c r="N205" s="258"/>
    </row>
    <row r="206" spans="1:14" s="259" customFormat="1" ht="17.100000000000001" customHeight="1">
      <c r="A206" s="258"/>
      <c r="B206" s="258"/>
      <c r="C206" s="258"/>
      <c r="D206" s="258"/>
      <c r="E206" s="258"/>
      <c r="F206" s="258"/>
      <c r="G206" s="258"/>
      <c r="H206" s="258"/>
      <c r="I206" s="258"/>
      <c r="J206" s="258"/>
      <c r="K206" s="12"/>
      <c r="L206" s="258"/>
      <c r="M206" s="258"/>
      <c r="N206" s="258"/>
    </row>
    <row r="207" spans="1:14" ht="17.100000000000001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12"/>
      <c r="L207" s="97"/>
      <c r="M207" s="97"/>
      <c r="N207" s="97"/>
    </row>
    <row r="208" spans="1:14" ht="17.100000000000001" customHeight="1">
      <c r="L208" s="12"/>
      <c r="M208" s="12"/>
      <c r="N208" s="12"/>
    </row>
    <row r="209" spans="12:322" s="12" customFormat="1" ht="17.100000000000001" customHeight="1">
      <c r="L209" s="33"/>
      <c r="M209" s="33"/>
      <c r="N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  <c r="IW209" s="33"/>
      <c r="IX209" s="33"/>
      <c r="IY209" s="33"/>
      <c r="IZ209" s="33"/>
      <c r="JA209" s="33"/>
      <c r="JB209" s="33"/>
      <c r="JC209" s="33"/>
      <c r="JD209" s="33"/>
      <c r="JE209" s="33"/>
      <c r="JF209" s="33"/>
      <c r="JG209" s="33"/>
      <c r="JH209" s="33"/>
      <c r="JI209" s="33"/>
      <c r="JJ209" s="33"/>
      <c r="JK209" s="33"/>
      <c r="JL209" s="33"/>
      <c r="JM209" s="33"/>
      <c r="JN209" s="33"/>
      <c r="JO209" s="33"/>
      <c r="JP209" s="33"/>
      <c r="JQ209" s="33"/>
      <c r="JR209" s="33"/>
      <c r="JS209" s="33"/>
      <c r="JT209" s="33"/>
      <c r="JU209" s="33"/>
      <c r="JV209" s="33"/>
      <c r="JW209" s="33"/>
      <c r="JX209" s="33"/>
      <c r="JY209" s="33"/>
      <c r="JZ209" s="33"/>
      <c r="KA209" s="33"/>
      <c r="KB209" s="33"/>
      <c r="KC209" s="33"/>
      <c r="KD209" s="33"/>
      <c r="KE209" s="33"/>
      <c r="KF209" s="33"/>
      <c r="KG209" s="33"/>
      <c r="KH209" s="33"/>
      <c r="KI209" s="33"/>
      <c r="KJ209" s="33"/>
      <c r="KK209" s="33"/>
      <c r="KL209" s="33"/>
      <c r="KM209" s="33"/>
      <c r="KN209" s="33"/>
      <c r="KO209" s="33"/>
      <c r="KP209" s="33"/>
      <c r="KQ209" s="33"/>
      <c r="KR209" s="33"/>
      <c r="KS209" s="33"/>
      <c r="KT209" s="33"/>
      <c r="KU209" s="33"/>
      <c r="KV209" s="33"/>
      <c r="KW209" s="33"/>
      <c r="KX209" s="33"/>
      <c r="KY209" s="33"/>
      <c r="KZ209" s="33"/>
      <c r="LA209" s="33"/>
      <c r="LB209" s="33"/>
      <c r="LC209" s="33"/>
      <c r="LD209" s="33"/>
      <c r="LE209" s="33"/>
      <c r="LF209" s="33"/>
      <c r="LG209" s="33"/>
      <c r="LH209" s="33"/>
      <c r="LI209" s="33"/>
      <c r="LJ209" s="33"/>
    </row>
    <row r="210" spans="12:322" s="19" customFormat="1" ht="18" customHeight="1">
      <c r="L210" s="12"/>
      <c r="M210" s="12"/>
      <c r="N210" s="12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  <c r="IW210" s="33"/>
      <c r="IX210" s="33"/>
      <c r="IY210" s="33"/>
      <c r="IZ210" s="33"/>
      <c r="JA210" s="33"/>
      <c r="JB210" s="33"/>
      <c r="JC210" s="33"/>
      <c r="JD210" s="33"/>
      <c r="JE210" s="33"/>
      <c r="JF210" s="33"/>
      <c r="JG210" s="33"/>
      <c r="JH210" s="33"/>
      <c r="JI210" s="33"/>
      <c r="JJ210" s="33"/>
      <c r="JK210" s="33"/>
      <c r="JL210" s="33"/>
      <c r="JM210" s="33"/>
      <c r="JN210" s="33"/>
      <c r="JO210" s="33"/>
      <c r="JP210" s="33"/>
      <c r="JQ210" s="33"/>
      <c r="JR210" s="33"/>
      <c r="JS210" s="33"/>
      <c r="JT210" s="33"/>
      <c r="JU210" s="33"/>
      <c r="JV210" s="33"/>
      <c r="JW210" s="33"/>
      <c r="JX210" s="33"/>
      <c r="JY210" s="33"/>
      <c r="JZ210" s="33"/>
      <c r="KA210" s="33"/>
      <c r="KB210" s="33"/>
      <c r="KC210" s="33"/>
      <c r="KD210" s="33"/>
      <c r="KE210" s="33"/>
      <c r="KF210" s="33"/>
      <c r="KG210" s="33"/>
      <c r="KH210" s="33"/>
      <c r="KI210" s="33"/>
      <c r="KJ210" s="33"/>
      <c r="KK210" s="33"/>
      <c r="KL210" s="33"/>
      <c r="KM210" s="33"/>
      <c r="KN210" s="33"/>
      <c r="KO210" s="33"/>
      <c r="KP210" s="33"/>
      <c r="KQ210" s="33"/>
      <c r="KR210" s="33"/>
      <c r="KS210" s="33"/>
      <c r="KT210" s="33"/>
      <c r="KU210" s="33"/>
      <c r="KV210" s="33"/>
      <c r="KW210" s="33"/>
      <c r="KX210" s="33"/>
      <c r="KY210" s="33"/>
      <c r="KZ210" s="33"/>
      <c r="LA210" s="33"/>
      <c r="LB210" s="33"/>
      <c r="LC210" s="33"/>
      <c r="LD210" s="33"/>
      <c r="LE210" s="33"/>
      <c r="LF210" s="33"/>
      <c r="LG210" s="33"/>
      <c r="LH210" s="33"/>
      <c r="LI210" s="33"/>
      <c r="LJ210" s="33"/>
    </row>
    <row r="211" spans="12:322" ht="17.100000000000001" customHeight="1">
      <c r="L211" s="19"/>
      <c r="M211" s="19"/>
      <c r="N211" s="19"/>
    </row>
  </sheetData>
  <mergeCells count="5">
    <mergeCell ref="A106:F106"/>
    <mergeCell ref="G106:J106"/>
    <mergeCell ref="N106:N107"/>
    <mergeCell ref="M106:M107"/>
    <mergeCell ref="L106:L107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77734375" style="38" customWidth="1"/>
    <col min="4" max="6" width="15.77734375" style="38" customWidth="1"/>
    <col min="7" max="7" width="2" style="38" customWidth="1"/>
    <col min="8" max="8" width="7.109375" style="38" bestFit="1" customWidth="1"/>
    <col min="9" max="11" width="3.77734375" style="38" customWidth="1"/>
    <col min="12" max="16384" width="10.77734375" style="38"/>
  </cols>
  <sheetData>
    <row r="1" spans="1:11" s="48" customFormat="1" ht="33" customHeight="1">
      <c r="A1" s="343" t="s">
        <v>34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</row>
    <row r="2" spans="1:11" s="48" customFormat="1" ht="33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</row>
    <row r="3" spans="1:11" s="48" customFormat="1" ht="12.75" customHeight="1">
      <c r="A3" s="49" t="s">
        <v>95</v>
      </c>
      <c r="B3" s="49"/>
      <c r="C3" s="22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1"/>
      <c r="D4" s="91"/>
      <c r="E4" s="91"/>
      <c r="F4" s="91"/>
      <c r="G4" s="99"/>
      <c r="H4" s="91"/>
      <c r="I4" s="91"/>
      <c r="J4" s="92"/>
      <c r="K4" s="99"/>
    </row>
    <row r="5" spans="1:11" s="37" customFormat="1" ht="15" customHeight="1"/>
    <row r="6" spans="1:11" ht="15" customHeight="1">
      <c r="C6" s="39"/>
      <c r="D6" s="51" t="str">
        <f>"○ 품명 : "&amp;기본정보!C5</f>
        <v xml:space="preserve">○ 품명 : </v>
      </c>
      <c r="E6" s="51"/>
    </row>
    <row r="7" spans="1:11" ht="15" customHeight="1">
      <c r="C7" s="39"/>
      <c r="D7" s="51" t="str">
        <f>"○ 제작회사 : "&amp;기본정보!C6</f>
        <v xml:space="preserve">○ 제작회사 : </v>
      </c>
      <c r="E7" s="51"/>
    </row>
    <row r="8" spans="1:11" ht="15" customHeight="1">
      <c r="C8" s="39"/>
      <c r="D8" s="51" t="str">
        <f>"○ 형식 : "&amp;기본정보!C7&amp;IF(OR(Calcu!J9=TRUE,Calcu!B3="등급외"),""," / "&amp;Calcu!B3)</f>
        <v>○ 형식 :  / 0</v>
      </c>
      <c r="E8" s="51"/>
    </row>
    <row r="9" spans="1:11" ht="15" customHeight="1">
      <c r="C9" s="39"/>
      <c r="D9" s="51" t="str">
        <f>"○ 기기번호 : "&amp;기본정보!C8</f>
        <v xml:space="preserve">○ 기기번호 : </v>
      </c>
      <c r="E9" s="51"/>
    </row>
    <row r="10" spans="1:11" ht="15" customHeight="1">
      <c r="C10" s="39"/>
      <c r="D10" s="51"/>
      <c r="E10" s="51"/>
    </row>
    <row r="11" spans="1:11" ht="15" customHeight="1">
      <c r="D11" s="159" t="s">
        <v>266</v>
      </c>
    </row>
    <row r="12" spans="1:11" ht="15" customHeight="1">
      <c r="C12" s="39"/>
      <c r="D12" s="159"/>
      <c r="E12" s="159"/>
      <c r="H12" s="160"/>
    </row>
    <row r="13" spans="1:11" ht="15" customHeight="1">
      <c r="C13" s="39"/>
      <c r="D13" s="160" t="s">
        <v>94</v>
      </c>
      <c r="E13" s="160" t="s">
        <v>267</v>
      </c>
      <c r="F13" s="160" t="s">
        <v>719</v>
      </c>
      <c r="H13" s="160" t="str">
        <f>IF(Calcu!J$9=FALSE,"","호칭등급")</f>
        <v/>
      </c>
    </row>
    <row r="14" spans="1:11" ht="15" customHeight="1">
      <c r="C14" s="39"/>
      <c r="D14" s="161"/>
      <c r="E14" s="161" t="str">
        <f>Calcu!AS17</f>
        <v>g</v>
      </c>
      <c r="F14" s="161" t="str">
        <f>Calcu!AT17</f>
        <v>mg</v>
      </c>
      <c r="G14" s="99"/>
      <c r="H14" s="99"/>
    </row>
    <row r="15" spans="1:11" ht="15" customHeight="1">
      <c r="A15" s="94" t="str">
        <f>IF(Calcu!AC18=FALSE,"삭제","")</f>
        <v>삭제</v>
      </c>
      <c r="C15" s="39"/>
      <c r="D15" s="103" t="str">
        <f>Calcu!AO18</f>
        <v>0</v>
      </c>
      <c r="E15" s="103" t="e">
        <f ca="1">Calcu!AS18</f>
        <v>#DIV/0!</v>
      </c>
      <c r="F15" s="103" t="e">
        <f ca="1">Calcu!AT18</f>
        <v>#DIV/0!</v>
      </c>
      <c r="G15" s="103" t="str">
        <f ca="1">Calcu!AV18</f>
        <v/>
      </c>
      <c r="H15" s="38" t="str">
        <f>IF(Calcu!J$9=FALSE,"",Calcu!J18)</f>
        <v/>
      </c>
    </row>
    <row r="16" spans="1:11" ht="15" customHeight="1">
      <c r="A16" s="94" t="str">
        <f>IF(Calcu!AC19=FALSE,"삭제","")</f>
        <v>삭제</v>
      </c>
      <c r="C16" s="39"/>
      <c r="D16" s="103" t="str">
        <f>Calcu!AO19</f>
        <v>0</v>
      </c>
      <c r="E16" s="103" t="e">
        <f ca="1">Calcu!AS19</f>
        <v>#DIV/0!</v>
      </c>
      <c r="F16" s="103" t="e">
        <f ca="1">Calcu!AT19</f>
        <v>#DIV/0!</v>
      </c>
      <c r="G16" s="103" t="str">
        <f ca="1">Calcu!AV19</f>
        <v/>
      </c>
      <c r="H16" s="38" t="str">
        <f>IF(Calcu!J$9=FALSE,"",Calcu!J19)</f>
        <v/>
      </c>
    </row>
    <row r="17" spans="1:8" ht="15" customHeight="1">
      <c r="A17" s="94" t="str">
        <f>IF(Calcu!AC20=FALSE,"삭제","")</f>
        <v>삭제</v>
      </c>
      <c r="C17" s="39"/>
      <c r="D17" s="103" t="str">
        <f>Calcu!AO20</f>
        <v>0</v>
      </c>
      <c r="E17" s="103" t="e">
        <f ca="1">Calcu!AS20</f>
        <v>#DIV/0!</v>
      </c>
      <c r="F17" s="103" t="e">
        <f ca="1">Calcu!AT20</f>
        <v>#DIV/0!</v>
      </c>
      <c r="G17" s="103" t="str">
        <f ca="1">Calcu!AV20</f>
        <v/>
      </c>
      <c r="H17" s="38" t="str">
        <f>IF(Calcu!J$9=FALSE,"",Calcu!J20)</f>
        <v/>
      </c>
    </row>
    <row r="18" spans="1:8" ht="15" customHeight="1">
      <c r="A18" s="94" t="str">
        <f>IF(Calcu!AC21=FALSE,"삭제","")</f>
        <v>삭제</v>
      </c>
      <c r="C18" s="39"/>
      <c r="D18" s="103" t="str">
        <f>Calcu!AO21</f>
        <v>0</v>
      </c>
      <c r="E18" s="103" t="e">
        <f ca="1">Calcu!AS21</f>
        <v>#DIV/0!</v>
      </c>
      <c r="F18" s="103" t="e">
        <f ca="1">Calcu!AT21</f>
        <v>#DIV/0!</v>
      </c>
      <c r="G18" s="103" t="str">
        <f ca="1">Calcu!AV21</f>
        <v/>
      </c>
      <c r="H18" s="38" t="str">
        <f>IF(Calcu!J$9=FALSE,"",Calcu!J21)</f>
        <v/>
      </c>
    </row>
    <row r="19" spans="1:8" ht="15" customHeight="1">
      <c r="A19" s="94" t="str">
        <f>IF(Calcu!AC22=FALSE,"삭제","")</f>
        <v>삭제</v>
      </c>
      <c r="C19" s="39"/>
      <c r="D19" s="103" t="str">
        <f>Calcu!AO22</f>
        <v>0</v>
      </c>
      <c r="E19" s="103" t="e">
        <f ca="1">Calcu!AS22</f>
        <v>#DIV/0!</v>
      </c>
      <c r="F19" s="103" t="e">
        <f ca="1">Calcu!AT22</f>
        <v>#DIV/0!</v>
      </c>
      <c r="G19" s="103" t="str">
        <f ca="1">Calcu!AV22</f>
        <v/>
      </c>
      <c r="H19" s="38" t="str">
        <f>IF(Calcu!J$9=FALSE,"",Calcu!J22)</f>
        <v/>
      </c>
    </row>
    <row r="20" spans="1:8" ht="15" customHeight="1">
      <c r="A20" s="94" t="str">
        <f>IF(Calcu!AC23=FALSE,"삭제","")</f>
        <v>삭제</v>
      </c>
      <c r="C20" s="39"/>
      <c r="D20" s="103" t="str">
        <f>Calcu!AO23</f>
        <v>0</v>
      </c>
      <c r="E20" s="103" t="e">
        <f ca="1">Calcu!AS23</f>
        <v>#DIV/0!</v>
      </c>
      <c r="F20" s="103" t="e">
        <f ca="1">Calcu!AT23</f>
        <v>#DIV/0!</v>
      </c>
      <c r="G20" s="103" t="str">
        <f ca="1">Calcu!AV23</f>
        <v/>
      </c>
      <c r="H20" s="38" t="str">
        <f>IF(Calcu!J$9=FALSE,"",Calcu!J23)</f>
        <v/>
      </c>
    </row>
    <row r="21" spans="1:8" ht="15" customHeight="1">
      <c r="A21" s="94" t="str">
        <f>IF(Calcu!AC24=FALSE,"삭제","")</f>
        <v>삭제</v>
      </c>
      <c r="C21" s="39"/>
      <c r="D21" s="103" t="str">
        <f>Calcu!AO24</f>
        <v>0</v>
      </c>
      <c r="E21" s="103" t="e">
        <f ca="1">Calcu!AS24</f>
        <v>#DIV/0!</v>
      </c>
      <c r="F21" s="103" t="e">
        <f ca="1">Calcu!AT24</f>
        <v>#DIV/0!</v>
      </c>
      <c r="G21" s="103" t="str">
        <f ca="1">Calcu!AV24</f>
        <v/>
      </c>
      <c r="H21" s="38" t="str">
        <f>IF(Calcu!J$9=FALSE,"",Calcu!J24)</f>
        <v/>
      </c>
    </row>
    <row r="22" spans="1:8" ht="15" customHeight="1">
      <c r="A22" s="94" t="str">
        <f>IF(Calcu!AC25=FALSE,"삭제","")</f>
        <v>삭제</v>
      </c>
      <c r="C22" s="39"/>
      <c r="D22" s="103" t="str">
        <f>Calcu!AO25</f>
        <v>0</v>
      </c>
      <c r="E22" s="103" t="e">
        <f ca="1">Calcu!AS25</f>
        <v>#DIV/0!</v>
      </c>
      <c r="F22" s="103" t="e">
        <f ca="1">Calcu!AT25</f>
        <v>#DIV/0!</v>
      </c>
      <c r="G22" s="103" t="str">
        <f ca="1">Calcu!AV25</f>
        <v/>
      </c>
      <c r="H22" s="38" t="str">
        <f>IF(Calcu!J$9=FALSE,"",Calcu!J25)</f>
        <v/>
      </c>
    </row>
    <row r="23" spans="1:8" ht="15" customHeight="1">
      <c r="A23" s="94" t="str">
        <f>IF(Calcu!AC26=FALSE,"삭제","")</f>
        <v>삭제</v>
      </c>
      <c r="C23" s="39"/>
      <c r="D23" s="103" t="str">
        <f>Calcu!AO26</f>
        <v>0</v>
      </c>
      <c r="E23" s="103" t="e">
        <f ca="1">Calcu!AS26</f>
        <v>#DIV/0!</v>
      </c>
      <c r="F23" s="103" t="e">
        <f ca="1">Calcu!AT26</f>
        <v>#DIV/0!</v>
      </c>
      <c r="G23" s="103" t="str">
        <f ca="1">Calcu!AV26</f>
        <v/>
      </c>
      <c r="H23" s="38" t="str">
        <f>IF(Calcu!J$9=FALSE,"",Calcu!J26)</f>
        <v/>
      </c>
    </row>
    <row r="24" spans="1:8" ht="15" customHeight="1">
      <c r="A24" s="94" t="str">
        <f>IF(Calcu!AC27=FALSE,"삭제","")</f>
        <v>삭제</v>
      </c>
      <c r="C24" s="39"/>
      <c r="D24" s="103" t="str">
        <f>Calcu!AO27</f>
        <v>0</v>
      </c>
      <c r="E24" s="103" t="e">
        <f ca="1">Calcu!AS27</f>
        <v>#DIV/0!</v>
      </c>
      <c r="F24" s="103" t="e">
        <f ca="1">Calcu!AT27</f>
        <v>#DIV/0!</v>
      </c>
      <c r="G24" s="103" t="str">
        <f ca="1">Calcu!AV27</f>
        <v/>
      </c>
      <c r="H24" s="38" t="str">
        <f>IF(Calcu!J$9=FALSE,"",Calcu!J27)</f>
        <v/>
      </c>
    </row>
    <row r="25" spans="1:8" ht="15" customHeight="1">
      <c r="A25" s="94" t="str">
        <f>IF(Calcu!AC28=FALSE,"삭제","")</f>
        <v>삭제</v>
      </c>
      <c r="C25" s="39"/>
      <c r="D25" s="103" t="str">
        <f>Calcu!AO28</f>
        <v>0</v>
      </c>
      <c r="E25" s="103" t="e">
        <f ca="1">Calcu!AS28</f>
        <v>#DIV/0!</v>
      </c>
      <c r="F25" s="103" t="e">
        <f ca="1">Calcu!AT28</f>
        <v>#DIV/0!</v>
      </c>
      <c r="G25" s="103" t="str">
        <f ca="1">Calcu!AV28</f>
        <v/>
      </c>
      <c r="H25" s="38" t="str">
        <f>IF(Calcu!J$9=FALSE,"",Calcu!J28)</f>
        <v/>
      </c>
    </row>
    <row r="26" spans="1:8" ht="15" customHeight="1">
      <c r="A26" s="94" t="str">
        <f>IF(Calcu!AC29=FALSE,"삭제","")</f>
        <v>삭제</v>
      </c>
      <c r="C26" s="39"/>
      <c r="D26" s="103" t="str">
        <f>Calcu!AO29</f>
        <v>0</v>
      </c>
      <c r="E26" s="103" t="e">
        <f ca="1">Calcu!AS29</f>
        <v>#DIV/0!</v>
      </c>
      <c r="F26" s="103" t="e">
        <f ca="1">Calcu!AT29</f>
        <v>#DIV/0!</v>
      </c>
      <c r="G26" s="103" t="str">
        <f ca="1">Calcu!AV29</f>
        <v/>
      </c>
      <c r="H26" s="38" t="str">
        <f>IF(Calcu!J$9=FALSE,"",Calcu!J29)</f>
        <v/>
      </c>
    </row>
    <row r="27" spans="1:8" ht="15" customHeight="1">
      <c r="A27" s="94" t="str">
        <f>IF(Calcu!AC30=FALSE,"삭제","")</f>
        <v>삭제</v>
      </c>
      <c r="C27" s="39"/>
      <c r="D27" s="103" t="str">
        <f>Calcu!AO30</f>
        <v>0</v>
      </c>
      <c r="E27" s="103" t="e">
        <f ca="1">Calcu!AS30</f>
        <v>#DIV/0!</v>
      </c>
      <c r="F27" s="103" t="e">
        <f ca="1">Calcu!AT30</f>
        <v>#DIV/0!</v>
      </c>
      <c r="G27" s="103" t="str">
        <f ca="1">Calcu!AV30</f>
        <v/>
      </c>
      <c r="H27" s="38" t="str">
        <f>IF(Calcu!J$9=FALSE,"",Calcu!J30)</f>
        <v/>
      </c>
    </row>
    <row r="28" spans="1:8" ht="15" customHeight="1">
      <c r="A28" s="94" t="str">
        <f>IF(Calcu!AC31=FALSE,"삭제","")</f>
        <v>삭제</v>
      </c>
      <c r="C28" s="39"/>
      <c r="D28" s="103" t="str">
        <f>Calcu!AO31</f>
        <v>0</v>
      </c>
      <c r="E28" s="103" t="e">
        <f ca="1">Calcu!AS31</f>
        <v>#DIV/0!</v>
      </c>
      <c r="F28" s="103" t="e">
        <f ca="1">Calcu!AT31</f>
        <v>#DIV/0!</v>
      </c>
      <c r="G28" s="103" t="str">
        <f ca="1">Calcu!AV31</f>
        <v/>
      </c>
      <c r="H28" s="38" t="str">
        <f>IF(Calcu!J$9=FALSE,"",Calcu!J31)</f>
        <v/>
      </c>
    </row>
    <row r="29" spans="1:8" ht="15" customHeight="1">
      <c r="A29" s="94" t="str">
        <f>IF(Calcu!AC32=FALSE,"삭제","")</f>
        <v>삭제</v>
      </c>
      <c r="C29" s="39"/>
      <c r="D29" s="103" t="str">
        <f>Calcu!AO32</f>
        <v>0</v>
      </c>
      <c r="E29" s="103" t="e">
        <f ca="1">Calcu!AS32</f>
        <v>#DIV/0!</v>
      </c>
      <c r="F29" s="103" t="e">
        <f ca="1">Calcu!AT32</f>
        <v>#DIV/0!</v>
      </c>
      <c r="G29" s="103" t="str">
        <f ca="1">Calcu!AV32</f>
        <v/>
      </c>
      <c r="H29" s="38" t="str">
        <f>IF(Calcu!J$9=FALSE,"",Calcu!J32)</f>
        <v/>
      </c>
    </row>
    <row r="30" spans="1:8" ht="15" customHeight="1">
      <c r="A30" s="94" t="str">
        <f>IF(Calcu!AC33=FALSE,"삭제","")</f>
        <v>삭제</v>
      </c>
      <c r="C30" s="39"/>
      <c r="D30" s="103" t="str">
        <f>Calcu!AO33</f>
        <v>0</v>
      </c>
      <c r="E30" s="103" t="e">
        <f ca="1">Calcu!AS33</f>
        <v>#DIV/0!</v>
      </c>
      <c r="F30" s="103" t="e">
        <f ca="1">Calcu!AT33</f>
        <v>#DIV/0!</v>
      </c>
      <c r="G30" s="103" t="str">
        <f ca="1">Calcu!AV33</f>
        <v/>
      </c>
      <c r="H30" s="38" t="str">
        <f>IF(Calcu!J$9=FALSE,"",Calcu!J33)</f>
        <v/>
      </c>
    </row>
    <row r="31" spans="1:8" ht="15" customHeight="1">
      <c r="A31" s="94" t="str">
        <f>IF(Calcu!AC34=FALSE,"삭제","")</f>
        <v>삭제</v>
      </c>
      <c r="C31" s="39"/>
      <c r="D31" s="103" t="str">
        <f>Calcu!AO34</f>
        <v>0</v>
      </c>
      <c r="E31" s="103" t="e">
        <f ca="1">Calcu!AS34</f>
        <v>#DIV/0!</v>
      </c>
      <c r="F31" s="103" t="e">
        <f ca="1">Calcu!AT34</f>
        <v>#DIV/0!</v>
      </c>
      <c r="G31" s="103" t="str">
        <f ca="1">Calcu!AV34</f>
        <v/>
      </c>
      <c r="H31" s="38" t="str">
        <f>IF(Calcu!J$9=FALSE,"",Calcu!J34)</f>
        <v/>
      </c>
    </row>
    <row r="32" spans="1:8" ht="15" customHeight="1">
      <c r="A32" s="94" t="str">
        <f>IF(Calcu!AC35=FALSE,"삭제","")</f>
        <v>삭제</v>
      </c>
      <c r="C32" s="39"/>
      <c r="D32" s="103" t="str">
        <f>Calcu!AO35</f>
        <v>0</v>
      </c>
      <c r="E32" s="103" t="e">
        <f ca="1">Calcu!AS35</f>
        <v>#DIV/0!</v>
      </c>
      <c r="F32" s="103" t="e">
        <f ca="1">Calcu!AT35</f>
        <v>#DIV/0!</v>
      </c>
      <c r="G32" s="103" t="str">
        <f ca="1">Calcu!AV35</f>
        <v/>
      </c>
      <c r="H32" s="38" t="str">
        <f>IF(Calcu!J$9=FALSE,"",Calcu!J35)</f>
        <v/>
      </c>
    </row>
    <row r="33" spans="1:8" ht="15" customHeight="1">
      <c r="A33" s="94" t="str">
        <f>IF(Calcu!AC36=FALSE,"삭제","")</f>
        <v>삭제</v>
      </c>
      <c r="C33" s="39"/>
      <c r="D33" s="103" t="str">
        <f>Calcu!AO36</f>
        <v>0</v>
      </c>
      <c r="E33" s="103" t="e">
        <f ca="1">Calcu!AS36</f>
        <v>#DIV/0!</v>
      </c>
      <c r="F33" s="103" t="e">
        <f ca="1">Calcu!AT36</f>
        <v>#DIV/0!</v>
      </c>
      <c r="G33" s="103" t="str">
        <f ca="1">Calcu!AV36</f>
        <v/>
      </c>
      <c r="H33" s="38" t="str">
        <f>IF(Calcu!J$9=FALSE,"",Calcu!J36)</f>
        <v/>
      </c>
    </row>
    <row r="34" spans="1:8" ht="15" customHeight="1">
      <c r="A34" s="94" t="str">
        <f>IF(Calcu!AC37=FALSE,"삭제","")</f>
        <v>삭제</v>
      </c>
      <c r="C34" s="39"/>
      <c r="D34" s="103" t="str">
        <f>Calcu!AO37</f>
        <v>0</v>
      </c>
      <c r="E34" s="103" t="e">
        <f ca="1">Calcu!AS37</f>
        <v>#DIV/0!</v>
      </c>
      <c r="F34" s="103" t="e">
        <f ca="1">Calcu!AT37</f>
        <v>#DIV/0!</v>
      </c>
      <c r="G34" s="103" t="str">
        <f ca="1">Calcu!AV37</f>
        <v/>
      </c>
      <c r="H34" s="38" t="str">
        <f>IF(Calcu!J$9=FALSE,"",Calcu!J37)</f>
        <v/>
      </c>
    </row>
    <row r="35" spans="1:8" ht="15" customHeight="1">
      <c r="A35" s="94" t="str">
        <f>IF(Calcu!AC38=FALSE,"삭제","")</f>
        <v>삭제</v>
      </c>
      <c r="C35" s="39"/>
      <c r="D35" s="103" t="str">
        <f>Calcu!AO38</f>
        <v>0</v>
      </c>
      <c r="E35" s="103" t="e">
        <f ca="1">Calcu!AS38</f>
        <v>#DIV/0!</v>
      </c>
      <c r="F35" s="103" t="e">
        <f ca="1">Calcu!AT38</f>
        <v>#DIV/0!</v>
      </c>
      <c r="G35" s="103" t="str">
        <f ca="1">Calcu!AV38</f>
        <v/>
      </c>
      <c r="H35" s="38" t="str">
        <f>IF(Calcu!J$9=FALSE,"",Calcu!J38)</f>
        <v/>
      </c>
    </row>
    <row r="36" spans="1:8" ht="15" customHeight="1">
      <c r="A36" s="94" t="str">
        <f>IF(Calcu!AC39=FALSE,"삭제","")</f>
        <v>삭제</v>
      </c>
      <c r="C36" s="39"/>
      <c r="D36" s="103" t="str">
        <f>Calcu!AO39</f>
        <v>0</v>
      </c>
      <c r="E36" s="103" t="e">
        <f ca="1">Calcu!AS39</f>
        <v>#DIV/0!</v>
      </c>
      <c r="F36" s="103" t="e">
        <f ca="1">Calcu!AT39</f>
        <v>#DIV/0!</v>
      </c>
      <c r="G36" s="103" t="str">
        <f ca="1">Calcu!AV39</f>
        <v/>
      </c>
      <c r="H36" s="38" t="str">
        <f>IF(Calcu!J$9=FALSE,"",Calcu!J39)</f>
        <v/>
      </c>
    </row>
    <row r="37" spans="1:8" ht="15" customHeight="1">
      <c r="A37" s="94" t="str">
        <f>IF(Calcu!AC40=FALSE,"삭제","")</f>
        <v>삭제</v>
      </c>
      <c r="C37" s="39"/>
      <c r="D37" s="103" t="str">
        <f>Calcu!AO40</f>
        <v>0</v>
      </c>
      <c r="E37" s="103" t="e">
        <f ca="1">Calcu!AS40</f>
        <v>#DIV/0!</v>
      </c>
      <c r="F37" s="103" t="e">
        <f ca="1">Calcu!AT40</f>
        <v>#DIV/0!</v>
      </c>
      <c r="G37" s="103" t="str">
        <f ca="1">Calcu!AV40</f>
        <v/>
      </c>
      <c r="H37" s="38" t="str">
        <f>IF(Calcu!J$9=FALSE,"",Calcu!J40)</f>
        <v/>
      </c>
    </row>
    <row r="38" spans="1:8" ht="15" customHeight="1">
      <c r="A38" s="94" t="str">
        <f>IF(Calcu!AC41=FALSE,"삭제","")</f>
        <v>삭제</v>
      </c>
      <c r="C38" s="39"/>
      <c r="D38" s="103" t="str">
        <f>Calcu!AO41</f>
        <v>0</v>
      </c>
      <c r="E38" s="103" t="e">
        <f ca="1">Calcu!AS41</f>
        <v>#DIV/0!</v>
      </c>
      <c r="F38" s="103" t="e">
        <f ca="1">Calcu!AT41</f>
        <v>#DIV/0!</v>
      </c>
      <c r="G38" s="103" t="str">
        <f ca="1">Calcu!AV41</f>
        <v/>
      </c>
      <c r="H38" s="38" t="str">
        <f>IF(Calcu!J$9=FALSE,"",Calcu!J41)</f>
        <v/>
      </c>
    </row>
    <row r="39" spans="1:8" ht="15" customHeight="1">
      <c r="A39" s="94" t="str">
        <f>IF(Calcu!AC42=FALSE,"삭제","")</f>
        <v>삭제</v>
      </c>
      <c r="C39" s="39"/>
      <c r="D39" s="103" t="str">
        <f>Calcu!AO42</f>
        <v>0</v>
      </c>
      <c r="E39" s="103" t="e">
        <f ca="1">Calcu!AS42</f>
        <v>#DIV/0!</v>
      </c>
      <c r="F39" s="103" t="e">
        <f ca="1">Calcu!AT42</f>
        <v>#DIV/0!</v>
      </c>
      <c r="G39" s="103" t="str">
        <f ca="1">Calcu!AV42</f>
        <v/>
      </c>
      <c r="H39" s="38" t="str">
        <f>IF(Calcu!J$9=FALSE,"",Calcu!J42)</f>
        <v/>
      </c>
    </row>
    <row r="40" spans="1:8" ht="15" customHeight="1">
      <c r="A40" s="94" t="str">
        <f>IF(Calcu!AC43=FALSE,"삭제","")</f>
        <v>삭제</v>
      </c>
      <c r="C40" s="39"/>
      <c r="D40" s="103" t="str">
        <f>Calcu!AO43</f>
        <v>0</v>
      </c>
      <c r="E40" s="103" t="e">
        <f ca="1">Calcu!AS43</f>
        <v>#DIV/0!</v>
      </c>
      <c r="F40" s="103" t="e">
        <f ca="1">Calcu!AT43</f>
        <v>#DIV/0!</v>
      </c>
      <c r="G40" s="103" t="str">
        <f ca="1">Calcu!AV43</f>
        <v/>
      </c>
      <c r="H40" s="38" t="str">
        <f>IF(Calcu!J$9=FALSE,"",Calcu!J43)</f>
        <v/>
      </c>
    </row>
    <row r="41" spans="1:8" ht="15" customHeight="1">
      <c r="A41" s="94" t="str">
        <f>IF(Calcu!AC44=FALSE,"삭제","")</f>
        <v>삭제</v>
      </c>
      <c r="C41" s="39"/>
      <c r="D41" s="103" t="str">
        <f>Calcu!AO44</f>
        <v>0</v>
      </c>
      <c r="E41" s="103" t="e">
        <f ca="1">Calcu!AS44</f>
        <v>#DIV/0!</v>
      </c>
      <c r="F41" s="103" t="e">
        <f ca="1">Calcu!AT44</f>
        <v>#DIV/0!</v>
      </c>
      <c r="G41" s="103" t="str">
        <f ca="1">Calcu!AV44</f>
        <v/>
      </c>
      <c r="H41" s="38" t="str">
        <f>IF(Calcu!J$9=FALSE,"",Calcu!J44)</f>
        <v/>
      </c>
    </row>
    <row r="42" spans="1:8" ht="15" customHeight="1">
      <c r="A42" s="94" t="str">
        <f>IF(Calcu!AC45=FALSE,"삭제","")</f>
        <v>삭제</v>
      </c>
      <c r="C42" s="39"/>
      <c r="D42" s="103" t="str">
        <f>Calcu!AO45</f>
        <v>0</v>
      </c>
      <c r="E42" s="103" t="e">
        <f ca="1">Calcu!AS45</f>
        <v>#DIV/0!</v>
      </c>
      <c r="F42" s="103" t="e">
        <f ca="1">Calcu!AT45</f>
        <v>#DIV/0!</v>
      </c>
      <c r="G42" s="103" t="str">
        <f ca="1">Calcu!AV45</f>
        <v/>
      </c>
      <c r="H42" s="38" t="str">
        <f>IF(Calcu!J$9=FALSE,"",Calcu!J45)</f>
        <v/>
      </c>
    </row>
    <row r="43" spans="1:8" ht="15" customHeight="1">
      <c r="A43" s="94" t="str">
        <f>IF(Calcu!AC46=FALSE,"삭제","")</f>
        <v>삭제</v>
      </c>
      <c r="C43" s="39"/>
      <c r="D43" s="103" t="str">
        <f>Calcu!AO46</f>
        <v>0</v>
      </c>
      <c r="E43" s="103" t="e">
        <f ca="1">Calcu!AS46</f>
        <v>#DIV/0!</v>
      </c>
      <c r="F43" s="103" t="e">
        <f ca="1">Calcu!AT46</f>
        <v>#DIV/0!</v>
      </c>
      <c r="G43" s="103" t="str">
        <f ca="1">Calcu!AV46</f>
        <v/>
      </c>
      <c r="H43" s="38" t="str">
        <f>IF(Calcu!J$9=FALSE,"",Calcu!J46)</f>
        <v/>
      </c>
    </row>
    <row r="44" spans="1:8" ht="15" customHeight="1">
      <c r="A44" s="94" t="str">
        <f>IF(Calcu!AC47=FALSE,"삭제","")</f>
        <v>삭제</v>
      </c>
      <c r="C44" s="39"/>
      <c r="D44" s="103" t="str">
        <f>Calcu!AO47</f>
        <v>0</v>
      </c>
      <c r="E44" s="103" t="e">
        <f ca="1">Calcu!AS47</f>
        <v>#DIV/0!</v>
      </c>
      <c r="F44" s="103" t="e">
        <f ca="1">Calcu!AT47</f>
        <v>#DIV/0!</v>
      </c>
      <c r="G44" s="103" t="str">
        <f ca="1">Calcu!AV47</f>
        <v/>
      </c>
      <c r="H44" s="38" t="str">
        <f>IF(Calcu!J$9=FALSE,"",Calcu!J47)</f>
        <v/>
      </c>
    </row>
    <row r="45" spans="1:8" ht="15" customHeight="1">
      <c r="A45" s="94" t="str">
        <f>IF(Calcu!AC48=FALSE,"삭제","")</f>
        <v>삭제</v>
      </c>
      <c r="C45" s="39"/>
      <c r="D45" s="103" t="str">
        <f>Calcu!AO48</f>
        <v>0</v>
      </c>
      <c r="E45" s="103" t="e">
        <f ca="1">Calcu!AS48</f>
        <v>#DIV/0!</v>
      </c>
      <c r="F45" s="103" t="e">
        <f ca="1">Calcu!AT48</f>
        <v>#DIV/0!</v>
      </c>
      <c r="G45" s="103" t="str">
        <f ca="1">Calcu!AV48</f>
        <v/>
      </c>
      <c r="H45" s="38" t="str">
        <f>IF(Calcu!J$9=FALSE,"",Calcu!J48)</f>
        <v/>
      </c>
    </row>
    <row r="46" spans="1:8" ht="15" customHeight="1">
      <c r="A46" s="94" t="str">
        <f>IF(Calcu!AC49=FALSE,"삭제","")</f>
        <v>삭제</v>
      </c>
      <c r="C46" s="39"/>
      <c r="D46" s="103" t="str">
        <f>Calcu!AO49</f>
        <v>0</v>
      </c>
      <c r="E46" s="103" t="e">
        <f ca="1">Calcu!AS49</f>
        <v>#DIV/0!</v>
      </c>
      <c r="F46" s="103" t="e">
        <f ca="1">Calcu!AT49</f>
        <v>#DIV/0!</v>
      </c>
      <c r="G46" s="103" t="str">
        <f ca="1">Calcu!AV49</f>
        <v/>
      </c>
      <c r="H46" s="38" t="str">
        <f>IF(Calcu!J$9=FALSE,"",Calcu!J49)</f>
        <v/>
      </c>
    </row>
    <row r="47" spans="1:8" ht="15" customHeight="1">
      <c r="A47" s="94" t="str">
        <f>IF(Calcu!AC50=FALSE,"삭제","")</f>
        <v>삭제</v>
      </c>
      <c r="C47" s="39"/>
      <c r="D47" s="103" t="str">
        <f>Calcu!AO50</f>
        <v>0</v>
      </c>
      <c r="E47" s="103" t="e">
        <f ca="1">Calcu!AS50</f>
        <v>#DIV/0!</v>
      </c>
      <c r="F47" s="103" t="e">
        <f ca="1">Calcu!AT50</f>
        <v>#DIV/0!</v>
      </c>
      <c r="G47" s="103" t="str">
        <f ca="1">Calcu!AV50</f>
        <v/>
      </c>
      <c r="H47" s="38" t="str">
        <f>IF(Calcu!J$9=FALSE,"",Calcu!J50)</f>
        <v/>
      </c>
    </row>
    <row r="48" spans="1:8" ht="15" customHeight="1">
      <c r="A48" s="94" t="str">
        <f>IF(Calcu!AC51=FALSE,"삭제","")</f>
        <v>삭제</v>
      </c>
      <c r="C48" s="39"/>
      <c r="D48" s="103" t="str">
        <f>Calcu!AO51</f>
        <v>0</v>
      </c>
      <c r="E48" s="103" t="e">
        <f ca="1">Calcu!AS51</f>
        <v>#DIV/0!</v>
      </c>
      <c r="F48" s="103" t="e">
        <f ca="1">Calcu!AT51</f>
        <v>#DIV/0!</v>
      </c>
      <c r="G48" s="103" t="str">
        <f ca="1">Calcu!AV51</f>
        <v/>
      </c>
      <c r="H48" s="38" t="str">
        <f>IF(Calcu!J$9=FALSE,"",Calcu!J51)</f>
        <v/>
      </c>
    </row>
    <row r="49" spans="1:8" ht="15" customHeight="1">
      <c r="A49" s="94" t="str">
        <f>IF(Calcu!AC52=FALSE,"삭제","")</f>
        <v>삭제</v>
      </c>
      <c r="C49" s="39"/>
      <c r="D49" s="103" t="str">
        <f>Calcu!AO52</f>
        <v>0</v>
      </c>
      <c r="E49" s="103" t="e">
        <f ca="1">Calcu!AS52</f>
        <v>#DIV/0!</v>
      </c>
      <c r="F49" s="103" t="e">
        <f ca="1">Calcu!AT52</f>
        <v>#DIV/0!</v>
      </c>
      <c r="G49" s="103" t="str">
        <f ca="1">Calcu!AV52</f>
        <v/>
      </c>
      <c r="H49" s="38" t="str">
        <f>IF(Calcu!J$9=FALSE,"",Calcu!J52)</f>
        <v/>
      </c>
    </row>
    <row r="50" spans="1:8" ht="15" customHeight="1">
      <c r="A50" s="94" t="str">
        <f>IF(Calcu!AC53=FALSE,"삭제","")</f>
        <v>삭제</v>
      </c>
      <c r="C50" s="39"/>
      <c r="D50" s="103" t="str">
        <f>Calcu!AO53</f>
        <v>0</v>
      </c>
      <c r="E50" s="103" t="e">
        <f ca="1">Calcu!AS53</f>
        <v>#DIV/0!</v>
      </c>
      <c r="F50" s="103" t="e">
        <f ca="1">Calcu!AT53</f>
        <v>#DIV/0!</v>
      </c>
      <c r="G50" s="103" t="str">
        <f ca="1">Calcu!AV53</f>
        <v/>
      </c>
      <c r="H50" s="38" t="str">
        <f>IF(Calcu!J$9=FALSE,"",Calcu!J53)</f>
        <v/>
      </c>
    </row>
    <row r="51" spans="1:8" ht="15" customHeight="1">
      <c r="A51" s="94" t="str">
        <f>IF(Calcu!AC54=FALSE,"삭제","")</f>
        <v>삭제</v>
      </c>
      <c r="C51" s="39"/>
      <c r="D51" s="103" t="str">
        <f>Calcu!AO54</f>
        <v>0</v>
      </c>
      <c r="E51" s="103" t="e">
        <f ca="1">Calcu!AS54</f>
        <v>#DIV/0!</v>
      </c>
      <c r="F51" s="103" t="e">
        <f ca="1">Calcu!AT54</f>
        <v>#DIV/0!</v>
      </c>
      <c r="G51" s="103" t="str">
        <f ca="1">Calcu!AV54</f>
        <v/>
      </c>
      <c r="H51" s="38" t="str">
        <f>IF(Calcu!J$9=FALSE,"",Calcu!J54)</f>
        <v/>
      </c>
    </row>
    <row r="52" spans="1:8" ht="15" customHeight="1">
      <c r="A52" s="94" t="str">
        <f>IF(Calcu!AC55=FALSE,"삭제","")</f>
        <v>삭제</v>
      </c>
      <c r="C52" s="39"/>
      <c r="D52" s="103" t="str">
        <f>Calcu!AO55</f>
        <v>0</v>
      </c>
      <c r="E52" s="103" t="e">
        <f ca="1">Calcu!AS55</f>
        <v>#DIV/0!</v>
      </c>
      <c r="F52" s="103" t="e">
        <f ca="1">Calcu!AT55</f>
        <v>#DIV/0!</v>
      </c>
      <c r="G52" s="103" t="str">
        <f ca="1">Calcu!AV55</f>
        <v/>
      </c>
      <c r="H52" s="38" t="str">
        <f>IF(Calcu!J$9=FALSE,"",Calcu!J55)</f>
        <v/>
      </c>
    </row>
    <row r="53" spans="1:8" ht="15" customHeight="1">
      <c r="A53" s="94" t="str">
        <f>IF(Calcu!AC56=FALSE,"삭제","")</f>
        <v>삭제</v>
      </c>
      <c r="C53" s="39"/>
      <c r="D53" s="103" t="str">
        <f>Calcu!AO56</f>
        <v>0</v>
      </c>
      <c r="E53" s="103" t="e">
        <f ca="1">Calcu!AS56</f>
        <v>#DIV/0!</v>
      </c>
      <c r="F53" s="103" t="e">
        <f ca="1">Calcu!AT56</f>
        <v>#DIV/0!</v>
      </c>
      <c r="G53" s="103" t="str">
        <f ca="1">Calcu!AV56</f>
        <v/>
      </c>
      <c r="H53" s="38" t="str">
        <f>IF(Calcu!J$9=FALSE,"",Calcu!J56)</f>
        <v/>
      </c>
    </row>
    <row r="54" spans="1:8" ht="15" customHeight="1">
      <c r="A54" s="94" t="str">
        <f>IF(Calcu!AC57=FALSE,"삭제","")</f>
        <v>삭제</v>
      </c>
      <c r="C54" s="39"/>
      <c r="D54" s="103" t="str">
        <f>Calcu!AO57</f>
        <v>0</v>
      </c>
      <c r="E54" s="103" t="e">
        <f ca="1">Calcu!AS57</f>
        <v>#DIV/0!</v>
      </c>
      <c r="F54" s="103" t="e">
        <f ca="1">Calcu!AT57</f>
        <v>#DIV/0!</v>
      </c>
      <c r="G54" s="103" t="str">
        <f ca="1">Calcu!AV57</f>
        <v/>
      </c>
      <c r="H54" s="38" t="str">
        <f>IF(Calcu!J$9=FALSE,"",Calcu!J57)</f>
        <v/>
      </c>
    </row>
    <row r="55" spans="1:8" ht="15" customHeight="1">
      <c r="A55" s="94" t="str">
        <f>IF(Calcu!AC58=FALSE,"삭제","")</f>
        <v>삭제</v>
      </c>
      <c r="C55" s="39"/>
      <c r="D55" s="103" t="str">
        <f>Calcu!AO58</f>
        <v>0</v>
      </c>
      <c r="E55" s="103" t="e">
        <f ca="1">Calcu!AS58</f>
        <v>#DIV/0!</v>
      </c>
      <c r="F55" s="103" t="e">
        <f ca="1">Calcu!AT58</f>
        <v>#DIV/0!</v>
      </c>
      <c r="G55" s="103" t="str">
        <f ca="1">Calcu!AV58</f>
        <v/>
      </c>
      <c r="H55" s="38" t="str">
        <f>IF(Calcu!J$9=FALSE,"",Calcu!J58)</f>
        <v/>
      </c>
    </row>
    <row r="56" spans="1:8" ht="15" customHeight="1">
      <c r="A56" s="94" t="str">
        <f>IF(Calcu!AC59=FALSE,"삭제","")</f>
        <v>삭제</v>
      </c>
      <c r="C56" s="39"/>
      <c r="D56" s="103" t="str">
        <f>Calcu!AO59</f>
        <v>0</v>
      </c>
      <c r="E56" s="103" t="e">
        <f ca="1">Calcu!AS59</f>
        <v>#DIV/0!</v>
      </c>
      <c r="F56" s="103" t="e">
        <f ca="1">Calcu!AT59</f>
        <v>#DIV/0!</v>
      </c>
      <c r="G56" s="103" t="str">
        <f ca="1">Calcu!AV59</f>
        <v/>
      </c>
      <c r="H56" s="38" t="str">
        <f>IF(Calcu!J$9=FALSE,"",Calcu!J59)</f>
        <v/>
      </c>
    </row>
    <row r="57" spans="1:8" ht="15" customHeight="1">
      <c r="A57" s="94" t="str">
        <f>IF(Calcu!AC60=FALSE,"삭제","")</f>
        <v>삭제</v>
      </c>
      <c r="C57" s="39"/>
      <c r="D57" s="103" t="str">
        <f>Calcu!AO60</f>
        <v>0</v>
      </c>
      <c r="E57" s="103" t="e">
        <f ca="1">Calcu!AS60</f>
        <v>#DIV/0!</v>
      </c>
      <c r="F57" s="103" t="e">
        <f ca="1">Calcu!AT60</f>
        <v>#DIV/0!</v>
      </c>
      <c r="G57" s="103" t="str">
        <f ca="1">Calcu!AV60</f>
        <v/>
      </c>
      <c r="H57" s="38" t="str">
        <f>IF(Calcu!J$9=FALSE,"",Calcu!J60)</f>
        <v/>
      </c>
    </row>
    <row r="58" spans="1:8" ht="15" customHeight="1">
      <c r="A58" s="94" t="str">
        <f>IF(Calcu!AC61=FALSE,"삭제","")</f>
        <v>삭제</v>
      </c>
      <c r="C58" s="39"/>
      <c r="D58" s="103" t="str">
        <f>Calcu!AO61</f>
        <v>0</v>
      </c>
      <c r="E58" s="103" t="e">
        <f ca="1">Calcu!AS61</f>
        <v>#DIV/0!</v>
      </c>
      <c r="F58" s="103" t="e">
        <f ca="1">Calcu!AT61</f>
        <v>#DIV/0!</v>
      </c>
      <c r="G58" s="103" t="str">
        <f ca="1">Calcu!AV61</f>
        <v/>
      </c>
      <c r="H58" s="38" t="str">
        <f>IF(Calcu!J$9=FALSE,"",Calcu!J61)</f>
        <v/>
      </c>
    </row>
    <row r="59" spans="1:8" ht="15" customHeight="1">
      <c r="A59" s="94" t="str">
        <f>IF(Calcu!AC62=FALSE,"삭제","")</f>
        <v>삭제</v>
      </c>
      <c r="C59" s="39"/>
      <c r="D59" s="103" t="str">
        <f>Calcu!AO62</f>
        <v>0</v>
      </c>
      <c r="E59" s="103" t="e">
        <f ca="1">Calcu!AS62</f>
        <v>#DIV/0!</v>
      </c>
      <c r="F59" s="103" t="e">
        <f ca="1">Calcu!AT62</f>
        <v>#DIV/0!</v>
      </c>
      <c r="G59" s="103" t="str">
        <f ca="1">Calcu!AV62</f>
        <v/>
      </c>
      <c r="H59" s="38" t="str">
        <f>IF(Calcu!J$9=FALSE,"",Calcu!J62)</f>
        <v/>
      </c>
    </row>
    <row r="60" spans="1:8" ht="15" customHeight="1">
      <c r="A60" s="94" t="str">
        <f>IF(Calcu!AC63=FALSE,"삭제","")</f>
        <v>삭제</v>
      </c>
      <c r="C60" s="39"/>
      <c r="D60" s="103" t="str">
        <f>Calcu!AO63</f>
        <v>0</v>
      </c>
      <c r="E60" s="103" t="e">
        <f ca="1">Calcu!AS63</f>
        <v>#DIV/0!</v>
      </c>
      <c r="F60" s="103" t="e">
        <f ca="1">Calcu!AT63</f>
        <v>#DIV/0!</v>
      </c>
      <c r="G60" s="103" t="str">
        <f ca="1">Calcu!AV63</f>
        <v/>
      </c>
      <c r="H60" s="38" t="str">
        <f>IF(Calcu!J$9=FALSE,"",Calcu!J63)</f>
        <v/>
      </c>
    </row>
    <row r="61" spans="1:8" ht="15" customHeight="1">
      <c r="A61" s="94" t="str">
        <f>IF(Calcu!AC64=FALSE,"삭제","")</f>
        <v>삭제</v>
      </c>
      <c r="C61" s="39"/>
      <c r="D61" s="103" t="str">
        <f>Calcu!AO64</f>
        <v>0</v>
      </c>
      <c r="E61" s="103" t="e">
        <f ca="1">Calcu!AS64</f>
        <v>#DIV/0!</v>
      </c>
      <c r="F61" s="103" t="e">
        <f ca="1">Calcu!AT64</f>
        <v>#DIV/0!</v>
      </c>
      <c r="G61" s="103" t="str">
        <f ca="1">Calcu!AV64</f>
        <v/>
      </c>
      <c r="H61" s="38" t="str">
        <f>IF(Calcu!J$9=FALSE,"",Calcu!J64)</f>
        <v/>
      </c>
    </row>
    <row r="62" spans="1:8" ht="15" customHeight="1">
      <c r="A62" s="94" t="str">
        <f>IF(Calcu!AC65=FALSE,"삭제","")</f>
        <v>삭제</v>
      </c>
      <c r="C62" s="39"/>
      <c r="D62" s="103" t="str">
        <f>Calcu!AO65</f>
        <v>0</v>
      </c>
      <c r="E62" s="103" t="e">
        <f ca="1">Calcu!AS65</f>
        <v>#DIV/0!</v>
      </c>
      <c r="F62" s="103" t="e">
        <f ca="1">Calcu!AT65</f>
        <v>#DIV/0!</v>
      </c>
      <c r="G62" s="103" t="str">
        <f ca="1">Calcu!AV65</f>
        <v/>
      </c>
      <c r="H62" s="38" t="str">
        <f>IF(Calcu!J$9=FALSE,"",Calcu!J65)</f>
        <v/>
      </c>
    </row>
    <row r="63" spans="1:8" ht="15" customHeight="1">
      <c r="A63" s="94" t="str">
        <f>IF(Calcu!AC66=FALSE,"삭제","")</f>
        <v>삭제</v>
      </c>
      <c r="C63" s="39"/>
      <c r="D63" s="103" t="str">
        <f>Calcu!AO66</f>
        <v>0</v>
      </c>
      <c r="E63" s="103" t="e">
        <f ca="1">Calcu!AS66</f>
        <v>#DIV/0!</v>
      </c>
      <c r="F63" s="103" t="e">
        <f ca="1">Calcu!AT66</f>
        <v>#DIV/0!</v>
      </c>
      <c r="G63" s="103" t="str">
        <f ca="1">Calcu!AV66</f>
        <v/>
      </c>
      <c r="H63" s="38" t="str">
        <f>IF(Calcu!J$9=FALSE,"",Calcu!J66)</f>
        <v/>
      </c>
    </row>
    <row r="64" spans="1:8" ht="15" customHeight="1">
      <c r="A64" s="94" t="str">
        <f>IF(Calcu!AC67=FALSE,"삭제","")</f>
        <v>삭제</v>
      </c>
      <c r="C64" s="39"/>
      <c r="D64" s="103" t="str">
        <f>Calcu!AO67</f>
        <v>0</v>
      </c>
      <c r="E64" s="103" t="e">
        <f ca="1">Calcu!AS67</f>
        <v>#DIV/0!</v>
      </c>
      <c r="F64" s="103" t="e">
        <f ca="1">Calcu!AT67</f>
        <v>#DIV/0!</v>
      </c>
      <c r="G64" s="103" t="str">
        <f ca="1">Calcu!AV67</f>
        <v/>
      </c>
      <c r="H64" s="38" t="str">
        <f>IF(Calcu!J$9=FALSE,"",Calcu!J67)</f>
        <v/>
      </c>
    </row>
    <row r="65" spans="1:8" ht="15" customHeight="1">
      <c r="A65" s="94" t="str">
        <f>IF(Calcu!AC68=FALSE,"삭제","")</f>
        <v>삭제</v>
      </c>
      <c r="C65" s="39"/>
      <c r="D65" s="103" t="str">
        <f>Calcu!AO68</f>
        <v>0</v>
      </c>
      <c r="E65" s="103" t="e">
        <f ca="1">Calcu!AS68</f>
        <v>#DIV/0!</v>
      </c>
      <c r="F65" s="103" t="e">
        <f ca="1">Calcu!AT68</f>
        <v>#DIV/0!</v>
      </c>
      <c r="G65" s="103" t="str">
        <f ca="1">Calcu!AV68</f>
        <v/>
      </c>
      <c r="H65" s="38" t="str">
        <f>IF(Calcu!J$9=FALSE,"",Calcu!J68)</f>
        <v/>
      </c>
    </row>
    <row r="66" spans="1:8" ht="15" customHeight="1">
      <c r="A66" s="94" t="str">
        <f>IF(Calcu!AC69=FALSE,"삭제","")</f>
        <v>삭제</v>
      </c>
      <c r="C66" s="39"/>
      <c r="D66" s="103" t="str">
        <f>Calcu!AO69</f>
        <v>0</v>
      </c>
      <c r="E66" s="103" t="e">
        <f ca="1">Calcu!AS69</f>
        <v>#DIV/0!</v>
      </c>
      <c r="F66" s="103" t="e">
        <f ca="1">Calcu!AT69</f>
        <v>#DIV/0!</v>
      </c>
      <c r="G66" s="103" t="str">
        <f ca="1">Calcu!AV69</f>
        <v/>
      </c>
      <c r="H66" s="38" t="str">
        <f>IF(Calcu!J$9=FALSE,"",Calcu!J69)</f>
        <v/>
      </c>
    </row>
    <row r="67" spans="1:8" ht="15" customHeight="1">
      <c r="A67" s="94" t="str">
        <f>IF(Calcu!AC70=FALSE,"삭제","")</f>
        <v>삭제</v>
      </c>
      <c r="C67" s="39"/>
      <c r="D67" s="103" t="str">
        <f>Calcu!AO70</f>
        <v>0</v>
      </c>
      <c r="E67" s="103" t="e">
        <f ca="1">Calcu!AS70</f>
        <v>#DIV/0!</v>
      </c>
      <c r="F67" s="103" t="e">
        <f ca="1">Calcu!AT70</f>
        <v>#DIV/0!</v>
      </c>
      <c r="G67" s="103" t="str">
        <f ca="1">Calcu!AV70</f>
        <v/>
      </c>
      <c r="H67" s="38" t="str">
        <f>IF(Calcu!J$9=FALSE,"",Calcu!J70)</f>
        <v/>
      </c>
    </row>
    <row r="68" spans="1:8" ht="15" customHeight="1">
      <c r="A68" s="94" t="str">
        <f>IF(Calcu!AC71=FALSE,"삭제","")</f>
        <v>삭제</v>
      </c>
      <c r="C68" s="39"/>
      <c r="D68" s="103" t="str">
        <f>Calcu!AO71</f>
        <v>0</v>
      </c>
      <c r="E68" s="103" t="e">
        <f ca="1">Calcu!AS71</f>
        <v>#DIV/0!</v>
      </c>
      <c r="F68" s="103" t="e">
        <f ca="1">Calcu!AT71</f>
        <v>#DIV/0!</v>
      </c>
      <c r="G68" s="103" t="str">
        <f ca="1">Calcu!AV71</f>
        <v/>
      </c>
      <c r="H68" s="38" t="str">
        <f>IF(Calcu!J$9=FALSE,"",Calcu!J71)</f>
        <v/>
      </c>
    </row>
    <row r="69" spans="1:8" ht="15" customHeight="1">
      <c r="A69" s="94" t="str">
        <f>IF(Calcu!AC72=FALSE,"삭제","")</f>
        <v>삭제</v>
      </c>
      <c r="C69" s="39"/>
      <c r="D69" s="103" t="str">
        <f>Calcu!AO72</f>
        <v>0</v>
      </c>
      <c r="E69" s="103" t="e">
        <f ca="1">Calcu!AS72</f>
        <v>#DIV/0!</v>
      </c>
      <c r="F69" s="103" t="e">
        <f ca="1">Calcu!AT72</f>
        <v>#DIV/0!</v>
      </c>
      <c r="G69" s="103" t="str">
        <f ca="1">Calcu!AV72</f>
        <v/>
      </c>
      <c r="H69" s="38" t="str">
        <f>IF(Calcu!J$9=FALSE,"",Calcu!J72)</f>
        <v/>
      </c>
    </row>
    <row r="70" spans="1:8" ht="15" customHeight="1">
      <c r="A70" s="94" t="str">
        <f>IF(Calcu!AC73=FALSE,"삭제","")</f>
        <v>삭제</v>
      </c>
      <c r="C70" s="39"/>
      <c r="D70" s="103" t="str">
        <f>Calcu!AO73</f>
        <v>0</v>
      </c>
      <c r="E70" s="103" t="e">
        <f ca="1">Calcu!AS73</f>
        <v>#DIV/0!</v>
      </c>
      <c r="F70" s="103" t="e">
        <f ca="1">Calcu!AT73</f>
        <v>#DIV/0!</v>
      </c>
      <c r="G70" s="103" t="str">
        <f ca="1">Calcu!AV73</f>
        <v/>
      </c>
      <c r="H70" s="38" t="str">
        <f>IF(Calcu!J$9=FALSE,"",Calcu!J73)</f>
        <v/>
      </c>
    </row>
    <row r="71" spans="1:8" ht="15" customHeight="1">
      <c r="A71" s="94" t="str">
        <f>IF(Calcu!AC74=FALSE,"삭제","")</f>
        <v>삭제</v>
      </c>
      <c r="C71" s="39"/>
      <c r="D71" s="103" t="str">
        <f>Calcu!AO74</f>
        <v>0</v>
      </c>
      <c r="E71" s="103" t="e">
        <f ca="1">Calcu!AS74</f>
        <v>#DIV/0!</v>
      </c>
      <c r="F71" s="103" t="e">
        <f ca="1">Calcu!AT74</f>
        <v>#DIV/0!</v>
      </c>
      <c r="G71" s="103" t="str">
        <f ca="1">Calcu!AV74</f>
        <v/>
      </c>
      <c r="H71" s="38" t="str">
        <f>IF(Calcu!J$9=FALSE,"",Calcu!J74)</f>
        <v/>
      </c>
    </row>
    <row r="72" spans="1:8" ht="15" customHeight="1">
      <c r="A72" s="94" t="str">
        <f>IF(Calcu!AC75=FALSE,"삭제","")</f>
        <v>삭제</v>
      </c>
      <c r="C72" s="39"/>
      <c r="D72" s="103" t="str">
        <f>Calcu!AO75</f>
        <v>0</v>
      </c>
      <c r="E72" s="103" t="e">
        <f ca="1">Calcu!AS75</f>
        <v>#DIV/0!</v>
      </c>
      <c r="F72" s="103" t="e">
        <f ca="1">Calcu!AT75</f>
        <v>#DIV/0!</v>
      </c>
      <c r="G72" s="103" t="str">
        <f ca="1">Calcu!AV75</f>
        <v/>
      </c>
      <c r="H72" s="38" t="str">
        <f>IF(Calcu!J$9=FALSE,"",Calcu!J75)</f>
        <v/>
      </c>
    </row>
    <row r="73" spans="1:8" ht="15" customHeight="1">
      <c r="A73" s="94" t="str">
        <f>IF(Calcu!AC76=FALSE,"삭제","")</f>
        <v>삭제</v>
      </c>
      <c r="C73" s="39"/>
      <c r="D73" s="103" t="str">
        <f>Calcu!AO76</f>
        <v>0</v>
      </c>
      <c r="E73" s="103" t="e">
        <f ca="1">Calcu!AS76</f>
        <v>#DIV/0!</v>
      </c>
      <c r="F73" s="103" t="e">
        <f ca="1">Calcu!AT76</f>
        <v>#DIV/0!</v>
      </c>
      <c r="G73" s="103" t="str">
        <f ca="1">Calcu!AV76</f>
        <v/>
      </c>
      <c r="H73" s="38" t="str">
        <f>IF(Calcu!J$9=FALSE,"",Calcu!J76)</f>
        <v/>
      </c>
    </row>
    <row r="74" spans="1:8" ht="15" customHeight="1">
      <c r="A74" s="94" t="str">
        <f>IF(Calcu!AC77=FALSE,"삭제","")</f>
        <v>삭제</v>
      </c>
      <c r="C74" s="39"/>
      <c r="D74" s="103" t="str">
        <f>Calcu!AO77</f>
        <v>0</v>
      </c>
      <c r="E74" s="103" t="e">
        <f ca="1">Calcu!AS77</f>
        <v>#DIV/0!</v>
      </c>
      <c r="F74" s="103" t="e">
        <f ca="1">Calcu!AT77</f>
        <v>#DIV/0!</v>
      </c>
      <c r="G74" s="103" t="str">
        <f ca="1">Calcu!AV77</f>
        <v/>
      </c>
      <c r="H74" s="38" t="str">
        <f>IF(Calcu!J$9=FALSE,"",Calcu!J77)</f>
        <v/>
      </c>
    </row>
    <row r="75" spans="1:8" ht="15" customHeight="1">
      <c r="A75" s="94" t="str">
        <f>IF(Calcu!AC78=FALSE,"삭제","")</f>
        <v>삭제</v>
      </c>
      <c r="C75" s="39"/>
      <c r="D75" s="103" t="str">
        <f>Calcu!AO78</f>
        <v>0</v>
      </c>
      <c r="E75" s="103" t="e">
        <f ca="1">Calcu!AS78</f>
        <v>#DIV/0!</v>
      </c>
      <c r="F75" s="103" t="e">
        <f ca="1">Calcu!AT78</f>
        <v>#DIV/0!</v>
      </c>
      <c r="G75" s="103" t="str">
        <f ca="1">Calcu!AV78</f>
        <v/>
      </c>
      <c r="H75" s="38" t="str">
        <f>IF(Calcu!J$9=FALSE,"",Calcu!J78)</f>
        <v/>
      </c>
    </row>
    <row r="76" spans="1:8" ht="15" customHeight="1">
      <c r="A76" s="94" t="str">
        <f>IF(Calcu!AC79=FALSE,"삭제","")</f>
        <v>삭제</v>
      </c>
      <c r="C76" s="39"/>
      <c r="D76" s="103" t="str">
        <f>Calcu!AO79</f>
        <v>0</v>
      </c>
      <c r="E76" s="103" t="e">
        <f ca="1">Calcu!AS79</f>
        <v>#DIV/0!</v>
      </c>
      <c r="F76" s="103" t="e">
        <f ca="1">Calcu!AT79</f>
        <v>#DIV/0!</v>
      </c>
      <c r="G76" s="103" t="str">
        <f ca="1">Calcu!AV79</f>
        <v/>
      </c>
      <c r="H76" s="38" t="str">
        <f>IF(Calcu!J$9=FALSE,"",Calcu!J79)</f>
        <v/>
      </c>
    </row>
    <row r="77" spans="1:8" ht="15" customHeight="1">
      <c r="A77" s="94" t="str">
        <f>IF(Calcu!AC80=FALSE,"삭제","")</f>
        <v>삭제</v>
      </c>
      <c r="C77" s="39"/>
      <c r="D77" s="103" t="str">
        <f>Calcu!AO80</f>
        <v>0</v>
      </c>
      <c r="E77" s="103" t="e">
        <f ca="1">Calcu!AS80</f>
        <v>#DIV/0!</v>
      </c>
      <c r="F77" s="103" t="e">
        <f ca="1">Calcu!AT80</f>
        <v>#DIV/0!</v>
      </c>
      <c r="G77" s="103" t="str">
        <f ca="1">Calcu!AV80</f>
        <v/>
      </c>
      <c r="H77" s="38" t="str">
        <f>IF(Calcu!J$9=FALSE,"",Calcu!J80)</f>
        <v/>
      </c>
    </row>
    <row r="78" spans="1:8" ht="15" customHeight="1">
      <c r="A78" s="94" t="str">
        <f>IF(Calcu!AC81=FALSE,"삭제","")</f>
        <v>삭제</v>
      </c>
      <c r="C78" s="39"/>
      <c r="D78" s="103" t="str">
        <f>Calcu!AO81</f>
        <v>0</v>
      </c>
      <c r="E78" s="103" t="e">
        <f ca="1">Calcu!AS81</f>
        <v>#DIV/0!</v>
      </c>
      <c r="F78" s="103" t="e">
        <f ca="1">Calcu!AT81</f>
        <v>#DIV/0!</v>
      </c>
      <c r="G78" s="103" t="str">
        <f ca="1">Calcu!AV81</f>
        <v/>
      </c>
      <c r="H78" s="38" t="str">
        <f>IF(Calcu!J$9=FALSE,"",Calcu!J81)</f>
        <v/>
      </c>
    </row>
    <row r="79" spans="1:8" ht="15" customHeight="1">
      <c r="A79" s="94" t="str">
        <f>IF(Calcu!AC82=FALSE,"삭제","")</f>
        <v>삭제</v>
      </c>
      <c r="C79" s="39"/>
      <c r="D79" s="103" t="str">
        <f>Calcu!AO82</f>
        <v>0</v>
      </c>
      <c r="E79" s="103" t="e">
        <f ca="1">Calcu!AS82</f>
        <v>#DIV/0!</v>
      </c>
      <c r="F79" s="103" t="e">
        <f ca="1">Calcu!AT82</f>
        <v>#DIV/0!</v>
      </c>
      <c r="G79" s="103" t="str">
        <f ca="1">Calcu!AV82</f>
        <v/>
      </c>
      <c r="H79" s="38" t="str">
        <f>IF(Calcu!J$9=FALSE,"",Calcu!J82)</f>
        <v/>
      </c>
    </row>
    <row r="80" spans="1:8" ht="15" customHeight="1">
      <c r="A80" s="94" t="str">
        <f>IF(Calcu!AC83=FALSE,"삭제","")</f>
        <v>삭제</v>
      </c>
      <c r="C80" s="39"/>
      <c r="D80" s="103" t="str">
        <f>Calcu!AO83</f>
        <v>0</v>
      </c>
      <c r="E80" s="103" t="e">
        <f ca="1">Calcu!AS83</f>
        <v>#DIV/0!</v>
      </c>
      <c r="F80" s="103" t="e">
        <f ca="1">Calcu!AT83</f>
        <v>#DIV/0!</v>
      </c>
      <c r="G80" s="103" t="str">
        <f ca="1">Calcu!AV83</f>
        <v/>
      </c>
      <c r="H80" s="38" t="str">
        <f>IF(Calcu!J$9=FALSE,"",Calcu!J83)</f>
        <v/>
      </c>
    </row>
    <row r="81" spans="1:8" ht="15" customHeight="1">
      <c r="A81" s="94" t="str">
        <f>IF(Calcu!AC84=FALSE,"삭제","")</f>
        <v>삭제</v>
      </c>
      <c r="C81" s="39"/>
      <c r="D81" s="103" t="str">
        <f>Calcu!AO84</f>
        <v>0</v>
      </c>
      <c r="E81" s="103" t="e">
        <f ca="1">Calcu!AS84</f>
        <v>#DIV/0!</v>
      </c>
      <c r="F81" s="103" t="e">
        <f ca="1">Calcu!AT84</f>
        <v>#DIV/0!</v>
      </c>
      <c r="G81" s="103" t="str">
        <f ca="1">Calcu!AV84</f>
        <v/>
      </c>
      <c r="H81" s="38" t="str">
        <f>IF(Calcu!J$9=FALSE,"",Calcu!J84)</f>
        <v/>
      </c>
    </row>
    <row r="82" spans="1:8" ht="15" customHeight="1">
      <c r="A82" s="94" t="str">
        <f>IF(Calcu!AC85=FALSE,"삭제","")</f>
        <v>삭제</v>
      </c>
      <c r="C82" s="39"/>
      <c r="D82" s="103" t="str">
        <f>Calcu!AO85</f>
        <v>0</v>
      </c>
      <c r="E82" s="103" t="e">
        <f ca="1">Calcu!AS85</f>
        <v>#DIV/0!</v>
      </c>
      <c r="F82" s="103" t="e">
        <f ca="1">Calcu!AT85</f>
        <v>#DIV/0!</v>
      </c>
      <c r="G82" s="103" t="str">
        <f ca="1">Calcu!AV85</f>
        <v/>
      </c>
      <c r="H82" s="38" t="str">
        <f>IF(Calcu!J$9=FALSE,"",Calcu!J85)</f>
        <v/>
      </c>
    </row>
    <row r="83" spans="1:8" ht="15" customHeight="1">
      <c r="A83" s="94" t="str">
        <f>IF(Calcu!AC86=FALSE,"삭제","")</f>
        <v>삭제</v>
      </c>
      <c r="C83" s="39"/>
      <c r="D83" s="103" t="str">
        <f>Calcu!AO86</f>
        <v>0</v>
      </c>
      <c r="E83" s="103" t="e">
        <f ca="1">Calcu!AS86</f>
        <v>#DIV/0!</v>
      </c>
      <c r="F83" s="103" t="e">
        <f ca="1">Calcu!AT86</f>
        <v>#DIV/0!</v>
      </c>
      <c r="G83" s="103" t="str">
        <f ca="1">Calcu!AV86</f>
        <v/>
      </c>
      <c r="H83" s="38" t="str">
        <f>IF(Calcu!J$9=FALSE,"",Calcu!J86)</f>
        <v/>
      </c>
    </row>
    <row r="84" spans="1:8" ht="15" customHeight="1">
      <c r="A84" s="94" t="str">
        <f>IF(Calcu!AC87=FALSE,"삭제","")</f>
        <v>삭제</v>
      </c>
      <c r="C84" s="39"/>
      <c r="D84" s="103" t="str">
        <f>Calcu!AO87</f>
        <v>0</v>
      </c>
      <c r="E84" s="103" t="e">
        <f ca="1">Calcu!AS87</f>
        <v>#DIV/0!</v>
      </c>
      <c r="F84" s="103" t="e">
        <f ca="1">Calcu!AT87</f>
        <v>#DIV/0!</v>
      </c>
      <c r="G84" s="103" t="str">
        <f ca="1">Calcu!AV87</f>
        <v/>
      </c>
      <c r="H84" s="38" t="str">
        <f>IF(Calcu!J$9=FALSE,"",Calcu!J87)</f>
        <v/>
      </c>
    </row>
    <row r="85" spans="1:8" ht="15" customHeight="1">
      <c r="A85" s="94" t="str">
        <f>IF(Calcu!AC88=FALSE,"삭제","")</f>
        <v>삭제</v>
      </c>
      <c r="C85" s="39"/>
      <c r="D85" s="103" t="str">
        <f>Calcu!AO88</f>
        <v>0</v>
      </c>
      <c r="E85" s="103" t="e">
        <f ca="1">Calcu!AS88</f>
        <v>#DIV/0!</v>
      </c>
      <c r="F85" s="103" t="e">
        <f ca="1">Calcu!AT88</f>
        <v>#DIV/0!</v>
      </c>
      <c r="G85" s="103" t="str">
        <f ca="1">Calcu!AV88</f>
        <v/>
      </c>
      <c r="H85" s="38" t="str">
        <f>IF(Calcu!J$9=FALSE,"",Calcu!J88)</f>
        <v/>
      </c>
    </row>
    <row r="86" spans="1:8" ht="15" customHeight="1">
      <c r="A86" s="94" t="str">
        <f>IF(Calcu!AC89=FALSE,"삭제","")</f>
        <v>삭제</v>
      </c>
      <c r="C86" s="39"/>
      <c r="D86" s="103" t="str">
        <f>Calcu!AO89</f>
        <v>0</v>
      </c>
      <c r="E86" s="103" t="e">
        <f ca="1">Calcu!AS89</f>
        <v>#DIV/0!</v>
      </c>
      <c r="F86" s="103" t="e">
        <f ca="1">Calcu!AT89</f>
        <v>#DIV/0!</v>
      </c>
      <c r="G86" s="103" t="str">
        <f ca="1">Calcu!AV89</f>
        <v/>
      </c>
      <c r="H86" s="38" t="str">
        <f>IF(Calcu!J$9=FALSE,"",Calcu!J89)</f>
        <v/>
      </c>
    </row>
    <row r="87" spans="1:8" ht="15" customHeight="1">
      <c r="A87" s="94" t="str">
        <f>IF(Calcu!AC90=FALSE,"삭제","")</f>
        <v>삭제</v>
      </c>
      <c r="C87" s="39"/>
      <c r="D87" s="103" t="str">
        <f>Calcu!AO90</f>
        <v>0</v>
      </c>
      <c r="E87" s="103" t="e">
        <f ca="1">Calcu!AS90</f>
        <v>#DIV/0!</v>
      </c>
      <c r="F87" s="103" t="e">
        <f ca="1">Calcu!AT90</f>
        <v>#DIV/0!</v>
      </c>
      <c r="G87" s="103" t="str">
        <f ca="1">Calcu!AV90</f>
        <v/>
      </c>
      <c r="H87" s="38" t="str">
        <f>IF(Calcu!J$9=FALSE,"",Calcu!J90)</f>
        <v/>
      </c>
    </row>
    <row r="88" spans="1:8" ht="15" customHeight="1">
      <c r="A88" s="94" t="str">
        <f>IF(Calcu!AC91=FALSE,"삭제","")</f>
        <v>삭제</v>
      </c>
      <c r="C88" s="39"/>
      <c r="D88" s="103" t="str">
        <f>Calcu!AO91</f>
        <v>0</v>
      </c>
      <c r="E88" s="103" t="e">
        <f ca="1">Calcu!AS91</f>
        <v>#DIV/0!</v>
      </c>
      <c r="F88" s="103" t="e">
        <f ca="1">Calcu!AT91</f>
        <v>#DIV/0!</v>
      </c>
      <c r="G88" s="103" t="str">
        <f ca="1">Calcu!AV91</f>
        <v/>
      </c>
      <c r="H88" s="38" t="str">
        <f>IF(Calcu!J$9=FALSE,"",Calcu!J91)</f>
        <v/>
      </c>
    </row>
    <row r="89" spans="1:8" ht="15" customHeight="1">
      <c r="A89" s="94" t="str">
        <f>IF(Calcu!AC92=FALSE,"삭제","")</f>
        <v>삭제</v>
      </c>
      <c r="C89" s="39"/>
      <c r="D89" s="103" t="str">
        <f>Calcu!AO92</f>
        <v>0</v>
      </c>
      <c r="E89" s="103" t="e">
        <f ca="1">Calcu!AS92</f>
        <v>#DIV/0!</v>
      </c>
      <c r="F89" s="103" t="e">
        <f ca="1">Calcu!AT92</f>
        <v>#DIV/0!</v>
      </c>
      <c r="G89" s="103" t="str">
        <f ca="1">Calcu!AV92</f>
        <v/>
      </c>
      <c r="H89" s="38" t="str">
        <f>IF(Calcu!J$9=FALSE,"",Calcu!J92)</f>
        <v/>
      </c>
    </row>
    <row r="90" spans="1:8" ht="15" customHeight="1">
      <c r="A90" s="94" t="str">
        <f>IF(Calcu!AC93=FALSE,"삭제","")</f>
        <v>삭제</v>
      </c>
      <c r="C90" s="39"/>
      <c r="D90" s="103" t="str">
        <f>Calcu!AO93</f>
        <v>0</v>
      </c>
      <c r="E90" s="103" t="e">
        <f ca="1">Calcu!AS93</f>
        <v>#DIV/0!</v>
      </c>
      <c r="F90" s="103" t="e">
        <f ca="1">Calcu!AT93</f>
        <v>#DIV/0!</v>
      </c>
      <c r="G90" s="103" t="str">
        <f ca="1">Calcu!AV93</f>
        <v/>
      </c>
      <c r="H90" s="38" t="str">
        <f>IF(Calcu!J$9=FALSE,"",Calcu!J93)</f>
        <v/>
      </c>
    </row>
    <row r="91" spans="1:8" ht="15" customHeight="1">
      <c r="A91" s="94" t="str">
        <f>IF(Calcu!AC94=FALSE,"삭제","")</f>
        <v>삭제</v>
      </c>
      <c r="C91" s="39"/>
      <c r="D91" s="103" t="str">
        <f>Calcu!AO94</f>
        <v>0</v>
      </c>
      <c r="E91" s="103" t="e">
        <f ca="1">Calcu!AS94</f>
        <v>#DIV/0!</v>
      </c>
      <c r="F91" s="103" t="e">
        <f ca="1">Calcu!AT94</f>
        <v>#DIV/0!</v>
      </c>
      <c r="G91" s="103" t="str">
        <f ca="1">Calcu!AV94</f>
        <v/>
      </c>
      <c r="H91" s="38" t="str">
        <f>IF(Calcu!J$9=FALSE,"",Calcu!J94)</f>
        <v/>
      </c>
    </row>
    <row r="92" spans="1:8" ht="15" customHeight="1">
      <c r="A92" s="94" t="str">
        <f>IF(Calcu!AC95=FALSE,"삭제","")</f>
        <v>삭제</v>
      </c>
      <c r="C92" s="39"/>
      <c r="D92" s="103" t="str">
        <f>Calcu!AO95</f>
        <v>0</v>
      </c>
      <c r="E92" s="103" t="e">
        <f ca="1">Calcu!AS95</f>
        <v>#DIV/0!</v>
      </c>
      <c r="F92" s="103" t="e">
        <f ca="1">Calcu!AT95</f>
        <v>#DIV/0!</v>
      </c>
      <c r="G92" s="103" t="str">
        <f ca="1">Calcu!AV95</f>
        <v/>
      </c>
      <c r="H92" s="38" t="str">
        <f>IF(Calcu!J$9=FALSE,"",Calcu!J95)</f>
        <v/>
      </c>
    </row>
    <row r="93" spans="1:8" ht="15" customHeight="1">
      <c r="A93" s="94" t="str">
        <f>IF(Calcu!AC96=FALSE,"삭제","")</f>
        <v>삭제</v>
      </c>
      <c r="C93" s="39"/>
      <c r="D93" s="103" t="str">
        <f>Calcu!AO96</f>
        <v>0</v>
      </c>
      <c r="E93" s="103" t="e">
        <f ca="1">Calcu!AS96</f>
        <v>#DIV/0!</v>
      </c>
      <c r="F93" s="103" t="e">
        <f ca="1">Calcu!AT96</f>
        <v>#DIV/0!</v>
      </c>
      <c r="G93" s="103" t="str">
        <f ca="1">Calcu!AV96</f>
        <v/>
      </c>
      <c r="H93" s="38" t="str">
        <f>IF(Calcu!J$9=FALSE,"",Calcu!J96)</f>
        <v/>
      </c>
    </row>
    <row r="94" spans="1:8" ht="15" customHeight="1">
      <c r="A94" s="94" t="str">
        <f>IF(Calcu!AC97=FALSE,"삭제","")</f>
        <v>삭제</v>
      </c>
      <c r="C94" s="39"/>
      <c r="D94" s="103" t="str">
        <f>Calcu!AO97</f>
        <v>0</v>
      </c>
      <c r="E94" s="103" t="e">
        <f ca="1">Calcu!AS97</f>
        <v>#DIV/0!</v>
      </c>
      <c r="F94" s="103" t="e">
        <f ca="1">Calcu!AT97</f>
        <v>#DIV/0!</v>
      </c>
      <c r="G94" s="103" t="str">
        <f ca="1">Calcu!AV97</f>
        <v/>
      </c>
      <c r="H94" s="38" t="str">
        <f>IF(Calcu!J$9=FALSE,"",Calcu!J97)</f>
        <v/>
      </c>
    </row>
    <row r="95" spans="1:8" ht="15" customHeight="1">
      <c r="A95" s="94" t="str">
        <f>IF(Calcu!AC98=FALSE,"삭제","")</f>
        <v>삭제</v>
      </c>
      <c r="C95" s="39"/>
      <c r="D95" s="103" t="str">
        <f>Calcu!AO98</f>
        <v>0</v>
      </c>
      <c r="E95" s="103" t="e">
        <f ca="1">Calcu!AS98</f>
        <v>#DIV/0!</v>
      </c>
      <c r="F95" s="103" t="e">
        <f ca="1">Calcu!AT98</f>
        <v>#DIV/0!</v>
      </c>
      <c r="G95" s="103" t="str">
        <f ca="1">Calcu!AV98</f>
        <v/>
      </c>
      <c r="H95" s="38" t="str">
        <f>IF(Calcu!J$9=FALSE,"",Calcu!J98)</f>
        <v/>
      </c>
    </row>
    <row r="96" spans="1:8" ht="15" customHeight="1">
      <c r="A96" s="94" t="str">
        <f>IF(Calcu!AC99=FALSE,"삭제","")</f>
        <v>삭제</v>
      </c>
      <c r="C96" s="39"/>
      <c r="D96" s="103" t="str">
        <f>Calcu!AO99</f>
        <v>0</v>
      </c>
      <c r="E96" s="103" t="e">
        <f ca="1">Calcu!AS99</f>
        <v>#DIV/0!</v>
      </c>
      <c r="F96" s="103" t="e">
        <f ca="1">Calcu!AT99</f>
        <v>#DIV/0!</v>
      </c>
      <c r="G96" s="103" t="str">
        <f ca="1">Calcu!AV99</f>
        <v/>
      </c>
      <c r="H96" s="38" t="str">
        <f>IF(Calcu!J$9=FALSE,"",Calcu!J99)</f>
        <v/>
      </c>
    </row>
    <row r="97" spans="1:8" ht="15" customHeight="1">
      <c r="A97" s="94" t="str">
        <f>IF(Calcu!AC100=FALSE,"삭제","")</f>
        <v>삭제</v>
      </c>
      <c r="C97" s="39"/>
      <c r="D97" s="103" t="str">
        <f>Calcu!AO100</f>
        <v>0</v>
      </c>
      <c r="E97" s="103" t="e">
        <f ca="1">Calcu!AS100</f>
        <v>#DIV/0!</v>
      </c>
      <c r="F97" s="103" t="e">
        <f ca="1">Calcu!AT100</f>
        <v>#DIV/0!</v>
      </c>
      <c r="G97" s="103" t="str">
        <f ca="1">Calcu!AV100</f>
        <v/>
      </c>
      <c r="H97" s="38" t="str">
        <f>IF(Calcu!J$9=FALSE,"",Calcu!J100)</f>
        <v/>
      </c>
    </row>
    <row r="98" spans="1:8" ht="15" customHeight="1">
      <c r="A98" s="94" t="str">
        <f>IF(Calcu!AC101=FALSE,"삭제","")</f>
        <v>삭제</v>
      </c>
      <c r="C98" s="39"/>
      <c r="D98" s="103" t="str">
        <f>Calcu!AO101</f>
        <v>0</v>
      </c>
      <c r="E98" s="103" t="e">
        <f ca="1">Calcu!AS101</f>
        <v>#DIV/0!</v>
      </c>
      <c r="F98" s="103" t="e">
        <f ca="1">Calcu!AT101</f>
        <v>#DIV/0!</v>
      </c>
      <c r="G98" s="103" t="str">
        <f ca="1">Calcu!AV101</f>
        <v/>
      </c>
      <c r="H98" s="38" t="str">
        <f>IF(Calcu!J$9=FALSE,"",Calcu!J101)</f>
        <v/>
      </c>
    </row>
    <row r="99" spans="1:8" ht="15" customHeight="1">
      <c r="A99" s="94" t="str">
        <f>IF(Calcu!AC102=FALSE,"삭제","")</f>
        <v>삭제</v>
      </c>
      <c r="C99" s="39"/>
      <c r="D99" s="103" t="str">
        <f>Calcu!AO102</f>
        <v>0</v>
      </c>
      <c r="E99" s="103" t="e">
        <f ca="1">Calcu!AS102</f>
        <v>#DIV/0!</v>
      </c>
      <c r="F99" s="103" t="e">
        <f ca="1">Calcu!AT102</f>
        <v>#DIV/0!</v>
      </c>
      <c r="G99" s="103" t="str">
        <f ca="1">Calcu!AV102</f>
        <v/>
      </c>
      <c r="H99" s="38" t="str">
        <f>IF(Calcu!J$9=FALSE,"",Calcu!J102)</f>
        <v/>
      </c>
    </row>
    <row r="100" spans="1:8" ht="15" customHeight="1">
      <c r="A100" s="94" t="str">
        <f>IF(Calcu!AC103=FALSE,"삭제","")</f>
        <v>삭제</v>
      </c>
      <c r="C100" s="39"/>
      <c r="D100" s="103" t="str">
        <f>Calcu!AO103</f>
        <v>0</v>
      </c>
      <c r="E100" s="103" t="e">
        <f ca="1">Calcu!AS103</f>
        <v>#DIV/0!</v>
      </c>
      <c r="F100" s="103" t="e">
        <f ca="1">Calcu!AT103</f>
        <v>#DIV/0!</v>
      </c>
      <c r="G100" s="103" t="str">
        <f ca="1">Calcu!AV103</f>
        <v/>
      </c>
      <c r="H100" s="38" t="str">
        <f>IF(Calcu!J$9=FALSE,"",Calcu!J103)</f>
        <v/>
      </c>
    </row>
    <row r="101" spans="1:8" ht="15" customHeight="1">
      <c r="A101" s="94" t="str">
        <f>IF(Calcu!AC104=FALSE,"삭제","")</f>
        <v>삭제</v>
      </c>
      <c r="C101" s="39"/>
      <c r="D101" s="103" t="str">
        <f>Calcu!AO104</f>
        <v>0</v>
      </c>
      <c r="E101" s="103" t="e">
        <f ca="1">Calcu!AS104</f>
        <v>#DIV/0!</v>
      </c>
      <c r="F101" s="103" t="e">
        <f ca="1">Calcu!AT104</f>
        <v>#DIV/0!</v>
      </c>
      <c r="G101" s="103" t="str">
        <f ca="1">Calcu!AV104</f>
        <v/>
      </c>
      <c r="H101" s="38" t="str">
        <f>IF(Calcu!J$9=FALSE,"",Calcu!J104)</f>
        <v/>
      </c>
    </row>
    <row r="102" spans="1:8" ht="15" customHeight="1">
      <c r="A102" s="94" t="str">
        <f>IF(Calcu!AC105=FALSE,"삭제","")</f>
        <v>삭제</v>
      </c>
      <c r="C102" s="39"/>
      <c r="D102" s="103" t="str">
        <f>Calcu!AO105</f>
        <v>0</v>
      </c>
      <c r="E102" s="103" t="e">
        <f ca="1">Calcu!AS105</f>
        <v>#DIV/0!</v>
      </c>
      <c r="F102" s="103" t="e">
        <f ca="1">Calcu!AT105</f>
        <v>#DIV/0!</v>
      </c>
      <c r="G102" s="103" t="str">
        <f ca="1">Calcu!AV105</f>
        <v/>
      </c>
      <c r="H102" s="38" t="str">
        <f>IF(Calcu!J$9=FALSE,"",Calcu!J105)</f>
        <v/>
      </c>
    </row>
    <row r="103" spans="1:8" ht="15" customHeight="1">
      <c r="A103" s="94" t="str">
        <f>IF(Calcu!AC106=FALSE,"삭제","")</f>
        <v>삭제</v>
      </c>
      <c r="C103" s="39"/>
      <c r="D103" s="103" t="str">
        <f>Calcu!AO106</f>
        <v>0</v>
      </c>
      <c r="E103" s="103" t="e">
        <f ca="1">Calcu!AS106</f>
        <v>#DIV/0!</v>
      </c>
      <c r="F103" s="103" t="e">
        <f ca="1">Calcu!AT106</f>
        <v>#DIV/0!</v>
      </c>
      <c r="G103" s="103" t="str">
        <f ca="1">Calcu!AV106</f>
        <v/>
      </c>
      <c r="H103" s="38" t="str">
        <f>IF(Calcu!J$9=FALSE,"",Calcu!J106)</f>
        <v/>
      </c>
    </row>
    <row r="104" spans="1:8" ht="15" customHeight="1">
      <c r="A104" s="94" t="str">
        <f>IF(Calcu!AC107=FALSE,"삭제","")</f>
        <v>삭제</v>
      </c>
      <c r="C104" s="39"/>
      <c r="D104" s="103" t="str">
        <f>Calcu!AO107</f>
        <v>0</v>
      </c>
      <c r="E104" s="103" t="e">
        <f ca="1">Calcu!AS107</f>
        <v>#DIV/0!</v>
      </c>
      <c r="F104" s="103" t="e">
        <f ca="1">Calcu!AT107</f>
        <v>#DIV/0!</v>
      </c>
      <c r="G104" s="103" t="str">
        <f ca="1">Calcu!AV107</f>
        <v/>
      </c>
      <c r="H104" s="38" t="str">
        <f>IF(Calcu!J$9=FALSE,"",Calcu!J107)</f>
        <v/>
      </c>
    </row>
    <row r="105" spans="1:8" ht="15" customHeight="1">
      <c r="A105" s="94" t="str">
        <f>IF(Calcu!AC108=FALSE,"삭제","")</f>
        <v>삭제</v>
      </c>
      <c r="C105" s="39"/>
      <c r="D105" s="103" t="str">
        <f>Calcu!AO108</f>
        <v>0</v>
      </c>
      <c r="E105" s="103" t="e">
        <f ca="1">Calcu!AS108</f>
        <v>#DIV/0!</v>
      </c>
      <c r="F105" s="103" t="e">
        <f ca="1">Calcu!AT108</f>
        <v>#DIV/0!</v>
      </c>
      <c r="G105" s="103" t="str">
        <f ca="1">Calcu!AV108</f>
        <v/>
      </c>
      <c r="H105" s="38" t="str">
        <f>IF(Calcu!J$9=FALSE,"",Calcu!J108)</f>
        <v/>
      </c>
    </row>
    <row r="106" spans="1:8" ht="15" customHeight="1">
      <c r="A106" s="94" t="str">
        <f>IF(Calcu!AC109=FALSE,"삭제","")</f>
        <v>삭제</v>
      </c>
      <c r="C106" s="39"/>
      <c r="D106" s="103" t="str">
        <f>Calcu!AO109</f>
        <v>0</v>
      </c>
      <c r="E106" s="103" t="e">
        <f ca="1">Calcu!AS109</f>
        <v>#DIV/0!</v>
      </c>
      <c r="F106" s="103" t="e">
        <f ca="1">Calcu!AT109</f>
        <v>#DIV/0!</v>
      </c>
      <c r="G106" s="103" t="str">
        <f ca="1">Calcu!AV109</f>
        <v/>
      </c>
      <c r="H106" s="38" t="str">
        <f>IF(Calcu!J$9=FALSE,"",Calcu!J109)</f>
        <v/>
      </c>
    </row>
    <row r="107" spans="1:8" ht="15" customHeight="1">
      <c r="A107" s="94" t="str">
        <f>IF(Calcu!AC110=FALSE,"삭제","")</f>
        <v>삭제</v>
      </c>
      <c r="C107" s="39"/>
      <c r="D107" s="103" t="str">
        <f>Calcu!AO110</f>
        <v>0</v>
      </c>
      <c r="E107" s="103" t="e">
        <f ca="1">Calcu!AS110</f>
        <v>#DIV/0!</v>
      </c>
      <c r="F107" s="103" t="e">
        <f ca="1">Calcu!AT110</f>
        <v>#DIV/0!</v>
      </c>
      <c r="G107" s="103" t="str">
        <f ca="1">Calcu!AV110</f>
        <v/>
      </c>
      <c r="H107" s="38" t="str">
        <f>IF(Calcu!J$9=FALSE,"",Calcu!J110)</f>
        <v/>
      </c>
    </row>
    <row r="108" spans="1:8" ht="15" customHeight="1">
      <c r="A108" s="94" t="str">
        <f>IF(Calcu!AC111=FALSE,"삭제","")</f>
        <v>삭제</v>
      </c>
      <c r="C108" s="39"/>
      <c r="D108" s="103" t="str">
        <f>Calcu!AO111</f>
        <v>0</v>
      </c>
      <c r="E108" s="103" t="e">
        <f ca="1">Calcu!AS111</f>
        <v>#DIV/0!</v>
      </c>
      <c r="F108" s="103" t="e">
        <f ca="1">Calcu!AT111</f>
        <v>#DIV/0!</v>
      </c>
      <c r="G108" s="103" t="str">
        <f ca="1">Calcu!AV111</f>
        <v/>
      </c>
      <c r="H108" s="38" t="str">
        <f>IF(Calcu!J$9=FALSE,"",Calcu!J111)</f>
        <v/>
      </c>
    </row>
    <row r="109" spans="1:8" ht="15" customHeight="1">
      <c r="A109" s="94" t="str">
        <f>IF(Calcu!AC112=FALSE,"삭제","")</f>
        <v>삭제</v>
      </c>
      <c r="C109" s="39"/>
      <c r="D109" s="103" t="str">
        <f>Calcu!AO112</f>
        <v>0</v>
      </c>
      <c r="E109" s="103" t="e">
        <f ca="1">Calcu!AS112</f>
        <v>#DIV/0!</v>
      </c>
      <c r="F109" s="103" t="e">
        <f ca="1">Calcu!AT112</f>
        <v>#DIV/0!</v>
      </c>
      <c r="G109" s="103" t="str">
        <f ca="1">Calcu!AV112</f>
        <v/>
      </c>
      <c r="H109" s="38" t="str">
        <f>IF(Calcu!J$9=FALSE,"",Calcu!J112)</f>
        <v/>
      </c>
    </row>
    <row r="110" spans="1:8" ht="15" customHeight="1">
      <c r="A110" s="94" t="str">
        <f>IF(Calcu!AC113=FALSE,"삭제","")</f>
        <v>삭제</v>
      </c>
      <c r="C110" s="39"/>
      <c r="D110" s="103" t="str">
        <f>Calcu!AO113</f>
        <v>0</v>
      </c>
      <c r="E110" s="103" t="e">
        <f ca="1">Calcu!AS113</f>
        <v>#DIV/0!</v>
      </c>
      <c r="F110" s="103" t="e">
        <f ca="1">Calcu!AT113</f>
        <v>#DIV/0!</v>
      </c>
      <c r="G110" s="103" t="str">
        <f ca="1">Calcu!AV113</f>
        <v/>
      </c>
      <c r="H110" s="38" t="str">
        <f>IF(Calcu!J$9=FALSE,"",Calcu!J113)</f>
        <v/>
      </c>
    </row>
    <row r="111" spans="1:8" ht="15" customHeight="1">
      <c r="A111" s="94" t="str">
        <f>IF(Calcu!AC114=FALSE,"삭제","")</f>
        <v>삭제</v>
      </c>
      <c r="C111" s="39"/>
      <c r="D111" s="103" t="str">
        <f>Calcu!AO114</f>
        <v>0</v>
      </c>
      <c r="E111" s="103" t="e">
        <f ca="1">Calcu!AS114</f>
        <v>#DIV/0!</v>
      </c>
      <c r="F111" s="103" t="e">
        <f ca="1">Calcu!AT114</f>
        <v>#DIV/0!</v>
      </c>
      <c r="G111" s="103" t="str">
        <f ca="1">Calcu!AV114</f>
        <v/>
      </c>
      <c r="H111" s="38" t="str">
        <f>IF(Calcu!J$9=FALSE,"",Calcu!J114)</f>
        <v/>
      </c>
    </row>
    <row r="112" spans="1:8" ht="15" customHeight="1">
      <c r="A112" s="94" t="str">
        <f>IF(Calcu!AC115=FALSE,"삭제","")</f>
        <v>삭제</v>
      </c>
      <c r="C112" s="39"/>
      <c r="D112" s="103" t="str">
        <f>Calcu!AO115</f>
        <v>0</v>
      </c>
      <c r="E112" s="103" t="e">
        <f ca="1">Calcu!AS115</f>
        <v>#DIV/0!</v>
      </c>
      <c r="F112" s="103" t="e">
        <f ca="1">Calcu!AT115</f>
        <v>#DIV/0!</v>
      </c>
      <c r="G112" s="103" t="str">
        <f ca="1">Calcu!AV115</f>
        <v/>
      </c>
      <c r="H112" s="38" t="str">
        <f>IF(Calcu!J$9=FALSE,"",Calcu!J115)</f>
        <v/>
      </c>
    </row>
    <row r="113" spans="1:11" ht="15" customHeight="1">
      <c r="A113" s="94" t="str">
        <f>IF(Calcu!AC116=FALSE,"삭제","")</f>
        <v>삭제</v>
      </c>
      <c r="C113" s="39"/>
      <c r="D113" s="103" t="str">
        <f>Calcu!AO116</f>
        <v>0</v>
      </c>
      <c r="E113" s="103" t="e">
        <f ca="1">Calcu!AS116</f>
        <v>#DIV/0!</v>
      </c>
      <c r="F113" s="103" t="e">
        <f ca="1">Calcu!AT116</f>
        <v>#DIV/0!</v>
      </c>
      <c r="G113" s="103" t="str">
        <f ca="1">Calcu!AV116</f>
        <v/>
      </c>
      <c r="H113" s="38" t="str">
        <f>IF(Calcu!J$9=FALSE,"",Calcu!J116)</f>
        <v/>
      </c>
    </row>
    <row r="114" spans="1:11" ht="15" customHeight="1">
      <c r="A114" s="94" t="str">
        <f>IF(Calcu!AC117=FALSE,"삭제","")</f>
        <v>삭제</v>
      </c>
      <c r="C114" s="39"/>
      <c r="D114" s="103" t="str">
        <f>Calcu!AO117</f>
        <v>0</v>
      </c>
      <c r="E114" s="103" t="e">
        <f ca="1">Calcu!AS117</f>
        <v>#DIV/0!</v>
      </c>
      <c r="F114" s="103" t="e">
        <f ca="1">Calcu!AT117</f>
        <v>#DIV/0!</v>
      </c>
      <c r="G114" s="103" t="str">
        <f ca="1">Calcu!AV117</f>
        <v/>
      </c>
      <c r="H114" s="38" t="str">
        <f>IF(Calcu!J$9=FALSE,"",Calcu!J117)</f>
        <v/>
      </c>
    </row>
    <row r="115" spans="1:11" ht="15" customHeight="1">
      <c r="A115" s="94"/>
      <c r="C115" s="39"/>
      <c r="D115" s="162"/>
      <c r="E115" s="162"/>
      <c r="F115" s="162"/>
      <c r="G115" s="162"/>
      <c r="H115" s="162"/>
    </row>
    <row r="116" spans="1:11" ht="15" customHeight="1">
      <c r="A116" s="94"/>
      <c r="D116" s="37" t="s">
        <v>768</v>
      </c>
      <c r="E116" s="162"/>
      <c r="F116" s="162"/>
      <c r="G116" s="162"/>
    </row>
    <row r="117" spans="1:11" ht="15" customHeight="1">
      <c r="A117" s="94"/>
      <c r="D117" s="37" t="s">
        <v>769</v>
      </c>
      <c r="E117" s="162"/>
      <c r="F117" s="162"/>
      <c r="G117" s="162"/>
    </row>
    <row r="118" spans="1:11" ht="14.25" customHeight="1">
      <c r="A118" s="94"/>
      <c r="D118" s="37" t="s">
        <v>268</v>
      </c>
      <c r="E118" s="162"/>
      <c r="F118" s="162"/>
      <c r="G118" s="162"/>
    </row>
    <row r="119" spans="1:11" ht="14.25" customHeight="1">
      <c r="A119" s="94"/>
      <c r="D119" s="37" t="s">
        <v>759</v>
      </c>
      <c r="E119" s="295"/>
      <c r="F119" s="162"/>
      <c r="G119" s="162"/>
    </row>
    <row r="120" spans="1:11" ht="14.25" customHeight="1">
      <c r="A120" s="94" t="str">
        <f ca="1">IF(Calcu!E3=TRUE,"삭제","")</f>
        <v>삭제</v>
      </c>
      <c r="D120" s="37" t="s">
        <v>269</v>
      </c>
      <c r="E120" s="162"/>
      <c r="F120" s="162"/>
      <c r="G120" s="162"/>
    </row>
    <row r="121" spans="1:11" ht="15" customHeight="1">
      <c r="D121" s="69"/>
      <c r="E121" s="69"/>
      <c r="F121" s="69"/>
      <c r="G121" s="69"/>
      <c r="H121" s="69"/>
      <c r="I121" s="69"/>
      <c r="J121" s="69"/>
      <c r="K121" s="70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77734375" style="38" customWidth="1"/>
    <col min="4" max="6" width="15.77734375" style="38" customWidth="1"/>
    <col min="7" max="7" width="2" style="38" bestFit="1" customWidth="1"/>
    <col min="8" max="8" width="6.77734375" style="38" bestFit="1" customWidth="1"/>
    <col min="9" max="11" width="3.77734375" style="38" customWidth="1"/>
    <col min="12" max="16384" width="10.77734375" style="38"/>
  </cols>
  <sheetData>
    <row r="1" spans="1:11" s="48" customFormat="1" ht="33" customHeight="1">
      <c r="A1" s="344" t="s">
        <v>58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</row>
    <row r="2" spans="1:11" s="48" customFormat="1" ht="33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</row>
    <row r="3" spans="1:11" s="48" customFormat="1" ht="12.75" customHeight="1">
      <c r="A3" s="49" t="s">
        <v>57</v>
      </c>
      <c r="B3" s="49"/>
      <c r="C3" s="22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74" t="str">
        <f>" 교   정   번   호(Calibration No) : "&amp;기본정보!H3</f>
        <v xml:space="preserve"> 교   정   번   호(Calibration No) : </v>
      </c>
      <c r="B4" s="90"/>
      <c r="C4" s="73"/>
      <c r="D4" s="73"/>
      <c r="E4" s="73"/>
      <c r="F4" s="73"/>
      <c r="G4" s="72"/>
      <c r="H4" s="71"/>
      <c r="I4" s="92"/>
      <c r="J4" s="92"/>
      <c r="K4" s="92"/>
    </row>
    <row r="5" spans="1:11" s="37" customFormat="1" ht="15" customHeight="1"/>
    <row r="6" spans="1:11" ht="15" customHeight="1">
      <c r="C6" s="39"/>
      <c r="D6" s="51" t="str">
        <f>"○ Description : "&amp;기본정보!C5</f>
        <v xml:space="preserve">○ Description : </v>
      </c>
    </row>
    <row r="7" spans="1:11" ht="15" customHeight="1">
      <c r="C7" s="39"/>
      <c r="D7" s="51" t="str">
        <f>"○ Manufacturer : "&amp;기본정보!C6</f>
        <v xml:space="preserve">○ Manufacturer : </v>
      </c>
    </row>
    <row r="8" spans="1:11" ht="15" customHeight="1">
      <c r="C8" s="39"/>
      <c r="D8" s="51" t="str">
        <f>"○ Model Name : "&amp;기본정보!C7&amp;IF(OR(Calcu!J9=TRUE,Calcu!B3="등급외"),""," / "&amp;Calcu!B3)</f>
        <v>○ Model Name :  / 0</v>
      </c>
    </row>
    <row r="9" spans="1:11" ht="15" customHeight="1">
      <c r="C9" s="39"/>
      <c r="D9" s="51" t="str">
        <f>"○ Serial Number : "&amp;기본정보!C8</f>
        <v xml:space="preserve">○ Serial Number : </v>
      </c>
    </row>
    <row r="10" spans="1:11" ht="15" customHeight="1">
      <c r="C10" s="39"/>
      <c r="D10" s="51"/>
    </row>
    <row r="11" spans="1:11" ht="15" customHeight="1">
      <c r="D11" s="159" t="s">
        <v>270</v>
      </c>
    </row>
    <row r="12" spans="1:11" ht="15" customHeight="1">
      <c r="C12" s="39"/>
      <c r="D12" s="159"/>
    </row>
    <row r="13" spans="1:11" ht="15" customHeight="1">
      <c r="C13" s="39"/>
      <c r="D13" s="160" t="s">
        <v>272</v>
      </c>
      <c r="E13" s="160" t="s">
        <v>273</v>
      </c>
      <c r="F13" s="160" t="s">
        <v>275</v>
      </c>
      <c r="H13" s="160" t="str">
        <f>IF(Calcu!J$9=FALSE,"","Nominal")</f>
        <v/>
      </c>
      <c r="I13" s="160"/>
      <c r="J13" s="160"/>
      <c r="K13" s="160"/>
    </row>
    <row r="14" spans="1:11" ht="15" customHeight="1">
      <c r="C14" s="39"/>
      <c r="D14" s="160" t="s">
        <v>271</v>
      </c>
      <c r="E14" s="160" t="s">
        <v>274</v>
      </c>
      <c r="F14" s="160" t="s">
        <v>760</v>
      </c>
      <c r="H14" s="160" t="str">
        <f>IF(Calcu!J$9=FALSE,"","Class")</f>
        <v/>
      </c>
    </row>
    <row r="15" spans="1:11" ht="15" customHeight="1">
      <c r="C15" s="39"/>
      <c r="D15" s="161"/>
      <c r="E15" s="161" t="str">
        <f>Calcu!AS17</f>
        <v>g</v>
      </c>
      <c r="F15" s="161" t="str">
        <f>Calcu!AT17</f>
        <v>mg</v>
      </c>
      <c r="G15" s="99"/>
      <c r="H15" s="99"/>
      <c r="I15" s="173"/>
      <c r="J15" s="173"/>
      <c r="K15" s="173"/>
    </row>
    <row r="16" spans="1:11" ht="15" customHeight="1">
      <c r="A16" s="94" t="str">
        <f>IF(Calcu!AC18=FALSE,"삭제","")</f>
        <v>삭제</v>
      </c>
      <c r="B16" s="94"/>
      <c r="C16" s="39"/>
      <c r="D16" s="103" t="str">
        <f>Calcu!AO18</f>
        <v>0</v>
      </c>
      <c r="E16" s="103" t="e">
        <f ca="1">Calcu!AS18</f>
        <v>#DIV/0!</v>
      </c>
      <c r="F16" s="103" t="e">
        <f ca="1">Calcu!AT18</f>
        <v>#DIV/0!</v>
      </c>
      <c r="G16" s="103" t="str">
        <f ca="1">Calcu!AV18</f>
        <v/>
      </c>
      <c r="H16" s="38" t="str">
        <f>IF(Calcu!J$9=FALSE,"",Calcu!J18)</f>
        <v/>
      </c>
    </row>
    <row r="17" spans="1:8" ht="15" customHeight="1">
      <c r="A17" s="94" t="str">
        <f>IF(Calcu!AC19=FALSE,"삭제","")</f>
        <v>삭제</v>
      </c>
      <c r="B17" s="94"/>
      <c r="C17" s="39"/>
      <c r="D17" s="103" t="str">
        <f>Calcu!AO19</f>
        <v>0</v>
      </c>
      <c r="E17" s="103" t="e">
        <f ca="1">Calcu!AS19</f>
        <v>#DIV/0!</v>
      </c>
      <c r="F17" s="103" t="e">
        <f ca="1">Calcu!AT19</f>
        <v>#DIV/0!</v>
      </c>
      <c r="G17" s="103" t="str">
        <f ca="1">Calcu!AV19</f>
        <v/>
      </c>
      <c r="H17" s="38" t="str">
        <f>IF(Calcu!J$9=FALSE,"",Calcu!J19)</f>
        <v/>
      </c>
    </row>
    <row r="18" spans="1:8" ht="15" customHeight="1">
      <c r="A18" s="94" t="str">
        <f>IF(Calcu!AC20=FALSE,"삭제","")</f>
        <v>삭제</v>
      </c>
      <c r="B18" s="94"/>
      <c r="C18" s="39"/>
      <c r="D18" s="103" t="str">
        <f>Calcu!AO20</f>
        <v>0</v>
      </c>
      <c r="E18" s="103" t="e">
        <f ca="1">Calcu!AS20</f>
        <v>#DIV/0!</v>
      </c>
      <c r="F18" s="103" t="e">
        <f ca="1">Calcu!AT20</f>
        <v>#DIV/0!</v>
      </c>
      <c r="G18" s="103" t="str">
        <f ca="1">Calcu!AV20</f>
        <v/>
      </c>
      <c r="H18" s="38" t="str">
        <f>IF(Calcu!J$9=FALSE,"",Calcu!J20)</f>
        <v/>
      </c>
    </row>
    <row r="19" spans="1:8" ht="15" customHeight="1">
      <c r="A19" s="94" t="str">
        <f>IF(Calcu!AC21=FALSE,"삭제","")</f>
        <v>삭제</v>
      </c>
      <c r="B19" s="94"/>
      <c r="C19" s="39"/>
      <c r="D19" s="103" t="str">
        <f>Calcu!AO21</f>
        <v>0</v>
      </c>
      <c r="E19" s="103" t="e">
        <f ca="1">Calcu!AS21</f>
        <v>#DIV/0!</v>
      </c>
      <c r="F19" s="103" t="e">
        <f ca="1">Calcu!AT21</f>
        <v>#DIV/0!</v>
      </c>
      <c r="G19" s="103" t="str">
        <f ca="1">Calcu!AV21</f>
        <v/>
      </c>
      <c r="H19" s="38" t="str">
        <f>IF(Calcu!J$9=FALSE,"",Calcu!J21)</f>
        <v/>
      </c>
    </row>
    <row r="20" spans="1:8" ht="15" customHeight="1">
      <c r="A20" s="94" t="str">
        <f>IF(Calcu!AC22=FALSE,"삭제","")</f>
        <v>삭제</v>
      </c>
      <c r="B20" s="94"/>
      <c r="C20" s="39"/>
      <c r="D20" s="103" t="str">
        <f>Calcu!AO22</f>
        <v>0</v>
      </c>
      <c r="E20" s="103" t="e">
        <f ca="1">Calcu!AS22</f>
        <v>#DIV/0!</v>
      </c>
      <c r="F20" s="103" t="e">
        <f ca="1">Calcu!AT22</f>
        <v>#DIV/0!</v>
      </c>
      <c r="G20" s="103" t="str">
        <f ca="1">Calcu!AV22</f>
        <v/>
      </c>
      <c r="H20" s="38" t="str">
        <f>IF(Calcu!J$9=FALSE,"",Calcu!J22)</f>
        <v/>
      </c>
    </row>
    <row r="21" spans="1:8" ht="15" customHeight="1">
      <c r="A21" s="94" t="str">
        <f>IF(Calcu!AC23=FALSE,"삭제","")</f>
        <v>삭제</v>
      </c>
      <c r="B21" s="94"/>
      <c r="C21" s="39"/>
      <c r="D21" s="103" t="str">
        <f>Calcu!AO23</f>
        <v>0</v>
      </c>
      <c r="E21" s="103" t="e">
        <f ca="1">Calcu!AS23</f>
        <v>#DIV/0!</v>
      </c>
      <c r="F21" s="103" t="e">
        <f ca="1">Calcu!AT23</f>
        <v>#DIV/0!</v>
      </c>
      <c r="G21" s="103" t="str">
        <f ca="1">Calcu!AV23</f>
        <v/>
      </c>
      <c r="H21" s="38" t="str">
        <f>IF(Calcu!J$9=FALSE,"",Calcu!J23)</f>
        <v/>
      </c>
    </row>
    <row r="22" spans="1:8" ht="15" customHeight="1">
      <c r="A22" s="94" t="str">
        <f>IF(Calcu!AC24=FALSE,"삭제","")</f>
        <v>삭제</v>
      </c>
      <c r="B22" s="94"/>
      <c r="C22" s="39"/>
      <c r="D22" s="103" t="str">
        <f>Calcu!AO24</f>
        <v>0</v>
      </c>
      <c r="E22" s="103" t="e">
        <f ca="1">Calcu!AS24</f>
        <v>#DIV/0!</v>
      </c>
      <c r="F22" s="103" t="e">
        <f ca="1">Calcu!AT24</f>
        <v>#DIV/0!</v>
      </c>
      <c r="G22" s="103" t="str">
        <f ca="1">Calcu!AV24</f>
        <v/>
      </c>
      <c r="H22" s="38" t="str">
        <f>IF(Calcu!J$9=FALSE,"",Calcu!J24)</f>
        <v/>
      </c>
    </row>
    <row r="23" spans="1:8" ht="15" customHeight="1">
      <c r="A23" s="94" t="str">
        <f>IF(Calcu!AC25=FALSE,"삭제","")</f>
        <v>삭제</v>
      </c>
      <c r="B23" s="94"/>
      <c r="C23" s="39"/>
      <c r="D23" s="103" t="str">
        <f>Calcu!AO25</f>
        <v>0</v>
      </c>
      <c r="E23" s="103" t="e">
        <f ca="1">Calcu!AS25</f>
        <v>#DIV/0!</v>
      </c>
      <c r="F23" s="103" t="e">
        <f ca="1">Calcu!AT25</f>
        <v>#DIV/0!</v>
      </c>
      <c r="G23" s="103" t="str">
        <f ca="1">Calcu!AV25</f>
        <v/>
      </c>
      <c r="H23" s="38" t="str">
        <f>IF(Calcu!J$9=FALSE,"",Calcu!J25)</f>
        <v/>
      </c>
    </row>
    <row r="24" spans="1:8" ht="15" customHeight="1">
      <c r="A24" s="94" t="str">
        <f>IF(Calcu!AC26=FALSE,"삭제","")</f>
        <v>삭제</v>
      </c>
      <c r="B24" s="94"/>
      <c r="C24" s="39"/>
      <c r="D24" s="103" t="str">
        <f>Calcu!AO26</f>
        <v>0</v>
      </c>
      <c r="E24" s="103" t="e">
        <f ca="1">Calcu!AS26</f>
        <v>#DIV/0!</v>
      </c>
      <c r="F24" s="103" t="e">
        <f ca="1">Calcu!AT26</f>
        <v>#DIV/0!</v>
      </c>
      <c r="G24" s="103" t="str">
        <f ca="1">Calcu!AV26</f>
        <v/>
      </c>
      <c r="H24" s="38" t="str">
        <f>IF(Calcu!J$9=FALSE,"",Calcu!J26)</f>
        <v/>
      </c>
    </row>
    <row r="25" spans="1:8" ht="15" customHeight="1">
      <c r="A25" s="94" t="str">
        <f>IF(Calcu!AC27=FALSE,"삭제","")</f>
        <v>삭제</v>
      </c>
      <c r="B25" s="94"/>
      <c r="C25" s="39"/>
      <c r="D25" s="103" t="str">
        <f>Calcu!AO27</f>
        <v>0</v>
      </c>
      <c r="E25" s="103" t="e">
        <f ca="1">Calcu!AS27</f>
        <v>#DIV/0!</v>
      </c>
      <c r="F25" s="103" t="e">
        <f ca="1">Calcu!AT27</f>
        <v>#DIV/0!</v>
      </c>
      <c r="G25" s="103" t="str">
        <f ca="1">Calcu!AV27</f>
        <v/>
      </c>
      <c r="H25" s="38" t="str">
        <f>IF(Calcu!J$9=FALSE,"",Calcu!J27)</f>
        <v/>
      </c>
    </row>
    <row r="26" spans="1:8" ht="15" customHeight="1">
      <c r="A26" s="94" t="str">
        <f>IF(Calcu!AC28=FALSE,"삭제","")</f>
        <v>삭제</v>
      </c>
      <c r="B26" s="94"/>
      <c r="C26" s="39"/>
      <c r="D26" s="103" t="str">
        <f>Calcu!AO28</f>
        <v>0</v>
      </c>
      <c r="E26" s="103" t="e">
        <f ca="1">Calcu!AS28</f>
        <v>#DIV/0!</v>
      </c>
      <c r="F26" s="103" t="e">
        <f ca="1">Calcu!AT28</f>
        <v>#DIV/0!</v>
      </c>
      <c r="G26" s="103" t="str">
        <f ca="1">Calcu!AV28</f>
        <v/>
      </c>
      <c r="H26" s="38" t="str">
        <f>IF(Calcu!J$9=FALSE,"",Calcu!J28)</f>
        <v/>
      </c>
    </row>
    <row r="27" spans="1:8" ht="15" customHeight="1">
      <c r="A27" s="94" t="str">
        <f>IF(Calcu!AC29=FALSE,"삭제","")</f>
        <v>삭제</v>
      </c>
      <c r="B27" s="94"/>
      <c r="C27" s="39"/>
      <c r="D27" s="103" t="str">
        <f>Calcu!AO29</f>
        <v>0</v>
      </c>
      <c r="E27" s="103" t="e">
        <f ca="1">Calcu!AS29</f>
        <v>#DIV/0!</v>
      </c>
      <c r="F27" s="103" t="e">
        <f ca="1">Calcu!AT29</f>
        <v>#DIV/0!</v>
      </c>
      <c r="G27" s="103" t="str">
        <f ca="1">Calcu!AV29</f>
        <v/>
      </c>
      <c r="H27" s="38" t="str">
        <f>IF(Calcu!J$9=FALSE,"",Calcu!J29)</f>
        <v/>
      </c>
    </row>
    <row r="28" spans="1:8" ht="15" customHeight="1">
      <c r="A28" s="94" t="str">
        <f>IF(Calcu!AC30=FALSE,"삭제","")</f>
        <v>삭제</v>
      </c>
      <c r="B28" s="94"/>
      <c r="C28" s="39"/>
      <c r="D28" s="103" t="str">
        <f>Calcu!AO30</f>
        <v>0</v>
      </c>
      <c r="E28" s="103" t="e">
        <f ca="1">Calcu!AS30</f>
        <v>#DIV/0!</v>
      </c>
      <c r="F28" s="103" t="e">
        <f ca="1">Calcu!AT30</f>
        <v>#DIV/0!</v>
      </c>
      <c r="G28" s="103" t="str">
        <f ca="1">Calcu!AV30</f>
        <v/>
      </c>
      <c r="H28" s="38" t="str">
        <f>IF(Calcu!J$9=FALSE,"",Calcu!J30)</f>
        <v/>
      </c>
    </row>
    <row r="29" spans="1:8" ht="15" customHeight="1">
      <c r="A29" s="94" t="str">
        <f>IF(Calcu!AC31=FALSE,"삭제","")</f>
        <v>삭제</v>
      </c>
      <c r="B29" s="94"/>
      <c r="C29" s="39"/>
      <c r="D29" s="103" t="str">
        <f>Calcu!AO31</f>
        <v>0</v>
      </c>
      <c r="E29" s="103" t="e">
        <f ca="1">Calcu!AS31</f>
        <v>#DIV/0!</v>
      </c>
      <c r="F29" s="103" t="e">
        <f ca="1">Calcu!AT31</f>
        <v>#DIV/0!</v>
      </c>
      <c r="G29" s="103" t="str">
        <f ca="1">Calcu!AV31</f>
        <v/>
      </c>
      <c r="H29" s="38" t="str">
        <f>IF(Calcu!J$9=FALSE,"",Calcu!J31)</f>
        <v/>
      </c>
    </row>
    <row r="30" spans="1:8" ht="15" customHeight="1">
      <c r="A30" s="94" t="str">
        <f>IF(Calcu!AC32=FALSE,"삭제","")</f>
        <v>삭제</v>
      </c>
      <c r="B30" s="94"/>
      <c r="C30" s="39"/>
      <c r="D30" s="103" t="str">
        <f>Calcu!AO32</f>
        <v>0</v>
      </c>
      <c r="E30" s="103" t="e">
        <f ca="1">Calcu!AS32</f>
        <v>#DIV/0!</v>
      </c>
      <c r="F30" s="103" t="e">
        <f ca="1">Calcu!AT32</f>
        <v>#DIV/0!</v>
      </c>
      <c r="G30" s="103" t="str">
        <f ca="1">Calcu!AV32</f>
        <v/>
      </c>
      <c r="H30" s="38" t="str">
        <f>IF(Calcu!J$9=FALSE,"",Calcu!J32)</f>
        <v/>
      </c>
    </row>
    <row r="31" spans="1:8" ht="15" customHeight="1">
      <c r="A31" s="94" t="str">
        <f>IF(Calcu!AC33=FALSE,"삭제","")</f>
        <v>삭제</v>
      </c>
      <c r="B31" s="94"/>
      <c r="C31" s="39"/>
      <c r="D31" s="103" t="str">
        <f>Calcu!AO33</f>
        <v>0</v>
      </c>
      <c r="E31" s="103" t="e">
        <f ca="1">Calcu!AS33</f>
        <v>#DIV/0!</v>
      </c>
      <c r="F31" s="103" t="e">
        <f ca="1">Calcu!AT33</f>
        <v>#DIV/0!</v>
      </c>
      <c r="G31" s="103" t="str">
        <f ca="1">Calcu!AV33</f>
        <v/>
      </c>
      <c r="H31" s="38" t="str">
        <f>IF(Calcu!J$9=FALSE,"",Calcu!J33)</f>
        <v/>
      </c>
    </row>
    <row r="32" spans="1:8" ht="15" customHeight="1">
      <c r="A32" s="94" t="str">
        <f>IF(Calcu!AC34=FALSE,"삭제","")</f>
        <v>삭제</v>
      </c>
      <c r="B32" s="94"/>
      <c r="C32" s="39"/>
      <c r="D32" s="103" t="str">
        <f>Calcu!AO34</f>
        <v>0</v>
      </c>
      <c r="E32" s="103" t="e">
        <f ca="1">Calcu!AS34</f>
        <v>#DIV/0!</v>
      </c>
      <c r="F32" s="103" t="e">
        <f ca="1">Calcu!AT34</f>
        <v>#DIV/0!</v>
      </c>
      <c r="G32" s="103" t="str">
        <f ca="1">Calcu!AV34</f>
        <v/>
      </c>
      <c r="H32" s="38" t="str">
        <f>IF(Calcu!J$9=FALSE,"",Calcu!J34)</f>
        <v/>
      </c>
    </row>
    <row r="33" spans="1:8" ht="15" customHeight="1">
      <c r="A33" s="94" t="str">
        <f>IF(Calcu!AC35=FALSE,"삭제","")</f>
        <v>삭제</v>
      </c>
      <c r="B33" s="94"/>
      <c r="C33" s="39"/>
      <c r="D33" s="103" t="str">
        <f>Calcu!AO35</f>
        <v>0</v>
      </c>
      <c r="E33" s="103" t="e">
        <f ca="1">Calcu!AS35</f>
        <v>#DIV/0!</v>
      </c>
      <c r="F33" s="103" t="e">
        <f ca="1">Calcu!AT35</f>
        <v>#DIV/0!</v>
      </c>
      <c r="G33" s="103" t="str">
        <f ca="1">Calcu!AV35</f>
        <v/>
      </c>
      <c r="H33" s="38" t="str">
        <f>IF(Calcu!J$9=FALSE,"",Calcu!J35)</f>
        <v/>
      </c>
    </row>
    <row r="34" spans="1:8" ht="15" customHeight="1">
      <c r="A34" s="94" t="str">
        <f>IF(Calcu!AC36=FALSE,"삭제","")</f>
        <v>삭제</v>
      </c>
      <c r="B34" s="94"/>
      <c r="C34" s="39"/>
      <c r="D34" s="103" t="str">
        <f>Calcu!AO36</f>
        <v>0</v>
      </c>
      <c r="E34" s="103" t="e">
        <f ca="1">Calcu!AS36</f>
        <v>#DIV/0!</v>
      </c>
      <c r="F34" s="103" t="e">
        <f ca="1">Calcu!AT36</f>
        <v>#DIV/0!</v>
      </c>
      <c r="G34" s="103" t="str">
        <f ca="1">Calcu!AV36</f>
        <v/>
      </c>
      <c r="H34" s="38" t="str">
        <f>IF(Calcu!J$9=FALSE,"",Calcu!J36)</f>
        <v/>
      </c>
    </row>
    <row r="35" spans="1:8" ht="15" customHeight="1">
      <c r="A35" s="94" t="str">
        <f>IF(Calcu!AC37=FALSE,"삭제","")</f>
        <v>삭제</v>
      </c>
      <c r="B35" s="94"/>
      <c r="C35" s="39"/>
      <c r="D35" s="103" t="str">
        <f>Calcu!AO37</f>
        <v>0</v>
      </c>
      <c r="E35" s="103" t="e">
        <f ca="1">Calcu!AS37</f>
        <v>#DIV/0!</v>
      </c>
      <c r="F35" s="103" t="e">
        <f ca="1">Calcu!AT37</f>
        <v>#DIV/0!</v>
      </c>
      <c r="G35" s="103" t="str">
        <f ca="1">Calcu!AV37</f>
        <v/>
      </c>
      <c r="H35" s="38" t="str">
        <f>IF(Calcu!J$9=FALSE,"",Calcu!J37)</f>
        <v/>
      </c>
    </row>
    <row r="36" spans="1:8" ht="15" customHeight="1">
      <c r="A36" s="94" t="str">
        <f>IF(Calcu!AC38=FALSE,"삭제","")</f>
        <v>삭제</v>
      </c>
      <c r="B36" s="94"/>
      <c r="C36" s="39"/>
      <c r="D36" s="103" t="str">
        <f>Calcu!AO38</f>
        <v>0</v>
      </c>
      <c r="E36" s="103" t="e">
        <f ca="1">Calcu!AS38</f>
        <v>#DIV/0!</v>
      </c>
      <c r="F36" s="103" t="e">
        <f ca="1">Calcu!AT38</f>
        <v>#DIV/0!</v>
      </c>
      <c r="G36" s="103" t="str">
        <f ca="1">Calcu!AV38</f>
        <v/>
      </c>
      <c r="H36" s="38" t="str">
        <f>IF(Calcu!J$9=FALSE,"",Calcu!J38)</f>
        <v/>
      </c>
    </row>
    <row r="37" spans="1:8" ht="15" customHeight="1">
      <c r="A37" s="94" t="str">
        <f>IF(Calcu!AC39=FALSE,"삭제","")</f>
        <v>삭제</v>
      </c>
      <c r="B37" s="94"/>
      <c r="C37" s="39"/>
      <c r="D37" s="103" t="str">
        <f>Calcu!AO39</f>
        <v>0</v>
      </c>
      <c r="E37" s="103" t="e">
        <f ca="1">Calcu!AS39</f>
        <v>#DIV/0!</v>
      </c>
      <c r="F37" s="103" t="e">
        <f ca="1">Calcu!AT39</f>
        <v>#DIV/0!</v>
      </c>
      <c r="G37" s="103" t="str">
        <f ca="1">Calcu!AV39</f>
        <v/>
      </c>
      <c r="H37" s="38" t="str">
        <f>IF(Calcu!J$9=FALSE,"",Calcu!J39)</f>
        <v/>
      </c>
    </row>
    <row r="38" spans="1:8" ht="15" customHeight="1">
      <c r="A38" s="94" t="str">
        <f>IF(Calcu!AC40=FALSE,"삭제","")</f>
        <v>삭제</v>
      </c>
      <c r="B38" s="94"/>
      <c r="C38" s="39"/>
      <c r="D38" s="103" t="str">
        <f>Calcu!AO40</f>
        <v>0</v>
      </c>
      <c r="E38" s="103" t="e">
        <f ca="1">Calcu!AS40</f>
        <v>#DIV/0!</v>
      </c>
      <c r="F38" s="103" t="e">
        <f ca="1">Calcu!AT40</f>
        <v>#DIV/0!</v>
      </c>
      <c r="G38" s="103" t="str">
        <f ca="1">Calcu!AV40</f>
        <v/>
      </c>
      <c r="H38" s="38" t="str">
        <f>IF(Calcu!J$9=FALSE,"",Calcu!J40)</f>
        <v/>
      </c>
    </row>
    <row r="39" spans="1:8" ht="15" customHeight="1">
      <c r="A39" s="94" t="str">
        <f>IF(Calcu!AC41=FALSE,"삭제","")</f>
        <v>삭제</v>
      </c>
      <c r="B39" s="94"/>
      <c r="C39" s="39"/>
      <c r="D39" s="103" t="str">
        <f>Calcu!AO41</f>
        <v>0</v>
      </c>
      <c r="E39" s="103" t="e">
        <f ca="1">Calcu!AS41</f>
        <v>#DIV/0!</v>
      </c>
      <c r="F39" s="103" t="e">
        <f ca="1">Calcu!AT41</f>
        <v>#DIV/0!</v>
      </c>
      <c r="G39" s="103" t="str">
        <f ca="1">Calcu!AV41</f>
        <v/>
      </c>
      <c r="H39" s="38" t="str">
        <f>IF(Calcu!J$9=FALSE,"",Calcu!J41)</f>
        <v/>
      </c>
    </row>
    <row r="40" spans="1:8" ht="15" customHeight="1">
      <c r="A40" s="94" t="str">
        <f>IF(Calcu!AC42=FALSE,"삭제","")</f>
        <v>삭제</v>
      </c>
      <c r="B40" s="94"/>
      <c r="C40" s="39"/>
      <c r="D40" s="103" t="str">
        <f>Calcu!AO42</f>
        <v>0</v>
      </c>
      <c r="E40" s="103" t="e">
        <f ca="1">Calcu!AS42</f>
        <v>#DIV/0!</v>
      </c>
      <c r="F40" s="103" t="e">
        <f ca="1">Calcu!AT42</f>
        <v>#DIV/0!</v>
      </c>
      <c r="G40" s="103" t="str">
        <f ca="1">Calcu!AV42</f>
        <v/>
      </c>
      <c r="H40" s="38" t="str">
        <f>IF(Calcu!J$9=FALSE,"",Calcu!J42)</f>
        <v/>
      </c>
    </row>
    <row r="41" spans="1:8" ht="15" customHeight="1">
      <c r="A41" s="94" t="str">
        <f>IF(Calcu!AC43=FALSE,"삭제","")</f>
        <v>삭제</v>
      </c>
      <c r="B41" s="94"/>
      <c r="C41" s="39"/>
      <c r="D41" s="103" t="str">
        <f>Calcu!AO43</f>
        <v>0</v>
      </c>
      <c r="E41" s="103" t="e">
        <f ca="1">Calcu!AS43</f>
        <v>#DIV/0!</v>
      </c>
      <c r="F41" s="103" t="e">
        <f ca="1">Calcu!AT43</f>
        <v>#DIV/0!</v>
      </c>
      <c r="G41" s="103" t="str">
        <f ca="1">Calcu!AV43</f>
        <v/>
      </c>
      <c r="H41" s="38" t="str">
        <f>IF(Calcu!J$9=FALSE,"",Calcu!J43)</f>
        <v/>
      </c>
    </row>
    <row r="42" spans="1:8" ht="15" customHeight="1">
      <c r="A42" s="94" t="str">
        <f>IF(Calcu!AC44=FALSE,"삭제","")</f>
        <v>삭제</v>
      </c>
      <c r="B42" s="94"/>
      <c r="C42" s="39"/>
      <c r="D42" s="103" t="str">
        <f>Calcu!AO44</f>
        <v>0</v>
      </c>
      <c r="E42" s="103" t="e">
        <f ca="1">Calcu!AS44</f>
        <v>#DIV/0!</v>
      </c>
      <c r="F42" s="103" t="e">
        <f ca="1">Calcu!AT44</f>
        <v>#DIV/0!</v>
      </c>
      <c r="G42" s="103" t="str">
        <f ca="1">Calcu!AV44</f>
        <v/>
      </c>
      <c r="H42" s="38" t="str">
        <f>IF(Calcu!J$9=FALSE,"",Calcu!J44)</f>
        <v/>
      </c>
    </row>
    <row r="43" spans="1:8" ht="15" customHeight="1">
      <c r="A43" s="94" t="str">
        <f>IF(Calcu!AC45=FALSE,"삭제","")</f>
        <v>삭제</v>
      </c>
      <c r="B43" s="94"/>
      <c r="C43" s="39"/>
      <c r="D43" s="103" t="str">
        <f>Calcu!AO45</f>
        <v>0</v>
      </c>
      <c r="E43" s="103" t="e">
        <f ca="1">Calcu!AS45</f>
        <v>#DIV/0!</v>
      </c>
      <c r="F43" s="103" t="e">
        <f ca="1">Calcu!AT45</f>
        <v>#DIV/0!</v>
      </c>
      <c r="G43" s="103" t="str">
        <f ca="1">Calcu!AV45</f>
        <v/>
      </c>
      <c r="H43" s="38" t="str">
        <f>IF(Calcu!J$9=FALSE,"",Calcu!J45)</f>
        <v/>
      </c>
    </row>
    <row r="44" spans="1:8" ht="15" customHeight="1">
      <c r="A44" s="94" t="str">
        <f>IF(Calcu!AC46=FALSE,"삭제","")</f>
        <v>삭제</v>
      </c>
      <c r="B44" s="94"/>
      <c r="C44" s="39"/>
      <c r="D44" s="103" t="str">
        <f>Calcu!AO46</f>
        <v>0</v>
      </c>
      <c r="E44" s="103" t="e">
        <f ca="1">Calcu!AS46</f>
        <v>#DIV/0!</v>
      </c>
      <c r="F44" s="103" t="e">
        <f ca="1">Calcu!AT46</f>
        <v>#DIV/0!</v>
      </c>
      <c r="G44" s="103" t="str">
        <f ca="1">Calcu!AV46</f>
        <v/>
      </c>
      <c r="H44" s="38" t="str">
        <f>IF(Calcu!J$9=FALSE,"",Calcu!J46)</f>
        <v/>
      </c>
    </row>
    <row r="45" spans="1:8" ht="15" customHeight="1">
      <c r="A45" s="94" t="str">
        <f>IF(Calcu!AC47=FALSE,"삭제","")</f>
        <v>삭제</v>
      </c>
      <c r="B45" s="94"/>
      <c r="C45" s="39"/>
      <c r="D45" s="103" t="str">
        <f>Calcu!AO47</f>
        <v>0</v>
      </c>
      <c r="E45" s="103" t="e">
        <f ca="1">Calcu!AS47</f>
        <v>#DIV/0!</v>
      </c>
      <c r="F45" s="103" t="e">
        <f ca="1">Calcu!AT47</f>
        <v>#DIV/0!</v>
      </c>
      <c r="G45" s="103" t="str">
        <f ca="1">Calcu!AV47</f>
        <v/>
      </c>
      <c r="H45" s="38" t="str">
        <f>IF(Calcu!J$9=FALSE,"",Calcu!J47)</f>
        <v/>
      </c>
    </row>
    <row r="46" spans="1:8" ht="15" customHeight="1">
      <c r="A46" s="94" t="str">
        <f>IF(Calcu!AC48=FALSE,"삭제","")</f>
        <v>삭제</v>
      </c>
      <c r="B46" s="94"/>
      <c r="C46" s="39"/>
      <c r="D46" s="103" t="str">
        <f>Calcu!AO48</f>
        <v>0</v>
      </c>
      <c r="E46" s="103" t="e">
        <f ca="1">Calcu!AS48</f>
        <v>#DIV/0!</v>
      </c>
      <c r="F46" s="103" t="e">
        <f ca="1">Calcu!AT48</f>
        <v>#DIV/0!</v>
      </c>
      <c r="G46" s="103" t="str">
        <f ca="1">Calcu!AV48</f>
        <v/>
      </c>
      <c r="H46" s="38" t="str">
        <f>IF(Calcu!J$9=FALSE,"",Calcu!J48)</f>
        <v/>
      </c>
    </row>
    <row r="47" spans="1:8" ht="15" customHeight="1">
      <c r="A47" s="94" t="str">
        <f>IF(Calcu!AC49=FALSE,"삭제","")</f>
        <v>삭제</v>
      </c>
      <c r="B47" s="94"/>
      <c r="C47" s="39"/>
      <c r="D47" s="103" t="str">
        <f>Calcu!AO49</f>
        <v>0</v>
      </c>
      <c r="E47" s="103" t="e">
        <f ca="1">Calcu!AS49</f>
        <v>#DIV/0!</v>
      </c>
      <c r="F47" s="103" t="e">
        <f ca="1">Calcu!AT49</f>
        <v>#DIV/0!</v>
      </c>
      <c r="G47" s="103" t="str">
        <f ca="1">Calcu!AV49</f>
        <v/>
      </c>
      <c r="H47" s="38" t="str">
        <f>IF(Calcu!J$9=FALSE,"",Calcu!J49)</f>
        <v/>
      </c>
    </row>
    <row r="48" spans="1:8" ht="15" customHeight="1">
      <c r="A48" s="94" t="str">
        <f>IF(Calcu!AC50=FALSE,"삭제","")</f>
        <v>삭제</v>
      </c>
      <c r="B48" s="94"/>
      <c r="C48" s="39"/>
      <c r="D48" s="103" t="str">
        <f>Calcu!AO50</f>
        <v>0</v>
      </c>
      <c r="E48" s="103" t="e">
        <f ca="1">Calcu!AS50</f>
        <v>#DIV/0!</v>
      </c>
      <c r="F48" s="103" t="e">
        <f ca="1">Calcu!AT50</f>
        <v>#DIV/0!</v>
      </c>
      <c r="G48" s="103" t="str">
        <f ca="1">Calcu!AV50</f>
        <v/>
      </c>
      <c r="H48" s="38" t="str">
        <f>IF(Calcu!J$9=FALSE,"",Calcu!J50)</f>
        <v/>
      </c>
    </row>
    <row r="49" spans="1:8" ht="15" customHeight="1">
      <c r="A49" s="94" t="str">
        <f>IF(Calcu!AC51=FALSE,"삭제","")</f>
        <v>삭제</v>
      </c>
      <c r="B49" s="94"/>
      <c r="C49" s="39"/>
      <c r="D49" s="103" t="str">
        <f>Calcu!AO51</f>
        <v>0</v>
      </c>
      <c r="E49" s="103" t="e">
        <f ca="1">Calcu!AS51</f>
        <v>#DIV/0!</v>
      </c>
      <c r="F49" s="103" t="e">
        <f ca="1">Calcu!AT51</f>
        <v>#DIV/0!</v>
      </c>
      <c r="G49" s="103" t="str">
        <f ca="1">Calcu!AV51</f>
        <v/>
      </c>
      <c r="H49" s="38" t="str">
        <f>IF(Calcu!J$9=FALSE,"",Calcu!J51)</f>
        <v/>
      </c>
    </row>
    <row r="50" spans="1:8" ht="15" customHeight="1">
      <c r="A50" s="94" t="str">
        <f>IF(Calcu!AC52=FALSE,"삭제","")</f>
        <v>삭제</v>
      </c>
      <c r="B50" s="94"/>
      <c r="C50" s="39"/>
      <c r="D50" s="103" t="str">
        <f>Calcu!AO52</f>
        <v>0</v>
      </c>
      <c r="E50" s="103" t="e">
        <f ca="1">Calcu!AS52</f>
        <v>#DIV/0!</v>
      </c>
      <c r="F50" s="103" t="e">
        <f ca="1">Calcu!AT52</f>
        <v>#DIV/0!</v>
      </c>
      <c r="G50" s="103" t="str">
        <f ca="1">Calcu!AV52</f>
        <v/>
      </c>
      <c r="H50" s="38" t="str">
        <f>IF(Calcu!J$9=FALSE,"",Calcu!J52)</f>
        <v/>
      </c>
    </row>
    <row r="51" spans="1:8" ht="15" customHeight="1">
      <c r="A51" s="94" t="str">
        <f>IF(Calcu!AC53=FALSE,"삭제","")</f>
        <v>삭제</v>
      </c>
      <c r="B51" s="94"/>
      <c r="C51" s="39"/>
      <c r="D51" s="103" t="str">
        <f>Calcu!AO53</f>
        <v>0</v>
      </c>
      <c r="E51" s="103" t="e">
        <f ca="1">Calcu!AS53</f>
        <v>#DIV/0!</v>
      </c>
      <c r="F51" s="103" t="e">
        <f ca="1">Calcu!AT53</f>
        <v>#DIV/0!</v>
      </c>
      <c r="G51" s="103" t="str">
        <f ca="1">Calcu!AV53</f>
        <v/>
      </c>
      <c r="H51" s="38" t="str">
        <f>IF(Calcu!J$9=FALSE,"",Calcu!J53)</f>
        <v/>
      </c>
    </row>
    <row r="52" spans="1:8" ht="15" customHeight="1">
      <c r="A52" s="94" t="str">
        <f>IF(Calcu!AC54=FALSE,"삭제","")</f>
        <v>삭제</v>
      </c>
      <c r="B52" s="94"/>
      <c r="C52" s="39"/>
      <c r="D52" s="103" t="str">
        <f>Calcu!AO54</f>
        <v>0</v>
      </c>
      <c r="E52" s="103" t="e">
        <f ca="1">Calcu!AS54</f>
        <v>#DIV/0!</v>
      </c>
      <c r="F52" s="103" t="e">
        <f ca="1">Calcu!AT54</f>
        <v>#DIV/0!</v>
      </c>
      <c r="G52" s="103" t="str">
        <f ca="1">Calcu!AV54</f>
        <v/>
      </c>
      <c r="H52" s="38" t="str">
        <f>IF(Calcu!J$9=FALSE,"",Calcu!J54)</f>
        <v/>
      </c>
    </row>
    <row r="53" spans="1:8" ht="15" customHeight="1">
      <c r="A53" s="94" t="str">
        <f>IF(Calcu!AC55=FALSE,"삭제","")</f>
        <v>삭제</v>
      </c>
      <c r="B53" s="94"/>
      <c r="C53" s="39"/>
      <c r="D53" s="103" t="str">
        <f>Calcu!AO55</f>
        <v>0</v>
      </c>
      <c r="E53" s="103" t="e">
        <f ca="1">Calcu!AS55</f>
        <v>#DIV/0!</v>
      </c>
      <c r="F53" s="103" t="e">
        <f ca="1">Calcu!AT55</f>
        <v>#DIV/0!</v>
      </c>
      <c r="G53" s="103" t="str">
        <f ca="1">Calcu!AV55</f>
        <v/>
      </c>
      <c r="H53" s="38" t="str">
        <f>IF(Calcu!J$9=FALSE,"",Calcu!J55)</f>
        <v/>
      </c>
    </row>
    <row r="54" spans="1:8" ht="15" customHeight="1">
      <c r="A54" s="94" t="str">
        <f>IF(Calcu!AC56=FALSE,"삭제","")</f>
        <v>삭제</v>
      </c>
      <c r="B54" s="94"/>
      <c r="C54" s="39"/>
      <c r="D54" s="103" t="str">
        <f>Calcu!AO56</f>
        <v>0</v>
      </c>
      <c r="E54" s="103" t="e">
        <f ca="1">Calcu!AS56</f>
        <v>#DIV/0!</v>
      </c>
      <c r="F54" s="103" t="e">
        <f ca="1">Calcu!AT56</f>
        <v>#DIV/0!</v>
      </c>
      <c r="G54" s="103" t="str">
        <f ca="1">Calcu!AV56</f>
        <v/>
      </c>
      <c r="H54" s="38" t="str">
        <f>IF(Calcu!J$9=FALSE,"",Calcu!J56)</f>
        <v/>
      </c>
    </row>
    <row r="55" spans="1:8" ht="15" customHeight="1">
      <c r="A55" s="94" t="str">
        <f>IF(Calcu!AC117=FALSE,"삭제","")</f>
        <v>삭제</v>
      </c>
      <c r="B55" s="94"/>
      <c r="C55" s="39"/>
      <c r="D55" s="103" t="str">
        <f>Calcu!AO57</f>
        <v>0</v>
      </c>
      <c r="E55" s="103" t="e">
        <f ca="1">Calcu!AS57</f>
        <v>#DIV/0!</v>
      </c>
      <c r="F55" s="103" t="e">
        <f ca="1">Calcu!AT57</f>
        <v>#DIV/0!</v>
      </c>
      <c r="G55" s="103" t="str">
        <f ca="1">Calcu!AV57</f>
        <v/>
      </c>
      <c r="H55" s="38" t="str">
        <f>IF(Calcu!J$9=FALSE,"",Calcu!J57)</f>
        <v/>
      </c>
    </row>
    <row r="56" spans="1:8" ht="15" customHeight="1">
      <c r="A56" s="94" t="str">
        <f>IF(Calcu!AC118=FALSE,"삭제","")</f>
        <v>삭제</v>
      </c>
      <c r="B56" s="94"/>
      <c r="C56" s="39"/>
      <c r="D56" s="103" t="str">
        <f>Calcu!AO58</f>
        <v>0</v>
      </c>
      <c r="E56" s="103" t="e">
        <f ca="1">Calcu!AS58</f>
        <v>#DIV/0!</v>
      </c>
      <c r="F56" s="103" t="e">
        <f ca="1">Calcu!AT58</f>
        <v>#DIV/0!</v>
      </c>
      <c r="G56" s="103" t="str">
        <f ca="1">Calcu!AV58</f>
        <v/>
      </c>
      <c r="H56" s="38" t="str">
        <f>IF(Calcu!J$9=FALSE,"",Calcu!J58)</f>
        <v/>
      </c>
    </row>
    <row r="57" spans="1:8" ht="15" customHeight="1">
      <c r="A57" s="94" t="str">
        <f>IF(Calcu!AC119=FALSE,"삭제","")</f>
        <v>삭제</v>
      </c>
      <c r="B57" s="94"/>
      <c r="C57" s="39"/>
      <c r="D57" s="103" t="str">
        <f>Calcu!AO59</f>
        <v>0</v>
      </c>
      <c r="E57" s="103" t="e">
        <f ca="1">Calcu!AS59</f>
        <v>#DIV/0!</v>
      </c>
      <c r="F57" s="103" t="e">
        <f ca="1">Calcu!AT59</f>
        <v>#DIV/0!</v>
      </c>
      <c r="G57" s="103" t="str">
        <f ca="1">Calcu!AV59</f>
        <v/>
      </c>
      <c r="H57" s="38" t="str">
        <f>IF(Calcu!J$9=FALSE,"",Calcu!J59)</f>
        <v/>
      </c>
    </row>
    <row r="58" spans="1:8" ht="15" customHeight="1">
      <c r="A58" s="94" t="str">
        <f>IF(Calcu!AC120=FALSE,"삭제","")</f>
        <v>삭제</v>
      </c>
      <c r="B58" s="94"/>
      <c r="C58" s="39"/>
      <c r="D58" s="103" t="str">
        <f>Calcu!AO60</f>
        <v>0</v>
      </c>
      <c r="E58" s="103" t="e">
        <f ca="1">Calcu!AS60</f>
        <v>#DIV/0!</v>
      </c>
      <c r="F58" s="103" t="e">
        <f ca="1">Calcu!AT60</f>
        <v>#DIV/0!</v>
      </c>
      <c r="G58" s="103" t="str">
        <f ca="1">Calcu!AV60</f>
        <v/>
      </c>
      <c r="H58" s="38" t="str">
        <f>IF(Calcu!J$9=FALSE,"",Calcu!J60)</f>
        <v/>
      </c>
    </row>
    <row r="59" spans="1:8" ht="15" customHeight="1">
      <c r="A59" s="94" t="str">
        <f>IF(Calcu!AC121=FALSE,"삭제","")</f>
        <v>삭제</v>
      </c>
      <c r="B59" s="94"/>
      <c r="C59" s="39"/>
      <c r="D59" s="103" t="str">
        <f>Calcu!AO61</f>
        <v>0</v>
      </c>
      <c r="E59" s="103" t="e">
        <f ca="1">Calcu!AS61</f>
        <v>#DIV/0!</v>
      </c>
      <c r="F59" s="103" t="e">
        <f ca="1">Calcu!AT61</f>
        <v>#DIV/0!</v>
      </c>
      <c r="G59" s="103" t="str">
        <f ca="1">Calcu!AV61</f>
        <v/>
      </c>
      <c r="H59" s="38" t="str">
        <f>IF(Calcu!J$9=FALSE,"",Calcu!J61)</f>
        <v/>
      </c>
    </row>
    <row r="60" spans="1:8" ht="15" customHeight="1">
      <c r="A60" s="94" t="str">
        <f>IF(Calcu!AC122=FALSE,"삭제","")</f>
        <v>삭제</v>
      </c>
      <c r="B60" s="94"/>
      <c r="C60" s="39"/>
      <c r="D60" s="103" t="str">
        <f>Calcu!AO62</f>
        <v>0</v>
      </c>
      <c r="E60" s="103" t="e">
        <f ca="1">Calcu!AS62</f>
        <v>#DIV/0!</v>
      </c>
      <c r="F60" s="103" t="e">
        <f ca="1">Calcu!AT62</f>
        <v>#DIV/0!</v>
      </c>
      <c r="G60" s="103" t="str">
        <f ca="1">Calcu!AV62</f>
        <v/>
      </c>
      <c r="H60" s="38" t="str">
        <f>IF(Calcu!J$9=FALSE,"",Calcu!J62)</f>
        <v/>
      </c>
    </row>
    <row r="61" spans="1:8" ht="15" customHeight="1">
      <c r="A61" s="94" t="str">
        <f>IF(Calcu!AC123=FALSE,"삭제","")</f>
        <v>삭제</v>
      </c>
      <c r="B61" s="94"/>
      <c r="C61" s="39"/>
      <c r="D61" s="103" t="str">
        <f>Calcu!AO63</f>
        <v>0</v>
      </c>
      <c r="E61" s="103" t="e">
        <f ca="1">Calcu!AS63</f>
        <v>#DIV/0!</v>
      </c>
      <c r="F61" s="103" t="e">
        <f ca="1">Calcu!AT63</f>
        <v>#DIV/0!</v>
      </c>
      <c r="G61" s="103" t="str">
        <f ca="1">Calcu!AV63</f>
        <v/>
      </c>
      <c r="H61" s="38" t="str">
        <f>IF(Calcu!J$9=FALSE,"",Calcu!J63)</f>
        <v/>
      </c>
    </row>
    <row r="62" spans="1:8" ht="15" customHeight="1">
      <c r="A62" s="94" t="str">
        <f>IF(Calcu!AC124=FALSE,"삭제","")</f>
        <v>삭제</v>
      </c>
      <c r="B62" s="94"/>
      <c r="C62" s="39"/>
      <c r="D62" s="103" t="str">
        <f>Calcu!AO64</f>
        <v>0</v>
      </c>
      <c r="E62" s="103" t="e">
        <f ca="1">Calcu!AS64</f>
        <v>#DIV/0!</v>
      </c>
      <c r="F62" s="103" t="e">
        <f ca="1">Calcu!AT64</f>
        <v>#DIV/0!</v>
      </c>
      <c r="G62" s="103" t="str">
        <f ca="1">Calcu!AV64</f>
        <v/>
      </c>
      <c r="H62" s="38" t="str">
        <f>IF(Calcu!J$9=FALSE,"",Calcu!J64)</f>
        <v/>
      </c>
    </row>
    <row r="63" spans="1:8" ht="15" customHeight="1">
      <c r="A63" s="94" t="str">
        <f>IF(Calcu!AC125=FALSE,"삭제","")</f>
        <v>삭제</v>
      </c>
      <c r="B63" s="94"/>
      <c r="C63" s="39"/>
      <c r="D63" s="103" t="str">
        <f>Calcu!AO65</f>
        <v>0</v>
      </c>
      <c r="E63" s="103" t="e">
        <f ca="1">Calcu!AS65</f>
        <v>#DIV/0!</v>
      </c>
      <c r="F63" s="103" t="e">
        <f ca="1">Calcu!AT65</f>
        <v>#DIV/0!</v>
      </c>
      <c r="G63" s="103" t="str">
        <f ca="1">Calcu!AV65</f>
        <v/>
      </c>
      <c r="H63" s="38" t="str">
        <f>IF(Calcu!J$9=FALSE,"",Calcu!J65)</f>
        <v/>
      </c>
    </row>
    <row r="64" spans="1:8" ht="15" customHeight="1">
      <c r="A64" s="94" t="str">
        <f>IF(Calcu!AC126=FALSE,"삭제","")</f>
        <v>삭제</v>
      </c>
      <c r="B64" s="94"/>
      <c r="C64" s="39"/>
      <c r="D64" s="103" t="str">
        <f>Calcu!AO66</f>
        <v>0</v>
      </c>
      <c r="E64" s="103" t="e">
        <f ca="1">Calcu!AS66</f>
        <v>#DIV/0!</v>
      </c>
      <c r="F64" s="103" t="e">
        <f ca="1">Calcu!AT66</f>
        <v>#DIV/0!</v>
      </c>
      <c r="G64" s="103" t="str">
        <f ca="1">Calcu!AV66</f>
        <v/>
      </c>
      <c r="H64" s="38" t="str">
        <f>IF(Calcu!J$9=FALSE,"",Calcu!J66)</f>
        <v/>
      </c>
    </row>
    <row r="65" spans="1:8" ht="15" customHeight="1">
      <c r="A65" s="94" t="str">
        <f>IF(Calcu!AC127=FALSE,"삭제","")</f>
        <v>삭제</v>
      </c>
      <c r="B65" s="94"/>
      <c r="C65" s="39"/>
      <c r="D65" s="103" t="str">
        <f>Calcu!AO67</f>
        <v>0</v>
      </c>
      <c r="E65" s="103" t="e">
        <f ca="1">Calcu!AS67</f>
        <v>#DIV/0!</v>
      </c>
      <c r="F65" s="103" t="e">
        <f ca="1">Calcu!AT67</f>
        <v>#DIV/0!</v>
      </c>
      <c r="G65" s="103" t="str">
        <f ca="1">Calcu!AV67</f>
        <v/>
      </c>
      <c r="H65" s="38" t="str">
        <f>IF(Calcu!J$9=FALSE,"",Calcu!J67)</f>
        <v/>
      </c>
    </row>
    <row r="66" spans="1:8" ht="15" customHeight="1">
      <c r="A66" s="94" t="str">
        <f>IF(Calcu!AC128=FALSE,"삭제","")</f>
        <v>삭제</v>
      </c>
      <c r="B66" s="94"/>
      <c r="C66" s="39"/>
      <c r="D66" s="103" t="str">
        <f>Calcu!AO68</f>
        <v>0</v>
      </c>
      <c r="E66" s="103" t="e">
        <f ca="1">Calcu!AS68</f>
        <v>#DIV/0!</v>
      </c>
      <c r="F66" s="103" t="e">
        <f ca="1">Calcu!AT68</f>
        <v>#DIV/0!</v>
      </c>
      <c r="G66" s="103" t="str">
        <f ca="1">Calcu!AV68</f>
        <v/>
      </c>
      <c r="H66" s="38" t="str">
        <f>IF(Calcu!J$9=FALSE,"",Calcu!J68)</f>
        <v/>
      </c>
    </row>
    <row r="67" spans="1:8" ht="15" customHeight="1">
      <c r="A67" s="94" t="str">
        <f>IF(Calcu!AC129=FALSE,"삭제","")</f>
        <v>삭제</v>
      </c>
      <c r="B67" s="94"/>
      <c r="C67" s="39"/>
      <c r="D67" s="103" t="str">
        <f>Calcu!AO69</f>
        <v>0</v>
      </c>
      <c r="E67" s="103" t="e">
        <f ca="1">Calcu!AS69</f>
        <v>#DIV/0!</v>
      </c>
      <c r="F67" s="103" t="e">
        <f ca="1">Calcu!AT69</f>
        <v>#DIV/0!</v>
      </c>
      <c r="G67" s="103" t="str">
        <f ca="1">Calcu!AV69</f>
        <v/>
      </c>
      <c r="H67" s="38" t="str">
        <f>IF(Calcu!J$9=FALSE,"",Calcu!J69)</f>
        <v/>
      </c>
    </row>
    <row r="68" spans="1:8" ht="15" customHeight="1">
      <c r="A68" s="94" t="str">
        <f>IF(Calcu!AC130=FALSE,"삭제","")</f>
        <v>삭제</v>
      </c>
      <c r="B68" s="94"/>
      <c r="C68" s="39"/>
      <c r="D68" s="103" t="str">
        <f>Calcu!AO70</f>
        <v>0</v>
      </c>
      <c r="E68" s="103" t="e">
        <f ca="1">Calcu!AS70</f>
        <v>#DIV/0!</v>
      </c>
      <c r="F68" s="103" t="e">
        <f ca="1">Calcu!AT70</f>
        <v>#DIV/0!</v>
      </c>
      <c r="G68" s="103" t="str">
        <f ca="1">Calcu!AV70</f>
        <v/>
      </c>
      <c r="H68" s="38" t="str">
        <f>IF(Calcu!J$9=FALSE,"",Calcu!J70)</f>
        <v/>
      </c>
    </row>
    <row r="69" spans="1:8" ht="15" customHeight="1">
      <c r="A69" s="94" t="str">
        <f>IF(Calcu!AC131=FALSE,"삭제","")</f>
        <v>삭제</v>
      </c>
      <c r="B69" s="94"/>
      <c r="C69" s="39"/>
      <c r="D69" s="103" t="str">
        <f>Calcu!AO71</f>
        <v>0</v>
      </c>
      <c r="E69" s="103" t="e">
        <f ca="1">Calcu!AS71</f>
        <v>#DIV/0!</v>
      </c>
      <c r="F69" s="103" t="e">
        <f ca="1">Calcu!AT71</f>
        <v>#DIV/0!</v>
      </c>
      <c r="G69" s="103" t="str">
        <f ca="1">Calcu!AV71</f>
        <v/>
      </c>
      <c r="H69" s="38" t="str">
        <f>IF(Calcu!J$9=FALSE,"",Calcu!J71)</f>
        <v/>
      </c>
    </row>
    <row r="70" spans="1:8" ht="15" customHeight="1">
      <c r="A70" s="94" t="str">
        <f>IF(Calcu!AC132=FALSE,"삭제","")</f>
        <v>삭제</v>
      </c>
      <c r="B70" s="94"/>
      <c r="C70" s="39"/>
      <c r="D70" s="103" t="str">
        <f>Calcu!AO72</f>
        <v>0</v>
      </c>
      <c r="E70" s="103" t="e">
        <f ca="1">Calcu!AS72</f>
        <v>#DIV/0!</v>
      </c>
      <c r="F70" s="103" t="e">
        <f ca="1">Calcu!AT72</f>
        <v>#DIV/0!</v>
      </c>
      <c r="G70" s="103" t="str">
        <f ca="1">Calcu!AV72</f>
        <v/>
      </c>
      <c r="H70" s="38" t="str">
        <f>IF(Calcu!J$9=FALSE,"",Calcu!J72)</f>
        <v/>
      </c>
    </row>
    <row r="71" spans="1:8" ht="15" customHeight="1">
      <c r="A71" s="94" t="str">
        <f>IF(Calcu!AC133=FALSE,"삭제","")</f>
        <v>삭제</v>
      </c>
      <c r="B71" s="94"/>
      <c r="C71" s="39"/>
      <c r="D71" s="103" t="str">
        <f>Calcu!AO73</f>
        <v>0</v>
      </c>
      <c r="E71" s="103" t="e">
        <f ca="1">Calcu!AS73</f>
        <v>#DIV/0!</v>
      </c>
      <c r="F71" s="103" t="e">
        <f ca="1">Calcu!AT73</f>
        <v>#DIV/0!</v>
      </c>
      <c r="G71" s="103" t="str">
        <f ca="1">Calcu!AV73</f>
        <v/>
      </c>
      <c r="H71" s="38" t="str">
        <f>IF(Calcu!J$9=FALSE,"",Calcu!J73)</f>
        <v/>
      </c>
    </row>
    <row r="72" spans="1:8" ht="15" customHeight="1">
      <c r="A72" s="94" t="str">
        <f>IF(Calcu!AC134=FALSE,"삭제","")</f>
        <v>삭제</v>
      </c>
      <c r="B72" s="94"/>
      <c r="C72" s="39"/>
      <c r="D72" s="103" t="str">
        <f>Calcu!AO74</f>
        <v>0</v>
      </c>
      <c r="E72" s="103" t="e">
        <f ca="1">Calcu!AS74</f>
        <v>#DIV/0!</v>
      </c>
      <c r="F72" s="103" t="e">
        <f ca="1">Calcu!AT74</f>
        <v>#DIV/0!</v>
      </c>
      <c r="G72" s="103" t="str">
        <f ca="1">Calcu!AV74</f>
        <v/>
      </c>
      <c r="H72" s="38" t="str">
        <f>IF(Calcu!J$9=FALSE,"",Calcu!J74)</f>
        <v/>
      </c>
    </row>
    <row r="73" spans="1:8" ht="15" customHeight="1">
      <c r="A73" s="94" t="str">
        <f>IF(Calcu!AC135=FALSE,"삭제","")</f>
        <v>삭제</v>
      </c>
      <c r="B73" s="94"/>
      <c r="C73" s="39"/>
      <c r="D73" s="103" t="str">
        <f>Calcu!AO75</f>
        <v>0</v>
      </c>
      <c r="E73" s="103" t="e">
        <f ca="1">Calcu!AS75</f>
        <v>#DIV/0!</v>
      </c>
      <c r="F73" s="103" t="e">
        <f ca="1">Calcu!AT75</f>
        <v>#DIV/0!</v>
      </c>
      <c r="G73" s="103" t="str">
        <f ca="1">Calcu!AV75</f>
        <v/>
      </c>
      <c r="H73" s="38" t="str">
        <f>IF(Calcu!J$9=FALSE,"",Calcu!J75)</f>
        <v/>
      </c>
    </row>
    <row r="74" spans="1:8" ht="15" customHeight="1">
      <c r="A74" s="94" t="str">
        <f>IF(Calcu!AC136=FALSE,"삭제","")</f>
        <v>삭제</v>
      </c>
      <c r="B74" s="94"/>
      <c r="C74" s="39"/>
      <c r="D74" s="103" t="str">
        <f>Calcu!AO76</f>
        <v>0</v>
      </c>
      <c r="E74" s="103" t="e">
        <f ca="1">Calcu!AS76</f>
        <v>#DIV/0!</v>
      </c>
      <c r="F74" s="103" t="e">
        <f ca="1">Calcu!AT76</f>
        <v>#DIV/0!</v>
      </c>
      <c r="G74" s="103" t="str">
        <f ca="1">Calcu!AV76</f>
        <v/>
      </c>
      <c r="H74" s="38" t="str">
        <f>IF(Calcu!J$9=FALSE,"",Calcu!J76)</f>
        <v/>
      </c>
    </row>
    <row r="75" spans="1:8" ht="15" customHeight="1">
      <c r="A75" s="94" t="str">
        <f>IF(Calcu!AC137=FALSE,"삭제","")</f>
        <v>삭제</v>
      </c>
      <c r="B75" s="94"/>
      <c r="C75" s="39"/>
      <c r="D75" s="103" t="str">
        <f>Calcu!AO77</f>
        <v>0</v>
      </c>
      <c r="E75" s="103" t="e">
        <f ca="1">Calcu!AS77</f>
        <v>#DIV/0!</v>
      </c>
      <c r="F75" s="103" t="e">
        <f ca="1">Calcu!AT77</f>
        <v>#DIV/0!</v>
      </c>
      <c r="G75" s="103" t="str">
        <f ca="1">Calcu!AV77</f>
        <v/>
      </c>
      <c r="H75" s="38" t="str">
        <f>IF(Calcu!J$9=FALSE,"",Calcu!J77)</f>
        <v/>
      </c>
    </row>
    <row r="76" spans="1:8" ht="15" customHeight="1">
      <c r="A76" s="94" t="str">
        <f>IF(Calcu!AC138=FALSE,"삭제","")</f>
        <v>삭제</v>
      </c>
      <c r="B76" s="94"/>
      <c r="C76" s="39"/>
      <c r="D76" s="103" t="str">
        <f>Calcu!AO78</f>
        <v>0</v>
      </c>
      <c r="E76" s="103" t="e">
        <f ca="1">Calcu!AS78</f>
        <v>#DIV/0!</v>
      </c>
      <c r="F76" s="103" t="e">
        <f ca="1">Calcu!AT78</f>
        <v>#DIV/0!</v>
      </c>
      <c r="G76" s="103" t="str">
        <f ca="1">Calcu!AV78</f>
        <v/>
      </c>
      <c r="H76" s="38" t="str">
        <f>IF(Calcu!J$9=FALSE,"",Calcu!J78)</f>
        <v/>
      </c>
    </row>
    <row r="77" spans="1:8" ht="15" customHeight="1">
      <c r="A77" s="94" t="str">
        <f>IF(Calcu!AC139=FALSE,"삭제","")</f>
        <v>삭제</v>
      </c>
      <c r="B77" s="94"/>
      <c r="C77" s="39"/>
      <c r="D77" s="103" t="str">
        <f>Calcu!AO79</f>
        <v>0</v>
      </c>
      <c r="E77" s="103" t="e">
        <f ca="1">Calcu!AS79</f>
        <v>#DIV/0!</v>
      </c>
      <c r="F77" s="103" t="e">
        <f ca="1">Calcu!AT79</f>
        <v>#DIV/0!</v>
      </c>
      <c r="G77" s="103" t="str">
        <f ca="1">Calcu!AV79</f>
        <v/>
      </c>
      <c r="H77" s="38" t="str">
        <f>IF(Calcu!J$9=FALSE,"",Calcu!J79)</f>
        <v/>
      </c>
    </row>
    <row r="78" spans="1:8" ht="15" customHeight="1">
      <c r="A78" s="94" t="str">
        <f>IF(Calcu!AC140=FALSE,"삭제","")</f>
        <v>삭제</v>
      </c>
      <c r="B78" s="94"/>
      <c r="C78" s="39"/>
      <c r="D78" s="103" t="str">
        <f>Calcu!AO80</f>
        <v>0</v>
      </c>
      <c r="E78" s="103" t="e">
        <f ca="1">Calcu!AS80</f>
        <v>#DIV/0!</v>
      </c>
      <c r="F78" s="103" t="e">
        <f ca="1">Calcu!AT80</f>
        <v>#DIV/0!</v>
      </c>
      <c r="G78" s="103" t="str">
        <f ca="1">Calcu!AV80</f>
        <v/>
      </c>
      <c r="H78" s="38" t="str">
        <f>IF(Calcu!J$9=FALSE,"",Calcu!J80)</f>
        <v/>
      </c>
    </row>
    <row r="79" spans="1:8" ht="15" customHeight="1">
      <c r="A79" s="94" t="str">
        <f>IF(Calcu!AC141=FALSE,"삭제","")</f>
        <v>삭제</v>
      </c>
      <c r="B79" s="94"/>
      <c r="C79" s="39"/>
      <c r="D79" s="103" t="str">
        <f>Calcu!AO81</f>
        <v>0</v>
      </c>
      <c r="E79" s="103" t="e">
        <f ca="1">Calcu!AS81</f>
        <v>#DIV/0!</v>
      </c>
      <c r="F79" s="103" t="e">
        <f ca="1">Calcu!AT81</f>
        <v>#DIV/0!</v>
      </c>
      <c r="G79" s="103" t="str">
        <f ca="1">Calcu!AV81</f>
        <v/>
      </c>
      <c r="H79" s="38" t="str">
        <f>IF(Calcu!J$9=FALSE,"",Calcu!J81)</f>
        <v/>
      </c>
    </row>
    <row r="80" spans="1:8" ht="15" customHeight="1">
      <c r="A80" s="94" t="str">
        <f>IF(Calcu!AC142=FALSE,"삭제","")</f>
        <v>삭제</v>
      </c>
      <c r="B80" s="94"/>
      <c r="C80" s="39"/>
      <c r="D80" s="103" t="str">
        <f>Calcu!AO82</f>
        <v>0</v>
      </c>
      <c r="E80" s="103" t="e">
        <f ca="1">Calcu!AS82</f>
        <v>#DIV/0!</v>
      </c>
      <c r="F80" s="103" t="e">
        <f ca="1">Calcu!AT82</f>
        <v>#DIV/0!</v>
      </c>
      <c r="G80" s="103" t="str">
        <f ca="1">Calcu!AV82</f>
        <v/>
      </c>
      <c r="H80" s="38" t="str">
        <f>IF(Calcu!J$9=FALSE,"",Calcu!J82)</f>
        <v/>
      </c>
    </row>
    <row r="81" spans="1:8" ht="15" customHeight="1">
      <c r="A81" s="94" t="str">
        <f>IF(Calcu!AC143=FALSE,"삭제","")</f>
        <v>삭제</v>
      </c>
      <c r="B81" s="94"/>
      <c r="C81" s="39"/>
      <c r="D81" s="103" t="str">
        <f>Calcu!AO83</f>
        <v>0</v>
      </c>
      <c r="E81" s="103" t="e">
        <f ca="1">Calcu!AS83</f>
        <v>#DIV/0!</v>
      </c>
      <c r="F81" s="103" t="e">
        <f ca="1">Calcu!AT83</f>
        <v>#DIV/0!</v>
      </c>
      <c r="G81" s="103" t="str">
        <f ca="1">Calcu!AV83</f>
        <v/>
      </c>
      <c r="H81" s="38" t="str">
        <f>IF(Calcu!J$9=FALSE,"",Calcu!J83)</f>
        <v/>
      </c>
    </row>
    <row r="82" spans="1:8" ht="15" customHeight="1">
      <c r="A82" s="94" t="str">
        <f>IF(Calcu!AC144=FALSE,"삭제","")</f>
        <v>삭제</v>
      </c>
      <c r="B82" s="94"/>
      <c r="C82" s="39"/>
      <c r="D82" s="103" t="str">
        <f>Calcu!AO84</f>
        <v>0</v>
      </c>
      <c r="E82" s="103" t="e">
        <f ca="1">Calcu!AS84</f>
        <v>#DIV/0!</v>
      </c>
      <c r="F82" s="103" t="e">
        <f ca="1">Calcu!AT84</f>
        <v>#DIV/0!</v>
      </c>
      <c r="G82" s="103" t="str">
        <f ca="1">Calcu!AV84</f>
        <v/>
      </c>
      <c r="H82" s="38" t="str">
        <f>IF(Calcu!J$9=FALSE,"",Calcu!J84)</f>
        <v/>
      </c>
    </row>
    <row r="83" spans="1:8" ht="15" customHeight="1">
      <c r="A83" s="94" t="str">
        <f>IF(Calcu!AC145=FALSE,"삭제","")</f>
        <v>삭제</v>
      </c>
      <c r="B83" s="94"/>
      <c r="C83" s="39"/>
      <c r="D83" s="103" t="str">
        <f>Calcu!AO85</f>
        <v>0</v>
      </c>
      <c r="E83" s="103" t="e">
        <f ca="1">Calcu!AS85</f>
        <v>#DIV/0!</v>
      </c>
      <c r="F83" s="103" t="e">
        <f ca="1">Calcu!AT85</f>
        <v>#DIV/0!</v>
      </c>
      <c r="G83" s="103" t="str">
        <f ca="1">Calcu!AV85</f>
        <v/>
      </c>
      <c r="H83" s="38" t="str">
        <f>IF(Calcu!J$9=FALSE,"",Calcu!J85)</f>
        <v/>
      </c>
    </row>
    <row r="84" spans="1:8" ht="15" customHeight="1">
      <c r="A84" s="94" t="str">
        <f>IF(Calcu!AC146=FALSE,"삭제","")</f>
        <v>삭제</v>
      </c>
      <c r="B84" s="94"/>
      <c r="C84" s="39"/>
      <c r="D84" s="103" t="str">
        <f>Calcu!AO86</f>
        <v>0</v>
      </c>
      <c r="E84" s="103" t="e">
        <f ca="1">Calcu!AS86</f>
        <v>#DIV/0!</v>
      </c>
      <c r="F84" s="103" t="e">
        <f ca="1">Calcu!AT86</f>
        <v>#DIV/0!</v>
      </c>
      <c r="G84" s="103" t="str">
        <f ca="1">Calcu!AV86</f>
        <v/>
      </c>
      <c r="H84" s="38" t="str">
        <f>IF(Calcu!J$9=FALSE,"",Calcu!J86)</f>
        <v/>
      </c>
    </row>
    <row r="85" spans="1:8" ht="15" customHeight="1">
      <c r="A85" s="94" t="str">
        <f>IF(Calcu!AC147=FALSE,"삭제","")</f>
        <v>삭제</v>
      </c>
      <c r="B85" s="94"/>
      <c r="C85" s="39"/>
      <c r="D85" s="103" t="str">
        <f>Calcu!AO87</f>
        <v>0</v>
      </c>
      <c r="E85" s="103" t="e">
        <f ca="1">Calcu!AS87</f>
        <v>#DIV/0!</v>
      </c>
      <c r="F85" s="103" t="e">
        <f ca="1">Calcu!AT87</f>
        <v>#DIV/0!</v>
      </c>
      <c r="G85" s="103" t="str">
        <f ca="1">Calcu!AV87</f>
        <v/>
      </c>
      <c r="H85" s="38" t="str">
        <f>IF(Calcu!J$9=FALSE,"",Calcu!J87)</f>
        <v/>
      </c>
    </row>
    <row r="86" spans="1:8" ht="15" customHeight="1">
      <c r="A86" s="94" t="str">
        <f>IF(Calcu!AC148=FALSE,"삭제","")</f>
        <v>삭제</v>
      </c>
      <c r="B86" s="94"/>
      <c r="C86" s="39"/>
      <c r="D86" s="103" t="str">
        <f>Calcu!AO88</f>
        <v>0</v>
      </c>
      <c r="E86" s="103" t="e">
        <f ca="1">Calcu!AS88</f>
        <v>#DIV/0!</v>
      </c>
      <c r="F86" s="103" t="e">
        <f ca="1">Calcu!AT88</f>
        <v>#DIV/0!</v>
      </c>
      <c r="G86" s="103" t="str">
        <f ca="1">Calcu!AV88</f>
        <v/>
      </c>
      <c r="H86" s="38" t="str">
        <f>IF(Calcu!J$9=FALSE,"",Calcu!J88)</f>
        <v/>
      </c>
    </row>
    <row r="87" spans="1:8" ht="15" customHeight="1">
      <c r="A87" s="94" t="str">
        <f>IF(Calcu!AC149=FALSE,"삭제","")</f>
        <v>삭제</v>
      </c>
      <c r="B87" s="94"/>
      <c r="C87" s="39"/>
      <c r="D87" s="103" t="str">
        <f>Calcu!AO89</f>
        <v>0</v>
      </c>
      <c r="E87" s="103" t="e">
        <f ca="1">Calcu!AS89</f>
        <v>#DIV/0!</v>
      </c>
      <c r="F87" s="103" t="e">
        <f ca="1">Calcu!AT89</f>
        <v>#DIV/0!</v>
      </c>
      <c r="G87" s="103" t="str">
        <f ca="1">Calcu!AV89</f>
        <v/>
      </c>
      <c r="H87" s="38" t="str">
        <f>IF(Calcu!J$9=FALSE,"",Calcu!J89)</f>
        <v/>
      </c>
    </row>
    <row r="88" spans="1:8" ht="15" customHeight="1">
      <c r="A88" s="94" t="str">
        <f>IF(Calcu!AC150=FALSE,"삭제","")</f>
        <v>삭제</v>
      </c>
      <c r="B88" s="94"/>
      <c r="C88" s="39"/>
      <c r="D88" s="103" t="str">
        <f>Calcu!AO90</f>
        <v>0</v>
      </c>
      <c r="E88" s="103" t="e">
        <f ca="1">Calcu!AS90</f>
        <v>#DIV/0!</v>
      </c>
      <c r="F88" s="103" t="e">
        <f ca="1">Calcu!AT90</f>
        <v>#DIV/0!</v>
      </c>
      <c r="G88" s="103" t="str">
        <f ca="1">Calcu!AV90</f>
        <v/>
      </c>
      <c r="H88" s="38" t="str">
        <f>IF(Calcu!J$9=FALSE,"",Calcu!J90)</f>
        <v/>
      </c>
    </row>
    <row r="89" spans="1:8" ht="15" customHeight="1">
      <c r="A89" s="94" t="str">
        <f>IF(Calcu!AC151=FALSE,"삭제","")</f>
        <v>삭제</v>
      </c>
      <c r="B89" s="94"/>
      <c r="C89" s="39"/>
      <c r="D89" s="103" t="str">
        <f>Calcu!AO91</f>
        <v>0</v>
      </c>
      <c r="E89" s="103" t="e">
        <f ca="1">Calcu!AS91</f>
        <v>#DIV/0!</v>
      </c>
      <c r="F89" s="103" t="e">
        <f ca="1">Calcu!AT91</f>
        <v>#DIV/0!</v>
      </c>
      <c r="G89" s="103" t="str">
        <f ca="1">Calcu!AV91</f>
        <v/>
      </c>
      <c r="H89" s="38" t="str">
        <f>IF(Calcu!J$9=FALSE,"",Calcu!J91)</f>
        <v/>
      </c>
    </row>
    <row r="90" spans="1:8" ht="15" customHeight="1">
      <c r="A90" s="94" t="str">
        <f>IF(Calcu!AC152=FALSE,"삭제","")</f>
        <v>삭제</v>
      </c>
      <c r="B90" s="94"/>
      <c r="C90" s="39"/>
      <c r="D90" s="103" t="str">
        <f>Calcu!AO92</f>
        <v>0</v>
      </c>
      <c r="E90" s="103" t="e">
        <f ca="1">Calcu!AS92</f>
        <v>#DIV/0!</v>
      </c>
      <c r="F90" s="103" t="e">
        <f ca="1">Calcu!AT92</f>
        <v>#DIV/0!</v>
      </c>
      <c r="G90" s="103" t="str">
        <f ca="1">Calcu!AV92</f>
        <v/>
      </c>
      <c r="H90" s="38" t="str">
        <f>IF(Calcu!J$9=FALSE,"",Calcu!J92)</f>
        <v/>
      </c>
    </row>
    <row r="91" spans="1:8" ht="15" customHeight="1">
      <c r="A91" s="94" t="str">
        <f>IF(Calcu!AC153=FALSE,"삭제","")</f>
        <v>삭제</v>
      </c>
      <c r="B91" s="94"/>
      <c r="C91" s="39"/>
      <c r="D91" s="103" t="str">
        <f>Calcu!AO93</f>
        <v>0</v>
      </c>
      <c r="E91" s="103" t="e">
        <f ca="1">Calcu!AS93</f>
        <v>#DIV/0!</v>
      </c>
      <c r="F91" s="103" t="e">
        <f ca="1">Calcu!AT93</f>
        <v>#DIV/0!</v>
      </c>
      <c r="G91" s="103" t="str">
        <f ca="1">Calcu!AV93</f>
        <v/>
      </c>
      <c r="H91" s="38" t="str">
        <f>IF(Calcu!J$9=FALSE,"",Calcu!J93)</f>
        <v/>
      </c>
    </row>
    <row r="92" spans="1:8" ht="15" customHeight="1">
      <c r="A92" s="94" t="str">
        <f>IF(Calcu!AC154=FALSE,"삭제","")</f>
        <v>삭제</v>
      </c>
      <c r="B92" s="94"/>
      <c r="C92" s="39"/>
      <c r="D92" s="103" t="str">
        <f>Calcu!AO94</f>
        <v>0</v>
      </c>
      <c r="E92" s="103" t="e">
        <f ca="1">Calcu!AS94</f>
        <v>#DIV/0!</v>
      </c>
      <c r="F92" s="103" t="e">
        <f ca="1">Calcu!AT94</f>
        <v>#DIV/0!</v>
      </c>
      <c r="G92" s="103" t="str">
        <f ca="1">Calcu!AV94</f>
        <v/>
      </c>
      <c r="H92" s="38" t="str">
        <f>IF(Calcu!J$9=FALSE,"",Calcu!J94)</f>
        <v/>
      </c>
    </row>
    <row r="93" spans="1:8" ht="15" customHeight="1">
      <c r="A93" s="94" t="str">
        <f>IF(Calcu!AC155=FALSE,"삭제","")</f>
        <v>삭제</v>
      </c>
      <c r="B93" s="94"/>
      <c r="C93" s="39"/>
      <c r="D93" s="103" t="str">
        <f>Calcu!AO95</f>
        <v>0</v>
      </c>
      <c r="E93" s="103" t="e">
        <f ca="1">Calcu!AS95</f>
        <v>#DIV/0!</v>
      </c>
      <c r="F93" s="103" t="e">
        <f ca="1">Calcu!AT95</f>
        <v>#DIV/0!</v>
      </c>
      <c r="G93" s="103" t="str">
        <f ca="1">Calcu!AV95</f>
        <v/>
      </c>
      <c r="H93" s="38" t="str">
        <f>IF(Calcu!J$9=FALSE,"",Calcu!J95)</f>
        <v/>
      </c>
    </row>
    <row r="94" spans="1:8" ht="15" customHeight="1">
      <c r="A94" s="94" t="str">
        <f>IF(Calcu!AC156=FALSE,"삭제","")</f>
        <v>삭제</v>
      </c>
      <c r="B94" s="94"/>
      <c r="C94" s="39"/>
      <c r="D94" s="103" t="str">
        <f>Calcu!AO96</f>
        <v>0</v>
      </c>
      <c r="E94" s="103" t="e">
        <f ca="1">Calcu!AS96</f>
        <v>#DIV/0!</v>
      </c>
      <c r="F94" s="103" t="e">
        <f ca="1">Calcu!AT96</f>
        <v>#DIV/0!</v>
      </c>
      <c r="G94" s="103" t="str">
        <f ca="1">Calcu!AV96</f>
        <v/>
      </c>
      <c r="H94" s="38" t="str">
        <f>IF(Calcu!J$9=FALSE,"",Calcu!J96)</f>
        <v/>
      </c>
    </row>
    <row r="95" spans="1:8" ht="15" customHeight="1">
      <c r="A95" s="94" t="str">
        <f>IF(Calcu!AC157=FALSE,"삭제","")</f>
        <v>삭제</v>
      </c>
      <c r="B95" s="94"/>
      <c r="C95" s="39"/>
      <c r="D95" s="103" t="str">
        <f>Calcu!AO97</f>
        <v>0</v>
      </c>
      <c r="E95" s="103" t="e">
        <f ca="1">Calcu!AS97</f>
        <v>#DIV/0!</v>
      </c>
      <c r="F95" s="103" t="e">
        <f ca="1">Calcu!AT97</f>
        <v>#DIV/0!</v>
      </c>
      <c r="G95" s="103" t="str">
        <f ca="1">Calcu!AV97</f>
        <v/>
      </c>
      <c r="H95" s="38" t="str">
        <f>IF(Calcu!J$9=FALSE,"",Calcu!J97)</f>
        <v/>
      </c>
    </row>
    <row r="96" spans="1:8" ht="15" customHeight="1">
      <c r="A96" s="94" t="str">
        <f>IF(Calcu!AC158=FALSE,"삭제","")</f>
        <v>삭제</v>
      </c>
      <c r="B96" s="94"/>
      <c r="C96" s="39"/>
      <c r="D96" s="103" t="str">
        <f>Calcu!AO98</f>
        <v>0</v>
      </c>
      <c r="E96" s="103" t="e">
        <f ca="1">Calcu!AS98</f>
        <v>#DIV/0!</v>
      </c>
      <c r="F96" s="103" t="e">
        <f ca="1">Calcu!AT98</f>
        <v>#DIV/0!</v>
      </c>
      <c r="G96" s="103" t="str">
        <f ca="1">Calcu!AV98</f>
        <v/>
      </c>
      <c r="H96" s="38" t="str">
        <f>IF(Calcu!J$9=FALSE,"",Calcu!J98)</f>
        <v/>
      </c>
    </row>
    <row r="97" spans="1:8" ht="15" customHeight="1">
      <c r="A97" s="94" t="str">
        <f>IF(Calcu!AC159=FALSE,"삭제","")</f>
        <v>삭제</v>
      </c>
      <c r="B97" s="94"/>
      <c r="C97" s="39"/>
      <c r="D97" s="103" t="str">
        <f>Calcu!AO99</f>
        <v>0</v>
      </c>
      <c r="E97" s="103" t="e">
        <f ca="1">Calcu!AS99</f>
        <v>#DIV/0!</v>
      </c>
      <c r="F97" s="103" t="e">
        <f ca="1">Calcu!AT99</f>
        <v>#DIV/0!</v>
      </c>
      <c r="G97" s="103" t="str">
        <f ca="1">Calcu!AV99</f>
        <v/>
      </c>
      <c r="H97" s="38" t="str">
        <f>IF(Calcu!J$9=FALSE,"",Calcu!J99)</f>
        <v/>
      </c>
    </row>
    <row r="98" spans="1:8" ht="15" customHeight="1">
      <c r="A98" s="94" t="str">
        <f>IF(Calcu!AC160=FALSE,"삭제","")</f>
        <v>삭제</v>
      </c>
      <c r="B98" s="94"/>
      <c r="C98" s="39"/>
      <c r="D98" s="103" t="str">
        <f>Calcu!AO100</f>
        <v>0</v>
      </c>
      <c r="E98" s="103" t="e">
        <f ca="1">Calcu!AS100</f>
        <v>#DIV/0!</v>
      </c>
      <c r="F98" s="103" t="e">
        <f ca="1">Calcu!AT100</f>
        <v>#DIV/0!</v>
      </c>
      <c r="G98" s="103" t="str">
        <f ca="1">Calcu!AV100</f>
        <v/>
      </c>
      <c r="H98" s="38" t="str">
        <f>IF(Calcu!J$9=FALSE,"",Calcu!J100)</f>
        <v/>
      </c>
    </row>
    <row r="99" spans="1:8" ht="15" customHeight="1">
      <c r="A99" s="94" t="str">
        <f>IF(Calcu!AC161=FALSE,"삭제","")</f>
        <v>삭제</v>
      </c>
      <c r="B99" s="94"/>
      <c r="C99" s="39"/>
      <c r="D99" s="103" t="str">
        <f>Calcu!AO101</f>
        <v>0</v>
      </c>
      <c r="E99" s="103" t="e">
        <f ca="1">Calcu!AS101</f>
        <v>#DIV/0!</v>
      </c>
      <c r="F99" s="103" t="e">
        <f ca="1">Calcu!AT101</f>
        <v>#DIV/0!</v>
      </c>
      <c r="G99" s="103" t="str">
        <f ca="1">Calcu!AV101</f>
        <v/>
      </c>
      <c r="H99" s="38" t="str">
        <f>IF(Calcu!J$9=FALSE,"",Calcu!J101)</f>
        <v/>
      </c>
    </row>
    <row r="100" spans="1:8" ht="15" customHeight="1">
      <c r="A100" s="94" t="str">
        <f>IF(Calcu!AC162=FALSE,"삭제","")</f>
        <v>삭제</v>
      </c>
      <c r="B100" s="94"/>
      <c r="C100" s="39"/>
      <c r="D100" s="103" t="str">
        <f>Calcu!AO102</f>
        <v>0</v>
      </c>
      <c r="E100" s="103" t="e">
        <f ca="1">Calcu!AS102</f>
        <v>#DIV/0!</v>
      </c>
      <c r="F100" s="103" t="e">
        <f ca="1">Calcu!AT102</f>
        <v>#DIV/0!</v>
      </c>
      <c r="G100" s="103" t="str">
        <f ca="1">Calcu!AV102</f>
        <v/>
      </c>
      <c r="H100" s="38" t="str">
        <f>IF(Calcu!J$9=FALSE,"",Calcu!J102)</f>
        <v/>
      </c>
    </row>
    <row r="101" spans="1:8" ht="15" customHeight="1">
      <c r="A101" s="94" t="str">
        <f>IF(Calcu!AC163=FALSE,"삭제","")</f>
        <v>삭제</v>
      </c>
      <c r="B101" s="94"/>
      <c r="C101" s="39"/>
      <c r="D101" s="103" t="str">
        <f>Calcu!AO103</f>
        <v>0</v>
      </c>
      <c r="E101" s="103" t="e">
        <f ca="1">Calcu!AS103</f>
        <v>#DIV/0!</v>
      </c>
      <c r="F101" s="103" t="e">
        <f ca="1">Calcu!AT103</f>
        <v>#DIV/0!</v>
      </c>
      <c r="G101" s="103" t="str">
        <f ca="1">Calcu!AV103</f>
        <v/>
      </c>
      <c r="H101" s="38" t="str">
        <f>IF(Calcu!J$9=FALSE,"",Calcu!J103)</f>
        <v/>
      </c>
    </row>
    <row r="102" spans="1:8" ht="15" customHeight="1">
      <c r="A102" s="94" t="str">
        <f>IF(Calcu!AC164=FALSE,"삭제","")</f>
        <v>삭제</v>
      </c>
      <c r="B102" s="94"/>
      <c r="C102" s="39"/>
      <c r="D102" s="103" t="str">
        <f>Calcu!AO104</f>
        <v>0</v>
      </c>
      <c r="E102" s="103" t="e">
        <f ca="1">Calcu!AS104</f>
        <v>#DIV/0!</v>
      </c>
      <c r="F102" s="103" t="e">
        <f ca="1">Calcu!AT104</f>
        <v>#DIV/0!</v>
      </c>
      <c r="G102" s="103" t="str">
        <f ca="1">Calcu!AV104</f>
        <v/>
      </c>
      <c r="H102" s="38" t="str">
        <f>IF(Calcu!J$9=FALSE,"",Calcu!J104)</f>
        <v/>
      </c>
    </row>
    <row r="103" spans="1:8" ht="15" customHeight="1">
      <c r="A103" s="94" t="str">
        <f>IF(Calcu!AC165=FALSE,"삭제","")</f>
        <v>삭제</v>
      </c>
      <c r="B103" s="94"/>
      <c r="C103" s="39"/>
      <c r="D103" s="103" t="str">
        <f>Calcu!AO105</f>
        <v>0</v>
      </c>
      <c r="E103" s="103" t="e">
        <f ca="1">Calcu!AS105</f>
        <v>#DIV/0!</v>
      </c>
      <c r="F103" s="103" t="e">
        <f ca="1">Calcu!AT105</f>
        <v>#DIV/0!</v>
      </c>
      <c r="G103" s="103" t="str">
        <f ca="1">Calcu!AV105</f>
        <v/>
      </c>
      <c r="H103" s="38" t="str">
        <f>IF(Calcu!J$9=FALSE,"",Calcu!J105)</f>
        <v/>
      </c>
    </row>
    <row r="104" spans="1:8" ht="15" customHeight="1">
      <c r="A104" s="94" t="str">
        <f>IF(Calcu!AC166=FALSE,"삭제","")</f>
        <v>삭제</v>
      </c>
      <c r="B104" s="94"/>
      <c r="C104" s="39"/>
      <c r="D104" s="103" t="str">
        <f>Calcu!AO106</f>
        <v>0</v>
      </c>
      <c r="E104" s="103" t="e">
        <f ca="1">Calcu!AS106</f>
        <v>#DIV/0!</v>
      </c>
      <c r="F104" s="103" t="e">
        <f ca="1">Calcu!AT106</f>
        <v>#DIV/0!</v>
      </c>
      <c r="G104" s="103" t="str">
        <f ca="1">Calcu!AV106</f>
        <v/>
      </c>
      <c r="H104" s="38" t="str">
        <f>IF(Calcu!J$9=FALSE,"",Calcu!J106)</f>
        <v/>
      </c>
    </row>
    <row r="105" spans="1:8" ht="15" customHeight="1">
      <c r="A105" s="94" t="str">
        <f>IF(Calcu!AC167=FALSE,"삭제","")</f>
        <v>삭제</v>
      </c>
      <c r="B105" s="94"/>
      <c r="C105" s="39"/>
      <c r="D105" s="103" t="str">
        <f>Calcu!AO107</f>
        <v>0</v>
      </c>
      <c r="E105" s="103" t="e">
        <f ca="1">Calcu!AS107</f>
        <v>#DIV/0!</v>
      </c>
      <c r="F105" s="103" t="e">
        <f ca="1">Calcu!AT107</f>
        <v>#DIV/0!</v>
      </c>
      <c r="G105" s="103" t="str">
        <f ca="1">Calcu!AV107</f>
        <v/>
      </c>
      <c r="H105" s="38" t="str">
        <f>IF(Calcu!J$9=FALSE,"",Calcu!J107)</f>
        <v/>
      </c>
    </row>
    <row r="106" spans="1:8" ht="15" customHeight="1">
      <c r="A106" s="94" t="str">
        <f>IF(Calcu!AC168=FALSE,"삭제","")</f>
        <v>삭제</v>
      </c>
      <c r="B106" s="94"/>
      <c r="C106" s="39"/>
      <c r="D106" s="103" t="str">
        <f>Calcu!AO108</f>
        <v>0</v>
      </c>
      <c r="E106" s="103" t="e">
        <f ca="1">Calcu!AS108</f>
        <v>#DIV/0!</v>
      </c>
      <c r="F106" s="103" t="e">
        <f ca="1">Calcu!AT108</f>
        <v>#DIV/0!</v>
      </c>
      <c r="G106" s="103" t="str">
        <f ca="1">Calcu!AV108</f>
        <v/>
      </c>
      <c r="H106" s="38" t="str">
        <f>IF(Calcu!J$9=FALSE,"",Calcu!J108)</f>
        <v/>
      </c>
    </row>
    <row r="107" spans="1:8" ht="15" customHeight="1">
      <c r="A107" s="94" t="str">
        <f>IF(Calcu!AC169=FALSE,"삭제","")</f>
        <v>삭제</v>
      </c>
      <c r="B107" s="94"/>
      <c r="C107" s="39"/>
      <c r="D107" s="103" t="str">
        <f>Calcu!AO109</f>
        <v>0</v>
      </c>
      <c r="E107" s="103" t="e">
        <f ca="1">Calcu!AS109</f>
        <v>#DIV/0!</v>
      </c>
      <c r="F107" s="103" t="e">
        <f ca="1">Calcu!AT109</f>
        <v>#DIV/0!</v>
      </c>
      <c r="G107" s="103" t="str">
        <f ca="1">Calcu!AV109</f>
        <v/>
      </c>
      <c r="H107" s="38" t="str">
        <f>IF(Calcu!J$9=FALSE,"",Calcu!J109)</f>
        <v/>
      </c>
    </row>
    <row r="108" spans="1:8" ht="15" customHeight="1">
      <c r="A108" s="94" t="str">
        <f>IF(Calcu!AC170=FALSE,"삭제","")</f>
        <v>삭제</v>
      </c>
      <c r="B108" s="94"/>
      <c r="C108" s="39"/>
      <c r="D108" s="103" t="str">
        <f>Calcu!AO110</f>
        <v>0</v>
      </c>
      <c r="E108" s="103" t="e">
        <f ca="1">Calcu!AS110</f>
        <v>#DIV/0!</v>
      </c>
      <c r="F108" s="103" t="e">
        <f ca="1">Calcu!AT110</f>
        <v>#DIV/0!</v>
      </c>
      <c r="G108" s="103" t="str">
        <f ca="1">Calcu!AV110</f>
        <v/>
      </c>
      <c r="H108" s="38" t="str">
        <f>IF(Calcu!J$9=FALSE,"",Calcu!J110)</f>
        <v/>
      </c>
    </row>
    <row r="109" spans="1:8" ht="15" customHeight="1">
      <c r="A109" s="94" t="str">
        <f>IF(Calcu!AC171=FALSE,"삭제","")</f>
        <v>삭제</v>
      </c>
      <c r="B109" s="94"/>
      <c r="C109" s="39"/>
      <c r="D109" s="103" t="str">
        <f>Calcu!AO111</f>
        <v>0</v>
      </c>
      <c r="E109" s="103" t="e">
        <f ca="1">Calcu!AS111</f>
        <v>#DIV/0!</v>
      </c>
      <c r="F109" s="103" t="e">
        <f ca="1">Calcu!AT111</f>
        <v>#DIV/0!</v>
      </c>
      <c r="G109" s="103" t="str">
        <f ca="1">Calcu!AV111</f>
        <v/>
      </c>
      <c r="H109" s="38" t="str">
        <f>IF(Calcu!J$9=FALSE,"",Calcu!J111)</f>
        <v/>
      </c>
    </row>
    <row r="110" spans="1:8" ht="15" customHeight="1">
      <c r="A110" s="94" t="str">
        <f>IF(Calcu!AC172=FALSE,"삭제","")</f>
        <v>삭제</v>
      </c>
      <c r="B110" s="94"/>
      <c r="C110" s="39"/>
      <c r="D110" s="103" t="str">
        <f>Calcu!AO112</f>
        <v>0</v>
      </c>
      <c r="E110" s="103" t="e">
        <f ca="1">Calcu!AS112</f>
        <v>#DIV/0!</v>
      </c>
      <c r="F110" s="103" t="e">
        <f ca="1">Calcu!AT112</f>
        <v>#DIV/0!</v>
      </c>
      <c r="G110" s="103" t="str">
        <f ca="1">Calcu!AV112</f>
        <v/>
      </c>
      <c r="H110" s="38" t="str">
        <f>IF(Calcu!J$9=FALSE,"",Calcu!J112)</f>
        <v/>
      </c>
    </row>
    <row r="111" spans="1:8" ht="15" customHeight="1">
      <c r="A111" s="94" t="str">
        <f>IF(Calcu!AC173=FALSE,"삭제","")</f>
        <v>삭제</v>
      </c>
      <c r="B111" s="94"/>
      <c r="C111" s="39"/>
      <c r="D111" s="103" t="str">
        <f>Calcu!AO113</f>
        <v>0</v>
      </c>
      <c r="E111" s="103" t="e">
        <f ca="1">Calcu!AS113</f>
        <v>#DIV/0!</v>
      </c>
      <c r="F111" s="103" t="e">
        <f ca="1">Calcu!AT113</f>
        <v>#DIV/0!</v>
      </c>
      <c r="G111" s="103" t="str">
        <f ca="1">Calcu!AV113</f>
        <v/>
      </c>
      <c r="H111" s="38" t="str">
        <f>IF(Calcu!J$9=FALSE,"",Calcu!J113)</f>
        <v/>
      </c>
    </row>
    <row r="112" spans="1:8" ht="15" customHeight="1">
      <c r="A112" s="94" t="str">
        <f>IF(Calcu!AC174=FALSE,"삭제","")</f>
        <v>삭제</v>
      </c>
      <c r="B112" s="94"/>
      <c r="C112" s="39"/>
      <c r="D112" s="103" t="str">
        <f>Calcu!AO114</f>
        <v>0</v>
      </c>
      <c r="E112" s="103" t="e">
        <f ca="1">Calcu!AS114</f>
        <v>#DIV/0!</v>
      </c>
      <c r="F112" s="103" t="e">
        <f ca="1">Calcu!AT114</f>
        <v>#DIV/0!</v>
      </c>
      <c r="G112" s="103" t="str">
        <f ca="1">Calcu!AV114</f>
        <v/>
      </c>
      <c r="H112" s="38" t="str">
        <f>IF(Calcu!J$9=FALSE,"",Calcu!J114)</f>
        <v/>
      </c>
    </row>
    <row r="113" spans="1:10" ht="15" customHeight="1">
      <c r="A113" s="94" t="str">
        <f>IF(Calcu!AC175=FALSE,"삭제","")</f>
        <v>삭제</v>
      </c>
      <c r="B113" s="94"/>
      <c r="C113" s="39"/>
      <c r="D113" s="103" t="str">
        <f>Calcu!AO115</f>
        <v>0</v>
      </c>
      <c r="E113" s="103" t="e">
        <f ca="1">Calcu!AS115</f>
        <v>#DIV/0!</v>
      </c>
      <c r="F113" s="103" t="e">
        <f ca="1">Calcu!AT115</f>
        <v>#DIV/0!</v>
      </c>
      <c r="G113" s="103" t="str">
        <f ca="1">Calcu!AV115</f>
        <v/>
      </c>
      <c r="H113" s="38" t="str">
        <f>IF(Calcu!J$9=FALSE,"",Calcu!J115)</f>
        <v/>
      </c>
    </row>
    <row r="114" spans="1:10" ht="15" customHeight="1">
      <c r="A114" s="94" t="str">
        <f>IF(Calcu!AC176=FALSE,"삭제","")</f>
        <v>삭제</v>
      </c>
      <c r="B114" s="94"/>
      <c r="C114" s="39"/>
      <c r="D114" s="103" t="str">
        <f>Calcu!AO116</f>
        <v>0</v>
      </c>
      <c r="E114" s="103" t="e">
        <f ca="1">Calcu!AS116</f>
        <v>#DIV/0!</v>
      </c>
      <c r="F114" s="103" t="e">
        <f ca="1">Calcu!AT116</f>
        <v>#DIV/0!</v>
      </c>
      <c r="G114" s="103" t="str">
        <f ca="1">Calcu!AV116</f>
        <v/>
      </c>
      <c r="H114" s="38" t="str">
        <f>IF(Calcu!J$9=FALSE,"",Calcu!J116)</f>
        <v/>
      </c>
    </row>
    <row r="115" spans="1:10" ht="15" customHeight="1">
      <c r="A115" s="94" t="str">
        <f>IF(Calcu!AC177=FALSE,"삭제","")</f>
        <v>삭제</v>
      </c>
      <c r="B115" s="94"/>
      <c r="C115" s="39"/>
      <c r="D115" s="103" t="str">
        <f>Calcu!AO117</f>
        <v>0</v>
      </c>
      <c r="E115" s="103" t="e">
        <f ca="1">Calcu!AS117</f>
        <v>#DIV/0!</v>
      </c>
      <c r="F115" s="103" t="e">
        <f ca="1">Calcu!AT117</f>
        <v>#DIV/0!</v>
      </c>
      <c r="G115" s="103" t="str">
        <f ca="1">Calcu!AV117</f>
        <v/>
      </c>
      <c r="H115" s="38" t="str">
        <f>IF(Calcu!J$9=FALSE,"",Calcu!J117)</f>
        <v/>
      </c>
    </row>
    <row r="116" spans="1:10" ht="15" customHeight="1">
      <c r="A116" s="94"/>
      <c r="B116" s="94"/>
      <c r="C116" s="39"/>
      <c r="D116" s="162"/>
      <c r="E116" s="162"/>
    </row>
    <row r="117" spans="1:10" ht="15" customHeight="1">
      <c r="A117" s="94"/>
      <c r="B117" s="94"/>
      <c r="D117" s="164" t="s">
        <v>713</v>
      </c>
    </row>
    <row r="118" spans="1:10" ht="15" customHeight="1">
      <c r="A118" s="94"/>
      <c r="B118" s="94"/>
      <c r="D118" s="164" t="s">
        <v>770</v>
      </c>
    </row>
    <row r="119" spans="1:10" ht="14.25" customHeight="1">
      <c r="A119" s="94"/>
      <c r="B119" s="94"/>
      <c r="D119" s="37" t="s">
        <v>276</v>
      </c>
    </row>
    <row r="120" spans="1:10" ht="14.25" customHeight="1">
      <c r="A120" s="94"/>
      <c r="B120" s="94"/>
      <c r="D120" s="37" t="s">
        <v>767</v>
      </c>
    </row>
    <row r="121" spans="1:10" ht="14.25" customHeight="1">
      <c r="A121" s="94" t="str">
        <f ca="1">IF(Calcu!E3=TRUE,"삭제","")</f>
        <v>삭제</v>
      </c>
      <c r="B121" s="94"/>
      <c r="D121" s="37" t="s">
        <v>279</v>
      </c>
    </row>
    <row r="122" spans="1:10" ht="14.25" customHeight="1">
      <c r="A122" s="94" t="str">
        <f ca="1">A121</f>
        <v>삭제</v>
      </c>
      <c r="B122" s="94"/>
      <c r="D122" s="37" t="s">
        <v>280</v>
      </c>
    </row>
    <row r="123" spans="1:10" ht="15" customHeight="1">
      <c r="D123" s="69"/>
      <c r="E123" s="69"/>
      <c r="F123" s="69"/>
      <c r="G123" s="70"/>
      <c r="H123" s="70"/>
      <c r="I123" s="70"/>
      <c r="J123" s="70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7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5" width="1.77734375" style="38" hidden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43" t="s">
        <v>735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</row>
    <row r="2" spans="1:17" s="48" customFormat="1" ht="33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1:17" s="48" customFormat="1" ht="12.75" customHeight="1">
      <c r="A3" s="49" t="s">
        <v>736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0"/>
      <c r="D4" s="90"/>
      <c r="E4" s="90"/>
      <c r="F4" s="91"/>
      <c r="G4" s="91"/>
      <c r="H4" s="91"/>
      <c r="I4" s="91"/>
      <c r="J4" s="91"/>
      <c r="K4" s="100"/>
      <c r="L4" s="92"/>
      <c r="M4" s="99"/>
      <c r="N4" s="99"/>
      <c r="O4" s="99"/>
      <c r="P4" s="99"/>
      <c r="Q4" s="99"/>
    </row>
    <row r="5" spans="1:17" s="37" customFormat="1" ht="15" customHeight="1"/>
    <row r="6" spans="1:17" ht="15" customHeight="1">
      <c r="F6" s="51" t="str">
        <f>"○ 품명 : "&amp;기본정보!C$5</f>
        <v xml:space="preserve">○ 품명 : </v>
      </c>
      <c r="G6" s="51"/>
    </row>
    <row r="7" spans="1:17" ht="15" customHeight="1">
      <c r="F7" s="51" t="str">
        <f>"○ 제작회사 : "&amp;기본정보!C$6</f>
        <v xml:space="preserve">○ 제작회사 : </v>
      </c>
      <c r="G7" s="51"/>
    </row>
    <row r="8" spans="1:17" ht="15" customHeight="1">
      <c r="F8" s="51" t="str">
        <f>"○ 형식 : "&amp;기본정보!C$7</f>
        <v xml:space="preserve">○ 형식 : </v>
      </c>
      <c r="G8" s="51"/>
    </row>
    <row r="9" spans="1:17" ht="15" customHeight="1">
      <c r="F9" s="51" t="str">
        <f>"○ 기기번호 : "&amp;기본정보!C$8</f>
        <v xml:space="preserve">○ 기기번호 : </v>
      </c>
      <c r="G9" s="51"/>
    </row>
    <row r="11" spans="1:17" ht="15" customHeight="1">
      <c r="F11" s="39" t="s">
        <v>737</v>
      </c>
      <c r="G11" s="39"/>
    </row>
    <row r="12" spans="1:17" ht="15" customHeight="1">
      <c r="A12" s="286"/>
      <c r="B12" s="286"/>
      <c r="C12" s="286"/>
      <c r="D12" s="286"/>
      <c r="E12" s="286"/>
    </row>
    <row r="13" spans="1:17" s="287" customFormat="1" ht="15" customHeight="1">
      <c r="B13" s="350"/>
      <c r="C13" s="352"/>
      <c r="D13" s="352"/>
      <c r="E13" s="352"/>
      <c r="F13" s="354" t="s">
        <v>745</v>
      </c>
      <c r="G13" s="356" t="s">
        <v>738</v>
      </c>
      <c r="H13" s="358" t="s">
        <v>282</v>
      </c>
      <c r="I13" s="360"/>
      <c r="J13" s="361" t="s">
        <v>739</v>
      </c>
      <c r="K13" s="361"/>
      <c r="L13" s="361"/>
      <c r="M13" s="345" t="s">
        <v>740</v>
      </c>
      <c r="N13" s="345"/>
      <c r="O13" s="345"/>
      <c r="P13" s="346"/>
      <c r="Q13" s="348" t="s">
        <v>741</v>
      </c>
    </row>
    <row r="14" spans="1:17" s="288" customFormat="1" ht="22.5">
      <c r="B14" s="351"/>
      <c r="C14" s="353"/>
      <c r="D14" s="353"/>
      <c r="E14" s="353"/>
      <c r="F14" s="355"/>
      <c r="G14" s="357"/>
      <c r="H14" s="359"/>
      <c r="I14" s="353"/>
      <c r="J14" s="293" t="s">
        <v>752</v>
      </c>
      <c r="K14" s="294" t="s">
        <v>753</v>
      </c>
      <c r="L14" s="294" t="s">
        <v>754</v>
      </c>
      <c r="M14" s="293" t="s">
        <v>752</v>
      </c>
      <c r="N14" s="294" t="s">
        <v>753</v>
      </c>
      <c r="O14" s="294" t="s">
        <v>754</v>
      </c>
      <c r="P14" s="347"/>
      <c r="Q14" s="349"/>
    </row>
    <row r="15" spans="1:17" ht="15" customHeight="1">
      <c r="A15" s="286" t="str">
        <f>IF(Calcu!AC18=TRUE,"","삭제")</f>
        <v>삭제</v>
      </c>
      <c r="B15" s="289"/>
      <c r="C15" s="289"/>
      <c r="D15" s="289"/>
      <c r="E15" s="289"/>
      <c r="F15" s="173" t="e">
        <f ca="1">Calcu!AP18</f>
        <v>#VALUE!</v>
      </c>
      <c r="G15" s="173" t="str">
        <f>Calcu!AP$17</f>
        <v>g</v>
      </c>
      <c r="H15" s="173" t="e">
        <f ca="1">Calcu!BB18</f>
        <v>#VALUE!</v>
      </c>
      <c r="J15" s="38" t="e">
        <f ca="1">Calcu!AS18</f>
        <v>#DIV/0!</v>
      </c>
      <c r="K15" s="38" t="e">
        <f ca="1">Calcu!AR18</f>
        <v>#DIV/0!</v>
      </c>
      <c r="L15" s="38" t="str">
        <f ca="1">LEFT(Calcu!BC18)</f>
        <v>P</v>
      </c>
      <c r="M15" s="38" t="s">
        <v>742</v>
      </c>
      <c r="N15" s="38" t="s">
        <v>743</v>
      </c>
      <c r="O15" s="38" t="s">
        <v>744</v>
      </c>
      <c r="Q15" s="38" t="e">
        <f ca="1">Calcu!AU18</f>
        <v>#DIV/0!</v>
      </c>
    </row>
    <row r="16" spans="1:17" ht="15" customHeight="1">
      <c r="A16" s="286" t="str">
        <f>IF(Calcu!AC19=TRUE,"","삭제")</f>
        <v>삭제</v>
      </c>
      <c r="B16" s="289"/>
      <c r="C16" s="289"/>
      <c r="D16" s="289"/>
      <c r="E16" s="289"/>
      <c r="F16" s="173" t="e">
        <f ca="1">Calcu!AP19</f>
        <v>#VALUE!</v>
      </c>
      <c r="G16" s="173" t="str">
        <f>Calcu!AP$17</f>
        <v>g</v>
      </c>
      <c r="H16" s="173" t="e">
        <f ca="1">Calcu!BB19</f>
        <v>#VALUE!</v>
      </c>
      <c r="J16" s="38" t="e">
        <f ca="1">Calcu!AS19</f>
        <v>#DIV/0!</v>
      </c>
      <c r="K16" s="38" t="e">
        <f ca="1">Calcu!AR19</f>
        <v>#DIV/0!</v>
      </c>
      <c r="L16" s="38" t="str">
        <f ca="1">LEFT(Calcu!BC19)</f>
        <v>P</v>
      </c>
      <c r="M16" s="38" t="s">
        <v>742</v>
      </c>
      <c r="N16" s="38" t="s">
        <v>743</v>
      </c>
      <c r="O16" s="38" t="s">
        <v>744</v>
      </c>
      <c r="Q16" s="38" t="e">
        <f ca="1">Calcu!AU19</f>
        <v>#DIV/0!</v>
      </c>
    </row>
    <row r="17" spans="1:17" ht="15" customHeight="1">
      <c r="A17" s="286" t="str">
        <f>IF(Calcu!AC20=TRUE,"","삭제")</f>
        <v>삭제</v>
      </c>
      <c r="B17" s="289"/>
      <c r="C17" s="289"/>
      <c r="D17" s="289"/>
      <c r="E17" s="289"/>
      <c r="F17" s="173" t="e">
        <f ca="1">Calcu!AP20</f>
        <v>#VALUE!</v>
      </c>
      <c r="G17" s="173" t="str">
        <f>Calcu!AP$17</f>
        <v>g</v>
      </c>
      <c r="H17" s="173" t="e">
        <f ca="1">Calcu!BB20</f>
        <v>#VALUE!</v>
      </c>
      <c r="J17" s="38" t="e">
        <f ca="1">Calcu!AS20</f>
        <v>#DIV/0!</v>
      </c>
      <c r="K17" s="38" t="e">
        <f ca="1">Calcu!AR20</f>
        <v>#DIV/0!</v>
      </c>
      <c r="L17" s="38" t="str">
        <f ca="1">LEFT(Calcu!BC20)</f>
        <v>P</v>
      </c>
      <c r="M17" s="38" t="s">
        <v>742</v>
      </c>
      <c r="N17" s="38" t="s">
        <v>743</v>
      </c>
      <c r="O17" s="38" t="s">
        <v>744</v>
      </c>
      <c r="Q17" s="38" t="e">
        <f ca="1">Calcu!AU20</f>
        <v>#DIV/0!</v>
      </c>
    </row>
    <row r="18" spans="1:17" ht="15" customHeight="1">
      <c r="A18" s="286" t="str">
        <f>IF(Calcu!AC21=TRUE,"","삭제")</f>
        <v>삭제</v>
      </c>
      <c r="B18" s="289"/>
      <c r="C18" s="289"/>
      <c r="D18" s="289"/>
      <c r="E18" s="289"/>
      <c r="F18" s="173" t="e">
        <f ca="1">Calcu!AP21</f>
        <v>#VALUE!</v>
      </c>
      <c r="G18" s="173" t="str">
        <f>Calcu!AP$17</f>
        <v>g</v>
      </c>
      <c r="H18" s="173" t="e">
        <f ca="1">Calcu!BB21</f>
        <v>#VALUE!</v>
      </c>
      <c r="J18" s="38" t="e">
        <f ca="1">Calcu!AS21</f>
        <v>#DIV/0!</v>
      </c>
      <c r="K18" s="38" t="e">
        <f ca="1">Calcu!AR21</f>
        <v>#DIV/0!</v>
      </c>
      <c r="L18" s="38" t="str">
        <f ca="1">LEFT(Calcu!BC21)</f>
        <v>P</v>
      </c>
      <c r="M18" s="38" t="s">
        <v>742</v>
      </c>
      <c r="N18" s="38" t="s">
        <v>743</v>
      </c>
      <c r="O18" s="38" t="s">
        <v>744</v>
      </c>
      <c r="Q18" s="38" t="e">
        <f ca="1">Calcu!AU21</f>
        <v>#DIV/0!</v>
      </c>
    </row>
    <row r="19" spans="1:17" ht="15" customHeight="1">
      <c r="A19" s="286" t="str">
        <f>IF(Calcu!AC22=TRUE,"","삭제")</f>
        <v>삭제</v>
      </c>
      <c r="B19" s="289"/>
      <c r="C19" s="289"/>
      <c r="D19" s="289"/>
      <c r="E19" s="289"/>
      <c r="F19" s="173" t="e">
        <f ca="1">Calcu!AP22</f>
        <v>#VALUE!</v>
      </c>
      <c r="G19" s="173" t="str">
        <f>Calcu!AP$17</f>
        <v>g</v>
      </c>
      <c r="H19" s="173" t="e">
        <f ca="1">Calcu!BB22</f>
        <v>#VALUE!</v>
      </c>
      <c r="J19" s="38" t="e">
        <f ca="1">Calcu!AS22</f>
        <v>#DIV/0!</v>
      </c>
      <c r="K19" s="38" t="e">
        <f ca="1">Calcu!AR22</f>
        <v>#DIV/0!</v>
      </c>
      <c r="L19" s="38" t="str">
        <f ca="1">LEFT(Calcu!BC22)</f>
        <v>P</v>
      </c>
      <c r="M19" s="38" t="s">
        <v>742</v>
      </c>
      <c r="N19" s="38" t="s">
        <v>743</v>
      </c>
      <c r="O19" s="38" t="s">
        <v>744</v>
      </c>
      <c r="Q19" s="38" t="e">
        <f ca="1">Calcu!AU22</f>
        <v>#DIV/0!</v>
      </c>
    </row>
    <row r="20" spans="1:17" ht="15" customHeight="1">
      <c r="A20" s="286" t="str">
        <f>IF(Calcu!AC23=TRUE,"","삭제")</f>
        <v>삭제</v>
      </c>
      <c r="B20" s="289"/>
      <c r="C20" s="289"/>
      <c r="D20" s="289"/>
      <c r="E20" s="289"/>
      <c r="F20" s="173" t="e">
        <f ca="1">Calcu!AP23</f>
        <v>#VALUE!</v>
      </c>
      <c r="G20" s="173" t="str">
        <f>Calcu!AP$17</f>
        <v>g</v>
      </c>
      <c r="H20" s="173" t="e">
        <f ca="1">Calcu!BB23</f>
        <v>#VALUE!</v>
      </c>
      <c r="J20" s="38" t="e">
        <f ca="1">Calcu!AS23</f>
        <v>#DIV/0!</v>
      </c>
      <c r="K20" s="38" t="e">
        <f ca="1">Calcu!AR23</f>
        <v>#DIV/0!</v>
      </c>
      <c r="L20" s="38" t="str">
        <f ca="1">LEFT(Calcu!BC23)</f>
        <v>P</v>
      </c>
      <c r="M20" s="38" t="s">
        <v>742</v>
      </c>
      <c r="N20" s="38" t="s">
        <v>743</v>
      </c>
      <c r="O20" s="38" t="s">
        <v>744</v>
      </c>
      <c r="Q20" s="38" t="e">
        <f ca="1">Calcu!AU23</f>
        <v>#DIV/0!</v>
      </c>
    </row>
    <row r="21" spans="1:17" ht="15" customHeight="1">
      <c r="A21" s="286" t="str">
        <f>IF(Calcu!AC24=TRUE,"","삭제")</f>
        <v>삭제</v>
      </c>
      <c r="B21" s="289"/>
      <c r="C21" s="289"/>
      <c r="D21" s="289"/>
      <c r="E21" s="289"/>
      <c r="F21" s="173" t="e">
        <f ca="1">Calcu!AP24</f>
        <v>#VALUE!</v>
      </c>
      <c r="G21" s="173" t="str">
        <f>Calcu!AP$17</f>
        <v>g</v>
      </c>
      <c r="H21" s="173" t="e">
        <f ca="1">Calcu!BB24</f>
        <v>#VALUE!</v>
      </c>
      <c r="J21" s="38" t="e">
        <f ca="1">Calcu!AS24</f>
        <v>#DIV/0!</v>
      </c>
      <c r="K21" s="38" t="e">
        <f ca="1">Calcu!AR24</f>
        <v>#DIV/0!</v>
      </c>
      <c r="L21" s="38" t="str">
        <f ca="1">LEFT(Calcu!BC24)</f>
        <v>P</v>
      </c>
      <c r="M21" s="38" t="s">
        <v>742</v>
      </c>
      <c r="N21" s="38" t="s">
        <v>743</v>
      </c>
      <c r="O21" s="38" t="s">
        <v>744</v>
      </c>
      <c r="Q21" s="38" t="e">
        <f ca="1">Calcu!AU24</f>
        <v>#DIV/0!</v>
      </c>
    </row>
    <row r="22" spans="1:17" ht="15" customHeight="1">
      <c r="A22" s="286" t="str">
        <f>IF(Calcu!AC25=TRUE,"","삭제")</f>
        <v>삭제</v>
      </c>
      <c r="B22" s="289"/>
      <c r="C22" s="289"/>
      <c r="D22" s="289"/>
      <c r="E22" s="289"/>
      <c r="F22" s="173" t="e">
        <f ca="1">Calcu!AP25</f>
        <v>#VALUE!</v>
      </c>
      <c r="G22" s="173" t="str">
        <f>Calcu!AP$17</f>
        <v>g</v>
      </c>
      <c r="H22" s="173" t="e">
        <f ca="1">Calcu!BB25</f>
        <v>#VALUE!</v>
      </c>
      <c r="J22" s="38" t="e">
        <f ca="1">Calcu!AS25</f>
        <v>#DIV/0!</v>
      </c>
      <c r="K22" s="38" t="e">
        <f ca="1">Calcu!AR25</f>
        <v>#DIV/0!</v>
      </c>
      <c r="L22" s="38" t="str">
        <f ca="1">LEFT(Calcu!BC25)</f>
        <v>P</v>
      </c>
      <c r="M22" s="38" t="s">
        <v>742</v>
      </c>
      <c r="N22" s="38" t="s">
        <v>743</v>
      </c>
      <c r="O22" s="38" t="s">
        <v>744</v>
      </c>
      <c r="Q22" s="38" t="e">
        <f ca="1">Calcu!AU25</f>
        <v>#DIV/0!</v>
      </c>
    </row>
    <row r="23" spans="1:17" ht="15" customHeight="1">
      <c r="A23" s="286" t="str">
        <f>IF(Calcu!AC26=TRUE,"","삭제")</f>
        <v>삭제</v>
      </c>
      <c r="B23" s="289"/>
      <c r="C23" s="289"/>
      <c r="D23" s="289"/>
      <c r="E23" s="289"/>
      <c r="F23" s="173" t="e">
        <f ca="1">Calcu!AP26</f>
        <v>#VALUE!</v>
      </c>
      <c r="G23" s="173" t="str">
        <f>Calcu!AP$17</f>
        <v>g</v>
      </c>
      <c r="H23" s="173" t="e">
        <f ca="1">Calcu!BB26</f>
        <v>#VALUE!</v>
      </c>
      <c r="J23" s="38" t="e">
        <f ca="1">Calcu!AS26</f>
        <v>#DIV/0!</v>
      </c>
      <c r="K23" s="38" t="e">
        <f ca="1">Calcu!AR26</f>
        <v>#DIV/0!</v>
      </c>
      <c r="L23" s="38" t="str">
        <f ca="1">LEFT(Calcu!BC26)</f>
        <v>P</v>
      </c>
      <c r="M23" s="38" t="s">
        <v>742</v>
      </c>
      <c r="N23" s="38" t="s">
        <v>743</v>
      </c>
      <c r="O23" s="38" t="s">
        <v>744</v>
      </c>
      <c r="Q23" s="38" t="e">
        <f ca="1">Calcu!AU26</f>
        <v>#DIV/0!</v>
      </c>
    </row>
    <row r="24" spans="1:17" ht="15" customHeight="1">
      <c r="A24" s="286" t="str">
        <f>IF(Calcu!AC27=TRUE,"","삭제")</f>
        <v>삭제</v>
      </c>
      <c r="B24" s="289"/>
      <c r="C24" s="289"/>
      <c r="D24" s="289"/>
      <c r="E24" s="289"/>
      <c r="F24" s="173" t="e">
        <f ca="1">Calcu!AP27</f>
        <v>#VALUE!</v>
      </c>
      <c r="G24" s="173" t="str">
        <f>Calcu!AP$17</f>
        <v>g</v>
      </c>
      <c r="H24" s="173" t="e">
        <f ca="1">Calcu!BB27</f>
        <v>#VALUE!</v>
      </c>
      <c r="J24" s="38" t="e">
        <f ca="1">Calcu!AS27</f>
        <v>#DIV/0!</v>
      </c>
      <c r="K24" s="38" t="e">
        <f ca="1">Calcu!AR27</f>
        <v>#DIV/0!</v>
      </c>
      <c r="L24" s="38" t="str">
        <f ca="1">LEFT(Calcu!BC27)</f>
        <v>P</v>
      </c>
      <c r="M24" s="38" t="s">
        <v>742</v>
      </c>
      <c r="N24" s="38" t="s">
        <v>743</v>
      </c>
      <c r="O24" s="38" t="s">
        <v>744</v>
      </c>
      <c r="Q24" s="38" t="e">
        <f ca="1">Calcu!AU27</f>
        <v>#DIV/0!</v>
      </c>
    </row>
    <row r="25" spans="1:17" ht="15" customHeight="1">
      <c r="A25" s="286" t="str">
        <f>IF(Calcu!AC28=TRUE,"","삭제")</f>
        <v>삭제</v>
      </c>
      <c r="B25" s="289"/>
      <c r="C25" s="289"/>
      <c r="D25" s="289"/>
      <c r="E25" s="289"/>
      <c r="F25" s="173" t="e">
        <f ca="1">Calcu!AP28</f>
        <v>#VALUE!</v>
      </c>
      <c r="G25" s="173" t="str">
        <f>Calcu!AP$17</f>
        <v>g</v>
      </c>
      <c r="H25" s="173" t="e">
        <f ca="1">Calcu!BB28</f>
        <v>#VALUE!</v>
      </c>
      <c r="J25" s="38" t="e">
        <f ca="1">Calcu!AS28</f>
        <v>#DIV/0!</v>
      </c>
      <c r="K25" s="38" t="e">
        <f ca="1">Calcu!AR28</f>
        <v>#DIV/0!</v>
      </c>
      <c r="L25" s="38" t="str">
        <f ca="1">LEFT(Calcu!BC28)</f>
        <v>P</v>
      </c>
      <c r="M25" s="38" t="s">
        <v>742</v>
      </c>
      <c r="N25" s="38" t="s">
        <v>743</v>
      </c>
      <c r="O25" s="38" t="s">
        <v>744</v>
      </c>
      <c r="Q25" s="38" t="e">
        <f ca="1">Calcu!AU28</f>
        <v>#DIV/0!</v>
      </c>
    </row>
    <row r="26" spans="1:17" ht="15" customHeight="1">
      <c r="A26" s="286" t="str">
        <f>IF(Calcu!AC29=TRUE,"","삭제")</f>
        <v>삭제</v>
      </c>
      <c r="B26" s="289"/>
      <c r="C26" s="289"/>
      <c r="D26" s="289"/>
      <c r="E26" s="289"/>
      <c r="F26" s="173" t="e">
        <f ca="1">Calcu!AP29</f>
        <v>#VALUE!</v>
      </c>
      <c r="G26" s="173" t="str">
        <f>Calcu!AP$17</f>
        <v>g</v>
      </c>
      <c r="H26" s="173" t="e">
        <f ca="1">Calcu!BB29</f>
        <v>#VALUE!</v>
      </c>
      <c r="J26" s="38" t="e">
        <f ca="1">Calcu!AS29</f>
        <v>#DIV/0!</v>
      </c>
      <c r="K26" s="38" t="e">
        <f ca="1">Calcu!AR29</f>
        <v>#DIV/0!</v>
      </c>
      <c r="L26" s="38" t="str">
        <f ca="1">LEFT(Calcu!BC29)</f>
        <v>P</v>
      </c>
      <c r="M26" s="38" t="s">
        <v>742</v>
      </c>
      <c r="N26" s="38" t="s">
        <v>743</v>
      </c>
      <c r="O26" s="38" t="s">
        <v>744</v>
      </c>
      <c r="Q26" s="38" t="e">
        <f ca="1">Calcu!AU29</f>
        <v>#DIV/0!</v>
      </c>
    </row>
    <row r="27" spans="1:17" ht="15" customHeight="1">
      <c r="A27" s="286" t="str">
        <f>IF(Calcu!AC30=TRUE,"","삭제")</f>
        <v>삭제</v>
      </c>
      <c r="B27" s="289"/>
      <c r="C27" s="289"/>
      <c r="D27" s="289"/>
      <c r="E27" s="289"/>
      <c r="F27" s="173" t="e">
        <f ca="1">Calcu!AP30</f>
        <v>#VALUE!</v>
      </c>
      <c r="G27" s="173" t="str">
        <f>Calcu!AP$17</f>
        <v>g</v>
      </c>
      <c r="H27" s="173" t="e">
        <f ca="1">Calcu!BB30</f>
        <v>#VALUE!</v>
      </c>
      <c r="J27" s="38" t="e">
        <f ca="1">Calcu!AS30</f>
        <v>#DIV/0!</v>
      </c>
      <c r="K27" s="38" t="e">
        <f ca="1">Calcu!AR30</f>
        <v>#DIV/0!</v>
      </c>
      <c r="L27" s="38" t="str">
        <f ca="1">LEFT(Calcu!BC30)</f>
        <v>P</v>
      </c>
      <c r="M27" s="38" t="s">
        <v>742</v>
      </c>
      <c r="N27" s="38" t="s">
        <v>743</v>
      </c>
      <c r="O27" s="38" t="s">
        <v>744</v>
      </c>
      <c r="Q27" s="38" t="e">
        <f ca="1">Calcu!AU30</f>
        <v>#DIV/0!</v>
      </c>
    </row>
    <row r="28" spans="1:17" ht="15" customHeight="1">
      <c r="A28" s="286" t="str">
        <f>IF(Calcu!AC31=TRUE,"","삭제")</f>
        <v>삭제</v>
      </c>
      <c r="B28" s="289"/>
      <c r="C28" s="289"/>
      <c r="D28" s="289"/>
      <c r="E28" s="289"/>
      <c r="F28" s="173" t="e">
        <f ca="1">Calcu!AP31</f>
        <v>#VALUE!</v>
      </c>
      <c r="G28" s="173" t="str">
        <f>Calcu!AP$17</f>
        <v>g</v>
      </c>
      <c r="H28" s="173" t="e">
        <f ca="1">Calcu!BB31</f>
        <v>#VALUE!</v>
      </c>
      <c r="J28" s="38" t="e">
        <f ca="1">Calcu!AS31</f>
        <v>#DIV/0!</v>
      </c>
      <c r="K28" s="38" t="e">
        <f ca="1">Calcu!AR31</f>
        <v>#DIV/0!</v>
      </c>
      <c r="L28" s="38" t="str">
        <f ca="1">LEFT(Calcu!BC31)</f>
        <v>P</v>
      </c>
      <c r="M28" s="38" t="s">
        <v>742</v>
      </c>
      <c r="N28" s="38" t="s">
        <v>743</v>
      </c>
      <c r="O28" s="38" t="s">
        <v>744</v>
      </c>
      <c r="Q28" s="38" t="e">
        <f ca="1">Calcu!AU31</f>
        <v>#DIV/0!</v>
      </c>
    </row>
    <row r="29" spans="1:17" ht="15" customHeight="1">
      <c r="A29" s="286" t="str">
        <f>IF(Calcu!AC32=TRUE,"","삭제")</f>
        <v>삭제</v>
      </c>
      <c r="B29" s="289"/>
      <c r="C29" s="289"/>
      <c r="D29" s="289"/>
      <c r="E29" s="289"/>
      <c r="F29" s="173" t="e">
        <f ca="1">Calcu!AP32</f>
        <v>#VALUE!</v>
      </c>
      <c r="G29" s="173" t="str">
        <f>Calcu!AP$17</f>
        <v>g</v>
      </c>
      <c r="H29" s="173" t="e">
        <f ca="1">Calcu!BB32</f>
        <v>#VALUE!</v>
      </c>
      <c r="J29" s="38" t="e">
        <f ca="1">Calcu!AS32</f>
        <v>#DIV/0!</v>
      </c>
      <c r="K29" s="38" t="e">
        <f ca="1">Calcu!AR32</f>
        <v>#DIV/0!</v>
      </c>
      <c r="L29" s="38" t="str">
        <f ca="1">LEFT(Calcu!BC32)</f>
        <v>P</v>
      </c>
      <c r="M29" s="38" t="s">
        <v>742</v>
      </c>
      <c r="N29" s="38" t="s">
        <v>743</v>
      </c>
      <c r="O29" s="38" t="s">
        <v>744</v>
      </c>
      <c r="Q29" s="38" t="e">
        <f ca="1">Calcu!AU32</f>
        <v>#DIV/0!</v>
      </c>
    </row>
    <row r="30" spans="1:17" ht="15" customHeight="1">
      <c r="A30" s="286" t="str">
        <f>IF(Calcu!AC33=TRUE,"","삭제")</f>
        <v>삭제</v>
      </c>
      <c r="B30" s="289"/>
      <c r="C30" s="289"/>
      <c r="D30" s="289"/>
      <c r="E30" s="289"/>
      <c r="F30" s="173" t="e">
        <f ca="1">Calcu!AP33</f>
        <v>#VALUE!</v>
      </c>
      <c r="G30" s="173" t="str">
        <f>Calcu!AP$17</f>
        <v>g</v>
      </c>
      <c r="H30" s="173" t="e">
        <f ca="1">Calcu!BB33</f>
        <v>#VALUE!</v>
      </c>
      <c r="J30" s="38" t="e">
        <f ca="1">Calcu!AS33</f>
        <v>#DIV/0!</v>
      </c>
      <c r="K30" s="38" t="e">
        <f ca="1">Calcu!AR33</f>
        <v>#DIV/0!</v>
      </c>
      <c r="L30" s="38" t="str">
        <f ca="1">LEFT(Calcu!BC33)</f>
        <v>P</v>
      </c>
      <c r="M30" s="38" t="s">
        <v>742</v>
      </c>
      <c r="N30" s="38" t="s">
        <v>743</v>
      </c>
      <c r="O30" s="38" t="s">
        <v>744</v>
      </c>
      <c r="Q30" s="38" t="e">
        <f ca="1">Calcu!AU33</f>
        <v>#DIV/0!</v>
      </c>
    </row>
    <row r="31" spans="1:17" ht="15" customHeight="1">
      <c r="A31" s="286" t="str">
        <f>IF(Calcu!AC34=TRUE,"","삭제")</f>
        <v>삭제</v>
      </c>
      <c r="B31" s="289"/>
      <c r="C31" s="289"/>
      <c r="D31" s="289"/>
      <c r="E31" s="289"/>
      <c r="F31" s="173" t="e">
        <f ca="1">Calcu!AP34</f>
        <v>#VALUE!</v>
      </c>
      <c r="G31" s="173" t="str">
        <f>Calcu!AP$17</f>
        <v>g</v>
      </c>
      <c r="H31" s="173" t="e">
        <f ca="1">Calcu!BB34</f>
        <v>#VALUE!</v>
      </c>
      <c r="J31" s="38" t="e">
        <f ca="1">Calcu!AS34</f>
        <v>#DIV/0!</v>
      </c>
      <c r="K31" s="38" t="e">
        <f ca="1">Calcu!AR34</f>
        <v>#DIV/0!</v>
      </c>
      <c r="L31" s="38" t="str">
        <f ca="1">LEFT(Calcu!BC34)</f>
        <v>P</v>
      </c>
      <c r="M31" s="38" t="s">
        <v>742</v>
      </c>
      <c r="N31" s="38" t="s">
        <v>743</v>
      </c>
      <c r="O31" s="38" t="s">
        <v>744</v>
      </c>
      <c r="Q31" s="38" t="e">
        <f ca="1">Calcu!AU34</f>
        <v>#DIV/0!</v>
      </c>
    </row>
    <row r="32" spans="1:17" ht="15" customHeight="1">
      <c r="A32" s="286" t="str">
        <f>IF(Calcu!AC35=TRUE,"","삭제")</f>
        <v>삭제</v>
      </c>
      <c r="B32" s="289"/>
      <c r="C32" s="289"/>
      <c r="D32" s="289"/>
      <c r="E32" s="289"/>
      <c r="F32" s="173" t="e">
        <f ca="1">Calcu!AP35</f>
        <v>#VALUE!</v>
      </c>
      <c r="G32" s="173" t="str">
        <f>Calcu!AP$17</f>
        <v>g</v>
      </c>
      <c r="H32" s="173" t="e">
        <f ca="1">Calcu!BB35</f>
        <v>#VALUE!</v>
      </c>
      <c r="J32" s="38" t="e">
        <f ca="1">Calcu!AS35</f>
        <v>#DIV/0!</v>
      </c>
      <c r="K32" s="38" t="e">
        <f ca="1">Calcu!AR35</f>
        <v>#DIV/0!</v>
      </c>
      <c r="L32" s="38" t="str">
        <f ca="1">LEFT(Calcu!BC35)</f>
        <v>P</v>
      </c>
      <c r="M32" s="38" t="s">
        <v>742</v>
      </c>
      <c r="N32" s="38" t="s">
        <v>743</v>
      </c>
      <c r="O32" s="38" t="s">
        <v>744</v>
      </c>
      <c r="Q32" s="38" t="e">
        <f ca="1">Calcu!AU35</f>
        <v>#DIV/0!</v>
      </c>
    </row>
    <row r="33" spans="1:17" ht="15" customHeight="1">
      <c r="A33" s="286" t="str">
        <f>IF(Calcu!AC36=TRUE,"","삭제")</f>
        <v>삭제</v>
      </c>
      <c r="B33" s="289"/>
      <c r="C33" s="289"/>
      <c r="D33" s="289"/>
      <c r="E33" s="289"/>
      <c r="F33" s="173" t="e">
        <f ca="1">Calcu!AP36</f>
        <v>#VALUE!</v>
      </c>
      <c r="G33" s="173" t="str">
        <f>Calcu!AP$17</f>
        <v>g</v>
      </c>
      <c r="H33" s="173" t="e">
        <f ca="1">Calcu!BB36</f>
        <v>#VALUE!</v>
      </c>
      <c r="J33" s="38" t="e">
        <f ca="1">Calcu!AS36</f>
        <v>#DIV/0!</v>
      </c>
      <c r="K33" s="38" t="e">
        <f ca="1">Calcu!AR36</f>
        <v>#DIV/0!</v>
      </c>
      <c r="L33" s="38" t="str">
        <f ca="1">LEFT(Calcu!BC36)</f>
        <v>P</v>
      </c>
      <c r="M33" s="38" t="s">
        <v>742</v>
      </c>
      <c r="N33" s="38" t="s">
        <v>743</v>
      </c>
      <c r="O33" s="38" t="s">
        <v>744</v>
      </c>
      <c r="Q33" s="38" t="e">
        <f ca="1">Calcu!AU36</f>
        <v>#DIV/0!</v>
      </c>
    </row>
    <row r="34" spans="1:17" ht="15" customHeight="1">
      <c r="A34" s="286" t="str">
        <f>IF(Calcu!AC37=TRUE,"","삭제")</f>
        <v>삭제</v>
      </c>
      <c r="B34" s="289"/>
      <c r="C34" s="289"/>
      <c r="D34" s="289"/>
      <c r="E34" s="289"/>
      <c r="F34" s="173" t="e">
        <f ca="1">Calcu!AP37</f>
        <v>#VALUE!</v>
      </c>
      <c r="G34" s="173" t="str">
        <f>Calcu!AP$17</f>
        <v>g</v>
      </c>
      <c r="H34" s="173" t="e">
        <f ca="1">Calcu!BB37</f>
        <v>#VALUE!</v>
      </c>
      <c r="J34" s="38" t="e">
        <f ca="1">Calcu!AS37</f>
        <v>#DIV/0!</v>
      </c>
      <c r="K34" s="38" t="e">
        <f ca="1">Calcu!AR37</f>
        <v>#DIV/0!</v>
      </c>
      <c r="L34" s="38" t="str">
        <f ca="1">LEFT(Calcu!BC37)</f>
        <v>P</v>
      </c>
      <c r="M34" s="38" t="s">
        <v>742</v>
      </c>
      <c r="N34" s="38" t="s">
        <v>743</v>
      </c>
      <c r="O34" s="38" t="s">
        <v>744</v>
      </c>
      <c r="Q34" s="38" t="e">
        <f ca="1">Calcu!AU37</f>
        <v>#DIV/0!</v>
      </c>
    </row>
    <row r="35" spans="1:17" ht="15" customHeight="1">
      <c r="A35" s="286" t="str">
        <f>IF(Calcu!AC38=TRUE,"","삭제")</f>
        <v>삭제</v>
      </c>
      <c r="B35" s="289"/>
      <c r="C35" s="289"/>
      <c r="D35" s="289"/>
      <c r="E35" s="289"/>
      <c r="F35" s="173" t="e">
        <f ca="1">Calcu!AP38</f>
        <v>#VALUE!</v>
      </c>
      <c r="G35" s="173" t="str">
        <f>Calcu!AP$17</f>
        <v>g</v>
      </c>
      <c r="H35" s="173" t="e">
        <f ca="1">Calcu!BB38</f>
        <v>#VALUE!</v>
      </c>
      <c r="J35" s="38" t="e">
        <f ca="1">Calcu!AS38</f>
        <v>#DIV/0!</v>
      </c>
      <c r="K35" s="38" t="e">
        <f ca="1">Calcu!AR38</f>
        <v>#DIV/0!</v>
      </c>
      <c r="L35" s="38" t="str">
        <f ca="1">LEFT(Calcu!BC38)</f>
        <v>P</v>
      </c>
      <c r="M35" s="38" t="s">
        <v>742</v>
      </c>
      <c r="N35" s="38" t="s">
        <v>743</v>
      </c>
      <c r="O35" s="38" t="s">
        <v>744</v>
      </c>
      <c r="Q35" s="38" t="e">
        <f ca="1">Calcu!AU38</f>
        <v>#DIV/0!</v>
      </c>
    </row>
    <row r="36" spans="1:17" ht="15" customHeight="1">
      <c r="A36" s="286" t="str">
        <f>IF(Calcu!AC39=TRUE,"","삭제")</f>
        <v>삭제</v>
      </c>
      <c r="B36" s="289"/>
      <c r="C36" s="289"/>
      <c r="D36" s="289"/>
      <c r="E36" s="289"/>
      <c r="F36" s="173" t="e">
        <f ca="1">Calcu!AP39</f>
        <v>#VALUE!</v>
      </c>
      <c r="G36" s="173" t="str">
        <f>Calcu!AP$17</f>
        <v>g</v>
      </c>
      <c r="H36" s="173" t="e">
        <f ca="1">Calcu!BB39</f>
        <v>#VALUE!</v>
      </c>
      <c r="J36" s="38" t="e">
        <f ca="1">Calcu!AS39</f>
        <v>#DIV/0!</v>
      </c>
      <c r="K36" s="38" t="e">
        <f ca="1">Calcu!AR39</f>
        <v>#DIV/0!</v>
      </c>
      <c r="L36" s="38" t="str">
        <f ca="1">LEFT(Calcu!BC39)</f>
        <v>P</v>
      </c>
      <c r="M36" s="38" t="s">
        <v>742</v>
      </c>
      <c r="N36" s="38" t="s">
        <v>743</v>
      </c>
      <c r="O36" s="38" t="s">
        <v>744</v>
      </c>
      <c r="Q36" s="38" t="e">
        <f ca="1">Calcu!AU39</f>
        <v>#DIV/0!</v>
      </c>
    </row>
    <row r="37" spans="1:17" ht="15" customHeight="1">
      <c r="A37" s="286" t="str">
        <f>IF(Calcu!AC40=TRUE,"","삭제")</f>
        <v>삭제</v>
      </c>
      <c r="B37" s="289"/>
      <c r="C37" s="289"/>
      <c r="D37" s="289"/>
      <c r="E37" s="289"/>
      <c r="F37" s="173" t="e">
        <f ca="1">Calcu!AP40</f>
        <v>#VALUE!</v>
      </c>
      <c r="G37" s="173" t="str">
        <f>Calcu!AP$17</f>
        <v>g</v>
      </c>
      <c r="H37" s="173" t="e">
        <f ca="1">Calcu!BB40</f>
        <v>#VALUE!</v>
      </c>
      <c r="J37" s="38" t="e">
        <f ca="1">Calcu!AS40</f>
        <v>#DIV/0!</v>
      </c>
      <c r="K37" s="38" t="e">
        <f ca="1">Calcu!AR40</f>
        <v>#DIV/0!</v>
      </c>
      <c r="L37" s="38" t="str">
        <f ca="1">LEFT(Calcu!BC40)</f>
        <v>P</v>
      </c>
      <c r="M37" s="38" t="s">
        <v>742</v>
      </c>
      <c r="N37" s="38" t="s">
        <v>743</v>
      </c>
      <c r="O37" s="38" t="s">
        <v>744</v>
      </c>
      <c r="Q37" s="38" t="e">
        <f ca="1">Calcu!AU40</f>
        <v>#DIV/0!</v>
      </c>
    </row>
    <row r="38" spans="1:17" ht="15" customHeight="1">
      <c r="A38" s="286" t="str">
        <f>IF(Calcu!AC41=TRUE,"","삭제")</f>
        <v>삭제</v>
      </c>
      <c r="B38" s="289"/>
      <c r="C38" s="289"/>
      <c r="D38" s="289"/>
      <c r="E38" s="289"/>
      <c r="F38" s="173" t="e">
        <f ca="1">Calcu!AP41</f>
        <v>#VALUE!</v>
      </c>
      <c r="G38" s="173" t="str">
        <f>Calcu!AP$17</f>
        <v>g</v>
      </c>
      <c r="H38" s="173" t="e">
        <f ca="1">Calcu!BB41</f>
        <v>#VALUE!</v>
      </c>
      <c r="J38" s="38" t="e">
        <f ca="1">Calcu!AS41</f>
        <v>#DIV/0!</v>
      </c>
      <c r="K38" s="38" t="e">
        <f ca="1">Calcu!AR41</f>
        <v>#DIV/0!</v>
      </c>
      <c r="L38" s="38" t="str">
        <f ca="1">LEFT(Calcu!BC41)</f>
        <v>P</v>
      </c>
      <c r="M38" s="38" t="s">
        <v>742</v>
      </c>
      <c r="N38" s="38" t="s">
        <v>743</v>
      </c>
      <c r="O38" s="38" t="s">
        <v>744</v>
      </c>
      <c r="Q38" s="38" t="e">
        <f ca="1">Calcu!AU41</f>
        <v>#DIV/0!</v>
      </c>
    </row>
    <row r="39" spans="1:17" ht="15" customHeight="1">
      <c r="A39" s="286" t="str">
        <f>IF(Calcu!AC42=TRUE,"","삭제")</f>
        <v>삭제</v>
      </c>
      <c r="B39" s="289"/>
      <c r="C39" s="289"/>
      <c r="D39" s="289"/>
      <c r="E39" s="289"/>
      <c r="F39" s="173" t="e">
        <f ca="1">Calcu!AP42</f>
        <v>#VALUE!</v>
      </c>
      <c r="G39" s="173" t="str">
        <f>Calcu!AP$17</f>
        <v>g</v>
      </c>
      <c r="H39" s="173" t="e">
        <f ca="1">Calcu!BB42</f>
        <v>#VALUE!</v>
      </c>
      <c r="J39" s="38" t="e">
        <f ca="1">Calcu!AS42</f>
        <v>#DIV/0!</v>
      </c>
      <c r="K39" s="38" t="e">
        <f ca="1">Calcu!AR42</f>
        <v>#DIV/0!</v>
      </c>
      <c r="L39" s="38" t="str">
        <f ca="1">LEFT(Calcu!BC42)</f>
        <v>P</v>
      </c>
      <c r="M39" s="38" t="s">
        <v>742</v>
      </c>
      <c r="N39" s="38" t="s">
        <v>743</v>
      </c>
      <c r="O39" s="38" t="s">
        <v>744</v>
      </c>
      <c r="Q39" s="38" t="e">
        <f ca="1">Calcu!AU42</f>
        <v>#DIV/0!</v>
      </c>
    </row>
    <row r="40" spans="1:17" ht="15" customHeight="1">
      <c r="A40" s="286" t="str">
        <f>IF(Calcu!AC43=TRUE,"","삭제")</f>
        <v>삭제</v>
      </c>
      <c r="B40" s="289"/>
      <c r="C40" s="289"/>
      <c r="D40" s="289"/>
      <c r="E40" s="289"/>
      <c r="F40" s="173" t="e">
        <f ca="1">Calcu!AP43</f>
        <v>#VALUE!</v>
      </c>
      <c r="G40" s="173" t="str">
        <f>Calcu!AP$17</f>
        <v>g</v>
      </c>
      <c r="H40" s="173" t="e">
        <f ca="1">Calcu!BB43</f>
        <v>#VALUE!</v>
      </c>
      <c r="J40" s="38" t="e">
        <f ca="1">Calcu!AS43</f>
        <v>#DIV/0!</v>
      </c>
      <c r="K40" s="38" t="e">
        <f ca="1">Calcu!AR43</f>
        <v>#DIV/0!</v>
      </c>
      <c r="L40" s="38" t="str">
        <f ca="1">LEFT(Calcu!BC43)</f>
        <v>P</v>
      </c>
      <c r="M40" s="38" t="s">
        <v>742</v>
      </c>
      <c r="N40" s="38" t="s">
        <v>743</v>
      </c>
      <c r="O40" s="38" t="s">
        <v>744</v>
      </c>
      <c r="Q40" s="38" t="e">
        <f ca="1">Calcu!AU43</f>
        <v>#DIV/0!</v>
      </c>
    </row>
    <row r="41" spans="1:17" ht="15" customHeight="1">
      <c r="A41" s="286" t="str">
        <f>IF(Calcu!AC44=TRUE,"","삭제")</f>
        <v>삭제</v>
      </c>
      <c r="B41" s="289"/>
      <c r="C41" s="289"/>
      <c r="D41" s="289"/>
      <c r="E41" s="289"/>
      <c r="F41" s="173" t="e">
        <f ca="1">Calcu!AP44</f>
        <v>#VALUE!</v>
      </c>
      <c r="G41" s="173" t="str">
        <f>Calcu!AP$17</f>
        <v>g</v>
      </c>
      <c r="H41" s="173" t="e">
        <f ca="1">Calcu!BB44</f>
        <v>#VALUE!</v>
      </c>
      <c r="J41" s="38" t="e">
        <f ca="1">Calcu!AS44</f>
        <v>#DIV/0!</v>
      </c>
      <c r="K41" s="38" t="e">
        <f ca="1">Calcu!AR44</f>
        <v>#DIV/0!</v>
      </c>
      <c r="L41" s="38" t="str">
        <f ca="1">LEFT(Calcu!BC44)</f>
        <v>P</v>
      </c>
      <c r="M41" s="38" t="s">
        <v>742</v>
      </c>
      <c r="N41" s="38" t="s">
        <v>743</v>
      </c>
      <c r="O41" s="38" t="s">
        <v>744</v>
      </c>
      <c r="Q41" s="38" t="e">
        <f ca="1">Calcu!AU44</f>
        <v>#DIV/0!</v>
      </c>
    </row>
    <row r="42" spans="1:17" ht="15" customHeight="1">
      <c r="A42" s="286" t="str">
        <f>IF(Calcu!AC45=TRUE,"","삭제")</f>
        <v>삭제</v>
      </c>
      <c r="B42" s="289"/>
      <c r="C42" s="289"/>
      <c r="D42" s="289"/>
      <c r="E42" s="289"/>
      <c r="F42" s="173" t="e">
        <f ca="1">Calcu!AP45</f>
        <v>#VALUE!</v>
      </c>
      <c r="G42" s="173" t="str">
        <f>Calcu!AP$17</f>
        <v>g</v>
      </c>
      <c r="H42" s="173" t="e">
        <f ca="1">Calcu!BB45</f>
        <v>#VALUE!</v>
      </c>
      <c r="J42" s="38" t="e">
        <f ca="1">Calcu!AS45</f>
        <v>#DIV/0!</v>
      </c>
      <c r="K42" s="38" t="e">
        <f ca="1">Calcu!AR45</f>
        <v>#DIV/0!</v>
      </c>
      <c r="L42" s="38" t="str">
        <f ca="1">LEFT(Calcu!BC45)</f>
        <v>P</v>
      </c>
      <c r="M42" s="38" t="s">
        <v>742</v>
      </c>
      <c r="N42" s="38" t="s">
        <v>743</v>
      </c>
      <c r="O42" s="38" t="s">
        <v>744</v>
      </c>
      <c r="Q42" s="38" t="e">
        <f ca="1">Calcu!AU45</f>
        <v>#DIV/0!</v>
      </c>
    </row>
    <row r="43" spans="1:17" ht="15" customHeight="1">
      <c r="A43" s="286" t="str">
        <f>IF(Calcu!AC46=TRUE,"","삭제")</f>
        <v>삭제</v>
      </c>
      <c r="B43" s="289"/>
      <c r="C43" s="289"/>
      <c r="D43" s="289"/>
      <c r="E43" s="289"/>
      <c r="F43" s="173" t="e">
        <f ca="1">Calcu!AP46</f>
        <v>#VALUE!</v>
      </c>
      <c r="G43" s="173" t="str">
        <f>Calcu!AP$17</f>
        <v>g</v>
      </c>
      <c r="H43" s="173" t="e">
        <f ca="1">Calcu!BB46</f>
        <v>#VALUE!</v>
      </c>
      <c r="J43" s="38" t="e">
        <f ca="1">Calcu!AS46</f>
        <v>#DIV/0!</v>
      </c>
      <c r="K43" s="38" t="e">
        <f ca="1">Calcu!AR46</f>
        <v>#DIV/0!</v>
      </c>
      <c r="L43" s="38" t="str">
        <f ca="1">LEFT(Calcu!BC46)</f>
        <v>P</v>
      </c>
      <c r="M43" s="38" t="s">
        <v>742</v>
      </c>
      <c r="N43" s="38" t="s">
        <v>743</v>
      </c>
      <c r="O43" s="38" t="s">
        <v>744</v>
      </c>
      <c r="Q43" s="38" t="e">
        <f ca="1">Calcu!AU46</f>
        <v>#DIV/0!</v>
      </c>
    </row>
    <row r="44" spans="1:17" ht="15" customHeight="1">
      <c r="A44" s="286" t="str">
        <f>IF(Calcu!AC47=TRUE,"","삭제")</f>
        <v>삭제</v>
      </c>
      <c r="B44" s="289"/>
      <c r="C44" s="289"/>
      <c r="D44" s="289"/>
      <c r="E44" s="289"/>
      <c r="F44" s="173" t="e">
        <f ca="1">Calcu!AP47</f>
        <v>#VALUE!</v>
      </c>
      <c r="G44" s="173" t="str">
        <f>Calcu!AP$17</f>
        <v>g</v>
      </c>
      <c r="H44" s="173" t="e">
        <f ca="1">Calcu!BB47</f>
        <v>#VALUE!</v>
      </c>
      <c r="J44" s="38" t="e">
        <f ca="1">Calcu!AS47</f>
        <v>#DIV/0!</v>
      </c>
      <c r="K44" s="38" t="e">
        <f ca="1">Calcu!AR47</f>
        <v>#DIV/0!</v>
      </c>
      <c r="L44" s="38" t="str">
        <f ca="1">LEFT(Calcu!BC47)</f>
        <v>P</v>
      </c>
      <c r="M44" s="38" t="s">
        <v>742</v>
      </c>
      <c r="N44" s="38" t="s">
        <v>743</v>
      </c>
      <c r="O44" s="38" t="s">
        <v>744</v>
      </c>
      <c r="Q44" s="38" t="e">
        <f ca="1">Calcu!AU47</f>
        <v>#DIV/0!</v>
      </c>
    </row>
    <row r="45" spans="1:17" ht="15" customHeight="1">
      <c r="A45" s="286" t="str">
        <f>IF(Calcu!AC48=TRUE,"","삭제")</f>
        <v>삭제</v>
      </c>
      <c r="B45" s="289"/>
      <c r="C45" s="289"/>
      <c r="D45" s="289"/>
      <c r="E45" s="289"/>
      <c r="F45" s="173" t="e">
        <f ca="1">Calcu!AP48</f>
        <v>#VALUE!</v>
      </c>
      <c r="G45" s="173" t="str">
        <f>Calcu!AP$17</f>
        <v>g</v>
      </c>
      <c r="H45" s="173" t="e">
        <f ca="1">Calcu!BB48</f>
        <v>#VALUE!</v>
      </c>
      <c r="J45" s="38" t="e">
        <f ca="1">Calcu!AS48</f>
        <v>#DIV/0!</v>
      </c>
      <c r="K45" s="38" t="e">
        <f ca="1">Calcu!AR48</f>
        <v>#DIV/0!</v>
      </c>
      <c r="L45" s="38" t="str">
        <f ca="1">LEFT(Calcu!BC48)</f>
        <v>P</v>
      </c>
      <c r="M45" s="38" t="s">
        <v>742</v>
      </c>
      <c r="N45" s="38" t="s">
        <v>743</v>
      </c>
      <c r="O45" s="38" t="s">
        <v>744</v>
      </c>
      <c r="Q45" s="38" t="e">
        <f ca="1">Calcu!AU48</f>
        <v>#DIV/0!</v>
      </c>
    </row>
    <row r="46" spans="1:17" ht="15" customHeight="1">
      <c r="A46" s="286" t="str">
        <f>IF(Calcu!AC49=TRUE,"","삭제")</f>
        <v>삭제</v>
      </c>
      <c r="B46" s="289"/>
      <c r="C46" s="289"/>
      <c r="D46" s="289"/>
      <c r="E46" s="289"/>
      <c r="F46" s="173" t="e">
        <f ca="1">Calcu!AP49</f>
        <v>#VALUE!</v>
      </c>
      <c r="G46" s="173" t="str">
        <f>Calcu!AP$17</f>
        <v>g</v>
      </c>
      <c r="H46" s="173" t="e">
        <f ca="1">Calcu!BB49</f>
        <v>#VALUE!</v>
      </c>
      <c r="J46" s="38" t="e">
        <f ca="1">Calcu!AS49</f>
        <v>#DIV/0!</v>
      </c>
      <c r="K46" s="38" t="e">
        <f ca="1">Calcu!AR49</f>
        <v>#DIV/0!</v>
      </c>
      <c r="L46" s="38" t="str">
        <f ca="1">LEFT(Calcu!BC49)</f>
        <v>P</v>
      </c>
      <c r="M46" s="38" t="s">
        <v>742</v>
      </c>
      <c r="N46" s="38" t="s">
        <v>743</v>
      </c>
      <c r="O46" s="38" t="s">
        <v>744</v>
      </c>
      <c r="Q46" s="38" t="e">
        <f ca="1">Calcu!AU49</f>
        <v>#DIV/0!</v>
      </c>
    </row>
    <row r="47" spans="1:17" ht="15" customHeight="1">
      <c r="A47" s="286" t="str">
        <f>IF(Calcu!AC50=TRUE,"","삭제")</f>
        <v>삭제</v>
      </c>
      <c r="B47" s="289"/>
      <c r="C47" s="289"/>
      <c r="D47" s="289"/>
      <c r="E47" s="289"/>
      <c r="F47" s="173" t="e">
        <f ca="1">Calcu!AP50</f>
        <v>#VALUE!</v>
      </c>
      <c r="G47" s="173" t="str">
        <f>Calcu!AP$17</f>
        <v>g</v>
      </c>
      <c r="H47" s="173" t="e">
        <f ca="1">Calcu!BB50</f>
        <v>#VALUE!</v>
      </c>
      <c r="J47" s="38" t="e">
        <f ca="1">Calcu!AS50</f>
        <v>#DIV/0!</v>
      </c>
      <c r="K47" s="38" t="e">
        <f ca="1">Calcu!AR50</f>
        <v>#DIV/0!</v>
      </c>
      <c r="L47" s="38" t="str">
        <f ca="1">LEFT(Calcu!BC50)</f>
        <v>P</v>
      </c>
      <c r="M47" s="38" t="s">
        <v>742</v>
      </c>
      <c r="N47" s="38" t="s">
        <v>743</v>
      </c>
      <c r="O47" s="38" t="s">
        <v>744</v>
      </c>
      <c r="Q47" s="38" t="e">
        <f ca="1">Calcu!AU50</f>
        <v>#DIV/0!</v>
      </c>
    </row>
    <row r="48" spans="1:17" ht="15" customHeight="1">
      <c r="A48" s="286" t="str">
        <f>IF(Calcu!AC51=TRUE,"","삭제")</f>
        <v>삭제</v>
      </c>
      <c r="B48" s="289"/>
      <c r="C48" s="289"/>
      <c r="D48" s="289"/>
      <c r="E48" s="289"/>
      <c r="F48" s="173" t="e">
        <f ca="1">Calcu!AP51</f>
        <v>#VALUE!</v>
      </c>
      <c r="G48" s="173" t="str">
        <f>Calcu!AP$17</f>
        <v>g</v>
      </c>
      <c r="H48" s="173" t="e">
        <f ca="1">Calcu!BB51</f>
        <v>#VALUE!</v>
      </c>
      <c r="J48" s="38" t="e">
        <f ca="1">Calcu!AS51</f>
        <v>#DIV/0!</v>
      </c>
      <c r="K48" s="38" t="e">
        <f ca="1">Calcu!AR51</f>
        <v>#DIV/0!</v>
      </c>
      <c r="L48" s="38" t="str">
        <f ca="1">LEFT(Calcu!BC51)</f>
        <v>P</v>
      </c>
      <c r="M48" s="38" t="s">
        <v>742</v>
      </c>
      <c r="N48" s="38" t="s">
        <v>743</v>
      </c>
      <c r="O48" s="38" t="s">
        <v>744</v>
      </c>
      <c r="Q48" s="38" t="e">
        <f ca="1">Calcu!AU51</f>
        <v>#DIV/0!</v>
      </c>
    </row>
    <row r="49" spans="1:17" ht="15" customHeight="1">
      <c r="A49" s="286" t="str">
        <f>IF(Calcu!AC52=TRUE,"","삭제")</f>
        <v>삭제</v>
      </c>
      <c r="B49" s="289"/>
      <c r="C49" s="289"/>
      <c r="D49" s="289"/>
      <c r="E49" s="289"/>
      <c r="F49" s="173" t="e">
        <f ca="1">Calcu!AP52</f>
        <v>#VALUE!</v>
      </c>
      <c r="G49" s="173" t="str">
        <f>Calcu!AP$17</f>
        <v>g</v>
      </c>
      <c r="H49" s="173" t="e">
        <f ca="1">Calcu!BB52</f>
        <v>#VALUE!</v>
      </c>
      <c r="J49" s="38" t="e">
        <f ca="1">Calcu!AS52</f>
        <v>#DIV/0!</v>
      </c>
      <c r="K49" s="38" t="e">
        <f ca="1">Calcu!AR52</f>
        <v>#DIV/0!</v>
      </c>
      <c r="L49" s="38" t="str">
        <f ca="1">LEFT(Calcu!BC52)</f>
        <v>P</v>
      </c>
      <c r="M49" s="38" t="s">
        <v>742</v>
      </c>
      <c r="N49" s="38" t="s">
        <v>743</v>
      </c>
      <c r="O49" s="38" t="s">
        <v>744</v>
      </c>
      <c r="Q49" s="38" t="e">
        <f ca="1">Calcu!AU52</f>
        <v>#DIV/0!</v>
      </c>
    </row>
    <row r="50" spans="1:17" ht="15" customHeight="1">
      <c r="A50" s="286" t="str">
        <f>IF(Calcu!AC53=TRUE,"","삭제")</f>
        <v>삭제</v>
      </c>
      <c r="B50" s="289"/>
      <c r="C50" s="289"/>
      <c r="D50" s="289"/>
      <c r="E50" s="289"/>
      <c r="F50" s="173" t="e">
        <f ca="1">Calcu!AP53</f>
        <v>#VALUE!</v>
      </c>
      <c r="G50" s="173" t="str">
        <f>Calcu!AP$17</f>
        <v>g</v>
      </c>
      <c r="H50" s="173" t="e">
        <f ca="1">Calcu!BB53</f>
        <v>#VALUE!</v>
      </c>
      <c r="J50" s="38" t="e">
        <f ca="1">Calcu!AS53</f>
        <v>#DIV/0!</v>
      </c>
      <c r="K50" s="38" t="e">
        <f ca="1">Calcu!AR53</f>
        <v>#DIV/0!</v>
      </c>
      <c r="L50" s="38" t="str">
        <f ca="1">LEFT(Calcu!BC53)</f>
        <v>P</v>
      </c>
      <c r="M50" s="38" t="s">
        <v>742</v>
      </c>
      <c r="N50" s="38" t="s">
        <v>743</v>
      </c>
      <c r="O50" s="38" t="s">
        <v>744</v>
      </c>
      <c r="Q50" s="38" t="e">
        <f ca="1">Calcu!AU53</f>
        <v>#DIV/0!</v>
      </c>
    </row>
    <row r="51" spans="1:17" ht="15" customHeight="1">
      <c r="A51" s="286" t="str">
        <f>IF(Calcu!AC54=TRUE,"","삭제")</f>
        <v>삭제</v>
      </c>
      <c r="B51" s="289"/>
      <c r="C51" s="289"/>
      <c r="D51" s="289"/>
      <c r="E51" s="289"/>
      <c r="F51" s="173" t="e">
        <f ca="1">Calcu!AP54</f>
        <v>#VALUE!</v>
      </c>
      <c r="G51" s="173" t="str">
        <f>Calcu!AP$17</f>
        <v>g</v>
      </c>
      <c r="H51" s="173" t="e">
        <f ca="1">Calcu!BB54</f>
        <v>#VALUE!</v>
      </c>
      <c r="J51" s="38" t="e">
        <f ca="1">Calcu!AS54</f>
        <v>#DIV/0!</v>
      </c>
      <c r="K51" s="38" t="e">
        <f ca="1">Calcu!AR54</f>
        <v>#DIV/0!</v>
      </c>
      <c r="L51" s="38" t="str">
        <f ca="1">LEFT(Calcu!BC54)</f>
        <v>P</v>
      </c>
      <c r="M51" s="38" t="s">
        <v>742</v>
      </c>
      <c r="N51" s="38" t="s">
        <v>743</v>
      </c>
      <c r="O51" s="38" t="s">
        <v>744</v>
      </c>
      <c r="Q51" s="38" t="e">
        <f ca="1">Calcu!AU54</f>
        <v>#DIV/0!</v>
      </c>
    </row>
    <row r="52" spans="1:17" ht="15" customHeight="1">
      <c r="A52" s="286" t="str">
        <f>IF(Calcu!AC55=TRUE,"","삭제")</f>
        <v>삭제</v>
      </c>
      <c r="B52" s="289"/>
      <c r="C52" s="289"/>
      <c r="D52" s="289"/>
      <c r="E52" s="289"/>
      <c r="F52" s="173" t="e">
        <f ca="1">Calcu!AP55</f>
        <v>#VALUE!</v>
      </c>
      <c r="G52" s="173" t="str">
        <f>Calcu!AP$17</f>
        <v>g</v>
      </c>
      <c r="H52" s="173" t="e">
        <f ca="1">Calcu!BB55</f>
        <v>#VALUE!</v>
      </c>
      <c r="J52" s="38" t="e">
        <f ca="1">Calcu!AS55</f>
        <v>#DIV/0!</v>
      </c>
      <c r="K52" s="38" t="e">
        <f ca="1">Calcu!AR55</f>
        <v>#DIV/0!</v>
      </c>
      <c r="L52" s="38" t="str">
        <f ca="1">LEFT(Calcu!BC55)</f>
        <v>P</v>
      </c>
      <c r="M52" s="38" t="s">
        <v>742</v>
      </c>
      <c r="N52" s="38" t="s">
        <v>743</v>
      </c>
      <c r="O52" s="38" t="s">
        <v>744</v>
      </c>
      <c r="Q52" s="38" t="e">
        <f ca="1">Calcu!AU55</f>
        <v>#DIV/0!</v>
      </c>
    </row>
    <row r="53" spans="1:17" ht="15" customHeight="1">
      <c r="A53" s="286" t="str">
        <f>IF(Calcu!AC56=TRUE,"","삭제")</f>
        <v>삭제</v>
      </c>
      <c r="B53" s="289"/>
      <c r="C53" s="289"/>
      <c r="D53" s="289"/>
      <c r="E53" s="289"/>
      <c r="F53" s="173" t="e">
        <f ca="1">Calcu!AP56</f>
        <v>#VALUE!</v>
      </c>
      <c r="G53" s="173" t="str">
        <f>Calcu!AP$17</f>
        <v>g</v>
      </c>
      <c r="H53" s="173" t="e">
        <f ca="1">Calcu!BB56</f>
        <v>#VALUE!</v>
      </c>
      <c r="J53" s="38" t="e">
        <f ca="1">Calcu!AS56</f>
        <v>#DIV/0!</v>
      </c>
      <c r="K53" s="38" t="e">
        <f ca="1">Calcu!AR56</f>
        <v>#DIV/0!</v>
      </c>
      <c r="L53" s="38" t="str">
        <f ca="1">LEFT(Calcu!BC56)</f>
        <v>P</v>
      </c>
      <c r="M53" s="38" t="s">
        <v>742</v>
      </c>
      <c r="N53" s="38" t="s">
        <v>743</v>
      </c>
      <c r="O53" s="38" t="s">
        <v>744</v>
      </c>
      <c r="Q53" s="38" t="e">
        <f ca="1">Calcu!AU56</f>
        <v>#DIV/0!</v>
      </c>
    </row>
    <row r="54" spans="1:17" ht="15" customHeight="1">
      <c r="A54" s="286" t="str">
        <f>IF(Calcu!AC57=TRUE,"","삭제")</f>
        <v>삭제</v>
      </c>
      <c r="B54" s="289"/>
      <c r="C54" s="289"/>
      <c r="D54" s="289"/>
      <c r="E54" s="289"/>
      <c r="F54" s="173" t="e">
        <f ca="1">Calcu!AP57</f>
        <v>#VALUE!</v>
      </c>
      <c r="G54" s="173" t="str">
        <f>Calcu!AP$17</f>
        <v>g</v>
      </c>
      <c r="H54" s="173" t="e">
        <f ca="1">Calcu!BB57</f>
        <v>#VALUE!</v>
      </c>
      <c r="J54" s="38" t="e">
        <f ca="1">Calcu!AS57</f>
        <v>#DIV/0!</v>
      </c>
      <c r="K54" s="38" t="e">
        <f ca="1">Calcu!AR57</f>
        <v>#DIV/0!</v>
      </c>
      <c r="L54" s="38" t="str">
        <f ca="1">LEFT(Calcu!BC57)</f>
        <v>P</v>
      </c>
      <c r="M54" s="38" t="s">
        <v>742</v>
      </c>
      <c r="N54" s="38" t="s">
        <v>743</v>
      </c>
      <c r="O54" s="38" t="s">
        <v>744</v>
      </c>
      <c r="Q54" s="38" t="e">
        <f ca="1">Calcu!AU57</f>
        <v>#DIV/0!</v>
      </c>
    </row>
    <row r="55" spans="1:17" ht="15" customHeight="1">
      <c r="A55" s="286" t="str">
        <f>IF(Calcu!AC58=TRUE,"","삭제")</f>
        <v>삭제</v>
      </c>
      <c r="B55" s="289"/>
      <c r="C55" s="289"/>
      <c r="D55" s="289"/>
      <c r="E55" s="289"/>
      <c r="F55" s="173" t="e">
        <f ca="1">Calcu!AP58</f>
        <v>#VALUE!</v>
      </c>
      <c r="G55" s="173" t="str">
        <f>Calcu!AP$17</f>
        <v>g</v>
      </c>
      <c r="H55" s="173" t="e">
        <f ca="1">Calcu!BB58</f>
        <v>#VALUE!</v>
      </c>
      <c r="J55" s="38" t="e">
        <f ca="1">Calcu!AS58</f>
        <v>#DIV/0!</v>
      </c>
      <c r="K55" s="38" t="e">
        <f ca="1">Calcu!AR58</f>
        <v>#DIV/0!</v>
      </c>
      <c r="L55" s="38" t="str">
        <f ca="1">LEFT(Calcu!BC58)</f>
        <v>P</v>
      </c>
      <c r="M55" s="38" t="s">
        <v>742</v>
      </c>
      <c r="N55" s="38" t="s">
        <v>743</v>
      </c>
      <c r="O55" s="38" t="s">
        <v>744</v>
      </c>
      <c r="Q55" s="38" t="e">
        <f ca="1">Calcu!AU58</f>
        <v>#DIV/0!</v>
      </c>
    </row>
    <row r="56" spans="1:17" ht="15" customHeight="1">
      <c r="A56" s="286" t="str">
        <f>IF(Calcu!AC59=TRUE,"","삭제")</f>
        <v>삭제</v>
      </c>
      <c r="B56" s="289"/>
      <c r="C56" s="289"/>
      <c r="D56" s="289"/>
      <c r="E56" s="289"/>
      <c r="F56" s="173" t="e">
        <f ca="1">Calcu!AP59</f>
        <v>#VALUE!</v>
      </c>
      <c r="G56" s="173" t="str">
        <f>Calcu!AP$17</f>
        <v>g</v>
      </c>
      <c r="H56" s="173" t="e">
        <f ca="1">Calcu!BB59</f>
        <v>#VALUE!</v>
      </c>
      <c r="J56" s="38" t="e">
        <f ca="1">Calcu!AS59</f>
        <v>#DIV/0!</v>
      </c>
      <c r="K56" s="38" t="e">
        <f ca="1">Calcu!AR59</f>
        <v>#DIV/0!</v>
      </c>
      <c r="L56" s="38" t="str">
        <f ca="1">LEFT(Calcu!BC59)</f>
        <v>P</v>
      </c>
      <c r="M56" s="38" t="s">
        <v>742</v>
      </c>
      <c r="N56" s="38" t="s">
        <v>743</v>
      </c>
      <c r="O56" s="38" t="s">
        <v>744</v>
      </c>
      <c r="Q56" s="38" t="e">
        <f ca="1">Calcu!AU59</f>
        <v>#DIV/0!</v>
      </c>
    </row>
    <row r="57" spans="1:17" ht="15" customHeight="1">
      <c r="A57" s="286" t="str">
        <f>IF(Calcu!AC60=TRUE,"","삭제")</f>
        <v>삭제</v>
      </c>
      <c r="B57" s="289"/>
      <c r="C57" s="289"/>
      <c r="D57" s="289"/>
      <c r="E57" s="289"/>
      <c r="F57" s="173" t="e">
        <f ca="1">Calcu!AP60</f>
        <v>#VALUE!</v>
      </c>
      <c r="G57" s="173" t="str">
        <f>Calcu!AP$17</f>
        <v>g</v>
      </c>
      <c r="H57" s="173" t="e">
        <f ca="1">Calcu!BB60</f>
        <v>#VALUE!</v>
      </c>
      <c r="J57" s="38" t="e">
        <f ca="1">Calcu!AS60</f>
        <v>#DIV/0!</v>
      </c>
      <c r="K57" s="38" t="e">
        <f ca="1">Calcu!AR60</f>
        <v>#DIV/0!</v>
      </c>
      <c r="L57" s="38" t="str">
        <f ca="1">LEFT(Calcu!BC60)</f>
        <v>P</v>
      </c>
      <c r="M57" s="38" t="s">
        <v>742</v>
      </c>
      <c r="N57" s="38" t="s">
        <v>743</v>
      </c>
      <c r="O57" s="38" t="s">
        <v>744</v>
      </c>
      <c r="Q57" s="38" t="e">
        <f ca="1">Calcu!AU60</f>
        <v>#DIV/0!</v>
      </c>
    </row>
    <row r="58" spans="1:17" ht="15" customHeight="1">
      <c r="A58" s="286" t="str">
        <f>IF(Calcu!AC61=TRUE,"","삭제")</f>
        <v>삭제</v>
      </c>
      <c r="B58" s="289"/>
      <c r="C58" s="289"/>
      <c r="D58" s="289"/>
      <c r="E58" s="289"/>
      <c r="F58" s="173" t="e">
        <f ca="1">Calcu!AP61</f>
        <v>#VALUE!</v>
      </c>
      <c r="G58" s="173" t="str">
        <f>Calcu!AP$17</f>
        <v>g</v>
      </c>
      <c r="H58" s="173" t="e">
        <f ca="1">Calcu!BB61</f>
        <v>#VALUE!</v>
      </c>
      <c r="J58" s="38" t="e">
        <f ca="1">Calcu!AS61</f>
        <v>#DIV/0!</v>
      </c>
      <c r="K58" s="38" t="e">
        <f ca="1">Calcu!AR61</f>
        <v>#DIV/0!</v>
      </c>
      <c r="L58" s="38" t="str">
        <f ca="1">LEFT(Calcu!BC61)</f>
        <v>P</v>
      </c>
      <c r="M58" s="38" t="s">
        <v>742</v>
      </c>
      <c r="N58" s="38" t="s">
        <v>743</v>
      </c>
      <c r="O58" s="38" t="s">
        <v>744</v>
      </c>
      <c r="Q58" s="38" t="e">
        <f ca="1">Calcu!AU61</f>
        <v>#DIV/0!</v>
      </c>
    </row>
    <row r="59" spans="1:17" ht="15" customHeight="1">
      <c r="A59" s="286" t="str">
        <f>IF(Calcu!AC62=TRUE,"","삭제")</f>
        <v>삭제</v>
      </c>
      <c r="B59" s="289"/>
      <c r="C59" s="289"/>
      <c r="D59" s="289"/>
      <c r="E59" s="289"/>
      <c r="F59" s="173" t="e">
        <f ca="1">Calcu!AP62</f>
        <v>#VALUE!</v>
      </c>
      <c r="G59" s="173" t="str">
        <f>Calcu!AP$17</f>
        <v>g</v>
      </c>
      <c r="H59" s="173" t="e">
        <f ca="1">Calcu!BB62</f>
        <v>#VALUE!</v>
      </c>
      <c r="J59" s="38" t="e">
        <f ca="1">Calcu!AS62</f>
        <v>#DIV/0!</v>
      </c>
      <c r="K59" s="38" t="e">
        <f ca="1">Calcu!AR62</f>
        <v>#DIV/0!</v>
      </c>
      <c r="L59" s="38" t="str">
        <f ca="1">LEFT(Calcu!BC62)</f>
        <v>P</v>
      </c>
      <c r="M59" s="38" t="s">
        <v>742</v>
      </c>
      <c r="N59" s="38" t="s">
        <v>743</v>
      </c>
      <c r="O59" s="38" t="s">
        <v>744</v>
      </c>
      <c r="Q59" s="38" t="e">
        <f ca="1">Calcu!AU62</f>
        <v>#DIV/0!</v>
      </c>
    </row>
    <row r="60" spans="1:17" ht="15" customHeight="1">
      <c r="A60" s="286" t="str">
        <f>IF(Calcu!AC63=TRUE,"","삭제")</f>
        <v>삭제</v>
      </c>
      <c r="B60" s="289"/>
      <c r="C60" s="289"/>
      <c r="D60" s="289"/>
      <c r="E60" s="289"/>
      <c r="F60" s="173" t="e">
        <f ca="1">Calcu!AP63</f>
        <v>#VALUE!</v>
      </c>
      <c r="G60" s="173" t="str">
        <f>Calcu!AP$17</f>
        <v>g</v>
      </c>
      <c r="H60" s="173" t="e">
        <f ca="1">Calcu!BB63</f>
        <v>#VALUE!</v>
      </c>
      <c r="J60" s="38" t="e">
        <f ca="1">Calcu!AS63</f>
        <v>#DIV/0!</v>
      </c>
      <c r="K60" s="38" t="e">
        <f ca="1">Calcu!AR63</f>
        <v>#DIV/0!</v>
      </c>
      <c r="L60" s="38" t="str">
        <f ca="1">LEFT(Calcu!BC63)</f>
        <v>P</v>
      </c>
      <c r="M60" s="38" t="s">
        <v>742</v>
      </c>
      <c r="N60" s="38" t="s">
        <v>743</v>
      </c>
      <c r="O60" s="38" t="s">
        <v>744</v>
      </c>
      <c r="Q60" s="38" t="e">
        <f ca="1">Calcu!AU63</f>
        <v>#DIV/0!</v>
      </c>
    </row>
    <row r="61" spans="1:17" ht="15" customHeight="1">
      <c r="A61" s="286" t="str">
        <f>IF(Calcu!AC64=TRUE,"","삭제")</f>
        <v>삭제</v>
      </c>
      <c r="B61" s="289"/>
      <c r="C61" s="289"/>
      <c r="D61" s="289"/>
      <c r="E61" s="289"/>
      <c r="F61" s="173" t="e">
        <f ca="1">Calcu!AP64</f>
        <v>#VALUE!</v>
      </c>
      <c r="G61" s="173" t="str">
        <f>Calcu!AP$17</f>
        <v>g</v>
      </c>
      <c r="H61" s="173" t="e">
        <f ca="1">Calcu!BB64</f>
        <v>#VALUE!</v>
      </c>
      <c r="J61" s="38" t="e">
        <f ca="1">Calcu!AS64</f>
        <v>#DIV/0!</v>
      </c>
      <c r="K61" s="38" t="e">
        <f ca="1">Calcu!AR64</f>
        <v>#DIV/0!</v>
      </c>
      <c r="L61" s="38" t="str">
        <f ca="1">LEFT(Calcu!BC64)</f>
        <v>P</v>
      </c>
      <c r="M61" s="38" t="s">
        <v>742</v>
      </c>
      <c r="N61" s="38" t="s">
        <v>743</v>
      </c>
      <c r="O61" s="38" t="s">
        <v>744</v>
      </c>
      <c r="Q61" s="38" t="e">
        <f ca="1">Calcu!AU64</f>
        <v>#DIV/0!</v>
      </c>
    </row>
    <row r="62" spans="1:17" ht="15" customHeight="1">
      <c r="A62" s="286" t="str">
        <f>IF(Calcu!AC65=TRUE,"","삭제")</f>
        <v>삭제</v>
      </c>
      <c r="B62" s="289"/>
      <c r="C62" s="289"/>
      <c r="D62" s="289"/>
      <c r="E62" s="289"/>
      <c r="F62" s="173" t="e">
        <f ca="1">Calcu!AP65</f>
        <v>#VALUE!</v>
      </c>
      <c r="G62" s="173" t="str">
        <f>Calcu!AP$17</f>
        <v>g</v>
      </c>
      <c r="H62" s="173" t="e">
        <f ca="1">Calcu!BB65</f>
        <v>#VALUE!</v>
      </c>
      <c r="J62" s="38" t="e">
        <f ca="1">Calcu!AS65</f>
        <v>#DIV/0!</v>
      </c>
      <c r="K62" s="38" t="e">
        <f ca="1">Calcu!AR65</f>
        <v>#DIV/0!</v>
      </c>
      <c r="L62" s="38" t="str">
        <f ca="1">LEFT(Calcu!BC65)</f>
        <v>P</v>
      </c>
      <c r="M62" s="38" t="s">
        <v>742</v>
      </c>
      <c r="N62" s="38" t="s">
        <v>743</v>
      </c>
      <c r="O62" s="38" t="s">
        <v>744</v>
      </c>
      <c r="Q62" s="38" t="e">
        <f ca="1">Calcu!AU65</f>
        <v>#DIV/0!</v>
      </c>
    </row>
    <row r="63" spans="1:17" ht="15" customHeight="1">
      <c r="A63" s="286" t="str">
        <f>IF(Calcu!AC66=TRUE,"","삭제")</f>
        <v>삭제</v>
      </c>
      <c r="B63" s="289"/>
      <c r="C63" s="289"/>
      <c r="D63" s="289"/>
      <c r="E63" s="289"/>
      <c r="F63" s="173" t="e">
        <f ca="1">Calcu!AP66</f>
        <v>#VALUE!</v>
      </c>
      <c r="G63" s="173" t="str">
        <f>Calcu!AP$17</f>
        <v>g</v>
      </c>
      <c r="H63" s="173" t="e">
        <f ca="1">Calcu!BB66</f>
        <v>#VALUE!</v>
      </c>
      <c r="J63" s="38" t="e">
        <f ca="1">Calcu!AS66</f>
        <v>#DIV/0!</v>
      </c>
      <c r="K63" s="38" t="e">
        <f ca="1">Calcu!AR66</f>
        <v>#DIV/0!</v>
      </c>
      <c r="L63" s="38" t="str">
        <f ca="1">LEFT(Calcu!BC66)</f>
        <v>P</v>
      </c>
      <c r="M63" s="38" t="s">
        <v>742</v>
      </c>
      <c r="N63" s="38" t="s">
        <v>743</v>
      </c>
      <c r="O63" s="38" t="s">
        <v>744</v>
      </c>
      <c r="Q63" s="38" t="e">
        <f ca="1">Calcu!AU66</f>
        <v>#DIV/0!</v>
      </c>
    </row>
    <row r="64" spans="1:17" ht="15" customHeight="1">
      <c r="A64" s="286" t="str">
        <f>IF(Calcu!AC67=TRUE,"","삭제")</f>
        <v>삭제</v>
      </c>
      <c r="B64" s="289"/>
      <c r="C64" s="289"/>
      <c r="D64" s="289"/>
      <c r="E64" s="289"/>
      <c r="F64" s="173" t="e">
        <f ca="1">Calcu!AP67</f>
        <v>#VALUE!</v>
      </c>
      <c r="G64" s="173" t="str">
        <f>Calcu!AP$17</f>
        <v>g</v>
      </c>
      <c r="H64" s="173" t="e">
        <f ca="1">Calcu!BB67</f>
        <v>#VALUE!</v>
      </c>
      <c r="J64" s="38" t="e">
        <f ca="1">Calcu!AS67</f>
        <v>#DIV/0!</v>
      </c>
      <c r="K64" s="38" t="e">
        <f ca="1">Calcu!AR67</f>
        <v>#DIV/0!</v>
      </c>
      <c r="L64" s="38" t="str">
        <f ca="1">LEFT(Calcu!BC67)</f>
        <v>P</v>
      </c>
      <c r="M64" s="38" t="s">
        <v>742</v>
      </c>
      <c r="N64" s="38" t="s">
        <v>743</v>
      </c>
      <c r="O64" s="38" t="s">
        <v>744</v>
      </c>
      <c r="Q64" s="38" t="e">
        <f ca="1">Calcu!AU67</f>
        <v>#DIV/0!</v>
      </c>
    </row>
    <row r="65" spans="1:17" ht="15" customHeight="1">
      <c r="A65" s="286" t="str">
        <f>IF(Calcu!AC68=TRUE,"","삭제")</f>
        <v>삭제</v>
      </c>
      <c r="B65" s="289"/>
      <c r="C65" s="289"/>
      <c r="D65" s="289"/>
      <c r="E65" s="289"/>
      <c r="F65" s="173" t="e">
        <f ca="1">Calcu!AP68</f>
        <v>#VALUE!</v>
      </c>
      <c r="G65" s="173" t="str">
        <f>Calcu!AP$17</f>
        <v>g</v>
      </c>
      <c r="H65" s="173" t="e">
        <f ca="1">Calcu!BB68</f>
        <v>#VALUE!</v>
      </c>
      <c r="J65" s="38" t="e">
        <f ca="1">Calcu!AS68</f>
        <v>#DIV/0!</v>
      </c>
      <c r="K65" s="38" t="e">
        <f ca="1">Calcu!AR68</f>
        <v>#DIV/0!</v>
      </c>
      <c r="L65" s="38" t="str">
        <f ca="1">LEFT(Calcu!BC68)</f>
        <v>P</v>
      </c>
      <c r="M65" s="38" t="s">
        <v>742</v>
      </c>
      <c r="N65" s="38" t="s">
        <v>743</v>
      </c>
      <c r="O65" s="38" t="s">
        <v>744</v>
      </c>
      <c r="Q65" s="38" t="e">
        <f ca="1">Calcu!AU68</f>
        <v>#DIV/0!</v>
      </c>
    </row>
    <row r="66" spans="1:17" ht="15" customHeight="1">
      <c r="A66" s="286" t="str">
        <f>IF(Calcu!AC69=TRUE,"","삭제")</f>
        <v>삭제</v>
      </c>
      <c r="B66" s="289"/>
      <c r="C66" s="289"/>
      <c r="D66" s="289"/>
      <c r="E66" s="289"/>
      <c r="F66" s="173" t="e">
        <f ca="1">Calcu!AP69</f>
        <v>#VALUE!</v>
      </c>
      <c r="G66" s="173" t="str">
        <f>Calcu!AP$17</f>
        <v>g</v>
      </c>
      <c r="H66" s="173" t="e">
        <f ca="1">Calcu!BB69</f>
        <v>#VALUE!</v>
      </c>
      <c r="J66" s="38" t="e">
        <f ca="1">Calcu!AS69</f>
        <v>#DIV/0!</v>
      </c>
      <c r="K66" s="38" t="e">
        <f ca="1">Calcu!AR69</f>
        <v>#DIV/0!</v>
      </c>
      <c r="L66" s="38" t="str">
        <f ca="1">LEFT(Calcu!BC69)</f>
        <v>P</v>
      </c>
      <c r="M66" s="38" t="s">
        <v>742</v>
      </c>
      <c r="N66" s="38" t="s">
        <v>743</v>
      </c>
      <c r="O66" s="38" t="s">
        <v>744</v>
      </c>
      <c r="Q66" s="38" t="e">
        <f ca="1">Calcu!AU69</f>
        <v>#DIV/0!</v>
      </c>
    </row>
    <row r="67" spans="1:17" ht="15" customHeight="1">
      <c r="A67" s="286" t="str">
        <f>IF(Calcu!AC70=TRUE,"","삭제")</f>
        <v>삭제</v>
      </c>
      <c r="B67" s="289"/>
      <c r="C67" s="289"/>
      <c r="D67" s="289"/>
      <c r="E67" s="289"/>
      <c r="F67" s="173" t="e">
        <f ca="1">Calcu!AP70</f>
        <v>#VALUE!</v>
      </c>
      <c r="G67" s="173" t="str">
        <f>Calcu!AP$17</f>
        <v>g</v>
      </c>
      <c r="H67" s="173" t="e">
        <f ca="1">Calcu!BB70</f>
        <v>#VALUE!</v>
      </c>
      <c r="J67" s="38" t="e">
        <f ca="1">Calcu!AS70</f>
        <v>#DIV/0!</v>
      </c>
      <c r="K67" s="38" t="e">
        <f ca="1">Calcu!AR70</f>
        <v>#DIV/0!</v>
      </c>
      <c r="L67" s="38" t="str">
        <f ca="1">LEFT(Calcu!BC70)</f>
        <v>P</v>
      </c>
      <c r="M67" s="38" t="s">
        <v>742</v>
      </c>
      <c r="N67" s="38" t="s">
        <v>743</v>
      </c>
      <c r="O67" s="38" t="s">
        <v>744</v>
      </c>
      <c r="Q67" s="38" t="e">
        <f ca="1">Calcu!AU70</f>
        <v>#DIV/0!</v>
      </c>
    </row>
    <row r="68" spans="1:17" ht="15" customHeight="1">
      <c r="A68" s="286" t="str">
        <f>IF(Calcu!AC71=TRUE,"","삭제")</f>
        <v>삭제</v>
      </c>
      <c r="B68" s="289"/>
      <c r="C68" s="289"/>
      <c r="D68" s="289"/>
      <c r="E68" s="289"/>
      <c r="F68" s="173" t="e">
        <f ca="1">Calcu!AP71</f>
        <v>#VALUE!</v>
      </c>
      <c r="G68" s="173" t="str">
        <f>Calcu!AP$17</f>
        <v>g</v>
      </c>
      <c r="H68" s="173" t="e">
        <f ca="1">Calcu!BB71</f>
        <v>#VALUE!</v>
      </c>
      <c r="J68" s="38" t="e">
        <f ca="1">Calcu!AS71</f>
        <v>#DIV/0!</v>
      </c>
      <c r="K68" s="38" t="e">
        <f ca="1">Calcu!AR71</f>
        <v>#DIV/0!</v>
      </c>
      <c r="L68" s="38" t="str">
        <f ca="1">LEFT(Calcu!BC71)</f>
        <v>P</v>
      </c>
      <c r="M68" s="38" t="s">
        <v>742</v>
      </c>
      <c r="N68" s="38" t="s">
        <v>743</v>
      </c>
      <c r="O68" s="38" t="s">
        <v>744</v>
      </c>
      <c r="Q68" s="38" t="e">
        <f ca="1">Calcu!AU71</f>
        <v>#DIV/0!</v>
      </c>
    </row>
    <row r="69" spans="1:17" ht="15" customHeight="1">
      <c r="A69" s="286" t="str">
        <f>IF(Calcu!AC72=TRUE,"","삭제")</f>
        <v>삭제</v>
      </c>
      <c r="B69" s="289"/>
      <c r="C69" s="289"/>
      <c r="D69" s="289"/>
      <c r="E69" s="289"/>
      <c r="F69" s="173" t="e">
        <f ca="1">Calcu!AP72</f>
        <v>#VALUE!</v>
      </c>
      <c r="G69" s="173" t="str">
        <f>Calcu!AP$17</f>
        <v>g</v>
      </c>
      <c r="H69" s="173" t="e">
        <f ca="1">Calcu!BB72</f>
        <v>#VALUE!</v>
      </c>
      <c r="J69" s="38" t="e">
        <f ca="1">Calcu!AS72</f>
        <v>#DIV/0!</v>
      </c>
      <c r="K69" s="38" t="e">
        <f ca="1">Calcu!AR72</f>
        <v>#DIV/0!</v>
      </c>
      <c r="L69" s="38" t="str">
        <f ca="1">LEFT(Calcu!BC72)</f>
        <v>P</v>
      </c>
      <c r="M69" s="38" t="s">
        <v>742</v>
      </c>
      <c r="N69" s="38" t="s">
        <v>743</v>
      </c>
      <c r="O69" s="38" t="s">
        <v>744</v>
      </c>
      <c r="Q69" s="38" t="e">
        <f ca="1">Calcu!AU72</f>
        <v>#DIV/0!</v>
      </c>
    </row>
    <row r="70" spans="1:17" ht="15" customHeight="1">
      <c r="A70" s="286" t="str">
        <f>IF(Calcu!AC73=TRUE,"","삭제")</f>
        <v>삭제</v>
      </c>
      <c r="B70" s="289"/>
      <c r="C70" s="289"/>
      <c r="D70" s="289"/>
      <c r="E70" s="289"/>
      <c r="F70" s="173" t="e">
        <f ca="1">Calcu!AP73</f>
        <v>#VALUE!</v>
      </c>
      <c r="G70" s="173" t="str">
        <f>Calcu!AP$17</f>
        <v>g</v>
      </c>
      <c r="H70" s="173" t="e">
        <f ca="1">Calcu!BB73</f>
        <v>#VALUE!</v>
      </c>
      <c r="J70" s="38" t="e">
        <f ca="1">Calcu!AS73</f>
        <v>#DIV/0!</v>
      </c>
      <c r="K70" s="38" t="e">
        <f ca="1">Calcu!AR73</f>
        <v>#DIV/0!</v>
      </c>
      <c r="L70" s="38" t="str">
        <f ca="1">LEFT(Calcu!BC73)</f>
        <v>P</v>
      </c>
      <c r="M70" s="38" t="s">
        <v>742</v>
      </c>
      <c r="N70" s="38" t="s">
        <v>743</v>
      </c>
      <c r="O70" s="38" t="s">
        <v>744</v>
      </c>
      <c r="Q70" s="38" t="e">
        <f ca="1">Calcu!AU73</f>
        <v>#DIV/0!</v>
      </c>
    </row>
    <row r="71" spans="1:17" ht="15" customHeight="1">
      <c r="A71" s="286" t="str">
        <f>IF(Calcu!AC74=TRUE,"","삭제")</f>
        <v>삭제</v>
      </c>
      <c r="B71" s="289"/>
      <c r="C71" s="289"/>
      <c r="D71" s="289"/>
      <c r="E71" s="289"/>
      <c r="F71" s="173" t="e">
        <f ca="1">Calcu!AP74</f>
        <v>#VALUE!</v>
      </c>
      <c r="G71" s="173" t="str">
        <f>Calcu!AP$17</f>
        <v>g</v>
      </c>
      <c r="H71" s="173" t="e">
        <f ca="1">Calcu!BB74</f>
        <v>#VALUE!</v>
      </c>
      <c r="J71" s="38" t="e">
        <f ca="1">Calcu!AS74</f>
        <v>#DIV/0!</v>
      </c>
      <c r="K71" s="38" t="e">
        <f ca="1">Calcu!AR74</f>
        <v>#DIV/0!</v>
      </c>
      <c r="L71" s="38" t="str">
        <f ca="1">LEFT(Calcu!BC74)</f>
        <v>P</v>
      </c>
      <c r="M71" s="38" t="s">
        <v>742</v>
      </c>
      <c r="N71" s="38" t="s">
        <v>743</v>
      </c>
      <c r="O71" s="38" t="s">
        <v>744</v>
      </c>
      <c r="Q71" s="38" t="e">
        <f ca="1">Calcu!AU74</f>
        <v>#DIV/0!</v>
      </c>
    </row>
    <row r="72" spans="1:17" ht="15" customHeight="1">
      <c r="A72" s="286" t="str">
        <f>IF(Calcu!AC75=TRUE,"","삭제")</f>
        <v>삭제</v>
      </c>
      <c r="B72" s="289"/>
      <c r="C72" s="289"/>
      <c r="D72" s="289"/>
      <c r="E72" s="289"/>
      <c r="F72" s="173" t="e">
        <f ca="1">Calcu!AP75</f>
        <v>#VALUE!</v>
      </c>
      <c r="G72" s="173" t="str">
        <f>Calcu!AP$17</f>
        <v>g</v>
      </c>
      <c r="H72" s="173" t="e">
        <f ca="1">Calcu!BB75</f>
        <v>#VALUE!</v>
      </c>
      <c r="J72" s="38" t="e">
        <f ca="1">Calcu!AS75</f>
        <v>#DIV/0!</v>
      </c>
      <c r="K72" s="38" t="e">
        <f ca="1">Calcu!AR75</f>
        <v>#DIV/0!</v>
      </c>
      <c r="L72" s="38" t="str">
        <f ca="1">LEFT(Calcu!BC75)</f>
        <v>P</v>
      </c>
      <c r="M72" s="38" t="s">
        <v>742</v>
      </c>
      <c r="N72" s="38" t="s">
        <v>743</v>
      </c>
      <c r="O72" s="38" t="s">
        <v>744</v>
      </c>
      <c r="Q72" s="38" t="e">
        <f ca="1">Calcu!AU75</f>
        <v>#DIV/0!</v>
      </c>
    </row>
    <row r="73" spans="1:17" ht="15" customHeight="1">
      <c r="A73" s="286" t="str">
        <f>IF(Calcu!AC76=TRUE,"","삭제")</f>
        <v>삭제</v>
      </c>
      <c r="B73" s="289"/>
      <c r="C73" s="289"/>
      <c r="D73" s="289"/>
      <c r="E73" s="289"/>
      <c r="F73" s="173" t="e">
        <f ca="1">Calcu!AP76</f>
        <v>#VALUE!</v>
      </c>
      <c r="G73" s="173" t="str">
        <f>Calcu!AP$17</f>
        <v>g</v>
      </c>
      <c r="H73" s="173" t="e">
        <f ca="1">Calcu!BB76</f>
        <v>#VALUE!</v>
      </c>
      <c r="J73" s="38" t="e">
        <f ca="1">Calcu!AS76</f>
        <v>#DIV/0!</v>
      </c>
      <c r="K73" s="38" t="e">
        <f ca="1">Calcu!AR76</f>
        <v>#DIV/0!</v>
      </c>
      <c r="L73" s="38" t="str">
        <f ca="1">LEFT(Calcu!BC76)</f>
        <v>P</v>
      </c>
      <c r="M73" s="38" t="s">
        <v>742</v>
      </c>
      <c r="N73" s="38" t="s">
        <v>743</v>
      </c>
      <c r="O73" s="38" t="s">
        <v>744</v>
      </c>
      <c r="Q73" s="38" t="e">
        <f ca="1">Calcu!AU76</f>
        <v>#DIV/0!</v>
      </c>
    </row>
    <row r="74" spans="1:17" ht="15" customHeight="1">
      <c r="A74" s="286" t="str">
        <f>IF(Calcu!AC77=TRUE,"","삭제")</f>
        <v>삭제</v>
      </c>
      <c r="B74" s="289"/>
      <c r="C74" s="289"/>
      <c r="D74" s="289"/>
      <c r="E74" s="289"/>
      <c r="F74" s="173" t="e">
        <f ca="1">Calcu!AP77</f>
        <v>#VALUE!</v>
      </c>
      <c r="G74" s="173" t="str">
        <f>Calcu!AP$17</f>
        <v>g</v>
      </c>
      <c r="H74" s="173" t="e">
        <f ca="1">Calcu!BB77</f>
        <v>#VALUE!</v>
      </c>
      <c r="J74" s="38" t="e">
        <f ca="1">Calcu!AS77</f>
        <v>#DIV/0!</v>
      </c>
      <c r="K74" s="38" t="e">
        <f ca="1">Calcu!AR77</f>
        <v>#DIV/0!</v>
      </c>
      <c r="L74" s="38" t="str">
        <f ca="1">LEFT(Calcu!BC77)</f>
        <v>P</v>
      </c>
      <c r="M74" s="38" t="s">
        <v>742</v>
      </c>
      <c r="N74" s="38" t="s">
        <v>743</v>
      </c>
      <c r="O74" s="38" t="s">
        <v>744</v>
      </c>
      <c r="Q74" s="38" t="e">
        <f ca="1">Calcu!AU77</f>
        <v>#DIV/0!</v>
      </c>
    </row>
    <row r="75" spans="1:17" ht="15" customHeight="1">
      <c r="A75" s="286" t="str">
        <f>IF(Calcu!AC78=TRUE,"","삭제")</f>
        <v>삭제</v>
      </c>
      <c r="B75" s="289"/>
      <c r="C75" s="289"/>
      <c r="D75" s="289"/>
      <c r="E75" s="289"/>
      <c r="F75" s="173" t="e">
        <f ca="1">Calcu!AP78</f>
        <v>#VALUE!</v>
      </c>
      <c r="G75" s="173" t="str">
        <f>Calcu!AP$17</f>
        <v>g</v>
      </c>
      <c r="H75" s="173" t="e">
        <f ca="1">Calcu!BB78</f>
        <v>#VALUE!</v>
      </c>
      <c r="J75" s="38" t="e">
        <f ca="1">Calcu!AS78</f>
        <v>#DIV/0!</v>
      </c>
      <c r="K75" s="38" t="e">
        <f ca="1">Calcu!AR78</f>
        <v>#DIV/0!</v>
      </c>
      <c r="L75" s="38" t="str">
        <f ca="1">LEFT(Calcu!BC78)</f>
        <v>P</v>
      </c>
      <c r="M75" s="38" t="s">
        <v>742</v>
      </c>
      <c r="N75" s="38" t="s">
        <v>743</v>
      </c>
      <c r="O75" s="38" t="s">
        <v>744</v>
      </c>
      <c r="Q75" s="38" t="e">
        <f ca="1">Calcu!AU78</f>
        <v>#DIV/0!</v>
      </c>
    </row>
    <row r="76" spans="1:17" ht="15" customHeight="1">
      <c r="A76" s="286" t="str">
        <f>IF(Calcu!AC79=TRUE,"","삭제")</f>
        <v>삭제</v>
      </c>
      <c r="B76" s="289"/>
      <c r="C76" s="289"/>
      <c r="D76" s="289"/>
      <c r="E76" s="289"/>
      <c r="F76" s="173" t="e">
        <f ca="1">Calcu!AP79</f>
        <v>#VALUE!</v>
      </c>
      <c r="G76" s="173" t="str">
        <f>Calcu!AP$17</f>
        <v>g</v>
      </c>
      <c r="H76" s="173" t="e">
        <f ca="1">Calcu!BB79</f>
        <v>#VALUE!</v>
      </c>
      <c r="J76" s="38" t="e">
        <f ca="1">Calcu!AS79</f>
        <v>#DIV/0!</v>
      </c>
      <c r="K76" s="38" t="e">
        <f ca="1">Calcu!AR79</f>
        <v>#DIV/0!</v>
      </c>
      <c r="L76" s="38" t="str">
        <f ca="1">LEFT(Calcu!BC79)</f>
        <v>P</v>
      </c>
      <c r="M76" s="38" t="s">
        <v>742</v>
      </c>
      <c r="N76" s="38" t="s">
        <v>743</v>
      </c>
      <c r="O76" s="38" t="s">
        <v>744</v>
      </c>
      <c r="Q76" s="38" t="e">
        <f ca="1">Calcu!AU79</f>
        <v>#DIV/0!</v>
      </c>
    </row>
    <row r="77" spans="1:17" ht="15" customHeight="1">
      <c r="A77" s="286" t="str">
        <f>IF(Calcu!AC80=TRUE,"","삭제")</f>
        <v>삭제</v>
      </c>
      <c r="B77" s="289"/>
      <c r="C77" s="289"/>
      <c r="D77" s="289"/>
      <c r="E77" s="289"/>
      <c r="F77" s="173" t="e">
        <f ca="1">Calcu!AP80</f>
        <v>#VALUE!</v>
      </c>
      <c r="G77" s="173" t="str">
        <f>Calcu!AP$17</f>
        <v>g</v>
      </c>
      <c r="H77" s="173" t="e">
        <f ca="1">Calcu!BB80</f>
        <v>#VALUE!</v>
      </c>
      <c r="J77" s="38" t="e">
        <f ca="1">Calcu!AS80</f>
        <v>#DIV/0!</v>
      </c>
      <c r="K77" s="38" t="e">
        <f ca="1">Calcu!AR80</f>
        <v>#DIV/0!</v>
      </c>
      <c r="L77" s="38" t="str">
        <f ca="1">LEFT(Calcu!BC80)</f>
        <v>P</v>
      </c>
      <c r="M77" s="38" t="s">
        <v>742</v>
      </c>
      <c r="N77" s="38" t="s">
        <v>743</v>
      </c>
      <c r="O77" s="38" t="s">
        <v>744</v>
      </c>
      <c r="Q77" s="38" t="e">
        <f ca="1">Calcu!AU80</f>
        <v>#DIV/0!</v>
      </c>
    </row>
    <row r="78" spans="1:17" ht="15" customHeight="1">
      <c r="A78" s="286" t="str">
        <f>IF(Calcu!AC81=TRUE,"","삭제")</f>
        <v>삭제</v>
      </c>
      <c r="B78" s="289"/>
      <c r="C78" s="289"/>
      <c r="D78" s="289"/>
      <c r="E78" s="289"/>
      <c r="F78" s="173" t="e">
        <f ca="1">Calcu!AP81</f>
        <v>#VALUE!</v>
      </c>
      <c r="G78" s="173" t="str">
        <f>Calcu!AP$17</f>
        <v>g</v>
      </c>
      <c r="H78" s="173" t="e">
        <f ca="1">Calcu!BB81</f>
        <v>#VALUE!</v>
      </c>
      <c r="J78" s="38" t="e">
        <f ca="1">Calcu!AS81</f>
        <v>#DIV/0!</v>
      </c>
      <c r="K78" s="38" t="e">
        <f ca="1">Calcu!AR81</f>
        <v>#DIV/0!</v>
      </c>
      <c r="L78" s="38" t="str">
        <f ca="1">LEFT(Calcu!BC81)</f>
        <v>P</v>
      </c>
      <c r="M78" s="38" t="s">
        <v>742</v>
      </c>
      <c r="N78" s="38" t="s">
        <v>743</v>
      </c>
      <c r="O78" s="38" t="s">
        <v>744</v>
      </c>
      <c r="Q78" s="38" t="e">
        <f ca="1">Calcu!AU81</f>
        <v>#DIV/0!</v>
      </c>
    </row>
    <row r="79" spans="1:17" ht="15" customHeight="1">
      <c r="A79" s="286" t="str">
        <f>IF(Calcu!AC82=TRUE,"","삭제")</f>
        <v>삭제</v>
      </c>
      <c r="B79" s="289"/>
      <c r="C79" s="289"/>
      <c r="D79" s="289"/>
      <c r="E79" s="289"/>
      <c r="F79" s="173" t="e">
        <f ca="1">Calcu!AP82</f>
        <v>#VALUE!</v>
      </c>
      <c r="G79" s="173" t="str">
        <f>Calcu!AP$17</f>
        <v>g</v>
      </c>
      <c r="H79" s="173" t="e">
        <f ca="1">Calcu!BB82</f>
        <v>#VALUE!</v>
      </c>
      <c r="J79" s="38" t="e">
        <f ca="1">Calcu!AS82</f>
        <v>#DIV/0!</v>
      </c>
      <c r="K79" s="38" t="e">
        <f ca="1">Calcu!AR82</f>
        <v>#DIV/0!</v>
      </c>
      <c r="L79" s="38" t="str">
        <f ca="1">LEFT(Calcu!BC82)</f>
        <v>P</v>
      </c>
      <c r="M79" s="38" t="s">
        <v>742</v>
      </c>
      <c r="N79" s="38" t="s">
        <v>743</v>
      </c>
      <c r="O79" s="38" t="s">
        <v>744</v>
      </c>
      <c r="Q79" s="38" t="e">
        <f ca="1">Calcu!AU82</f>
        <v>#DIV/0!</v>
      </c>
    </row>
    <row r="80" spans="1:17" ht="15" customHeight="1">
      <c r="A80" s="286" t="str">
        <f>IF(Calcu!AC83=TRUE,"","삭제")</f>
        <v>삭제</v>
      </c>
      <c r="B80" s="289"/>
      <c r="C80" s="289"/>
      <c r="D80" s="289"/>
      <c r="E80" s="289"/>
      <c r="F80" s="173" t="e">
        <f ca="1">Calcu!AP83</f>
        <v>#VALUE!</v>
      </c>
      <c r="G80" s="173" t="str">
        <f>Calcu!AP$17</f>
        <v>g</v>
      </c>
      <c r="H80" s="173" t="e">
        <f ca="1">Calcu!BB83</f>
        <v>#VALUE!</v>
      </c>
      <c r="J80" s="38" t="e">
        <f ca="1">Calcu!AS83</f>
        <v>#DIV/0!</v>
      </c>
      <c r="K80" s="38" t="e">
        <f ca="1">Calcu!AR83</f>
        <v>#DIV/0!</v>
      </c>
      <c r="L80" s="38" t="str">
        <f ca="1">LEFT(Calcu!BC83)</f>
        <v>P</v>
      </c>
      <c r="M80" s="38" t="s">
        <v>742</v>
      </c>
      <c r="N80" s="38" t="s">
        <v>743</v>
      </c>
      <c r="O80" s="38" t="s">
        <v>744</v>
      </c>
      <c r="Q80" s="38" t="e">
        <f ca="1">Calcu!AU83</f>
        <v>#DIV/0!</v>
      </c>
    </row>
    <row r="81" spans="1:17" ht="15" customHeight="1">
      <c r="A81" s="286" t="str">
        <f>IF(Calcu!AC84=TRUE,"","삭제")</f>
        <v>삭제</v>
      </c>
      <c r="B81" s="289"/>
      <c r="C81" s="289"/>
      <c r="D81" s="289"/>
      <c r="E81" s="289"/>
      <c r="F81" s="173" t="e">
        <f ca="1">Calcu!AP84</f>
        <v>#VALUE!</v>
      </c>
      <c r="G81" s="173" t="str">
        <f>Calcu!AP$17</f>
        <v>g</v>
      </c>
      <c r="H81" s="173" t="e">
        <f ca="1">Calcu!BB84</f>
        <v>#VALUE!</v>
      </c>
      <c r="J81" s="38" t="e">
        <f ca="1">Calcu!AS84</f>
        <v>#DIV/0!</v>
      </c>
      <c r="K81" s="38" t="e">
        <f ca="1">Calcu!AR84</f>
        <v>#DIV/0!</v>
      </c>
      <c r="L81" s="38" t="str">
        <f ca="1">LEFT(Calcu!BC84)</f>
        <v>P</v>
      </c>
      <c r="M81" s="38" t="s">
        <v>742</v>
      </c>
      <c r="N81" s="38" t="s">
        <v>743</v>
      </c>
      <c r="O81" s="38" t="s">
        <v>744</v>
      </c>
      <c r="Q81" s="38" t="e">
        <f ca="1">Calcu!AU84</f>
        <v>#DIV/0!</v>
      </c>
    </row>
    <row r="82" spans="1:17" ht="15" customHeight="1">
      <c r="A82" s="286" t="str">
        <f>IF(Calcu!AC85=TRUE,"","삭제")</f>
        <v>삭제</v>
      </c>
      <c r="B82" s="289"/>
      <c r="C82" s="289"/>
      <c r="D82" s="289"/>
      <c r="E82" s="289"/>
      <c r="F82" s="173" t="e">
        <f ca="1">Calcu!AP85</f>
        <v>#VALUE!</v>
      </c>
      <c r="G82" s="173" t="str">
        <f>Calcu!AP$17</f>
        <v>g</v>
      </c>
      <c r="H82" s="173" t="e">
        <f ca="1">Calcu!BB85</f>
        <v>#VALUE!</v>
      </c>
      <c r="J82" s="38" t="e">
        <f ca="1">Calcu!AS85</f>
        <v>#DIV/0!</v>
      </c>
      <c r="K82" s="38" t="e">
        <f ca="1">Calcu!AR85</f>
        <v>#DIV/0!</v>
      </c>
      <c r="L82" s="38" t="str">
        <f ca="1">LEFT(Calcu!BC85)</f>
        <v>P</v>
      </c>
      <c r="M82" s="38" t="s">
        <v>742</v>
      </c>
      <c r="N82" s="38" t="s">
        <v>743</v>
      </c>
      <c r="O82" s="38" t="s">
        <v>744</v>
      </c>
      <c r="Q82" s="38" t="e">
        <f ca="1">Calcu!AU85</f>
        <v>#DIV/0!</v>
      </c>
    </row>
    <row r="83" spans="1:17" ht="15" customHeight="1">
      <c r="A83" s="286" t="str">
        <f>IF(Calcu!AC86=TRUE,"","삭제")</f>
        <v>삭제</v>
      </c>
      <c r="B83" s="289"/>
      <c r="C83" s="289"/>
      <c r="D83" s="289"/>
      <c r="E83" s="289"/>
      <c r="F83" s="173" t="e">
        <f ca="1">Calcu!AP86</f>
        <v>#VALUE!</v>
      </c>
      <c r="G83" s="173" t="str">
        <f>Calcu!AP$17</f>
        <v>g</v>
      </c>
      <c r="H83" s="173" t="e">
        <f ca="1">Calcu!BB86</f>
        <v>#VALUE!</v>
      </c>
      <c r="J83" s="38" t="e">
        <f ca="1">Calcu!AS86</f>
        <v>#DIV/0!</v>
      </c>
      <c r="K83" s="38" t="e">
        <f ca="1">Calcu!AR86</f>
        <v>#DIV/0!</v>
      </c>
      <c r="L83" s="38" t="str">
        <f ca="1">LEFT(Calcu!BC86)</f>
        <v>P</v>
      </c>
      <c r="M83" s="38" t="s">
        <v>742</v>
      </c>
      <c r="N83" s="38" t="s">
        <v>743</v>
      </c>
      <c r="O83" s="38" t="s">
        <v>744</v>
      </c>
      <c r="Q83" s="38" t="e">
        <f ca="1">Calcu!AU86</f>
        <v>#DIV/0!</v>
      </c>
    </row>
    <row r="84" spans="1:17" ht="15" customHeight="1">
      <c r="A84" s="286" t="str">
        <f>IF(Calcu!AC87=TRUE,"","삭제")</f>
        <v>삭제</v>
      </c>
      <c r="B84" s="289"/>
      <c r="C84" s="289"/>
      <c r="D84" s="289"/>
      <c r="E84" s="289"/>
      <c r="F84" s="173" t="e">
        <f ca="1">Calcu!AP87</f>
        <v>#VALUE!</v>
      </c>
      <c r="G84" s="173" t="str">
        <f>Calcu!AP$17</f>
        <v>g</v>
      </c>
      <c r="H84" s="173" t="e">
        <f ca="1">Calcu!BB87</f>
        <v>#VALUE!</v>
      </c>
      <c r="J84" s="38" t="e">
        <f ca="1">Calcu!AS87</f>
        <v>#DIV/0!</v>
      </c>
      <c r="K84" s="38" t="e">
        <f ca="1">Calcu!AR87</f>
        <v>#DIV/0!</v>
      </c>
      <c r="L84" s="38" t="str">
        <f ca="1">LEFT(Calcu!BC87)</f>
        <v>P</v>
      </c>
      <c r="M84" s="38" t="s">
        <v>742</v>
      </c>
      <c r="N84" s="38" t="s">
        <v>743</v>
      </c>
      <c r="O84" s="38" t="s">
        <v>744</v>
      </c>
      <c r="Q84" s="38" t="e">
        <f ca="1">Calcu!AU87</f>
        <v>#DIV/0!</v>
      </c>
    </row>
    <row r="85" spans="1:17" ht="15" customHeight="1">
      <c r="A85" s="286" t="str">
        <f>IF(Calcu!AC88=TRUE,"","삭제")</f>
        <v>삭제</v>
      </c>
      <c r="B85" s="289"/>
      <c r="C85" s="289"/>
      <c r="D85" s="289"/>
      <c r="E85" s="289"/>
      <c r="F85" s="173" t="e">
        <f ca="1">Calcu!AP88</f>
        <v>#VALUE!</v>
      </c>
      <c r="G85" s="173" t="str">
        <f>Calcu!AP$17</f>
        <v>g</v>
      </c>
      <c r="H85" s="173" t="e">
        <f ca="1">Calcu!BB88</f>
        <v>#VALUE!</v>
      </c>
      <c r="J85" s="38" t="e">
        <f ca="1">Calcu!AS88</f>
        <v>#DIV/0!</v>
      </c>
      <c r="K85" s="38" t="e">
        <f ca="1">Calcu!AR88</f>
        <v>#DIV/0!</v>
      </c>
      <c r="L85" s="38" t="str">
        <f ca="1">LEFT(Calcu!BC88)</f>
        <v>P</v>
      </c>
      <c r="M85" s="38" t="s">
        <v>742</v>
      </c>
      <c r="N85" s="38" t="s">
        <v>743</v>
      </c>
      <c r="O85" s="38" t="s">
        <v>744</v>
      </c>
      <c r="Q85" s="38" t="e">
        <f ca="1">Calcu!AU88</f>
        <v>#DIV/0!</v>
      </c>
    </row>
    <row r="86" spans="1:17" ht="15" customHeight="1">
      <c r="A86" s="286" t="str">
        <f>IF(Calcu!AC89=TRUE,"","삭제")</f>
        <v>삭제</v>
      </c>
      <c r="B86" s="289"/>
      <c r="C86" s="289"/>
      <c r="D86" s="289"/>
      <c r="E86" s="289"/>
      <c r="F86" s="173" t="e">
        <f ca="1">Calcu!AP89</f>
        <v>#VALUE!</v>
      </c>
      <c r="G86" s="173" t="str">
        <f>Calcu!AP$17</f>
        <v>g</v>
      </c>
      <c r="H86" s="173" t="e">
        <f ca="1">Calcu!BB89</f>
        <v>#VALUE!</v>
      </c>
      <c r="J86" s="38" t="e">
        <f ca="1">Calcu!AS89</f>
        <v>#DIV/0!</v>
      </c>
      <c r="K86" s="38" t="e">
        <f ca="1">Calcu!AR89</f>
        <v>#DIV/0!</v>
      </c>
      <c r="L86" s="38" t="str">
        <f ca="1">LEFT(Calcu!BC89)</f>
        <v>P</v>
      </c>
      <c r="M86" s="38" t="s">
        <v>742</v>
      </c>
      <c r="N86" s="38" t="s">
        <v>743</v>
      </c>
      <c r="O86" s="38" t="s">
        <v>744</v>
      </c>
      <c r="Q86" s="38" t="e">
        <f ca="1">Calcu!AU89</f>
        <v>#DIV/0!</v>
      </c>
    </row>
    <row r="87" spans="1:17" ht="15" customHeight="1">
      <c r="A87" s="286" t="str">
        <f>IF(Calcu!AC90=TRUE,"","삭제")</f>
        <v>삭제</v>
      </c>
      <c r="B87" s="289"/>
      <c r="C87" s="289"/>
      <c r="D87" s="289"/>
      <c r="E87" s="289"/>
      <c r="F87" s="173" t="e">
        <f ca="1">Calcu!AP90</f>
        <v>#VALUE!</v>
      </c>
      <c r="G87" s="173" t="str">
        <f>Calcu!AP$17</f>
        <v>g</v>
      </c>
      <c r="H87" s="173" t="e">
        <f ca="1">Calcu!BB90</f>
        <v>#VALUE!</v>
      </c>
      <c r="J87" s="38" t="e">
        <f ca="1">Calcu!AS90</f>
        <v>#DIV/0!</v>
      </c>
      <c r="K87" s="38" t="e">
        <f ca="1">Calcu!AR90</f>
        <v>#DIV/0!</v>
      </c>
      <c r="L87" s="38" t="str">
        <f ca="1">LEFT(Calcu!BC90)</f>
        <v>P</v>
      </c>
      <c r="M87" s="38" t="s">
        <v>742</v>
      </c>
      <c r="N87" s="38" t="s">
        <v>743</v>
      </c>
      <c r="O87" s="38" t="s">
        <v>744</v>
      </c>
      <c r="Q87" s="38" t="e">
        <f ca="1">Calcu!AU90</f>
        <v>#DIV/0!</v>
      </c>
    </row>
    <row r="88" spans="1:17" ht="15" customHeight="1">
      <c r="A88" s="286" t="str">
        <f>IF(Calcu!AC91=TRUE,"","삭제")</f>
        <v>삭제</v>
      </c>
      <c r="B88" s="289"/>
      <c r="C88" s="289"/>
      <c r="D88" s="289"/>
      <c r="E88" s="289"/>
      <c r="F88" s="173" t="e">
        <f ca="1">Calcu!AP91</f>
        <v>#VALUE!</v>
      </c>
      <c r="G88" s="173" t="str">
        <f>Calcu!AP$17</f>
        <v>g</v>
      </c>
      <c r="H88" s="173" t="e">
        <f ca="1">Calcu!BB91</f>
        <v>#VALUE!</v>
      </c>
      <c r="J88" s="38" t="e">
        <f ca="1">Calcu!AS91</f>
        <v>#DIV/0!</v>
      </c>
      <c r="K88" s="38" t="e">
        <f ca="1">Calcu!AR91</f>
        <v>#DIV/0!</v>
      </c>
      <c r="L88" s="38" t="str">
        <f ca="1">LEFT(Calcu!BC91)</f>
        <v>P</v>
      </c>
      <c r="M88" s="38" t="s">
        <v>742</v>
      </c>
      <c r="N88" s="38" t="s">
        <v>743</v>
      </c>
      <c r="O88" s="38" t="s">
        <v>744</v>
      </c>
      <c r="Q88" s="38" t="e">
        <f ca="1">Calcu!AU91</f>
        <v>#DIV/0!</v>
      </c>
    </row>
    <row r="89" spans="1:17" ht="15" customHeight="1">
      <c r="A89" s="286" t="str">
        <f>IF(Calcu!AC92=TRUE,"","삭제")</f>
        <v>삭제</v>
      </c>
      <c r="B89" s="289"/>
      <c r="C89" s="289"/>
      <c r="D89" s="289"/>
      <c r="E89" s="289"/>
      <c r="F89" s="173" t="e">
        <f ca="1">Calcu!AP92</f>
        <v>#VALUE!</v>
      </c>
      <c r="G89" s="173" t="str">
        <f>Calcu!AP$17</f>
        <v>g</v>
      </c>
      <c r="H89" s="173" t="e">
        <f ca="1">Calcu!BB92</f>
        <v>#VALUE!</v>
      </c>
      <c r="J89" s="38" t="e">
        <f ca="1">Calcu!AS92</f>
        <v>#DIV/0!</v>
      </c>
      <c r="K89" s="38" t="e">
        <f ca="1">Calcu!AR92</f>
        <v>#DIV/0!</v>
      </c>
      <c r="L89" s="38" t="str">
        <f ca="1">LEFT(Calcu!BC92)</f>
        <v>P</v>
      </c>
      <c r="M89" s="38" t="s">
        <v>742</v>
      </c>
      <c r="N89" s="38" t="s">
        <v>743</v>
      </c>
      <c r="O89" s="38" t="s">
        <v>744</v>
      </c>
      <c r="Q89" s="38" t="e">
        <f ca="1">Calcu!AU92</f>
        <v>#DIV/0!</v>
      </c>
    </row>
    <row r="90" spans="1:17" ht="15" customHeight="1">
      <c r="A90" s="286" t="str">
        <f>IF(Calcu!AC93=TRUE,"","삭제")</f>
        <v>삭제</v>
      </c>
      <c r="B90" s="289"/>
      <c r="C90" s="289"/>
      <c r="D90" s="289"/>
      <c r="E90" s="289"/>
      <c r="F90" s="173" t="e">
        <f ca="1">Calcu!AP93</f>
        <v>#VALUE!</v>
      </c>
      <c r="G90" s="173" t="str">
        <f>Calcu!AP$17</f>
        <v>g</v>
      </c>
      <c r="H90" s="173" t="e">
        <f ca="1">Calcu!BB93</f>
        <v>#VALUE!</v>
      </c>
      <c r="J90" s="38" t="e">
        <f ca="1">Calcu!AS93</f>
        <v>#DIV/0!</v>
      </c>
      <c r="K90" s="38" t="e">
        <f ca="1">Calcu!AR93</f>
        <v>#DIV/0!</v>
      </c>
      <c r="L90" s="38" t="str">
        <f ca="1">LEFT(Calcu!BC93)</f>
        <v>P</v>
      </c>
      <c r="M90" s="38" t="s">
        <v>742</v>
      </c>
      <c r="N90" s="38" t="s">
        <v>743</v>
      </c>
      <c r="O90" s="38" t="s">
        <v>744</v>
      </c>
      <c r="Q90" s="38" t="e">
        <f ca="1">Calcu!AU93</f>
        <v>#DIV/0!</v>
      </c>
    </row>
    <row r="91" spans="1:17" ht="15" customHeight="1">
      <c r="A91" s="286" t="str">
        <f>IF(Calcu!AC94=TRUE,"","삭제")</f>
        <v>삭제</v>
      </c>
      <c r="B91" s="289"/>
      <c r="C91" s="289"/>
      <c r="D91" s="289"/>
      <c r="E91" s="289"/>
      <c r="F91" s="173" t="e">
        <f ca="1">Calcu!AP94</f>
        <v>#VALUE!</v>
      </c>
      <c r="G91" s="173" t="str">
        <f>Calcu!AP$17</f>
        <v>g</v>
      </c>
      <c r="H91" s="173" t="e">
        <f ca="1">Calcu!BB94</f>
        <v>#VALUE!</v>
      </c>
      <c r="J91" s="38" t="e">
        <f ca="1">Calcu!AS94</f>
        <v>#DIV/0!</v>
      </c>
      <c r="K91" s="38" t="e">
        <f ca="1">Calcu!AR94</f>
        <v>#DIV/0!</v>
      </c>
      <c r="L91" s="38" t="str">
        <f ca="1">LEFT(Calcu!BC94)</f>
        <v>P</v>
      </c>
      <c r="M91" s="38" t="s">
        <v>742</v>
      </c>
      <c r="N91" s="38" t="s">
        <v>743</v>
      </c>
      <c r="O91" s="38" t="s">
        <v>744</v>
      </c>
      <c r="Q91" s="38" t="e">
        <f ca="1">Calcu!AU94</f>
        <v>#DIV/0!</v>
      </c>
    </row>
    <row r="92" spans="1:17" ht="15" customHeight="1">
      <c r="A92" s="286" t="str">
        <f>IF(Calcu!AC95=TRUE,"","삭제")</f>
        <v>삭제</v>
      </c>
      <c r="B92" s="289"/>
      <c r="C92" s="289"/>
      <c r="D92" s="289"/>
      <c r="E92" s="289"/>
      <c r="F92" s="173" t="e">
        <f ca="1">Calcu!AP95</f>
        <v>#VALUE!</v>
      </c>
      <c r="G92" s="173" t="str">
        <f>Calcu!AP$17</f>
        <v>g</v>
      </c>
      <c r="H92" s="173" t="e">
        <f ca="1">Calcu!BB95</f>
        <v>#VALUE!</v>
      </c>
      <c r="J92" s="38" t="e">
        <f ca="1">Calcu!AS95</f>
        <v>#DIV/0!</v>
      </c>
      <c r="K92" s="38" t="e">
        <f ca="1">Calcu!AR95</f>
        <v>#DIV/0!</v>
      </c>
      <c r="L92" s="38" t="str">
        <f ca="1">LEFT(Calcu!BC95)</f>
        <v>P</v>
      </c>
      <c r="M92" s="38" t="s">
        <v>742</v>
      </c>
      <c r="N92" s="38" t="s">
        <v>743</v>
      </c>
      <c r="O92" s="38" t="s">
        <v>744</v>
      </c>
      <c r="Q92" s="38" t="e">
        <f ca="1">Calcu!AU95</f>
        <v>#DIV/0!</v>
      </c>
    </row>
    <row r="93" spans="1:17" ht="15" customHeight="1">
      <c r="A93" s="286" t="str">
        <f>IF(Calcu!AC96=TRUE,"","삭제")</f>
        <v>삭제</v>
      </c>
      <c r="B93" s="289"/>
      <c r="C93" s="289"/>
      <c r="D93" s="289"/>
      <c r="E93" s="289"/>
      <c r="F93" s="173" t="e">
        <f ca="1">Calcu!AP96</f>
        <v>#VALUE!</v>
      </c>
      <c r="G93" s="173" t="str">
        <f>Calcu!AP$17</f>
        <v>g</v>
      </c>
      <c r="H93" s="173" t="e">
        <f ca="1">Calcu!BB96</f>
        <v>#VALUE!</v>
      </c>
      <c r="J93" s="38" t="e">
        <f ca="1">Calcu!AS96</f>
        <v>#DIV/0!</v>
      </c>
      <c r="K93" s="38" t="e">
        <f ca="1">Calcu!AR96</f>
        <v>#DIV/0!</v>
      </c>
      <c r="L93" s="38" t="str">
        <f ca="1">LEFT(Calcu!BC96)</f>
        <v>P</v>
      </c>
      <c r="M93" s="38" t="s">
        <v>742</v>
      </c>
      <c r="N93" s="38" t="s">
        <v>743</v>
      </c>
      <c r="O93" s="38" t="s">
        <v>744</v>
      </c>
      <c r="Q93" s="38" t="e">
        <f ca="1">Calcu!AU96</f>
        <v>#DIV/0!</v>
      </c>
    </row>
    <row r="94" spans="1:17" ht="15" customHeight="1">
      <c r="A94" s="286" t="str">
        <f>IF(Calcu!AC97=TRUE,"","삭제")</f>
        <v>삭제</v>
      </c>
      <c r="B94" s="289"/>
      <c r="C94" s="289"/>
      <c r="D94" s="289"/>
      <c r="E94" s="289"/>
      <c r="F94" s="173" t="e">
        <f ca="1">Calcu!AP97</f>
        <v>#VALUE!</v>
      </c>
      <c r="G94" s="173" t="str">
        <f>Calcu!AP$17</f>
        <v>g</v>
      </c>
      <c r="H94" s="173" t="e">
        <f ca="1">Calcu!BB97</f>
        <v>#VALUE!</v>
      </c>
      <c r="J94" s="38" t="e">
        <f ca="1">Calcu!AS97</f>
        <v>#DIV/0!</v>
      </c>
      <c r="K94" s="38" t="e">
        <f ca="1">Calcu!AR97</f>
        <v>#DIV/0!</v>
      </c>
      <c r="L94" s="38" t="str">
        <f ca="1">LEFT(Calcu!BC97)</f>
        <v>P</v>
      </c>
      <c r="M94" s="38" t="s">
        <v>742</v>
      </c>
      <c r="N94" s="38" t="s">
        <v>743</v>
      </c>
      <c r="O94" s="38" t="s">
        <v>744</v>
      </c>
      <c r="Q94" s="38" t="e">
        <f ca="1">Calcu!AU97</f>
        <v>#DIV/0!</v>
      </c>
    </row>
    <row r="95" spans="1:17" ht="15" customHeight="1">
      <c r="A95" s="286" t="str">
        <f>IF(Calcu!AC98=TRUE,"","삭제")</f>
        <v>삭제</v>
      </c>
      <c r="B95" s="289"/>
      <c r="C95" s="289"/>
      <c r="D95" s="289"/>
      <c r="E95" s="289"/>
      <c r="F95" s="173" t="e">
        <f ca="1">Calcu!AP98</f>
        <v>#VALUE!</v>
      </c>
      <c r="G95" s="173" t="str">
        <f>Calcu!AP$17</f>
        <v>g</v>
      </c>
      <c r="H95" s="173" t="e">
        <f ca="1">Calcu!BB98</f>
        <v>#VALUE!</v>
      </c>
      <c r="J95" s="38" t="e">
        <f ca="1">Calcu!AS98</f>
        <v>#DIV/0!</v>
      </c>
      <c r="K95" s="38" t="e">
        <f ca="1">Calcu!AR98</f>
        <v>#DIV/0!</v>
      </c>
      <c r="L95" s="38" t="str">
        <f ca="1">LEFT(Calcu!BC98)</f>
        <v>P</v>
      </c>
      <c r="M95" s="38" t="s">
        <v>742</v>
      </c>
      <c r="N95" s="38" t="s">
        <v>743</v>
      </c>
      <c r="O95" s="38" t="s">
        <v>744</v>
      </c>
      <c r="Q95" s="38" t="e">
        <f ca="1">Calcu!AU98</f>
        <v>#DIV/0!</v>
      </c>
    </row>
    <row r="96" spans="1:17" ht="15" customHeight="1">
      <c r="A96" s="286" t="str">
        <f>IF(Calcu!AC99=TRUE,"","삭제")</f>
        <v>삭제</v>
      </c>
      <c r="B96" s="289"/>
      <c r="C96" s="289"/>
      <c r="D96" s="289"/>
      <c r="E96" s="289"/>
      <c r="F96" s="173" t="e">
        <f ca="1">Calcu!AP99</f>
        <v>#VALUE!</v>
      </c>
      <c r="G96" s="173" t="str">
        <f>Calcu!AP$17</f>
        <v>g</v>
      </c>
      <c r="H96" s="173" t="e">
        <f ca="1">Calcu!BB99</f>
        <v>#VALUE!</v>
      </c>
      <c r="J96" s="38" t="e">
        <f ca="1">Calcu!AS99</f>
        <v>#DIV/0!</v>
      </c>
      <c r="K96" s="38" t="e">
        <f ca="1">Calcu!AR99</f>
        <v>#DIV/0!</v>
      </c>
      <c r="L96" s="38" t="str">
        <f ca="1">LEFT(Calcu!BC99)</f>
        <v>P</v>
      </c>
      <c r="M96" s="38" t="s">
        <v>742</v>
      </c>
      <c r="N96" s="38" t="s">
        <v>743</v>
      </c>
      <c r="O96" s="38" t="s">
        <v>744</v>
      </c>
      <c r="Q96" s="38" t="e">
        <f ca="1">Calcu!AU99</f>
        <v>#DIV/0!</v>
      </c>
    </row>
    <row r="97" spans="1:17" ht="15" customHeight="1">
      <c r="A97" s="286" t="str">
        <f>IF(Calcu!AC100=TRUE,"","삭제")</f>
        <v>삭제</v>
      </c>
      <c r="B97" s="289"/>
      <c r="C97" s="289"/>
      <c r="D97" s="289"/>
      <c r="E97" s="289"/>
      <c r="F97" s="173" t="e">
        <f ca="1">Calcu!AP100</f>
        <v>#VALUE!</v>
      </c>
      <c r="G97" s="173" t="str">
        <f>Calcu!AP$17</f>
        <v>g</v>
      </c>
      <c r="H97" s="173" t="e">
        <f ca="1">Calcu!BB100</f>
        <v>#VALUE!</v>
      </c>
      <c r="J97" s="38" t="e">
        <f ca="1">Calcu!AS100</f>
        <v>#DIV/0!</v>
      </c>
      <c r="K97" s="38" t="e">
        <f ca="1">Calcu!AR100</f>
        <v>#DIV/0!</v>
      </c>
      <c r="L97" s="38" t="str">
        <f ca="1">LEFT(Calcu!BC100)</f>
        <v>P</v>
      </c>
      <c r="M97" s="38" t="s">
        <v>742</v>
      </c>
      <c r="N97" s="38" t="s">
        <v>743</v>
      </c>
      <c r="O97" s="38" t="s">
        <v>744</v>
      </c>
      <c r="Q97" s="38" t="e">
        <f ca="1">Calcu!AU100</f>
        <v>#DIV/0!</v>
      </c>
    </row>
    <row r="98" spans="1:17" ht="15" customHeight="1">
      <c r="A98" s="286" t="str">
        <f>IF(Calcu!AC101=TRUE,"","삭제")</f>
        <v>삭제</v>
      </c>
      <c r="B98" s="289"/>
      <c r="C98" s="289"/>
      <c r="D98" s="289"/>
      <c r="E98" s="289"/>
      <c r="F98" s="173" t="e">
        <f ca="1">Calcu!AP101</f>
        <v>#VALUE!</v>
      </c>
      <c r="G98" s="173" t="str">
        <f>Calcu!AP$17</f>
        <v>g</v>
      </c>
      <c r="H98" s="173" t="e">
        <f ca="1">Calcu!BB101</f>
        <v>#VALUE!</v>
      </c>
      <c r="J98" s="38" t="e">
        <f ca="1">Calcu!AS101</f>
        <v>#DIV/0!</v>
      </c>
      <c r="K98" s="38" t="e">
        <f ca="1">Calcu!AR101</f>
        <v>#DIV/0!</v>
      </c>
      <c r="L98" s="38" t="str">
        <f ca="1">LEFT(Calcu!BC101)</f>
        <v>P</v>
      </c>
      <c r="M98" s="38" t="s">
        <v>742</v>
      </c>
      <c r="N98" s="38" t="s">
        <v>743</v>
      </c>
      <c r="O98" s="38" t="s">
        <v>744</v>
      </c>
      <c r="Q98" s="38" t="e">
        <f ca="1">Calcu!AU101</f>
        <v>#DIV/0!</v>
      </c>
    </row>
    <row r="99" spans="1:17" ht="15" customHeight="1">
      <c r="A99" s="286" t="str">
        <f>IF(Calcu!AC102=TRUE,"","삭제")</f>
        <v>삭제</v>
      </c>
      <c r="B99" s="289"/>
      <c r="C99" s="289"/>
      <c r="D99" s="289"/>
      <c r="E99" s="289"/>
      <c r="F99" s="173" t="e">
        <f ca="1">Calcu!AP102</f>
        <v>#VALUE!</v>
      </c>
      <c r="G99" s="173" t="str">
        <f>Calcu!AP$17</f>
        <v>g</v>
      </c>
      <c r="H99" s="173" t="e">
        <f ca="1">Calcu!BB102</f>
        <v>#VALUE!</v>
      </c>
      <c r="J99" s="38" t="e">
        <f ca="1">Calcu!AS102</f>
        <v>#DIV/0!</v>
      </c>
      <c r="K99" s="38" t="e">
        <f ca="1">Calcu!AR102</f>
        <v>#DIV/0!</v>
      </c>
      <c r="L99" s="38" t="str">
        <f ca="1">LEFT(Calcu!BC102)</f>
        <v>P</v>
      </c>
      <c r="M99" s="38" t="s">
        <v>742</v>
      </c>
      <c r="N99" s="38" t="s">
        <v>743</v>
      </c>
      <c r="O99" s="38" t="s">
        <v>744</v>
      </c>
      <c r="Q99" s="38" t="e">
        <f ca="1">Calcu!AU102</f>
        <v>#DIV/0!</v>
      </c>
    </row>
    <row r="100" spans="1:17" ht="15" customHeight="1">
      <c r="A100" s="286" t="str">
        <f>IF(Calcu!AC103=TRUE,"","삭제")</f>
        <v>삭제</v>
      </c>
      <c r="B100" s="289"/>
      <c r="C100" s="289"/>
      <c r="D100" s="289"/>
      <c r="E100" s="289"/>
      <c r="F100" s="173" t="e">
        <f ca="1">Calcu!AP103</f>
        <v>#VALUE!</v>
      </c>
      <c r="G100" s="173" t="str">
        <f>Calcu!AP$17</f>
        <v>g</v>
      </c>
      <c r="H100" s="173" t="e">
        <f ca="1">Calcu!BB103</f>
        <v>#VALUE!</v>
      </c>
      <c r="J100" s="38" t="e">
        <f ca="1">Calcu!AS103</f>
        <v>#DIV/0!</v>
      </c>
      <c r="K100" s="38" t="e">
        <f ca="1">Calcu!AR103</f>
        <v>#DIV/0!</v>
      </c>
      <c r="L100" s="38" t="str">
        <f ca="1">LEFT(Calcu!BC103)</f>
        <v>P</v>
      </c>
      <c r="M100" s="38" t="s">
        <v>742</v>
      </c>
      <c r="N100" s="38" t="s">
        <v>743</v>
      </c>
      <c r="O100" s="38" t="s">
        <v>744</v>
      </c>
      <c r="Q100" s="38" t="e">
        <f ca="1">Calcu!AU103</f>
        <v>#DIV/0!</v>
      </c>
    </row>
    <row r="101" spans="1:17" ht="15" customHeight="1">
      <c r="A101" s="286" t="str">
        <f>IF(Calcu!AC104=TRUE,"","삭제")</f>
        <v>삭제</v>
      </c>
      <c r="B101" s="289"/>
      <c r="C101" s="289"/>
      <c r="D101" s="289"/>
      <c r="E101" s="289"/>
      <c r="F101" s="173" t="e">
        <f ca="1">Calcu!AP104</f>
        <v>#VALUE!</v>
      </c>
      <c r="G101" s="173" t="str">
        <f>Calcu!AP$17</f>
        <v>g</v>
      </c>
      <c r="H101" s="173" t="e">
        <f ca="1">Calcu!BB104</f>
        <v>#VALUE!</v>
      </c>
      <c r="J101" s="38" t="e">
        <f ca="1">Calcu!AS104</f>
        <v>#DIV/0!</v>
      </c>
      <c r="K101" s="38" t="e">
        <f ca="1">Calcu!AR104</f>
        <v>#DIV/0!</v>
      </c>
      <c r="L101" s="38" t="str">
        <f ca="1">LEFT(Calcu!BC104)</f>
        <v>P</v>
      </c>
      <c r="M101" s="38" t="s">
        <v>742</v>
      </c>
      <c r="N101" s="38" t="s">
        <v>743</v>
      </c>
      <c r="O101" s="38" t="s">
        <v>744</v>
      </c>
      <c r="Q101" s="38" t="e">
        <f ca="1">Calcu!AU104</f>
        <v>#DIV/0!</v>
      </c>
    </row>
    <row r="102" spans="1:17" ht="15" customHeight="1">
      <c r="A102" s="286" t="str">
        <f>IF(Calcu!AC105=TRUE,"","삭제")</f>
        <v>삭제</v>
      </c>
      <c r="B102" s="289"/>
      <c r="C102" s="289"/>
      <c r="D102" s="289"/>
      <c r="E102" s="289"/>
      <c r="F102" s="173" t="e">
        <f ca="1">Calcu!AP105</f>
        <v>#VALUE!</v>
      </c>
      <c r="G102" s="173" t="str">
        <f>Calcu!AP$17</f>
        <v>g</v>
      </c>
      <c r="H102" s="173" t="e">
        <f ca="1">Calcu!BB105</f>
        <v>#VALUE!</v>
      </c>
      <c r="J102" s="38" t="e">
        <f ca="1">Calcu!AS105</f>
        <v>#DIV/0!</v>
      </c>
      <c r="K102" s="38" t="e">
        <f ca="1">Calcu!AR105</f>
        <v>#DIV/0!</v>
      </c>
      <c r="L102" s="38" t="str">
        <f ca="1">LEFT(Calcu!BC105)</f>
        <v>P</v>
      </c>
      <c r="M102" s="38" t="s">
        <v>742</v>
      </c>
      <c r="N102" s="38" t="s">
        <v>743</v>
      </c>
      <c r="O102" s="38" t="s">
        <v>744</v>
      </c>
      <c r="Q102" s="38" t="e">
        <f ca="1">Calcu!AU105</f>
        <v>#DIV/0!</v>
      </c>
    </row>
    <row r="103" spans="1:17" ht="15" customHeight="1">
      <c r="A103" s="286" t="str">
        <f>IF(Calcu!AC106=TRUE,"","삭제")</f>
        <v>삭제</v>
      </c>
      <c r="B103" s="289"/>
      <c r="C103" s="289"/>
      <c r="D103" s="289"/>
      <c r="E103" s="289"/>
      <c r="F103" s="173" t="e">
        <f ca="1">Calcu!AP106</f>
        <v>#VALUE!</v>
      </c>
      <c r="G103" s="173" t="str">
        <f>Calcu!AP$17</f>
        <v>g</v>
      </c>
      <c r="H103" s="173" t="e">
        <f ca="1">Calcu!BB106</f>
        <v>#VALUE!</v>
      </c>
      <c r="J103" s="38" t="e">
        <f ca="1">Calcu!AS106</f>
        <v>#DIV/0!</v>
      </c>
      <c r="K103" s="38" t="e">
        <f ca="1">Calcu!AR106</f>
        <v>#DIV/0!</v>
      </c>
      <c r="L103" s="38" t="str">
        <f ca="1">LEFT(Calcu!BC106)</f>
        <v>P</v>
      </c>
      <c r="M103" s="38" t="s">
        <v>742</v>
      </c>
      <c r="N103" s="38" t="s">
        <v>743</v>
      </c>
      <c r="O103" s="38" t="s">
        <v>744</v>
      </c>
      <c r="Q103" s="38" t="e">
        <f ca="1">Calcu!AU106</f>
        <v>#DIV/0!</v>
      </c>
    </row>
    <row r="104" spans="1:17" ht="15" customHeight="1">
      <c r="A104" s="286" t="str">
        <f>IF(Calcu!AC107=TRUE,"","삭제")</f>
        <v>삭제</v>
      </c>
      <c r="B104" s="289"/>
      <c r="C104" s="289"/>
      <c r="D104" s="289"/>
      <c r="E104" s="289"/>
      <c r="F104" s="173" t="e">
        <f ca="1">Calcu!AP107</f>
        <v>#VALUE!</v>
      </c>
      <c r="G104" s="173" t="str">
        <f>Calcu!AP$17</f>
        <v>g</v>
      </c>
      <c r="H104" s="173" t="e">
        <f ca="1">Calcu!BB107</f>
        <v>#VALUE!</v>
      </c>
      <c r="J104" s="38" t="e">
        <f ca="1">Calcu!AS107</f>
        <v>#DIV/0!</v>
      </c>
      <c r="K104" s="38" t="e">
        <f ca="1">Calcu!AR107</f>
        <v>#DIV/0!</v>
      </c>
      <c r="L104" s="38" t="str">
        <f ca="1">LEFT(Calcu!BC107)</f>
        <v>P</v>
      </c>
      <c r="M104" s="38" t="s">
        <v>742</v>
      </c>
      <c r="N104" s="38" t="s">
        <v>743</v>
      </c>
      <c r="O104" s="38" t="s">
        <v>744</v>
      </c>
      <c r="Q104" s="38" t="e">
        <f ca="1">Calcu!AU107</f>
        <v>#DIV/0!</v>
      </c>
    </row>
    <row r="105" spans="1:17" ht="15" customHeight="1">
      <c r="A105" s="286" t="str">
        <f>IF(Calcu!AC108=TRUE,"","삭제")</f>
        <v>삭제</v>
      </c>
      <c r="B105" s="289"/>
      <c r="C105" s="289"/>
      <c r="D105" s="289"/>
      <c r="E105" s="289"/>
      <c r="F105" s="173" t="e">
        <f ca="1">Calcu!AP108</f>
        <v>#VALUE!</v>
      </c>
      <c r="G105" s="173" t="str">
        <f>Calcu!AP$17</f>
        <v>g</v>
      </c>
      <c r="H105" s="173" t="e">
        <f ca="1">Calcu!BB108</f>
        <v>#VALUE!</v>
      </c>
      <c r="J105" s="38" t="e">
        <f ca="1">Calcu!AS108</f>
        <v>#DIV/0!</v>
      </c>
      <c r="K105" s="38" t="e">
        <f ca="1">Calcu!AR108</f>
        <v>#DIV/0!</v>
      </c>
      <c r="L105" s="38" t="str">
        <f ca="1">LEFT(Calcu!BC108)</f>
        <v>P</v>
      </c>
      <c r="M105" s="38" t="s">
        <v>742</v>
      </c>
      <c r="N105" s="38" t="s">
        <v>743</v>
      </c>
      <c r="O105" s="38" t="s">
        <v>744</v>
      </c>
      <c r="Q105" s="38" t="e">
        <f ca="1">Calcu!AU108</f>
        <v>#DIV/0!</v>
      </c>
    </row>
    <row r="106" spans="1:17" ht="15" customHeight="1">
      <c r="A106" s="286" t="str">
        <f>IF(Calcu!AC109=TRUE,"","삭제")</f>
        <v>삭제</v>
      </c>
      <c r="B106" s="289"/>
      <c r="C106" s="289"/>
      <c r="D106" s="289"/>
      <c r="E106" s="289"/>
      <c r="F106" s="173" t="e">
        <f ca="1">Calcu!AP109</f>
        <v>#VALUE!</v>
      </c>
      <c r="G106" s="173" t="str">
        <f>Calcu!AP$17</f>
        <v>g</v>
      </c>
      <c r="H106" s="173" t="e">
        <f ca="1">Calcu!BB109</f>
        <v>#VALUE!</v>
      </c>
      <c r="J106" s="38" t="e">
        <f ca="1">Calcu!AS109</f>
        <v>#DIV/0!</v>
      </c>
      <c r="K106" s="38" t="e">
        <f ca="1">Calcu!AR109</f>
        <v>#DIV/0!</v>
      </c>
      <c r="L106" s="38" t="str">
        <f ca="1">LEFT(Calcu!BC109)</f>
        <v>P</v>
      </c>
      <c r="M106" s="38" t="s">
        <v>742</v>
      </c>
      <c r="N106" s="38" t="s">
        <v>743</v>
      </c>
      <c r="O106" s="38" t="s">
        <v>744</v>
      </c>
      <c r="Q106" s="38" t="e">
        <f ca="1">Calcu!AU109</f>
        <v>#DIV/0!</v>
      </c>
    </row>
    <row r="107" spans="1:17" ht="15" customHeight="1">
      <c r="A107" s="286" t="str">
        <f>IF(Calcu!AC110=TRUE,"","삭제")</f>
        <v>삭제</v>
      </c>
      <c r="B107" s="289"/>
      <c r="C107" s="289"/>
      <c r="D107" s="289"/>
      <c r="E107" s="289"/>
      <c r="F107" s="173" t="e">
        <f ca="1">Calcu!AP110</f>
        <v>#VALUE!</v>
      </c>
      <c r="G107" s="173" t="str">
        <f>Calcu!AP$17</f>
        <v>g</v>
      </c>
      <c r="H107" s="173" t="e">
        <f ca="1">Calcu!BB110</f>
        <v>#VALUE!</v>
      </c>
      <c r="J107" s="38" t="e">
        <f ca="1">Calcu!AS110</f>
        <v>#DIV/0!</v>
      </c>
      <c r="K107" s="38" t="e">
        <f ca="1">Calcu!AR110</f>
        <v>#DIV/0!</v>
      </c>
      <c r="L107" s="38" t="str">
        <f ca="1">LEFT(Calcu!BC110)</f>
        <v>P</v>
      </c>
      <c r="M107" s="38" t="s">
        <v>742</v>
      </c>
      <c r="N107" s="38" t="s">
        <v>743</v>
      </c>
      <c r="O107" s="38" t="s">
        <v>744</v>
      </c>
      <c r="Q107" s="38" t="e">
        <f ca="1">Calcu!AU110</f>
        <v>#DIV/0!</v>
      </c>
    </row>
    <row r="108" spans="1:17" ht="15" customHeight="1">
      <c r="A108" s="286" t="str">
        <f>IF(Calcu!AC111=TRUE,"","삭제")</f>
        <v>삭제</v>
      </c>
      <c r="B108" s="289"/>
      <c r="C108" s="289"/>
      <c r="D108" s="289"/>
      <c r="E108" s="289"/>
      <c r="F108" s="173" t="e">
        <f ca="1">Calcu!AP111</f>
        <v>#VALUE!</v>
      </c>
      <c r="G108" s="173" t="str">
        <f>Calcu!AP$17</f>
        <v>g</v>
      </c>
      <c r="H108" s="173" t="e">
        <f ca="1">Calcu!BB111</f>
        <v>#VALUE!</v>
      </c>
      <c r="J108" s="38" t="e">
        <f ca="1">Calcu!AS111</f>
        <v>#DIV/0!</v>
      </c>
      <c r="K108" s="38" t="e">
        <f ca="1">Calcu!AR111</f>
        <v>#DIV/0!</v>
      </c>
      <c r="L108" s="38" t="str">
        <f ca="1">LEFT(Calcu!BC111)</f>
        <v>P</v>
      </c>
      <c r="M108" s="38" t="s">
        <v>742</v>
      </c>
      <c r="N108" s="38" t="s">
        <v>743</v>
      </c>
      <c r="O108" s="38" t="s">
        <v>744</v>
      </c>
      <c r="Q108" s="38" t="e">
        <f ca="1">Calcu!AU111</f>
        <v>#DIV/0!</v>
      </c>
    </row>
    <row r="109" spans="1:17" ht="15" customHeight="1">
      <c r="A109" s="286" t="str">
        <f>IF(Calcu!AC112=TRUE,"","삭제")</f>
        <v>삭제</v>
      </c>
      <c r="B109" s="289"/>
      <c r="C109" s="289"/>
      <c r="D109" s="289"/>
      <c r="E109" s="289"/>
      <c r="F109" s="173" t="e">
        <f ca="1">Calcu!AP112</f>
        <v>#VALUE!</v>
      </c>
      <c r="G109" s="173" t="str">
        <f>Calcu!AP$17</f>
        <v>g</v>
      </c>
      <c r="H109" s="173" t="e">
        <f ca="1">Calcu!BB112</f>
        <v>#VALUE!</v>
      </c>
      <c r="J109" s="38" t="e">
        <f ca="1">Calcu!AS112</f>
        <v>#DIV/0!</v>
      </c>
      <c r="K109" s="38" t="e">
        <f ca="1">Calcu!AR112</f>
        <v>#DIV/0!</v>
      </c>
      <c r="L109" s="38" t="str">
        <f ca="1">LEFT(Calcu!BC112)</f>
        <v>P</v>
      </c>
      <c r="M109" s="38" t="s">
        <v>742</v>
      </c>
      <c r="N109" s="38" t="s">
        <v>743</v>
      </c>
      <c r="O109" s="38" t="s">
        <v>744</v>
      </c>
      <c r="Q109" s="38" t="e">
        <f ca="1">Calcu!AU112</f>
        <v>#DIV/0!</v>
      </c>
    </row>
    <row r="110" spans="1:17" ht="15" customHeight="1">
      <c r="A110" s="286" t="str">
        <f>IF(Calcu!AC113=TRUE,"","삭제")</f>
        <v>삭제</v>
      </c>
      <c r="B110" s="289"/>
      <c r="C110" s="289"/>
      <c r="D110" s="289"/>
      <c r="E110" s="289"/>
      <c r="F110" s="173" t="e">
        <f ca="1">Calcu!AP113</f>
        <v>#VALUE!</v>
      </c>
      <c r="G110" s="173" t="str">
        <f>Calcu!AP$17</f>
        <v>g</v>
      </c>
      <c r="H110" s="173" t="e">
        <f ca="1">Calcu!BB113</f>
        <v>#VALUE!</v>
      </c>
      <c r="J110" s="38" t="e">
        <f ca="1">Calcu!AS113</f>
        <v>#DIV/0!</v>
      </c>
      <c r="K110" s="38" t="e">
        <f ca="1">Calcu!AR113</f>
        <v>#DIV/0!</v>
      </c>
      <c r="L110" s="38" t="str">
        <f ca="1">LEFT(Calcu!BC113)</f>
        <v>P</v>
      </c>
      <c r="M110" s="38" t="s">
        <v>742</v>
      </c>
      <c r="N110" s="38" t="s">
        <v>743</v>
      </c>
      <c r="O110" s="38" t="s">
        <v>744</v>
      </c>
      <c r="Q110" s="38" t="e">
        <f ca="1">Calcu!AU113</f>
        <v>#DIV/0!</v>
      </c>
    </row>
    <row r="111" spans="1:17" ht="15" customHeight="1">
      <c r="A111" s="286" t="str">
        <f>IF(Calcu!AC114=TRUE,"","삭제")</f>
        <v>삭제</v>
      </c>
      <c r="B111" s="289"/>
      <c r="C111" s="289"/>
      <c r="D111" s="289"/>
      <c r="E111" s="289"/>
      <c r="F111" s="173" t="e">
        <f ca="1">Calcu!AP114</f>
        <v>#VALUE!</v>
      </c>
      <c r="G111" s="173" t="str">
        <f>Calcu!AP$17</f>
        <v>g</v>
      </c>
      <c r="H111" s="173" t="e">
        <f ca="1">Calcu!BB114</f>
        <v>#VALUE!</v>
      </c>
      <c r="J111" s="38" t="e">
        <f ca="1">Calcu!AS114</f>
        <v>#DIV/0!</v>
      </c>
      <c r="K111" s="38" t="e">
        <f ca="1">Calcu!AR114</f>
        <v>#DIV/0!</v>
      </c>
      <c r="L111" s="38" t="str">
        <f ca="1">LEFT(Calcu!BC114)</f>
        <v>P</v>
      </c>
      <c r="M111" s="38" t="s">
        <v>742</v>
      </c>
      <c r="N111" s="38" t="s">
        <v>743</v>
      </c>
      <c r="O111" s="38" t="s">
        <v>744</v>
      </c>
      <c r="Q111" s="38" t="e">
        <f ca="1">Calcu!AU114</f>
        <v>#DIV/0!</v>
      </c>
    </row>
    <row r="112" spans="1:17" ht="15" customHeight="1">
      <c r="A112" s="286" t="str">
        <f>IF(Calcu!AC115=TRUE,"","삭제")</f>
        <v>삭제</v>
      </c>
      <c r="B112" s="289"/>
      <c r="C112" s="289"/>
      <c r="D112" s="289"/>
      <c r="E112" s="289"/>
      <c r="F112" s="173" t="e">
        <f ca="1">Calcu!AP115</f>
        <v>#VALUE!</v>
      </c>
      <c r="G112" s="173" t="str">
        <f>Calcu!AP$17</f>
        <v>g</v>
      </c>
      <c r="H112" s="173" t="e">
        <f ca="1">Calcu!BB115</f>
        <v>#VALUE!</v>
      </c>
      <c r="J112" s="38" t="e">
        <f ca="1">Calcu!AS115</f>
        <v>#DIV/0!</v>
      </c>
      <c r="K112" s="38" t="e">
        <f ca="1">Calcu!AR115</f>
        <v>#DIV/0!</v>
      </c>
      <c r="L112" s="38" t="str">
        <f ca="1">LEFT(Calcu!BC115)</f>
        <v>P</v>
      </c>
      <c r="M112" s="38" t="s">
        <v>742</v>
      </c>
      <c r="N112" s="38" t="s">
        <v>743</v>
      </c>
      <c r="O112" s="38" t="s">
        <v>744</v>
      </c>
      <c r="Q112" s="38" t="e">
        <f ca="1">Calcu!AU115</f>
        <v>#DIV/0!</v>
      </c>
    </row>
    <row r="113" spans="1:17" ht="15" customHeight="1">
      <c r="A113" s="286" t="str">
        <f>IF(Calcu!AC116=TRUE,"","삭제")</f>
        <v>삭제</v>
      </c>
      <c r="B113" s="289"/>
      <c r="C113" s="289"/>
      <c r="D113" s="289"/>
      <c r="E113" s="289"/>
      <c r="F113" s="173" t="e">
        <f ca="1">Calcu!AP116</f>
        <v>#VALUE!</v>
      </c>
      <c r="G113" s="173" t="str">
        <f>Calcu!AP$17</f>
        <v>g</v>
      </c>
      <c r="H113" s="173" t="e">
        <f ca="1">Calcu!BB116</f>
        <v>#VALUE!</v>
      </c>
      <c r="J113" s="38" t="e">
        <f ca="1">Calcu!AS116</f>
        <v>#DIV/0!</v>
      </c>
      <c r="K113" s="38" t="e">
        <f ca="1">Calcu!AR116</f>
        <v>#DIV/0!</v>
      </c>
      <c r="L113" s="38" t="str">
        <f ca="1">LEFT(Calcu!BC116)</f>
        <v>P</v>
      </c>
      <c r="M113" s="38" t="s">
        <v>742</v>
      </c>
      <c r="N113" s="38" t="s">
        <v>743</v>
      </c>
      <c r="O113" s="38" t="s">
        <v>744</v>
      </c>
      <c r="Q113" s="38" t="e">
        <f ca="1">Calcu!AU116</f>
        <v>#DIV/0!</v>
      </c>
    </row>
    <row r="114" spans="1:17" ht="15" customHeight="1">
      <c r="A114" s="286" t="str">
        <f>IF(Calcu!AC117=TRUE,"","삭제")</f>
        <v>삭제</v>
      </c>
      <c r="B114" s="289"/>
      <c r="C114" s="289"/>
      <c r="D114" s="289"/>
      <c r="E114" s="289"/>
      <c r="F114" s="173" t="e">
        <f ca="1">Calcu!AP117</f>
        <v>#VALUE!</v>
      </c>
      <c r="G114" s="173" t="str">
        <f>Calcu!AP$17</f>
        <v>g</v>
      </c>
      <c r="H114" s="173" t="e">
        <f ca="1">Calcu!BB117</f>
        <v>#VALUE!</v>
      </c>
      <c r="J114" s="38" t="e">
        <f ca="1">Calcu!AS117</f>
        <v>#DIV/0!</v>
      </c>
      <c r="K114" s="38" t="e">
        <f ca="1">Calcu!AR117</f>
        <v>#DIV/0!</v>
      </c>
      <c r="L114" s="38" t="str">
        <f ca="1">LEFT(Calcu!BC117)</f>
        <v>P</v>
      </c>
      <c r="M114" s="38" t="s">
        <v>742</v>
      </c>
      <c r="N114" s="38" t="s">
        <v>743</v>
      </c>
      <c r="O114" s="38" t="s">
        <v>744</v>
      </c>
      <c r="Q114" s="38" t="e">
        <f ca="1">Calcu!AU117</f>
        <v>#DIV/0!</v>
      </c>
    </row>
    <row r="115" spans="1:17" ht="15" customHeight="1">
      <c r="A115" s="286"/>
      <c r="F115" s="173"/>
      <c r="G115" s="173"/>
      <c r="H115" s="173"/>
    </row>
    <row r="116" spans="1:17" ht="15" customHeight="1">
      <c r="A116" s="286"/>
      <c r="G116" s="290" t="s">
        <v>751</v>
      </c>
      <c r="H116" s="291">
        <v>2</v>
      </c>
      <c r="K116" s="292"/>
      <c r="Q116" s="290"/>
    </row>
    <row r="117" spans="1:17" ht="15" customHeight="1"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70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8" customWidth="1"/>
    <col min="5" max="8" width="12.77734375" style="38" customWidth="1"/>
    <col min="9" max="11" width="3.77734375" style="38" customWidth="1"/>
    <col min="12" max="12" width="3.77734375" style="93" customWidth="1"/>
    <col min="13" max="13" width="6.77734375" style="103" customWidth="1"/>
    <col min="14" max="16384" width="10.77734375" style="93"/>
  </cols>
  <sheetData>
    <row r="1" spans="1:13" s="75" customFormat="1" ht="33" customHeight="1">
      <c r="A1" s="362" t="s">
        <v>78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77"/>
    </row>
    <row r="2" spans="1:13" s="75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77"/>
    </row>
    <row r="3" spans="1:13" s="75" customFormat="1" ht="12.75" customHeight="1">
      <c r="A3" s="49"/>
      <c r="B3" s="49"/>
      <c r="C3" s="49"/>
      <c r="D3" s="22"/>
      <c r="E3" s="22"/>
      <c r="F3" s="22"/>
      <c r="G3" s="22"/>
      <c r="H3" s="22"/>
      <c r="I3" s="22"/>
      <c r="J3" s="22"/>
      <c r="K3" s="22"/>
      <c r="L3" s="76"/>
      <c r="M3" s="102"/>
    </row>
    <row r="4" spans="1:13" s="77" customFormat="1" ht="13.5" customHeight="1">
      <c r="A4" s="90"/>
      <c r="B4" s="90"/>
      <c r="C4" s="90"/>
      <c r="D4" s="91"/>
      <c r="E4" s="91"/>
      <c r="F4" s="99"/>
      <c r="G4" s="91"/>
      <c r="H4" s="91"/>
      <c r="I4" s="100"/>
      <c r="J4" s="92"/>
      <c r="K4" s="99"/>
      <c r="L4" s="90"/>
      <c r="M4" s="37"/>
    </row>
    <row r="5" spans="1:13" s="78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ht="15" customHeight="1">
      <c r="E6" s="51" t="str">
        <f>"○ 품명 : "&amp;기본정보!C5</f>
        <v xml:space="preserve">○ 품명 : </v>
      </c>
    </row>
    <row r="7" spans="1:13" ht="15" customHeight="1">
      <c r="E7" s="51" t="str">
        <f>"○ 제작회사 : "&amp;기본정보!C6</f>
        <v xml:space="preserve">○ 제작회사 : </v>
      </c>
    </row>
    <row r="8" spans="1:13" ht="15" customHeight="1">
      <c r="E8" s="51" t="str">
        <f>"○ 형식 : "&amp;기본정보!C7&amp;IF(Calcu!B3="등급외",""," / "&amp;Calcu!B3)</f>
        <v>○ 형식 :  / 0</v>
      </c>
    </row>
    <row r="9" spans="1:13" ht="15" customHeight="1">
      <c r="E9" s="51" t="str">
        <f>"○ 기기번호 : "&amp;기본정보!C8</f>
        <v xml:space="preserve">○ 기기번호 : </v>
      </c>
    </row>
    <row r="11" spans="1:13" s="38" customFormat="1" ht="15" customHeight="1">
      <c r="E11" s="39" t="s">
        <v>266</v>
      </c>
    </row>
    <row r="12" spans="1:13" s="38" customFormat="1" ht="15" customHeight="1">
      <c r="D12" s="39"/>
      <c r="E12" s="39"/>
    </row>
    <row r="13" spans="1:13" s="38" customFormat="1" ht="15" customHeight="1">
      <c r="D13" s="39"/>
      <c r="E13" s="38" t="s">
        <v>97</v>
      </c>
      <c r="F13" s="38" t="s">
        <v>267</v>
      </c>
      <c r="G13" s="38" t="s">
        <v>282</v>
      </c>
      <c r="H13" s="38" t="s">
        <v>717</v>
      </c>
    </row>
    <row r="14" spans="1:13" s="38" customFormat="1" ht="15" customHeight="1">
      <c r="D14" s="39"/>
      <c r="E14" s="99"/>
      <c r="F14" s="99" t="str">
        <f>Calcu!AS17</f>
        <v>g</v>
      </c>
      <c r="G14" s="99" t="str">
        <f>F14</f>
        <v>g</v>
      </c>
      <c r="H14" s="99"/>
    </row>
    <row r="15" spans="1:13" s="38" customFormat="1" ht="15" customHeight="1">
      <c r="A15" s="94" t="str">
        <f>IF(Calcu!AC18=FALSE,"삭제","")</f>
        <v>삭제</v>
      </c>
      <c r="D15" s="39"/>
      <c r="E15" s="103" t="str">
        <f>Calcu!AO18</f>
        <v>0</v>
      </c>
      <c r="F15" s="103" t="e">
        <f ca="1">Calcu!AS18</f>
        <v>#DIV/0!</v>
      </c>
      <c r="G15" s="173" t="e">
        <f ca="1">Calcu!BB18</f>
        <v>#VALUE!</v>
      </c>
      <c r="H15" s="173" t="str">
        <f ca="1">Calcu!BC18</f>
        <v>PASS</v>
      </c>
    </row>
    <row r="16" spans="1:13" s="38" customFormat="1" ht="15" customHeight="1">
      <c r="A16" s="94" t="str">
        <f>IF(Calcu!AC19=FALSE,"삭제","")</f>
        <v>삭제</v>
      </c>
      <c r="D16" s="39"/>
      <c r="E16" s="103" t="str">
        <f>Calcu!AO19</f>
        <v>0</v>
      </c>
      <c r="F16" s="103" t="e">
        <f ca="1">Calcu!AS19</f>
        <v>#DIV/0!</v>
      </c>
      <c r="G16" s="173" t="e">
        <f ca="1">Calcu!BB19</f>
        <v>#VALUE!</v>
      </c>
      <c r="H16" s="173" t="str">
        <f ca="1">Calcu!BC19</f>
        <v>PASS</v>
      </c>
    </row>
    <row r="17" spans="1:8" s="38" customFormat="1" ht="15" customHeight="1">
      <c r="A17" s="94" t="str">
        <f>IF(Calcu!AC20=FALSE,"삭제","")</f>
        <v>삭제</v>
      </c>
      <c r="D17" s="39"/>
      <c r="E17" s="103" t="str">
        <f>Calcu!AO20</f>
        <v>0</v>
      </c>
      <c r="F17" s="103" t="e">
        <f ca="1">Calcu!AS20</f>
        <v>#DIV/0!</v>
      </c>
      <c r="G17" s="173" t="e">
        <f ca="1">Calcu!BB20</f>
        <v>#VALUE!</v>
      </c>
      <c r="H17" s="173" t="str">
        <f ca="1">Calcu!BC20</f>
        <v>PASS</v>
      </c>
    </row>
    <row r="18" spans="1:8" s="38" customFormat="1" ht="15" customHeight="1">
      <c r="A18" s="94" t="str">
        <f>IF(Calcu!AC21=FALSE,"삭제","")</f>
        <v>삭제</v>
      </c>
      <c r="D18" s="39"/>
      <c r="E18" s="103" t="str">
        <f>Calcu!AO21</f>
        <v>0</v>
      </c>
      <c r="F18" s="103" t="e">
        <f ca="1">Calcu!AS21</f>
        <v>#DIV/0!</v>
      </c>
      <c r="G18" s="173" t="e">
        <f ca="1">Calcu!BB21</f>
        <v>#VALUE!</v>
      </c>
      <c r="H18" s="173" t="str">
        <f ca="1">Calcu!BC21</f>
        <v>PASS</v>
      </c>
    </row>
    <row r="19" spans="1:8" s="38" customFormat="1" ht="15" customHeight="1">
      <c r="A19" s="94" t="str">
        <f>IF(Calcu!AC22=FALSE,"삭제","")</f>
        <v>삭제</v>
      </c>
      <c r="D19" s="39"/>
      <c r="E19" s="103" t="str">
        <f>Calcu!AO22</f>
        <v>0</v>
      </c>
      <c r="F19" s="103" t="e">
        <f ca="1">Calcu!AS22</f>
        <v>#DIV/0!</v>
      </c>
      <c r="G19" s="173" t="e">
        <f ca="1">Calcu!BB22</f>
        <v>#VALUE!</v>
      </c>
      <c r="H19" s="173" t="str">
        <f ca="1">Calcu!BC22</f>
        <v>PASS</v>
      </c>
    </row>
    <row r="20" spans="1:8" s="38" customFormat="1" ht="15" customHeight="1">
      <c r="A20" s="94" t="str">
        <f>IF(Calcu!AC23=FALSE,"삭제","")</f>
        <v>삭제</v>
      </c>
      <c r="D20" s="39"/>
      <c r="E20" s="103" t="str">
        <f>Calcu!AO23</f>
        <v>0</v>
      </c>
      <c r="F20" s="103" t="e">
        <f ca="1">Calcu!AS23</f>
        <v>#DIV/0!</v>
      </c>
      <c r="G20" s="173" t="e">
        <f ca="1">Calcu!BB23</f>
        <v>#VALUE!</v>
      </c>
      <c r="H20" s="173" t="str">
        <f ca="1">Calcu!BC23</f>
        <v>PASS</v>
      </c>
    </row>
    <row r="21" spans="1:8" s="38" customFormat="1" ht="15" customHeight="1">
      <c r="A21" s="94" t="str">
        <f>IF(Calcu!AC24=FALSE,"삭제","")</f>
        <v>삭제</v>
      </c>
      <c r="D21" s="39"/>
      <c r="E21" s="103" t="str">
        <f>Calcu!AO24</f>
        <v>0</v>
      </c>
      <c r="F21" s="103" t="e">
        <f ca="1">Calcu!AS24</f>
        <v>#DIV/0!</v>
      </c>
      <c r="G21" s="173" t="e">
        <f ca="1">Calcu!BB24</f>
        <v>#VALUE!</v>
      </c>
      <c r="H21" s="173" t="str">
        <f ca="1">Calcu!BC24</f>
        <v>PASS</v>
      </c>
    </row>
    <row r="22" spans="1:8" s="38" customFormat="1" ht="15" customHeight="1">
      <c r="A22" s="94" t="str">
        <f>IF(Calcu!AC25=FALSE,"삭제","")</f>
        <v>삭제</v>
      </c>
      <c r="D22" s="39"/>
      <c r="E22" s="103" t="str">
        <f>Calcu!AO25</f>
        <v>0</v>
      </c>
      <c r="F22" s="103" t="e">
        <f ca="1">Calcu!AS25</f>
        <v>#DIV/0!</v>
      </c>
      <c r="G22" s="173" t="e">
        <f ca="1">Calcu!BB25</f>
        <v>#VALUE!</v>
      </c>
      <c r="H22" s="173" t="str">
        <f ca="1">Calcu!BC25</f>
        <v>PASS</v>
      </c>
    </row>
    <row r="23" spans="1:8" s="38" customFormat="1" ht="15" customHeight="1">
      <c r="A23" s="94" t="str">
        <f>IF(Calcu!AC26=FALSE,"삭제","")</f>
        <v>삭제</v>
      </c>
      <c r="D23" s="39"/>
      <c r="E23" s="103" t="str">
        <f>Calcu!AO26</f>
        <v>0</v>
      </c>
      <c r="F23" s="103" t="e">
        <f ca="1">Calcu!AS26</f>
        <v>#DIV/0!</v>
      </c>
      <c r="G23" s="173" t="e">
        <f ca="1">Calcu!BB26</f>
        <v>#VALUE!</v>
      </c>
      <c r="H23" s="173" t="str">
        <f ca="1">Calcu!BC26</f>
        <v>PASS</v>
      </c>
    </row>
    <row r="24" spans="1:8" s="38" customFormat="1" ht="15" customHeight="1">
      <c r="A24" s="94" t="str">
        <f>IF(Calcu!AC27=FALSE,"삭제","")</f>
        <v>삭제</v>
      </c>
      <c r="D24" s="39"/>
      <c r="E24" s="103" t="str">
        <f>Calcu!AO27</f>
        <v>0</v>
      </c>
      <c r="F24" s="103" t="e">
        <f ca="1">Calcu!AS27</f>
        <v>#DIV/0!</v>
      </c>
      <c r="G24" s="173" t="e">
        <f ca="1">Calcu!BB27</f>
        <v>#VALUE!</v>
      </c>
      <c r="H24" s="173" t="str">
        <f ca="1">Calcu!BC27</f>
        <v>PASS</v>
      </c>
    </row>
    <row r="25" spans="1:8" s="38" customFormat="1" ht="15" customHeight="1">
      <c r="A25" s="94" t="str">
        <f>IF(Calcu!AC28=FALSE,"삭제","")</f>
        <v>삭제</v>
      </c>
      <c r="D25" s="39"/>
      <c r="E25" s="103" t="str">
        <f>Calcu!AO28</f>
        <v>0</v>
      </c>
      <c r="F25" s="103" t="e">
        <f ca="1">Calcu!AS28</f>
        <v>#DIV/0!</v>
      </c>
      <c r="G25" s="173" t="e">
        <f ca="1">Calcu!BB28</f>
        <v>#VALUE!</v>
      </c>
      <c r="H25" s="173" t="str">
        <f ca="1">Calcu!BC28</f>
        <v>PASS</v>
      </c>
    </row>
    <row r="26" spans="1:8" s="38" customFormat="1" ht="15" customHeight="1">
      <c r="A26" s="94" t="str">
        <f>IF(Calcu!AC29=FALSE,"삭제","")</f>
        <v>삭제</v>
      </c>
      <c r="D26" s="39"/>
      <c r="E26" s="103" t="str">
        <f>Calcu!AO29</f>
        <v>0</v>
      </c>
      <c r="F26" s="103" t="e">
        <f ca="1">Calcu!AS29</f>
        <v>#DIV/0!</v>
      </c>
      <c r="G26" s="173" t="e">
        <f ca="1">Calcu!BB29</f>
        <v>#VALUE!</v>
      </c>
      <c r="H26" s="173" t="str">
        <f ca="1">Calcu!BC29</f>
        <v>PASS</v>
      </c>
    </row>
    <row r="27" spans="1:8" s="38" customFormat="1" ht="15" customHeight="1">
      <c r="A27" s="94" t="str">
        <f>IF(Calcu!AC30=FALSE,"삭제","")</f>
        <v>삭제</v>
      </c>
      <c r="D27" s="39"/>
      <c r="E27" s="103" t="str">
        <f>Calcu!AO30</f>
        <v>0</v>
      </c>
      <c r="F27" s="103" t="e">
        <f ca="1">Calcu!AS30</f>
        <v>#DIV/0!</v>
      </c>
      <c r="G27" s="173" t="e">
        <f ca="1">Calcu!BB30</f>
        <v>#VALUE!</v>
      </c>
      <c r="H27" s="173" t="str">
        <f ca="1">Calcu!BC30</f>
        <v>PASS</v>
      </c>
    </row>
    <row r="28" spans="1:8" s="38" customFormat="1" ht="15" customHeight="1">
      <c r="A28" s="94" t="str">
        <f>IF(Calcu!AC31=FALSE,"삭제","")</f>
        <v>삭제</v>
      </c>
      <c r="D28" s="39"/>
      <c r="E28" s="103" t="str">
        <f>Calcu!AO31</f>
        <v>0</v>
      </c>
      <c r="F28" s="103" t="e">
        <f ca="1">Calcu!AS31</f>
        <v>#DIV/0!</v>
      </c>
      <c r="G28" s="173" t="e">
        <f ca="1">Calcu!BB31</f>
        <v>#VALUE!</v>
      </c>
      <c r="H28" s="173" t="str">
        <f ca="1">Calcu!BC31</f>
        <v>PASS</v>
      </c>
    </row>
    <row r="29" spans="1:8" s="38" customFormat="1" ht="15" customHeight="1">
      <c r="A29" s="94" t="str">
        <f>IF(Calcu!AC32=FALSE,"삭제","")</f>
        <v>삭제</v>
      </c>
      <c r="D29" s="39"/>
      <c r="E29" s="103" t="str">
        <f>Calcu!AO32</f>
        <v>0</v>
      </c>
      <c r="F29" s="103" t="e">
        <f ca="1">Calcu!AS32</f>
        <v>#DIV/0!</v>
      </c>
      <c r="G29" s="173" t="e">
        <f ca="1">Calcu!BB32</f>
        <v>#VALUE!</v>
      </c>
      <c r="H29" s="173" t="str">
        <f ca="1">Calcu!BC32</f>
        <v>PASS</v>
      </c>
    </row>
    <row r="30" spans="1:8" s="38" customFormat="1" ht="15" customHeight="1">
      <c r="A30" s="94" t="str">
        <f>IF(Calcu!AC33=FALSE,"삭제","")</f>
        <v>삭제</v>
      </c>
      <c r="D30" s="39"/>
      <c r="E30" s="103" t="str">
        <f>Calcu!AO33</f>
        <v>0</v>
      </c>
      <c r="F30" s="103" t="e">
        <f ca="1">Calcu!AS33</f>
        <v>#DIV/0!</v>
      </c>
      <c r="G30" s="173" t="e">
        <f ca="1">Calcu!BB33</f>
        <v>#VALUE!</v>
      </c>
      <c r="H30" s="173" t="str">
        <f ca="1">Calcu!BC33</f>
        <v>PASS</v>
      </c>
    </row>
    <row r="31" spans="1:8" s="38" customFormat="1" ht="15" customHeight="1">
      <c r="A31" s="94" t="str">
        <f>IF(Calcu!AC34=FALSE,"삭제","")</f>
        <v>삭제</v>
      </c>
      <c r="D31" s="39"/>
      <c r="E31" s="103" t="str">
        <f>Calcu!AO34</f>
        <v>0</v>
      </c>
      <c r="F31" s="103" t="e">
        <f ca="1">Calcu!AS34</f>
        <v>#DIV/0!</v>
      </c>
      <c r="G31" s="173" t="e">
        <f ca="1">Calcu!BB34</f>
        <v>#VALUE!</v>
      </c>
      <c r="H31" s="173" t="str">
        <f ca="1">Calcu!BC34</f>
        <v>PASS</v>
      </c>
    </row>
    <row r="32" spans="1:8" s="38" customFormat="1" ht="15" customHeight="1">
      <c r="A32" s="94" t="str">
        <f>IF(Calcu!AC35=FALSE,"삭제","")</f>
        <v>삭제</v>
      </c>
      <c r="D32" s="39"/>
      <c r="E32" s="103" t="str">
        <f>Calcu!AO35</f>
        <v>0</v>
      </c>
      <c r="F32" s="103" t="e">
        <f ca="1">Calcu!AS35</f>
        <v>#DIV/0!</v>
      </c>
      <c r="G32" s="173" t="e">
        <f ca="1">Calcu!BB35</f>
        <v>#VALUE!</v>
      </c>
      <c r="H32" s="173" t="str">
        <f ca="1">Calcu!BC35</f>
        <v>PASS</v>
      </c>
    </row>
    <row r="33" spans="1:8" s="38" customFormat="1" ht="15" customHeight="1">
      <c r="A33" s="94" t="str">
        <f>IF(Calcu!AC36=FALSE,"삭제","")</f>
        <v>삭제</v>
      </c>
      <c r="D33" s="39"/>
      <c r="E33" s="103" t="str">
        <f>Calcu!AO36</f>
        <v>0</v>
      </c>
      <c r="F33" s="103" t="e">
        <f ca="1">Calcu!AS36</f>
        <v>#DIV/0!</v>
      </c>
      <c r="G33" s="173" t="e">
        <f ca="1">Calcu!BB36</f>
        <v>#VALUE!</v>
      </c>
      <c r="H33" s="173" t="str">
        <f ca="1">Calcu!BC36</f>
        <v>PASS</v>
      </c>
    </row>
    <row r="34" spans="1:8" s="38" customFormat="1" ht="15" customHeight="1">
      <c r="A34" s="94" t="str">
        <f>IF(Calcu!AC37=FALSE,"삭제","")</f>
        <v>삭제</v>
      </c>
      <c r="D34" s="39"/>
      <c r="E34" s="103" t="str">
        <f>Calcu!AO37</f>
        <v>0</v>
      </c>
      <c r="F34" s="103" t="e">
        <f ca="1">Calcu!AS37</f>
        <v>#DIV/0!</v>
      </c>
      <c r="G34" s="173" t="e">
        <f ca="1">Calcu!BB37</f>
        <v>#VALUE!</v>
      </c>
      <c r="H34" s="173" t="str">
        <f ca="1">Calcu!BC37</f>
        <v>PASS</v>
      </c>
    </row>
    <row r="35" spans="1:8" s="38" customFormat="1" ht="15" customHeight="1">
      <c r="A35" s="94" t="str">
        <f>IF(Calcu!AC38=FALSE,"삭제","")</f>
        <v>삭제</v>
      </c>
      <c r="D35" s="39"/>
      <c r="E35" s="103" t="str">
        <f>Calcu!AO38</f>
        <v>0</v>
      </c>
      <c r="F35" s="103" t="e">
        <f ca="1">Calcu!AS38</f>
        <v>#DIV/0!</v>
      </c>
      <c r="G35" s="173" t="e">
        <f ca="1">Calcu!BB38</f>
        <v>#VALUE!</v>
      </c>
      <c r="H35" s="173" t="str">
        <f ca="1">Calcu!BC38</f>
        <v>PASS</v>
      </c>
    </row>
    <row r="36" spans="1:8" s="38" customFormat="1" ht="15" customHeight="1">
      <c r="A36" s="94" t="str">
        <f>IF(Calcu!AC39=FALSE,"삭제","")</f>
        <v>삭제</v>
      </c>
      <c r="D36" s="39"/>
      <c r="E36" s="103" t="str">
        <f>Calcu!AO39</f>
        <v>0</v>
      </c>
      <c r="F36" s="103" t="e">
        <f ca="1">Calcu!AS39</f>
        <v>#DIV/0!</v>
      </c>
      <c r="G36" s="173" t="e">
        <f ca="1">Calcu!BB39</f>
        <v>#VALUE!</v>
      </c>
      <c r="H36" s="173" t="str">
        <f ca="1">Calcu!BC39</f>
        <v>PASS</v>
      </c>
    </row>
    <row r="37" spans="1:8" s="38" customFormat="1" ht="15" customHeight="1">
      <c r="A37" s="94" t="str">
        <f>IF(Calcu!AC40=FALSE,"삭제","")</f>
        <v>삭제</v>
      </c>
      <c r="D37" s="39"/>
      <c r="E37" s="103" t="str">
        <f>Calcu!AO40</f>
        <v>0</v>
      </c>
      <c r="F37" s="103" t="e">
        <f ca="1">Calcu!AS40</f>
        <v>#DIV/0!</v>
      </c>
      <c r="G37" s="173" t="e">
        <f ca="1">Calcu!BB40</f>
        <v>#VALUE!</v>
      </c>
      <c r="H37" s="173" t="str">
        <f ca="1">Calcu!BC40</f>
        <v>PASS</v>
      </c>
    </row>
    <row r="38" spans="1:8" s="38" customFormat="1" ht="15" customHeight="1">
      <c r="A38" s="94" t="str">
        <f>IF(Calcu!AC41=FALSE,"삭제","")</f>
        <v>삭제</v>
      </c>
      <c r="D38" s="39"/>
      <c r="E38" s="103" t="str">
        <f>Calcu!AO41</f>
        <v>0</v>
      </c>
      <c r="F38" s="103" t="e">
        <f ca="1">Calcu!AS41</f>
        <v>#DIV/0!</v>
      </c>
      <c r="G38" s="173" t="e">
        <f ca="1">Calcu!BB41</f>
        <v>#VALUE!</v>
      </c>
      <c r="H38" s="173" t="str">
        <f ca="1">Calcu!BC41</f>
        <v>PASS</v>
      </c>
    </row>
    <row r="39" spans="1:8" s="38" customFormat="1" ht="15" customHeight="1">
      <c r="A39" s="94" t="str">
        <f>IF(Calcu!AC42=FALSE,"삭제","")</f>
        <v>삭제</v>
      </c>
      <c r="D39" s="39"/>
      <c r="E39" s="103" t="str">
        <f>Calcu!AO42</f>
        <v>0</v>
      </c>
      <c r="F39" s="103" t="e">
        <f ca="1">Calcu!AS42</f>
        <v>#DIV/0!</v>
      </c>
      <c r="G39" s="173" t="e">
        <f ca="1">Calcu!BB42</f>
        <v>#VALUE!</v>
      </c>
      <c r="H39" s="173" t="str">
        <f ca="1">Calcu!BC42</f>
        <v>PASS</v>
      </c>
    </row>
    <row r="40" spans="1:8" s="38" customFormat="1" ht="15" customHeight="1">
      <c r="A40" s="94" t="str">
        <f>IF(Calcu!AC43=FALSE,"삭제","")</f>
        <v>삭제</v>
      </c>
      <c r="D40" s="39"/>
      <c r="E40" s="103" t="str">
        <f>Calcu!AO43</f>
        <v>0</v>
      </c>
      <c r="F40" s="103" t="e">
        <f ca="1">Calcu!AS43</f>
        <v>#DIV/0!</v>
      </c>
      <c r="G40" s="173" t="e">
        <f ca="1">Calcu!BB43</f>
        <v>#VALUE!</v>
      </c>
      <c r="H40" s="173" t="str">
        <f ca="1">Calcu!BC43</f>
        <v>PASS</v>
      </c>
    </row>
    <row r="41" spans="1:8" s="38" customFormat="1" ht="15" customHeight="1">
      <c r="A41" s="94" t="str">
        <f>IF(Calcu!AC44=FALSE,"삭제","")</f>
        <v>삭제</v>
      </c>
      <c r="D41" s="39"/>
      <c r="E41" s="103" t="str">
        <f>Calcu!AO44</f>
        <v>0</v>
      </c>
      <c r="F41" s="103" t="e">
        <f ca="1">Calcu!AS44</f>
        <v>#DIV/0!</v>
      </c>
      <c r="G41" s="173" t="e">
        <f ca="1">Calcu!BB44</f>
        <v>#VALUE!</v>
      </c>
      <c r="H41" s="173" t="str">
        <f ca="1">Calcu!BC44</f>
        <v>PASS</v>
      </c>
    </row>
    <row r="42" spans="1:8" s="38" customFormat="1" ht="15" customHeight="1">
      <c r="A42" s="94" t="str">
        <f>IF(Calcu!AC45=FALSE,"삭제","")</f>
        <v>삭제</v>
      </c>
      <c r="D42" s="39"/>
      <c r="E42" s="103" t="str">
        <f>Calcu!AO45</f>
        <v>0</v>
      </c>
      <c r="F42" s="103" t="e">
        <f ca="1">Calcu!AS45</f>
        <v>#DIV/0!</v>
      </c>
      <c r="G42" s="173" t="e">
        <f ca="1">Calcu!BB45</f>
        <v>#VALUE!</v>
      </c>
      <c r="H42" s="173" t="str">
        <f ca="1">Calcu!BC45</f>
        <v>PASS</v>
      </c>
    </row>
    <row r="43" spans="1:8" s="38" customFormat="1" ht="15" customHeight="1">
      <c r="A43" s="94" t="str">
        <f>IF(Calcu!AC46=FALSE,"삭제","")</f>
        <v>삭제</v>
      </c>
      <c r="D43" s="39"/>
      <c r="E43" s="103" t="str">
        <f>Calcu!AO46</f>
        <v>0</v>
      </c>
      <c r="F43" s="103" t="e">
        <f ca="1">Calcu!AS46</f>
        <v>#DIV/0!</v>
      </c>
      <c r="G43" s="173" t="e">
        <f ca="1">Calcu!BB46</f>
        <v>#VALUE!</v>
      </c>
      <c r="H43" s="173" t="str">
        <f ca="1">Calcu!BC46</f>
        <v>PASS</v>
      </c>
    </row>
    <row r="44" spans="1:8" s="38" customFormat="1" ht="15" customHeight="1">
      <c r="A44" s="94" t="str">
        <f>IF(Calcu!AC47=FALSE,"삭제","")</f>
        <v>삭제</v>
      </c>
      <c r="D44" s="39"/>
      <c r="E44" s="103" t="str">
        <f>Calcu!AO47</f>
        <v>0</v>
      </c>
      <c r="F44" s="103" t="e">
        <f ca="1">Calcu!AS47</f>
        <v>#DIV/0!</v>
      </c>
      <c r="G44" s="173" t="e">
        <f ca="1">Calcu!BB47</f>
        <v>#VALUE!</v>
      </c>
      <c r="H44" s="173" t="str">
        <f ca="1">Calcu!BC47</f>
        <v>PASS</v>
      </c>
    </row>
    <row r="45" spans="1:8" s="38" customFormat="1" ht="15" customHeight="1">
      <c r="A45" s="94" t="str">
        <f>IF(Calcu!AC48=FALSE,"삭제","")</f>
        <v>삭제</v>
      </c>
      <c r="D45" s="39"/>
      <c r="E45" s="103" t="str">
        <f>Calcu!AO48</f>
        <v>0</v>
      </c>
      <c r="F45" s="103" t="e">
        <f ca="1">Calcu!AS48</f>
        <v>#DIV/0!</v>
      </c>
      <c r="G45" s="173" t="e">
        <f ca="1">Calcu!BB48</f>
        <v>#VALUE!</v>
      </c>
      <c r="H45" s="173" t="str">
        <f ca="1">Calcu!BC48</f>
        <v>PASS</v>
      </c>
    </row>
    <row r="46" spans="1:8" s="38" customFormat="1" ht="15" customHeight="1">
      <c r="A46" s="94" t="str">
        <f>IF(Calcu!AC49=FALSE,"삭제","")</f>
        <v>삭제</v>
      </c>
      <c r="D46" s="39"/>
      <c r="E46" s="103" t="str">
        <f>Calcu!AO49</f>
        <v>0</v>
      </c>
      <c r="F46" s="103" t="e">
        <f ca="1">Calcu!AS49</f>
        <v>#DIV/0!</v>
      </c>
      <c r="G46" s="173" t="e">
        <f ca="1">Calcu!BB49</f>
        <v>#VALUE!</v>
      </c>
      <c r="H46" s="173" t="str">
        <f ca="1">Calcu!BC49</f>
        <v>PASS</v>
      </c>
    </row>
    <row r="47" spans="1:8" s="38" customFormat="1" ht="15" customHeight="1">
      <c r="A47" s="94" t="str">
        <f>IF(Calcu!AC50=FALSE,"삭제","")</f>
        <v>삭제</v>
      </c>
      <c r="D47" s="39"/>
      <c r="E47" s="103" t="str">
        <f>Calcu!AO50</f>
        <v>0</v>
      </c>
      <c r="F47" s="103" t="e">
        <f ca="1">Calcu!AS50</f>
        <v>#DIV/0!</v>
      </c>
      <c r="G47" s="173" t="e">
        <f ca="1">Calcu!BB50</f>
        <v>#VALUE!</v>
      </c>
      <c r="H47" s="173" t="str">
        <f ca="1">Calcu!BC50</f>
        <v>PASS</v>
      </c>
    </row>
    <row r="48" spans="1:8" s="38" customFormat="1" ht="15" customHeight="1">
      <c r="A48" s="94" t="str">
        <f>IF(Calcu!AC51=FALSE,"삭제","")</f>
        <v>삭제</v>
      </c>
      <c r="D48" s="39"/>
      <c r="E48" s="103" t="str">
        <f>Calcu!AO51</f>
        <v>0</v>
      </c>
      <c r="F48" s="103" t="e">
        <f ca="1">Calcu!AS51</f>
        <v>#DIV/0!</v>
      </c>
      <c r="G48" s="173" t="e">
        <f ca="1">Calcu!BB51</f>
        <v>#VALUE!</v>
      </c>
      <c r="H48" s="173" t="str">
        <f ca="1">Calcu!BC51</f>
        <v>PASS</v>
      </c>
    </row>
    <row r="49" spans="1:8" s="38" customFormat="1" ht="15" customHeight="1">
      <c r="A49" s="94" t="str">
        <f>IF(Calcu!AC52=FALSE,"삭제","")</f>
        <v>삭제</v>
      </c>
      <c r="D49" s="39"/>
      <c r="E49" s="103" t="str">
        <f>Calcu!AO52</f>
        <v>0</v>
      </c>
      <c r="F49" s="103" t="e">
        <f ca="1">Calcu!AS52</f>
        <v>#DIV/0!</v>
      </c>
      <c r="G49" s="173" t="e">
        <f ca="1">Calcu!BB52</f>
        <v>#VALUE!</v>
      </c>
      <c r="H49" s="173" t="str">
        <f ca="1">Calcu!BC52</f>
        <v>PASS</v>
      </c>
    </row>
    <row r="50" spans="1:8" s="38" customFormat="1" ht="15" customHeight="1">
      <c r="A50" s="94" t="str">
        <f>IF(Calcu!AC53=FALSE,"삭제","")</f>
        <v>삭제</v>
      </c>
      <c r="D50" s="39"/>
      <c r="E50" s="103" t="str">
        <f>Calcu!AO53</f>
        <v>0</v>
      </c>
      <c r="F50" s="103" t="e">
        <f ca="1">Calcu!AS53</f>
        <v>#DIV/0!</v>
      </c>
      <c r="G50" s="173" t="e">
        <f ca="1">Calcu!BB53</f>
        <v>#VALUE!</v>
      </c>
      <c r="H50" s="173" t="str">
        <f ca="1">Calcu!BC53</f>
        <v>PASS</v>
      </c>
    </row>
    <row r="51" spans="1:8" s="38" customFormat="1" ht="15" customHeight="1">
      <c r="A51" s="94" t="str">
        <f>IF(Calcu!AC54=FALSE,"삭제","")</f>
        <v>삭제</v>
      </c>
      <c r="D51" s="39"/>
      <c r="E51" s="103" t="str">
        <f>Calcu!AO54</f>
        <v>0</v>
      </c>
      <c r="F51" s="103" t="e">
        <f ca="1">Calcu!AS54</f>
        <v>#DIV/0!</v>
      </c>
      <c r="G51" s="173" t="e">
        <f ca="1">Calcu!BB54</f>
        <v>#VALUE!</v>
      </c>
      <c r="H51" s="173" t="str">
        <f ca="1">Calcu!BC54</f>
        <v>PASS</v>
      </c>
    </row>
    <row r="52" spans="1:8" s="38" customFormat="1" ht="15" customHeight="1">
      <c r="A52" s="94" t="str">
        <f>IF(Calcu!AC55=FALSE,"삭제","")</f>
        <v>삭제</v>
      </c>
      <c r="D52" s="39"/>
      <c r="E52" s="103" t="str">
        <f>Calcu!AO55</f>
        <v>0</v>
      </c>
      <c r="F52" s="103" t="e">
        <f ca="1">Calcu!AS55</f>
        <v>#DIV/0!</v>
      </c>
      <c r="G52" s="173" t="e">
        <f ca="1">Calcu!BB55</f>
        <v>#VALUE!</v>
      </c>
      <c r="H52" s="173" t="str">
        <f ca="1">Calcu!BC55</f>
        <v>PASS</v>
      </c>
    </row>
    <row r="53" spans="1:8" s="38" customFormat="1" ht="15" customHeight="1">
      <c r="A53" s="94" t="str">
        <f>IF(Calcu!AC56=FALSE,"삭제","")</f>
        <v>삭제</v>
      </c>
      <c r="D53" s="39"/>
      <c r="E53" s="103" t="str">
        <f>Calcu!AO56</f>
        <v>0</v>
      </c>
      <c r="F53" s="103" t="e">
        <f ca="1">Calcu!AS56</f>
        <v>#DIV/0!</v>
      </c>
      <c r="G53" s="173" t="e">
        <f ca="1">Calcu!BB56</f>
        <v>#VALUE!</v>
      </c>
      <c r="H53" s="173" t="str">
        <f ca="1">Calcu!BC56</f>
        <v>PASS</v>
      </c>
    </row>
    <row r="54" spans="1:8" s="38" customFormat="1" ht="15" customHeight="1">
      <c r="A54" s="94" t="str">
        <f>IF(Calcu!AC117=FALSE,"삭제","")</f>
        <v>삭제</v>
      </c>
      <c r="D54" s="39"/>
      <c r="E54" s="103" t="str">
        <f>Calcu!AO57</f>
        <v>0</v>
      </c>
      <c r="F54" s="103" t="e">
        <f ca="1">Calcu!AS57</f>
        <v>#DIV/0!</v>
      </c>
      <c r="G54" s="173" t="e">
        <f ca="1">Calcu!BB57</f>
        <v>#VALUE!</v>
      </c>
      <c r="H54" s="173" t="str">
        <f ca="1">Calcu!BC57</f>
        <v>PASS</v>
      </c>
    </row>
    <row r="55" spans="1:8" s="38" customFormat="1" ht="15" customHeight="1">
      <c r="A55" s="94" t="str">
        <f>IF(Calcu!AC118=FALSE,"삭제","")</f>
        <v>삭제</v>
      </c>
      <c r="D55" s="39"/>
      <c r="E55" s="103" t="str">
        <f>Calcu!AO58</f>
        <v>0</v>
      </c>
      <c r="F55" s="103" t="e">
        <f ca="1">Calcu!AS58</f>
        <v>#DIV/0!</v>
      </c>
      <c r="G55" s="173" t="e">
        <f ca="1">Calcu!BB58</f>
        <v>#VALUE!</v>
      </c>
      <c r="H55" s="173" t="str">
        <f ca="1">Calcu!BC58</f>
        <v>PASS</v>
      </c>
    </row>
    <row r="56" spans="1:8" s="38" customFormat="1" ht="15" customHeight="1">
      <c r="A56" s="94" t="str">
        <f>IF(Calcu!AC119=FALSE,"삭제","")</f>
        <v>삭제</v>
      </c>
      <c r="D56" s="39"/>
      <c r="E56" s="103" t="str">
        <f>Calcu!AO59</f>
        <v>0</v>
      </c>
      <c r="F56" s="103" t="e">
        <f ca="1">Calcu!AS59</f>
        <v>#DIV/0!</v>
      </c>
      <c r="G56" s="173" t="e">
        <f ca="1">Calcu!BB59</f>
        <v>#VALUE!</v>
      </c>
      <c r="H56" s="173" t="str">
        <f ca="1">Calcu!BC59</f>
        <v>PASS</v>
      </c>
    </row>
    <row r="57" spans="1:8" s="38" customFormat="1" ht="15" customHeight="1">
      <c r="A57" s="94" t="str">
        <f>IF(Calcu!AC120=FALSE,"삭제","")</f>
        <v>삭제</v>
      </c>
      <c r="D57" s="39"/>
      <c r="E57" s="103" t="str">
        <f>Calcu!AO60</f>
        <v>0</v>
      </c>
      <c r="F57" s="103" t="e">
        <f ca="1">Calcu!AS60</f>
        <v>#DIV/0!</v>
      </c>
      <c r="G57" s="173" t="e">
        <f ca="1">Calcu!BB60</f>
        <v>#VALUE!</v>
      </c>
      <c r="H57" s="173" t="str">
        <f ca="1">Calcu!BC60</f>
        <v>PASS</v>
      </c>
    </row>
    <row r="58" spans="1:8" s="38" customFormat="1" ht="15" customHeight="1">
      <c r="A58" s="94" t="str">
        <f>IF(Calcu!AC121=FALSE,"삭제","")</f>
        <v>삭제</v>
      </c>
      <c r="D58" s="39"/>
      <c r="E58" s="103" t="str">
        <f>Calcu!AO61</f>
        <v>0</v>
      </c>
      <c r="F58" s="103" t="e">
        <f ca="1">Calcu!AS61</f>
        <v>#DIV/0!</v>
      </c>
      <c r="G58" s="173" t="e">
        <f ca="1">Calcu!BB61</f>
        <v>#VALUE!</v>
      </c>
      <c r="H58" s="173" t="str">
        <f ca="1">Calcu!BC61</f>
        <v>PASS</v>
      </c>
    </row>
    <row r="59" spans="1:8" s="38" customFormat="1" ht="15" customHeight="1">
      <c r="A59" s="94" t="str">
        <f>IF(Calcu!AC122=FALSE,"삭제","")</f>
        <v>삭제</v>
      </c>
      <c r="D59" s="39"/>
      <c r="E59" s="103" t="str">
        <f>Calcu!AO62</f>
        <v>0</v>
      </c>
      <c r="F59" s="103" t="e">
        <f ca="1">Calcu!AS62</f>
        <v>#DIV/0!</v>
      </c>
      <c r="G59" s="173" t="e">
        <f ca="1">Calcu!BB62</f>
        <v>#VALUE!</v>
      </c>
      <c r="H59" s="173" t="str">
        <f ca="1">Calcu!BC62</f>
        <v>PASS</v>
      </c>
    </row>
    <row r="60" spans="1:8" s="38" customFormat="1" ht="15" customHeight="1">
      <c r="A60" s="94" t="str">
        <f>IF(Calcu!AC123=FALSE,"삭제","")</f>
        <v>삭제</v>
      </c>
      <c r="D60" s="39"/>
      <c r="E60" s="103" t="str">
        <f>Calcu!AO63</f>
        <v>0</v>
      </c>
      <c r="F60" s="103" t="e">
        <f ca="1">Calcu!AS63</f>
        <v>#DIV/0!</v>
      </c>
      <c r="G60" s="173" t="e">
        <f ca="1">Calcu!BB63</f>
        <v>#VALUE!</v>
      </c>
      <c r="H60" s="173" t="str">
        <f ca="1">Calcu!BC63</f>
        <v>PASS</v>
      </c>
    </row>
    <row r="61" spans="1:8" s="38" customFormat="1" ht="15" customHeight="1">
      <c r="A61" s="94" t="str">
        <f>IF(Calcu!AC124=FALSE,"삭제","")</f>
        <v>삭제</v>
      </c>
      <c r="D61" s="39"/>
      <c r="E61" s="103" t="str">
        <f>Calcu!AO64</f>
        <v>0</v>
      </c>
      <c r="F61" s="103" t="e">
        <f ca="1">Calcu!AS64</f>
        <v>#DIV/0!</v>
      </c>
      <c r="G61" s="173" t="e">
        <f ca="1">Calcu!BB64</f>
        <v>#VALUE!</v>
      </c>
      <c r="H61" s="173" t="str">
        <f ca="1">Calcu!BC64</f>
        <v>PASS</v>
      </c>
    </row>
    <row r="62" spans="1:8" s="38" customFormat="1" ht="15" customHeight="1">
      <c r="A62" s="94" t="str">
        <f>IF(Calcu!AC125=FALSE,"삭제","")</f>
        <v>삭제</v>
      </c>
      <c r="D62" s="39"/>
      <c r="E62" s="103" t="str">
        <f>Calcu!AO65</f>
        <v>0</v>
      </c>
      <c r="F62" s="103" t="e">
        <f ca="1">Calcu!AS65</f>
        <v>#DIV/0!</v>
      </c>
      <c r="G62" s="173" t="e">
        <f ca="1">Calcu!BB65</f>
        <v>#VALUE!</v>
      </c>
      <c r="H62" s="173" t="str">
        <f ca="1">Calcu!BC65</f>
        <v>PASS</v>
      </c>
    </row>
    <row r="63" spans="1:8" s="38" customFormat="1" ht="15" customHeight="1">
      <c r="A63" s="94" t="str">
        <f>IF(Calcu!AC126=FALSE,"삭제","")</f>
        <v>삭제</v>
      </c>
      <c r="D63" s="39"/>
      <c r="E63" s="103" t="str">
        <f>Calcu!AO66</f>
        <v>0</v>
      </c>
      <c r="F63" s="103" t="e">
        <f ca="1">Calcu!AS66</f>
        <v>#DIV/0!</v>
      </c>
      <c r="G63" s="173" t="e">
        <f ca="1">Calcu!BB66</f>
        <v>#VALUE!</v>
      </c>
      <c r="H63" s="173" t="str">
        <f ca="1">Calcu!BC66</f>
        <v>PASS</v>
      </c>
    </row>
    <row r="64" spans="1:8" s="38" customFormat="1" ht="15" customHeight="1">
      <c r="A64" s="94" t="str">
        <f>IF(Calcu!AC127=FALSE,"삭제","")</f>
        <v>삭제</v>
      </c>
      <c r="D64" s="39"/>
      <c r="E64" s="103" t="str">
        <f>Calcu!AO67</f>
        <v>0</v>
      </c>
      <c r="F64" s="103" t="e">
        <f ca="1">Calcu!AS67</f>
        <v>#DIV/0!</v>
      </c>
      <c r="G64" s="173" t="e">
        <f ca="1">Calcu!BB67</f>
        <v>#VALUE!</v>
      </c>
      <c r="H64" s="173" t="str">
        <f ca="1">Calcu!BC67</f>
        <v>PASS</v>
      </c>
    </row>
    <row r="65" spans="1:8" s="38" customFormat="1" ht="15" customHeight="1">
      <c r="A65" s="94" t="str">
        <f>IF(Calcu!AC128=FALSE,"삭제","")</f>
        <v>삭제</v>
      </c>
      <c r="D65" s="39"/>
      <c r="E65" s="103" t="str">
        <f>Calcu!AO68</f>
        <v>0</v>
      </c>
      <c r="F65" s="103" t="e">
        <f ca="1">Calcu!AS68</f>
        <v>#DIV/0!</v>
      </c>
      <c r="G65" s="173" t="e">
        <f ca="1">Calcu!BB68</f>
        <v>#VALUE!</v>
      </c>
      <c r="H65" s="173" t="str">
        <f ca="1">Calcu!BC68</f>
        <v>PASS</v>
      </c>
    </row>
    <row r="66" spans="1:8" s="38" customFormat="1" ht="15" customHeight="1">
      <c r="A66" s="94" t="str">
        <f>IF(Calcu!AC129=FALSE,"삭제","")</f>
        <v>삭제</v>
      </c>
      <c r="D66" s="39"/>
      <c r="E66" s="103" t="str">
        <f>Calcu!AO69</f>
        <v>0</v>
      </c>
      <c r="F66" s="103" t="e">
        <f ca="1">Calcu!AS69</f>
        <v>#DIV/0!</v>
      </c>
      <c r="G66" s="173" t="e">
        <f ca="1">Calcu!BB69</f>
        <v>#VALUE!</v>
      </c>
      <c r="H66" s="173" t="str">
        <f ca="1">Calcu!BC69</f>
        <v>PASS</v>
      </c>
    </row>
    <row r="67" spans="1:8" s="38" customFormat="1" ht="15" customHeight="1">
      <c r="A67" s="94" t="str">
        <f>IF(Calcu!AC130=FALSE,"삭제","")</f>
        <v>삭제</v>
      </c>
      <c r="D67" s="39"/>
      <c r="E67" s="103" t="str">
        <f>Calcu!AO70</f>
        <v>0</v>
      </c>
      <c r="F67" s="103" t="e">
        <f ca="1">Calcu!AS70</f>
        <v>#DIV/0!</v>
      </c>
      <c r="G67" s="173" t="e">
        <f ca="1">Calcu!BB70</f>
        <v>#VALUE!</v>
      </c>
      <c r="H67" s="173" t="str">
        <f ca="1">Calcu!BC70</f>
        <v>PASS</v>
      </c>
    </row>
    <row r="68" spans="1:8" s="38" customFormat="1" ht="15" customHeight="1">
      <c r="A68" s="94" t="str">
        <f>IF(Calcu!AC131=FALSE,"삭제","")</f>
        <v>삭제</v>
      </c>
      <c r="D68" s="39"/>
      <c r="E68" s="103" t="str">
        <f>Calcu!AO71</f>
        <v>0</v>
      </c>
      <c r="F68" s="103" t="e">
        <f ca="1">Calcu!AS71</f>
        <v>#DIV/0!</v>
      </c>
      <c r="G68" s="173" t="e">
        <f ca="1">Calcu!BB71</f>
        <v>#VALUE!</v>
      </c>
      <c r="H68" s="173" t="str">
        <f ca="1">Calcu!BC71</f>
        <v>PASS</v>
      </c>
    </row>
    <row r="69" spans="1:8" s="38" customFormat="1" ht="15" customHeight="1">
      <c r="A69" s="94" t="str">
        <f>IF(Calcu!AC132=FALSE,"삭제","")</f>
        <v>삭제</v>
      </c>
      <c r="D69" s="39"/>
      <c r="E69" s="103" t="str">
        <f>Calcu!AO72</f>
        <v>0</v>
      </c>
      <c r="F69" s="103" t="e">
        <f ca="1">Calcu!AS72</f>
        <v>#DIV/0!</v>
      </c>
      <c r="G69" s="173" t="e">
        <f ca="1">Calcu!BB72</f>
        <v>#VALUE!</v>
      </c>
      <c r="H69" s="173" t="str">
        <f ca="1">Calcu!BC72</f>
        <v>PASS</v>
      </c>
    </row>
    <row r="70" spans="1:8" s="38" customFormat="1" ht="15" customHeight="1">
      <c r="A70" s="94" t="str">
        <f>IF(Calcu!AC133=FALSE,"삭제","")</f>
        <v>삭제</v>
      </c>
      <c r="D70" s="39"/>
      <c r="E70" s="103" t="str">
        <f>Calcu!AO73</f>
        <v>0</v>
      </c>
      <c r="F70" s="103" t="e">
        <f ca="1">Calcu!AS73</f>
        <v>#DIV/0!</v>
      </c>
      <c r="G70" s="173" t="e">
        <f ca="1">Calcu!BB73</f>
        <v>#VALUE!</v>
      </c>
      <c r="H70" s="173" t="str">
        <f ca="1">Calcu!BC73</f>
        <v>PASS</v>
      </c>
    </row>
    <row r="71" spans="1:8" s="38" customFormat="1" ht="15" customHeight="1">
      <c r="A71" s="94" t="str">
        <f>IF(Calcu!AC134=FALSE,"삭제","")</f>
        <v>삭제</v>
      </c>
      <c r="D71" s="39"/>
      <c r="E71" s="103" t="str">
        <f>Calcu!AO74</f>
        <v>0</v>
      </c>
      <c r="F71" s="103" t="e">
        <f ca="1">Calcu!AS74</f>
        <v>#DIV/0!</v>
      </c>
      <c r="G71" s="173" t="e">
        <f ca="1">Calcu!BB74</f>
        <v>#VALUE!</v>
      </c>
      <c r="H71" s="173" t="str">
        <f ca="1">Calcu!BC74</f>
        <v>PASS</v>
      </c>
    </row>
    <row r="72" spans="1:8" s="38" customFormat="1" ht="15" customHeight="1">
      <c r="A72" s="94" t="str">
        <f>IF(Calcu!AC135=FALSE,"삭제","")</f>
        <v>삭제</v>
      </c>
      <c r="D72" s="39"/>
      <c r="E72" s="103" t="str">
        <f>Calcu!AO75</f>
        <v>0</v>
      </c>
      <c r="F72" s="103" t="e">
        <f ca="1">Calcu!AS75</f>
        <v>#DIV/0!</v>
      </c>
      <c r="G72" s="173" t="e">
        <f ca="1">Calcu!BB75</f>
        <v>#VALUE!</v>
      </c>
      <c r="H72" s="173" t="str">
        <f ca="1">Calcu!BC75</f>
        <v>PASS</v>
      </c>
    </row>
    <row r="73" spans="1:8" s="38" customFormat="1" ht="15" customHeight="1">
      <c r="A73" s="94" t="str">
        <f>IF(Calcu!AC136=FALSE,"삭제","")</f>
        <v>삭제</v>
      </c>
      <c r="D73" s="39"/>
      <c r="E73" s="103" t="str">
        <f>Calcu!AO76</f>
        <v>0</v>
      </c>
      <c r="F73" s="103" t="e">
        <f ca="1">Calcu!AS76</f>
        <v>#DIV/0!</v>
      </c>
      <c r="G73" s="173" t="e">
        <f ca="1">Calcu!BB76</f>
        <v>#VALUE!</v>
      </c>
      <c r="H73" s="173" t="str">
        <f ca="1">Calcu!BC76</f>
        <v>PASS</v>
      </c>
    </row>
    <row r="74" spans="1:8" s="38" customFormat="1" ht="15" customHeight="1">
      <c r="A74" s="94" t="str">
        <f>IF(Calcu!AC137=FALSE,"삭제","")</f>
        <v>삭제</v>
      </c>
      <c r="D74" s="39"/>
      <c r="E74" s="103" t="str">
        <f>Calcu!AO77</f>
        <v>0</v>
      </c>
      <c r="F74" s="103" t="e">
        <f ca="1">Calcu!AS77</f>
        <v>#DIV/0!</v>
      </c>
      <c r="G74" s="173" t="e">
        <f ca="1">Calcu!BB77</f>
        <v>#VALUE!</v>
      </c>
      <c r="H74" s="173" t="str">
        <f ca="1">Calcu!BC77</f>
        <v>PASS</v>
      </c>
    </row>
    <row r="75" spans="1:8" s="38" customFormat="1" ht="15" customHeight="1">
      <c r="A75" s="94" t="str">
        <f>IF(Calcu!AC138=FALSE,"삭제","")</f>
        <v>삭제</v>
      </c>
      <c r="D75" s="39"/>
      <c r="E75" s="103" t="str">
        <f>Calcu!AO78</f>
        <v>0</v>
      </c>
      <c r="F75" s="103" t="e">
        <f ca="1">Calcu!AS78</f>
        <v>#DIV/0!</v>
      </c>
      <c r="G75" s="173" t="e">
        <f ca="1">Calcu!BB78</f>
        <v>#VALUE!</v>
      </c>
      <c r="H75" s="173" t="str">
        <f ca="1">Calcu!BC78</f>
        <v>PASS</v>
      </c>
    </row>
    <row r="76" spans="1:8" s="38" customFormat="1" ht="15" customHeight="1">
      <c r="A76" s="94" t="str">
        <f>IF(Calcu!AC139=FALSE,"삭제","")</f>
        <v>삭제</v>
      </c>
      <c r="D76" s="39"/>
      <c r="E76" s="103" t="str">
        <f>Calcu!AO79</f>
        <v>0</v>
      </c>
      <c r="F76" s="103" t="e">
        <f ca="1">Calcu!AS79</f>
        <v>#DIV/0!</v>
      </c>
      <c r="G76" s="173" t="e">
        <f ca="1">Calcu!BB79</f>
        <v>#VALUE!</v>
      </c>
      <c r="H76" s="173" t="str">
        <f ca="1">Calcu!BC79</f>
        <v>PASS</v>
      </c>
    </row>
    <row r="77" spans="1:8" s="38" customFormat="1" ht="15" customHeight="1">
      <c r="A77" s="94" t="str">
        <f>IF(Calcu!AC140=FALSE,"삭제","")</f>
        <v>삭제</v>
      </c>
      <c r="D77" s="39"/>
      <c r="E77" s="103" t="str">
        <f>Calcu!AO80</f>
        <v>0</v>
      </c>
      <c r="F77" s="103" t="e">
        <f ca="1">Calcu!AS80</f>
        <v>#DIV/0!</v>
      </c>
      <c r="G77" s="173" t="e">
        <f ca="1">Calcu!BB80</f>
        <v>#VALUE!</v>
      </c>
      <c r="H77" s="173" t="str">
        <f ca="1">Calcu!BC80</f>
        <v>PASS</v>
      </c>
    </row>
    <row r="78" spans="1:8" s="38" customFormat="1" ht="15" customHeight="1">
      <c r="A78" s="94" t="str">
        <f>IF(Calcu!AC141=FALSE,"삭제","")</f>
        <v>삭제</v>
      </c>
      <c r="D78" s="39"/>
      <c r="E78" s="103" t="str">
        <f>Calcu!AO81</f>
        <v>0</v>
      </c>
      <c r="F78" s="103" t="e">
        <f ca="1">Calcu!AS81</f>
        <v>#DIV/0!</v>
      </c>
      <c r="G78" s="173" t="e">
        <f ca="1">Calcu!BB81</f>
        <v>#VALUE!</v>
      </c>
      <c r="H78" s="173" t="str">
        <f ca="1">Calcu!BC81</f>
        <v>PASS</v>
      </c>
    </row>
    <row r="79" spans="1:8" s="38" customFormat="1" ht="15" customHeight="1">
      <c r="A79" s="94" t="str">
        <f>IF(Calcu!AC142=FALSE,"삭제","")</f>
        <v>삭제</v>
      </c>
      <c r="D79" s="39"/>
      <c r="E79" s="103" t="str">
        <f>Calcu!AO82</f>
        <v>0</v>
      </c>
      <c r="F79" s="103" t="e">
        <f ca="1">Calcu!AS82</f>
        <v>#DIV/0!</v>
      </c>
      <c r="G79" s="173" t="e">
        <f ca="1">Calcu!BB82</f>
        <v>#VALUE!</v>
      </c>
      <c r="H79" s="173" t="str">
        <f ca="1">Calcu!BC82</f>
        <v>PASS</v>
      </c>
    </row>
    <row r="80" spans="1:8" s="38" customFormat="1" ht="15" customHeight="1">
      <c r="A80" s="94" t="str">
        <f>IF(Calcu!AC143=FALSE,"삭제","")</f>
        <v>삭제</v>
      </c>
      <c r="D80" s="39"/>
      <c r="E80" s="103" t="str">
        <f>Calcu!AO83</f>
        <v>0</v>
      </c>
      <c r="F80" s="103" t="e">
        <f ca="1">Calcu!AS83</f>
        <v>#DIV/0!</v>
      </c>
      <c r="G80" s="173" t="e">
        <f ca="1">Calcu!BB83</f>
        <v>#VALUE!</v>
      </c>
      <c r="H80" s="173" t="str">
        <f ca="1">Calcu!BC83</f>
        <v>PASS</v>
      </c>
    </row>
    <row r="81" spans="1:8" s="38" customFormat="1" ht="15" customHeight="1">
      <c r="A81" s="94" t="str">
        <f>IF(Calcu!AC144=FALSE,"삭제","")</f>
        <v>삭제</v>
      </c>
      <c r="D81" s="39"/>
      <c r="E81" s="103" t="str">
        <f>Calcu!AO84</f>
        <v>0</v>
      </c>
      <c r="F81" s="103" t="e">
        <f ca="1">Calcu!AS84</f>
        <v>#DIV/0!</v>
      </c>
      <c r="G81" s="173" t="e">
        <f ca="1">Calcu!BB84</f>
        <v>#VALUE!</v>
      </c>
      <c r="H81" s="173" t="str">
        <f ca="1">Calcu!BC84</f>
        <v>PASS</v>
      </c>
    </row>
    <row r="82" spans="1:8" s="38" customFormat="1" ht="15" customHeight="1">
      <c r="A82" s="94" t="str">
        <f>IF(Calcu!AC145=FALSE,"삭제","")</f>
        <v>삭제</v>
      </c>
      <c r="D82" s="39"/>
      <c r="E82" s="103" t="str">
        <f>Calcu!AO85</f>
        <v>0</v>
      </c>
      <c r="F82" s="103" t="e">
        <f ca="1">Calcu!AS85</f>
        <v>#DIV/0!</v>
      </c>
      <c r="G82" s="173" t="e">
        <f ca="1">Calcu!BB85</f>
        <v>#VALUE!</v>
      </c>
      <c r="H82" s="173" t="str">
        <f ca="1">Calcu!BC85</f>
        <v>PASS</v>
      </c>
    </row>
    <row r="83" spans="1:8" s="38" customFormat="1" ht="15" customHeight="1">
      <c r="A83" s="94" t="str">
        <f>IF(Calcu!AC146=FALSE,"삭제","")</f>
        <v>삭제</v>
      </c>
      <c r="D83" s="39"/>
      <c r="E83" s="103" t="str">
        <f>Calcu!AO86</f>
        <v>0</v>
      </c>
      <c r="F83" s="103" t="e">
        <f ca="1">Calcu!AS86</f>
        <v>#DIV/0!</v>
      </c>
      <c r="G83" s="173" t="e">
        <f ca="1">Calcu!BB86</f>
        <v>#VALUE!</v>
      </c>
      <c r="H83" s="173" t="str">
        <f ca="1">Calcu!BC86</f>
        <v>PASS</v>
      </c>
    </row>
    <row r="84" spans="1:8" s="38" customFormat="1" ht="15" customHeight="1">
      <c r="A84" s="94" t="str">
        <f>IF(Calcu!AC147=FALSE,"삭제","")</f>
        <v>삭제</v>
      </c>
      <c r="D84" s="39"/>
      <c r="E84" s="103" t="str">
        <f>Calcu!AO87</f>
        <v>0</v>
      </c>
      <c r="F84" s="103" t="e">
        <f ca="1">Calcu!AS87</f>
        <v>#DIV/0!</v>
      </c>
      <c r="G84" s="173" t="e">
        <f ca="1">Calcu!BB87</f>
        <v>#VALUE!</v>
      </c>
      <c r="H84" s="173" t="str">
        <f ca="1">Calcu!BC87</f>
        <v>PASS</v>
      </c>
    </row>
    <row r="85" spans="1:8" s="38" customFormat="1" ht="15" customHeight="1">
      <c r="A85" s="94" t="str">
        <f>IF(Calcu!AC148=FALSE,"삭제","")</f>
        <v>삭제</v>
      </c>
      <c r="D85" s="39"/>
      <c r="E85" s="103" t="str">
        <f>Calcu!AO88</f>
        <v>0</v>
      </c>
      <c r="F85" s="103" t="e">
        <f ca="1">Calcu!AS88</f>
        <v>#DIV/0!</v>
      </c>
      <c r="G85" s="173" t="e">
        <f ca="1">Calcu!BB88</f>
        <v>#VALUE!</v>
      </c>
      <c r="H85" s="173" t="str">
        <f ca="1">Calcu!BC88</f>
        <v>PASS</v>
      </c>
    </row>
    <row r="86" spans="1:8" s="38" customFormat="1" ht="15" customHeight="1">
      <c r="A86" s="94" t="str">
        <f>IF(Calcu!AC149=FALSE,"삭제","")</f>
        <v>삭제</v>
      </c>
      <c r="D86" s="39"/>
      <c r="E86" s="103" t="str">
        <f>Calcu!AO89</f>
        <v>0</v>
      </c>
      <c r="F86" s="103" t="e">
        <f ca="1">Calcu!AS89</f>
        <v>#DIV/0!</v>
      </c>
      <c r="G86" s="173" t="e">
        <f ca="1">Calcu!BB89</f>
        <v>#VALUE!</v>
      </c>
      <c r="H86" s="173" t="str">
        <f ca="1">Calcu!BC89</f>
        <v>PASS</v>
      </c>
    </row>
    <row r="87" spans="1:8" s="38" customFormat="1" ht="15" customHeight="1">
      <c r="A87" s="94" t="str">
        <f>IF(Calcu!AC150=FALSE,"삭제","")</f>
        <v>삭제</v>
      </c>
      <c r="D87" s="39"/>
      <c r="E87" s="103" t="str">
        <f>Calcu!AO90</f>
        <v>0</v>
      </c>
      <c r="F87" s="103" t="e">
        <f ca="1">Calcu!AS90</f>
        <v>#DIV/0!</v>
      </c>
      <c r="G87" s="173" t="e">
        <f ca="1">Calcu!BB90</f>
        <v>#VALUE!</v>
      </c>
      <c r="H87" s="173" t="str">
        <f ca="1">Calcu!BC90</f>
        <v>PASS</v>
      </c>
    </row>
    <row r="88" spans="1:8" s="38" customFormat="1" ht="15" customHeight="1">
      <c r="A88" s="94" t="str">
        <f>IF(Calcu!AC151=FALSE,"삭제","")</f>
        <v>삭제</v>
      </c>
      <c r="D88" s="39"/>
      <c r="E88" s="103" t="str">
        <f>Calcu!AO91</f>
        <v>0</v>
      </c>
      <c r="F88" s="103" t="e">
        <f ca="1">Calcu!AS91</f>
        <v>#DIV/0!</v>
      </c>
      <c r="G88" s="173" t="e">
        <f ca="1">Calcu!BB91</f>
        <v>#VALUE!</v>
      </c>
      <c r="H88" s="173" t="str">
        <f ca="1">Calcu!BC91</f>
        <v>PASS</v>
      </c>
    </row>
    <row r="89" spans="1:8" s="38" customFormat="1" ht="15" customHeight="1">
      <c r="A89" s="94" t="str">
        <f>IF(Calcu!AC152=FALSE,"삭제","")</f>
        <v>삭제</v>
      </c>
      <c r="D89" s="39"/>
      <c r="E89" s="103" t="str">
        <f>Calcu!AO92</f>
        <v>0</v>
      </c>
      <c r="F89" s="103" t="e">
        <f ca="1">Calcu!AS92</f>
        <v>#DIV/0!</v>
      </c>
      <c r="G89" s="173" t="e">
        <f ca="1">Calcu!BB92</f>
        <v>#VALUE!</v>
      </c>
      <c r="H89" s="173" t="str">
        <f ca="1">Calcu!BC92</f>
        <v>PASS</v>
      </c>
    </row>
    <row r="90" spans="1:8" s="38" customFormat="1" ht="15" customHeight="1">
      <c r="A90" s="94" t="str">
        <f>IF(Calcu!AC153=FALSE,"삭제","")</f>
        <v>삭제</v>
      </c>
      <c r="D90" s="39"/>
      <c r="E90" s="103" t="str">
        <f>Calcu!AO93</f>
        <v>0</v>
      </c>
      <c r="F90" s="103" t="e">
        <f ca="1">Calcu!AS93</f>
        <v>#DIV/0!</v>
      </c>
      <c r="G90" s="173" t="e">
        <f ca="1">Calcu!BB93</f>
        <v>#VALUE!</v>
      </c>
      <c r="H90" s="173" t="str">
        <f ca="1">Calcu!BC93</f>
        <v>PASS</v>
      </c>
    </row>
    <row r="91" spans="1:8" s="38" customFormat="1" ht="15" customHeight="1">
      <c r="A91" s="94" t="str">
        <f>IF(Calcu!AC154=FALSE,"삭제","")</f>
        <v>삭제</v>
      </c>
      <c r="D91" s="39"/>
      <c r="E91" s="103" t="str">
        <f>Calcu!AO94</f>
        <v>0</v>
      </c>
      <c r="F91" s="103" t="e">
        <f ca="1">Calcu!AS94</f>
        <v>#DIV/0!</v>
      </c>
      <c r="G91" s="173" t="e">
        <f ca="1">Calcu!BB94</f>
        <v>#VALUE!</v>
      </c>
      <c r="H91" s="173" t="str">
        <f ca="1">Calcu!BC94</f>
        <v>PASS</v>
      </c>
    </row>
    <row r="92" spans="1:8" s="38" customFormat="1" ht="15" customHeight="1">
      <c r="A92" s="94" t="str">
        <f>IF(Calcu!AC155=FALSE,"삭제","")</f>
        <v>삭제</v>
      </c>
      <c r="D92" s="39"/>
      <c r="E92" s="103" t="str">
        <f>Calcu!AO95</f>
        <v>0</v>
      </c>
      <c r="F92" s="103" t="e">
        <f ca="1">Calcu!AS95</f>
        <v>#DIV/0!</v>
      </c>
      <c r="G92" s="173" t="e">
        <f ca="1">Calcu!BB95</f>
        <v>#VALUE!</v>
      </c>
      <c r="H92" s="173" t="str">
        <f ca="1">Calcu!BC95</f>
        <v>PASS</v>
      </c>
    </row>
    <row r="93" spans="1:8" s="38" customFormat="1" ht="15" customHeight="1">
      <c r="A93" s="94" t="str">
        <f>IF(Calcu!AC156=FALSE,"삭제","")</f>
        <v>삭제</v>
      </c>
      <c r="D93" s="39"/>
      <c r="E93" s="103" t="str">
        <f>Calcu!AO96</f>
        <v>0</v>
      </c>
      <c r="F93" s="103" t="e">
        <f ca="1">Calcu!AS96</f>
        <v>#DIV/0!</v>
      </c>
      <c r="G93" s="173" t="e">
        <f ca="1">Calcu!BB96</f>
        <v>#VALUE!</v>
      </c>
      <c r="H93" s="173" t="str">
        <f ca="1">Calcu!BC96</f>
        <v>PASS</v>
      </c>
    </row>
    <row r="94" spans="1:8" s="38" customFormat="1" ht="15" customHeight="1">
      <c r="A94" s="94" t="str">
        <f>IF(Calcu!AC157=FALSE,"삭제","")</f>
        <v>삭제</v>
      </c>
      <c r="D94" s="39"/>
      <c r="E94" s="103" t="str">
        <f>Calcu!AO97</f>
        <v>0</v>
      </c>
      <c r="F94" s="103" t="e">
        <f ca="1">Calcu!AS97</f>
        <v>#DIV/0!</v>
      </c>
      <c r="G94" s="173" t="e">
        <f ca="1">Calcu!BB97</f>
        <v>#VALUE!</v>
      </c>
      <c r="H94" s="173" t="str">
        <f ca="1">Calcu!BC97</f>
        <v>PASS</v>
      </c>
    </row>
    <row r="95" spans="1:8" s="38" customFormat="1" ht="15" customHeight="1">
      <c r="A95" s="94" t="str">
        <f>IF(Calcu!AC158=FALSE,"삭제","")</f>
        <v>삭제</v>
      </c>
      <c r="D95" s="39"/>
      <c r="E95" s="103" t="str">
        <f>Calcu!AO98</f>
        <v>0</v>
      </c>
      <c r="F95" s="103" t="e">
        <f ca="1">Calcu!AS98</f>
        <v>#DIV/0!</v>
      </c>
      <c r="G95" s="173" t="e">
        <f ca="1">Calcu!BB98</f>
        <v>#VALUE!</v>
      </c>
      <c r="H95" s="173" t="str">
        <f ca="1">Calcu!BC98</f>
        <v>PASS</v>
      </c>
    </row>
    <row r="96" spans="1:8" s="38" customFormat="1" ht="15" customHeight="1">
      <c r="A96" s="94" t="str">
        <f>IF(Calcu!AC159=FALSE,"삭제","")</f>
        <v>삭제</v>
      </c>
      <c r="D96" s="39"/>
      <c r="E96" s="103" t="str">
        <f>Calcu!AO99</f>
        <v>0</v>
      </c>
      <c r="F96" s="103" t="e">
        <f ca="1">Calcu!AS99</f>
        <v>#DIV/0!</v>
      </c>
      <c r="G96" s="173" t="e">
        <f ca="1">Calcu!BB99</f>
        <v>#VALUE!</v>
      </c>
      <c r="H96" s="173" t="str">
        <f ca="1">Calcu!BC99</f>
        <v>PASS</v>
      </c>
    </row>
    <row r="97" spans="1:8" s="38" customFormat="1" ht="15" customHeight="1">
      <c r="A97" s="94" t="str">
        <f>IF(Calcu!AC160=FALSE,"삭제","")</f>
        <v>삭제</v>
      </c>
      <c r="D97" s="39"/>
      <c r="E97" s="103" t="str">
        <f>Calcu!AO100</f>
        <v>0</v>
      </c>
      <c r="F97" s="103" t="e">
        <f ca="1">Calcu!AS100</f>
        <v>#DIV/0!</v>
      </c>
      <c r="G97" s="173" t="e">
        <f ca="1">Calcu!BB100</f>
        <v>#VALUE!</v>
      </c>
      <c r="H97" s="173" t="str">
        <f ca="1">Calcu!BC100</f>
        <v>PASS</v>
      </c>
    </row>
    <row r="98" spans="1:8" s="38" customFormat="1" ht="15" customHeight="1">
      <c r="A98" s="94" t="str">
        <f>IF(Calcu!AC161=FALSE,"삭제","")</f>
        <v>삭제</v>
      </c>
      <c r="D98" s="39"/>
      <c r="E98" s="103" t="str">
        <f>Calcu!AO101</f>
        <v>0</v>
      </c>
      <c r="F98" s="103" t="e">
        <f ca="1">Calcu!AS101</f>
        <v>#DIV/0!</v>
      </c>
      <c r="G98" s="173" t="e">
        <f ca="1">Calcu!BB101</f>
        <v>#VALUE!</v>
      </c>
      <c r="H98" s="173" t="str">
        <f ca="1">Calcu!BC101</f>
        <v>PASS</v>
      </c>
    </row>
    <row r="99" spans="1:8" s="38" customFormat="1" ht="15" customHeight="1">
      <c r="A99" s="94" t="str">
        <f>IF(Calcu!AC162=FALSE,"삭제","")</f>
        <v>삭제</v>
      </c>
      <c r="D99" s="39"/>
      <c r="E99" s="103" t="str">
        <f>Calcu!AO102</f>
        <v>0</v>
      </c>
      <c r="F99" s="103" t="e">
        <f ca="1">Calcu!AS102</f>
        <v>#DIV/0!</v>
      </c>
      <c r="G99" s="173" t="e">
        <f ca="1">Calcu!BB102</f>
        <v>#VALUE!</v>
      </c>
      <c r="H99" s="173" t="str">
        <f ca="1">Calcu!BC102</f>
        <v>PASS</v>
      </c>
    </row>
    <row r="100" spans="1:8" s="38" customFormat="1" ht="15" customHeight="1">
      <c r="A100" s="94" t="str">
        <f>IF(Calcu!AC163=FALSE,"삭제","")</f>
        <v>삭제</v>
      </c>
      <c r="D100" s="39"/>
      <c r="E100" s="103" t="str">
        <f>Calcu!AO103</f>
        <v>0</v>
      </c>
      <c r="F100" s="103" t="e">
        <f ca="1">Calcu!AS103</f>
        <v>#DIV/0!</v>
      </c>
      <c r="G100" s="173" t="e">
        <f ca="1">Calcu!BB103</f>
        <v>#VALUE!</v>
      </c>
      <c r="H100" s="173" t="str">
        <f ca="1">Calcu!BC103</f>
        <v>PASS</v>
      </c>
    </row>
    <row r="101" spans="1:8" s="38" customFormat="1" ht="15" customHeight="1">
      <c r="A101" s="94" t="str">
        <f>IF(Calcu!AC164=FALSE,"삭제","")</f>
        <v>삭제</v>
      </c>
      <c r="D101" s="39"/>
      <c r="E101" s="103" t="str">
        <f>Calcu!AO104</f>
        <v>0</v>
      </c>
      <c r="F101" s="103" t="e">
        <f ca="1">Calcu!AS104</f>
        <v>#DIV/0!</v>
      </c>
      <c r="G101" s="173" t="e">
        <f ca="1">Calcu!BB104</f>
        <v>#VALUE!</v>
      </c>
      <c r="H101" s="173" t="str">
        <f ca="1">Calcu!BC104</f>
        <v>PASS</v>
      </c>
    </row>
    <row r="102" spans="1:8" s="38" customFormat="1" ht="15" customHeight="1">
      <c r="A102" s="94" t="str">
        <f>IF(Calcu!AC165=FALSE,"삭제","")</f>
        <v>삭제</v>
      </c>
      <c r="D102" s="39"/>
      <c r="E102" s="103" t="str">
        <f>Calcu!AO105</f>
        <v>0</v>
      </c>
      <c r="F102" s="103" t="e">
        <f ca="1">Calcu!AS105</f>
        <v>#DIV/0!</v>
      </c>
      <c r="G102" s="173" t="e">
        <f ca="1">Calcu!BB105</f>
        <v>#VALUE!</v>
      </c>
      <c r="H102" s="173" t="str">
        <f ca="1">Calcu!BC105</f>
        <v>PASS</v>
      </c>
    </row>
    <row r="103" spans="1:8" s="38" customFormat="1" ht="15" customHeight="1">
      <c r="A103" s="94" t="str">
        <f>IF(Calcu!AC166=FALSE,"삭제","")</f>
        <v>삭제</v>
      </c>
      <c r="D103" s="39"/>
      <c r="E103" s="103" t="str">
        <f>Calcu!AO106</f>
        <v>0</v>
      </c>
      <c r="F103" s="103" t="e">
        <f ca="1">Calcu!AS106</f>
        <v>#DIV/0!</v>
      </c>
      <c r="G103" s="173" t="e">
        <f ca="1">Calcu!BB106</f>
        <v>#VALUE!</v>
      </c>
      <c r="H103" s="173" t="str">
        <f ca="1">Calcu!BC106</f>
        <v>PASS</v>
      </c>
    </row>
    <row r="104" spans="1:8" s="38" customFormat="1" ht="15" customHeight="1">
      <c r="A104" s="94" t="str">
        <f>IF(Calcu!AC167=FALSE,"삭제","")</f>
        <v>삭제</v>
      </c>
      <c r="D104" s="39"/>
      <c r="E104" s="103" t="str">
        <f>Calcu!AO107</f>
        <v>0</v>
      </c>
      <c r="F104" s="103" t="e">
        <f ca="1">Calcu!AS107</f>
        <v>#DIV/0!</v>
      </c>
      <c r="G104" s="173" t="e">
        <f ca="1">Calcu!BB107</f>
        <v>#VALUE!</v>
      </c>
      <c r="H104" s="173" t="str">
        <f ca="1">Calcu!BC107</f>
        <v>PASS</v>
      </c>
    </row>
    <row r="105" spans="1:8" s="38" customFormat="1" ht="15" customHeight="1">
      <c r="A105" s="94" t="str">
        <f>IF(Calcu!AC168=FALSE,"삭제","")</f>
        <v>삭제</v>
      </c>
      <c r="D105" s="39"/>
      <c r="E105" s="103" t="str">
        <f>Calcu!AO108</f>
        <v>0</v>
      </c>
      <c r="F105" s="103" t="e">
        <f ca="1">Calcu!AS108</f>
        <v>#DIV/0!</v>
      </c>
      <c r="G105" s="173" t="e">
        <f ca="1">Calcu!BB108</f>
        <v>#VALUE!</v>
      </c>
      <c r="H105" s="173" t="str">
        <f ca="1">Calcu!BC108</f>
        <v>PASS</v>
      </c>
    </row>
    <row r="106" spans="1:8" s="38" customFormat="1" ht="15" customHeight="1">
      <c r="A106" s="94" t="str">
        <f>IF(Calcu!AC169=FALSE,"삭제","")</f>
        <v>삭제</v>
      </c>
      <c r="D106" s="39"/>
      <c r="E106" s="103" t="str">
        <f>Calcu!AO109</f>
        <v>0</v>
      </c>
      <c r="F106" s="103" t="e">
        <f ca="1">Calcu!AS109</f>
        <v>#DIV/0!</v>
      </c>
      <c r="G106" s="173" t="e">
        <f ca="1">Calcu!BB109</f>
        <v>#VALUE!</v>
      </c>
      <c r="H106" s="173" t="str">
        <f ca="1">Calcu!BC109</f>
        <v>PASS</v>
      </c>
    </row>
    <row r="107" spans="1:8" s="38" customFormat="1" ht="15" customHeight="1">
      <c r="A107" s="94" t="str">
        <f>IF(Calcu!AC170=FALSE,"삭제","")</f>
        <v>삭제</v>
      </c>
      <c r="D107" s="39"/>
      <c r="E107" s="103" t="str">
        <f>Calcu!AO110</f>
        <v>0</v>
      </c>
      <c r="F107" s="103" t="e">
        <f ca="1">Calcu!AS110</f>
        <v>#DIV/0!</v>
      </c>
      <c r="G107" s="173" t="e">
        <f ca="1">Calcu!BB110</f>
        <v>#VALUE!</v>
      </c>
      <c r="H107" s="173" t="str">
        <f ca="1">Calcu!BC110</f>
        <v>PASS</v>
      </c>
    </row>
    <row r="108" spans="1:8" s="38" customFormat="1" ht="15" customHeight="1">
      <c r="A108" s="94" t="str">
        <f>IF(Calcu!AC171=FALSE,"삭제","")</f>
        <v>삭제</v>
      </c>
      <c r="D108" s="39"/>
      <c r="E108" s="103" t="str">
        <f>Calcu!AO111</f>
        <v>0</v>
      </c>
      <c r="F108" s="103" t="e">
        <f ca="1">Calcu!AS111</f>
        <v>#DIV/0!</v>
      </c>
      <c r="G108" s="173" t="e">
        <f ca="1">Calcu!BB111</f>
        <v>#VALUE!</v>
      </c>
      <c r="H108" s="173" t="str">
        <f ca="1">Calcu!BC111</f>
        <v>PASS</v>
      </c>
    </row>
    <row r="109" spans="1:8" s="38" customFormat="1" ht="15" customHeight="1">
      <c r="A109" s="94" t="str">
        <f>IF(Calcu!AC172=FALSE,"삭제","")</f>
        <v>삭제</v>
      </c>
      <c r="D109" s="39"/>
      <c r="E109" s="103" t="str">
        <f>Calcu!AO112</f>
        <v>0</v>
      </c>
      <c r="F109" s="103" t="e">
        <f ca="1">Calcu!AS112</f>
        <v>#DIV/0!</v>
      </c>
      <c r="G109" s="173" t="e">
        <f ca="1">Calcu!BB112</f>
        <v>#VALUE!</v>
      </c>
      <c r="H109" s="173" t="str">
        <f ca="1">Calcu!BC112</f>
        <v>PASS</v>
      </c>
    </row>
    <row r="110" spans="1:8" s="38" customFormat="1" ht="15" customHeight="1">
      <c r="A110" s="94" t="str">
        <f>IF(Calcu!AC173=FALSE,"삭제","")</f>
        <v>삭제</v>
      </c>
      <c r="D110" s="39"/>
      <c r="E110" s="103" t="str">
        <f>Calcu!AO113</f>
        <v>0</v>
      </c>
      <c r="F110" s="103" t="e">
        <f ca="1">Calcu!AS113</f>
        <v>#DIV/0!</v>
      </c>
      <c r="G110" s="173" t="e">
        <f ca="1">Calcu!BB113</f>
        <v>#VALUE!</v>
      </c>
      <c r="H110" s="173" t="str">
        <f ca="1">Calcu!BC113</f>
        <v>PASS</v>
      </c>
    </row>
    <row r="111" spans="1:8" s="38" customFormat="1" ht="15" customHeight="1">
      <c r="A111" s="94" t="str">
        <f>IF(Calcu!AC174=FALSE,"삭제","")</f>
        <v>삭제</v>
      </c>
      <c r="D111" s="39"/>
      <c r="E111" s="103" t="str">
        <f>Calcu!AO114</f>
        <v>0</v>
      </c>
      <c r="F111" s="103" t="e">
        <f ca="1">Calcu!AS114</f>
        <v>#DIV/0!</v>
      </c>
      <c r="G111" s="173" t="e">
        <f ca="1">Calcu!BB114</f>
        <v>#VALUE!</v>
      </c>
      <c r="H111" s="173" t="str">
        <f ca="1">Calcu!BC114</f>
        <v>PASS</v>
      </c>
    </row>
    <row r="112" spans="1:8" s="38" customFormat="1" ht="15" customHeight="1">
      <c r="A112" s="94" t="str">
        <f>IF(Calcu!AC175=FALSE,"삭제","")</f>
        <v>삭제</v>
      </c>
      <c r="D112" s="39"/>
      <c r="E112" s="103" t="str">
        <f>Calcu!AO115</f>
        <v>0</v>
      </c>
      <c r="F112" s="103" t="e">
        <f ca="1">Calcu!AS115</f>
        <v>#DIV/0!</v>
      </c>
      <c r="G112" s="173" t="e">
        <f ca="1">Calcu!BB115</f>
        <v>#VALUE!</v>
      </c>
      <c r="H112" s="173" t="str">
        <f ca="1">Calcu!BC115</f>
        <v>PASS</v>
      </c>
    </row>
    <row r="113" spans="1:9" s="38" customFormat="1" ht="15" customHeight="1">
      <c r="A113" s="94" t="str">
        <f>IF(Calcu!AC176=FALSE,"삭제","")</f>
        <v>삭제</v>
      </c>
      <c r="D113" s="39"/>
      <c r="E113" s="103" t="str">
        <f>Calcu!AO116</f>
        <v>0</v>
      </c>
      <c r="F113" s="103" t="e">
        <f ca="1">Calcu!AS116</f>
        <v>#DIV/0!</v>
      </c>
      <c r="G113" s="173" t="e">
        <f ca="1">Calcu!BB116</f>
        <v>#VALUE!</v>
      </c>
      <c r="H113" s="173" t="str">
        <f ca="1">Calcu!BC116</f>
        <v>PASS</v>
      </c>
    </row>
    <row r="114" spans="1:9" s="38" customFormat="1" ht="15" customHeight="1">
      <c r="A114" s="94" t="str">
        <f>IF(Calcu!AC177=FALSE,"삭제","")</f>
        <v>삭제</v>
      </c>
      <c r="D114" s="39"/>
      <c r="E114" s="103" t="str">
        <f>Calcu!AO117</f>
        <v>0</v>
      </c>
      <c r="F114" s="103" t="e">
        <f ca="1">Calcu!AS117</f>
        <v>#DIV/0!</v>
      </c>
      <c r="G114" s="173" t="e">
        <f ca="1">Calcu!BB117</f>
        <v>#VALUE!</v>
      </c>
      <c r="H114" s="173" t="str">
        <f ca="1">Calcu!BC117</f>
        <v>PASS</v>
      </c>
    </row>
    <row r="115" spans="1:9" ht="15" customHeight="1">
      <c r="E115" s="69"/>
      <c r="F115" s="166"/>
      <c r="G115" s="166"/>
      <c r="H115" s="166"/>
      <c r="I115" s="69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93" customWidth="1"/>
    <col min="13" max="16384" width="10.77734375" style="80"/>
  </cols>
  <sheetData>
    <row r="1" spans="1:12" s="75" customFormat="1" ht="33" customHeight="1">
      <c r="A1" s="362" t="s">
        <v>59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s="75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</row>
    <row r="3" spans="1:12" s="75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6"/>
    </row>
    <row r="4" spans="1:12" s="77" customFormat="1" ht="13.5" customHeight="1">
      <c r="A4" s="90"/>
      <c r="B4" s="90"/>
      <c r="C4" s="91"/>
      <c r="D4" s="91"/>
      <c r="E4" s="99"/>
      <c r="F4" s="91"/>
      <c r="G4" s="91"/>
      <c r="H4" s="100"/>
      <c r="I4" s="92"/>
      <c r="J4" s="99"/>
      <c r="K4" s="99"/>
      <c r="L4" s="90"/>
    </row>
    <row r="5" spans="1:12" s="79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78"/>
    </row>
    <row r="6" spans="1:12" s="38" customFormat="1" ht="15" customHeight="1">
      <c r="C6" s="51" t="str">
        <f>"○ 품명 : "&amp;기본정보!C$5</f>
        <v xml:space="preserve">○ 품명 : </v>
      </c>
      <c r="L6" s="93"/>
    </row>
    <row r="7" spans="1:12" s="38" customFormat="1" ht="15" customHeight="1">
      <c r="C7" s="51" t="str">
        <f>"○ 제작회사 : "&amp;기본정보!C$6</f>
        <v xml:space="preserve">○ 제작회사 : </v>
      </c>
      <c r="L7" s="93"/>
    </row>
    <row r="8" spans="1:12" s="38" customFormat="1" ht="15" customHeight="1">
      <c r="C8" s="51" t="str">
        <f>"○ 형식 : "&amp;기본정보!C$7</f>
        <v xml:space="preserve">○ 형식 : </v>
      </c>
      <c r="L8" s="93"/>
    </row>
    <row r="9" spans="1:12" s="38" customFormat="1" ht="15" customHeight="1">
      <c r="C9" s="51" t="str">
        <f>"○ 기기번호 : "&amp;기본정보!C$8</f>
        <v xml:space="preserve">○ 기기번호 : </v>
      </c>
      <c r="L9" s="93"/>
    </row>
    <row r="10" spans="1:12" s="38" customFormat="1" ht="15" customHeight="1">
      <c r="L10" s="93"/>
    </row>
    <row r="11" spans="1:12" ht="15" customHeight="1">
      <c r="B11" s="69"/>
      <c r="C11" s="104"/>
      <c r="D11" s="104"/>
      <c r="E11" s="104"/>
      <c r="F11" s="104"/>
      <c r="G11" s="104"/>
      <c r="H11" s="105"/>
      <c r="I11" s="105"/>
      <c r="J11" s="104"/>
      <c r="K11" s="69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583"/>
  <sheetViews>
    <sheetView showGridLines="0" zoomScaleNormal="100" workbookViewId="0"/>
  </sheetViews>
  <sheetFormatPr defaultColWidth="7.77734375" defaultRowHeight="13.5" customHeight="1"/>
  <cols>
    <col min="1" max="2" width="2.77734375" style="30" customWidth="1"/>
    <col min="3" max="3" width="11.6640625" style="30" customWidth="1"/>
    <col min="4" max="5" width="11.6640625" style="31" customWidth="1"/>
    <col min="6" max="6" width="11.6640625" style="26" customWidth="1"/>
    <col min="7" max="8" width="11.6640625" style="27" customWidth="1"/>
    <col min="9" max="12" width="2.77734375" style="27" customWidth="1"/>
    <col min="13" max="13" width="11.6640625" style="27" customWidth="1"/>
    <col min="14" max="18" width="11.6640625" style="44" customWidth="1"/>
    <col min="19" max="19" width="2.77734375" style="44" customWidth="1"/>
    <col min="20" max="21" width="2.77734375" style="281" customWidth="1"/>
    <col min="22" max="22" width="2.77734375" style="44" customWidth="1"/>
    <col min="23" max="26" width="11.6640625" style="44" customWidth="1"/>
    <col min="27" max="28" width="11.6640625" style="29" customWidth="1"/>
    <col min="29" max="30" width="2.77734375" style="29" customWidth="1"/>
    <col min="31" max="16384" width="7.77734375" style="29"/>
  </cols>
  <sheetData>
    <row r="1" spans="1:38" s="62" customFormat="1" ht="25.5">
      <c r="A1" s="58" t="s">
        <v>655</v>
      </c>
      <c r="B1" s="58"/>
      <c r="C1" s="31"/>
      <c r="D1" s="31"/>
      <c r="E1" s="31"/>
      <c r="F1" s="59"/>
      <c r="G1" s="27"/>
      <c r="H1" s="27"/>
      <c r="I1" s="27"/>
      <c r="J1" s="27"/>
      <c r="K1" s="27"/>
      <c r="L1" s="27"/>
      <c r="M1" s="27"/>
      <c r="N1" s="27"/>
      <c r="O1" s="60"/>
      <c r="P1" s="61"/>
      <c r="Q1" s="61"/>
      <c r="R1" s="61"/>
      <c r="S1" s="61"/>
      <c r="T1" s="280"/>
      <c r="U1" s="280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</row>
    <row r="2" spans="1:38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38" s="28" customFormat="1" ht="15" customHeight="1">
      <c r="A3" s="45"/>
      <c r="B3" s="45"/>
      <c r="C3" s="163" t="s">
        <v>656</v>
      </c>
      <c r="D3" s="124">
        <f>기본정보!C3</f>
        <v>0</v>
      </c>
      <c r="E3" s="163" t="s">
        <v>657</v>
      </c>
      <c r="F3" s="365">
        <f>기본정보!H3</f>
        <v>0</v>
      </c>
      <c r="G3" s="366"/>
      <c r="H3" s="163" t="s">
        <v>658</v>
      </c>
      <c r="I3" s="363">
        <f>기본정보!H8</f>
        <v>0</v>
      </c>
      <c r="J3" s="367"/>
      <c r="K3" s="367"/>
      <c r="L3" s="364"/>
      <c r="M3" s="25"/>
    </row>
    <row r="4" spans="1:38" s="28" customFormat="1" ht="15" customHeight="1">
      <c r="A4" s="45"/>
      <c r="B4" s="45"/>
      <c r="C4" s="163" t="s">
        <v>659</v>
      </c>
      <c r="D4" s="194">
        <f>기본정보!C8</f>
        <v>0</v>
      </c>
      <c r="E4" s="163" t="s">
        <v>660</v>
      </c>
      <c r="F4" s="363">
        <f>기본정보!H4</f>
        <v>0</v>
      </c>
      <c r="G4" s="364"/>
      <c r="H4" s="163" t="s">
        <v>661</v>
      </c>
      <c r="I4" s="363" t="str">
        <f>기본정보!H9</f>
        <v>T00036</v>
      </c>
      <c r="J4" s="367"/>
      <c r="K4" s="367"/>
      <c r="L4" s="364"/>
      <c r="M4" s="25"/>
    </row>
    <row r="5" spans="1:38" s="28" customFormat="1" ht="15" customHeight="1">
      <c r="A5" s="45"/>
      <c r="B5" s="45"/>
      <c r="E5" s="25"/>
      <c r="F5" s="25"/>
      <c r="G5" s="25"/>
      <c r="H5" s="25"/>
      <c r="I5" s="25"/>
      <c r="J5" s="25"/>
      <c r="K5" s="25"/>
      <c r="L5" s="25"/>
      <c r="M5" s="25"/>
    </row>
    <row r="6" spans="1:38" s="28" customFormat="1" ht="15" customHeight="1">
      <c r="A6" s="45"/>
      <c r="B6" s="261"/>
      <c r="C6" s="262"/>
      <c r="D6" s="262"/>
      <c r="E6" s="263"/>
      <c r="F6" s="263"/>
      <c r="G6" s="263"/>
      <c r="H6" s="263"/>
      <c r="I6" s="264"/>
      <c r="J6" s="25"/>
      <c r="K6" s="25"/>
      <c r="L6" s="261"/>
      <c r="M6" s="262"/>
      <c r="N6" s="262"/>
      <c r="O6" s="263"/>
      <c r="P6" s="263"/>
      <c r="Q6" s="263"/>
      <c r="R6" s="263"/>
      <c r="S6" s="264"/>
      <c r="T6" s="25"/>
      <c r="U6" s="25"/>
      <c r="V6" s="261"/>
      <c r="W6" s="262"/>
      <c r="X6" s="262"/>
      <c r="Y6" s="263"/>
      <c r="Z6" s="263"/>
      <c r="AA6" s="263"/>
      <c r="AB6" s="263"/>
      <c r="AC6" s="264"/>
      <c r="AD6" s="25"/>
    </row>
    <row r="7" spans="1:38" s="28" customFormat="1" ht="15" customHeight="1">
      <c r="A7" s="45"/>
      <c r="B7" s="265"/>
      <c r="C7" s="45" t="s">
        <v>662</v>
      </c>
      <c r="F7" s="25"/>
      <c r="G7" s="266" t="s">
        <v>663</v>
      </c>
      <c r="H7" s="267">
        <v>0</v>
      </c>
      <c r="I7" s="268"/>
      <c r="J7" s="25"/>
      <c r="K7" s="25"/>
      <c r="L7" s="265"/>
      <c r="M7" s="45" t="s">
        <v>662</v>
      </c>
      <c r="P7" s="25"/>
      <c r="Q7" s="266" t="s">
        <v>664</v>
      </c>
      <c r="R7" s="267">
        <f>H7+1</f>
        <v>1</v>
      </c>
      <c r="S7" s="268"/>
      <c r="T7" s="25"/>
      <c r="U7" s="25"/>
      <c r="V7" s="265"/>
      <c r="W7" s="45" t="s">
        <v>662</v>
      </c>
      <c r="Z7" s="25"/>
      <c r="AA7" s="266" t="s">
        <v>664</v>
      </c>
      <c r="AB7" s="267">
        <f>R7+1</f>
        <v>2</v>
      </c>
      <c r="AC7" s="268"/>
      <c r="AD7" s="25"/>
    </row>
    <row r="8" spans="1:38" s="28" customFormat="1" ht="15" customHeight="1">
      <c r="A8" s="45"/>
      <c r="B8" s="265"/>
      <c r="C8" s="163"/>
      <c r="D8" s="126" t="s">
        <v>665</v>
      </c>
      <c r="E8" s="126" t="s">
        <v>666</v>
      </c>
      <c r="F8" s="126" t="s">
        <v>172</v>
      </c>
      <c r="G8" s="126" t="s">
        <v>667</v>
      </c>
      <c r="H8" s="126" t="s">
        <v>668</v>
      </c>
      <c r="I8" s="269"/>
      <c r="J8" s="45"/>
      <c r="K8" s="45"/>
      <c r="L8" s="265"/>
      <c r="M8" s="163"/>
      <c r="N8" s="126" t="s">
        <v>669</v>
      </c>
      <c r="O8" s="126" t="s">
        <v>666</v>
      </c>
      <c r="P8" s="126" t="s">
        <v>172</v>
      </c>
      <c r="Q8" s="126" t="s">
        <v>670</v>
      </c>
      <c r="R8" s="126" t="s">
        <v>668</v>
      </c>
      <c r="S8" s="269"/>
      <c r="T8" s="45"/>
      <c r="U8" s="45"/>
      <c r="V8" s="265"/>
      <c r="W8" s="163"/>
      <c r="X8" s="126" t="s">
        <v>669</v>
      </c>
      <c r="Y8" s="126" t="s">
        <v>666</v>
      </c>
      <c r="Z8" s="126" t="s">
        <v>172</v>
      </c>
      <c r="AA8" s="126" t="s">
        <v>670</v>
      </c>
      <c r="AB8" s="126" t="s">
        <v>668</v>
      </c>
      <c r="AC8" s="269"/>
      <c r="AD8" s="45"/>
    </row>
    <row r="9" spans="1:38" s="28" customFormat="1" ht="15" customHeight="1">
      <c r="A9" s="45"/>
      <c r="B9" s="265"/>
      <c r="C9" s="163" t="s">
        <v>671</v>
      </c>
      <c r="D9" s="124" t="e">
        <f ca="1">TEXT(OFFSET(Calcu!$P$17,H7+1,0),H10)</f>
        <v>#DIV/0!</v>
      </c>
      <c r="E9" s="124" t="e">
        <f ca="1">TEXT(OFFSET(Calcu!$Q$17,H7+1,0),H10)</f>
        <v>#N/A</v>
      </c>
      <c r="F9" s="195">
        <f ca="1">OFFSET(Calcu!$R$17,H7+1,0)</f>
        <v>0</v>
      </c>
      <c r="G9" s="124">
        <f ca="1">OFFSET(Calcu!$S$17,H7+1,0)</f>
        <v>0</v>
      </c>
      <c r="H9" s="124">
        <f ca="1">OFFSET(Calcu!$Y$17,H7+1,0)</f>
        <v>0</v>
      </c>
      <c r="I9" s="269"/>
      <c r="J9" s="45"/>
      <c r="K9" s="45"/>
      <c r="L9" s="265"/>
      <c r="M9" s="163" t="s">
        <v>671</v>
      </c>
      <c r="N9" s="124" t="e">
        <f ca="1">TEXT(OFFSET(Calcu!$P$17,R7+1,0),R10)</f>
        <v>#DIV/0!</v>
      </c>
      <c r="O9" s="124" t="e">
        <f ca="1">TEXT(OFFSET(Calcu!$Q$17,R7+1,0),R10)</f>
        <v>#N/A</v>
      </c>
      <c r="P9" s="195">
        <f ca="1">OFFSET(Calcu!$R$17,R7+1,0)</f>
        <v>0</v>
      </c>
      <c r="Q9" s="124">
        <f ca="1">OFFSET(Calcu!$S$17,R7+1,0)</f>
        <v>0</v>
      </c>
      <c r="R9" s="124">
        <f ca="1">OFFSET(Calcu!$Y$17,R7+1,0)</f>
        <v>0</v>
      </c>
      <c r="S9" s="269"/>
      <c r="T9" s="45"/>
      <c r="U9" s="45"/>
      <c r="V9" s="265"/>
      <c r="W9" s="163" t="s">
        <v>671</v>
      </c>
      <c r="X9" s="124" t="e">
        <f ca="1">TEXT(OFFSET(Calcu!$P$17,AB7+1,0),AB10)</f>
        <v>#DIV/0!</v>
      </c>
      <c r="Y9" s="124" t="e">
        <f ca="1">TEXT(OFFSET(Calcu!$Q$17,AB7+1,0),AB10)</f>
        <v>#N/A</v>
      </c>
      <c r="Z9" s="195">
        <f ca="1">OFFSET(Calcu!$R$17,AB7+1,0)</f>
        <v>0</v>
      </c>
      <c r="AA9" s="124">
        <f ca="1">OFFSET(Calcu!$S$17,AB7+1,0)</f>
        <v>0</v>
      </c>
      <c r="AB9" s="124">
        <f ca="1">OFFSET(Calcu!$Y$17,AB7+1,0)</f>
        <v>0</v>
      </c>
      <c r="AC9" s="269"/>
      <c r="AD9" s="45"/>
    </row>
    <row r="10" spans="1:38" s="28" customFormat="1" ht="15" customHeight="1">
      <c r="A10" s="45"/>
      <c r="B10" s="265"/>
      <c r="C10" s="163" t="s">
        <v>232</v>
      </c>
      <c r="D10" s="124" t="e">
        <f ca="1">TEXT(OFFSET(Calcu!$L$17,H7+1,0),H10)</f>
        <v>#DIV/0!</v>
      </c>
      <c r="E10" s="124" t="e">
        <f ca="1">TEXT(OFFSET(Calcu!$M$17,H7+1,0),H10)</f>
        <v>#DIV/0!</v>
      </c>
      <c r="F10" s="195">
        <f ca="1">OFFSET(Calcu!$I$17,H7+1,0)</f>
        <v>0</v>
      </c>
      <c r="G10" s="124"/>
      <c r="H10" s="270" t="e">
        <f ca="1">OFFSET(Calcu!$BE$17,H7+1,0)</f>
        <v>#N/A</v>
      </c>
      <c r="I10" s="269"/>
      <c r="J10" s="45"/>
      <c r="K10" s="45"/>
      <c r="L10" s="265"/>
      <c r="M10" s="163" t="s">
        <v>232</v>
      </c>
      <c r="N10" s="124" t="e">
        <f ca="1">TEXT(OFFSET(Calcu!$L$17,R7+1,0),R10)</f>
        <v>#DIV/0!</v>
      </c>
      <c r="O10" s="124" t="e">
        <f ca="1">TEXT(OFFSET(Calcu!$M$17,R7+1,0),R10)</f>
        <v>#DIV/0!</v>
      </c>
      <c r="P10" s="195">
        <f ca="1">OFFSET(Calcu!$I$17,R7+1,0)</f>
        <v>0</v>
      </c>
      <c r="Q10" s="124"/>
      <c r="R10" s="270" t="e">
        <f ca="1">OFFSET(Calcu!$BE$17,R7+1,0)</f>
        <v>#N/A</v>
      </c>
      <c r="S10" s="269"/>
      <c r="T10" s="45"/>
      <c r="U10" s="45"/>
      <c r="V10" s="265"/>
      <c r="W10" s="163" t="s">
        <v>232</v>
      </c>
      <c r="X10" s="124" t="e">
        <f ca="1">TEXT(OFFSET(Calcu!$L$17,AB7+1,0),AB10)</f>
        <v>#DIV/0!</v>
      </c>
      <c r="Y10" s="124" t="e">
        <f ca="1">TEXT(OFFSET(Calcu!$M$17,AB7+1,0),AB10)</f>
        <v>#DIV/0!</v>
      </c>
      <c r="Z10" s="195">
        <f ca="1">OFFSET(Calcu!$I$17,AB7+1,0)</f>
        <v>0</v>
      </c>
      <c r="AA10" s="124"/>
      <c r="AB10" s="270" t="e">
        <f ca="1">OFFSET(Calcu!$BE$17,AB7+1,0)</f>
        <v>#N/A</v>
      </c>
      <c r="AC10" s="269"/>
      <c r="AD10" s="45"/>
    </row>
    <row r="11" spans="1:38" s="28" customFormat="1" ht="15" customHeight="1">
      <c r="A11" s="45"/>
      <c r="B11" s="265"/>
      <c r="C11" s="163" t="s">
        <v>653</v>
      </c>
      <c r="D11" s="124" t="e">
        <f ca="1">TEXT(OFFSET(Calcu!$U$17,H7+1,0),H10)</f>
        <v>#DIV/0!</v>
      </c>
      <c r="E11" s="124" t="e">
        <f ca="1">TEXT(OFFSET(Calcu!$V$17,H7+1,0),H10)</f>
        <v>#N/A</v>
      </c>
      <c r="F11" s="195">
        <f ca="1">OFFSET(Calcu!$W$17,H7+1,0)</f>
        <v>0</v>
      </c>
      <c r="G11" s="124">
        <f ca="1">OFFSET(Calcu!$X$17,H7+1,0)</f>
        <v>0</v>
      </c>
      <c r="H11" s="270" t="e">
        <f ca="1">OFFSET(Calcu!$BF$17,H7+1,0)</f>
        <v>#N/A</v>
      </c>
      <c r="I11" s="269"/>
      <c r="J11" s="45"/>
      <c r="K11" s="45"/>
      <c r="L11" s="265"/>
      <c r="M11" s="163" t="s">
        <v>672</v>
      </c>
      <c r="N11" s="124" t="e">
        <f ca="1">TEXT(OFFSET(Calcu!$U$17,R7+1,0),R10)</f>
        <v>#DIV/0!</v>
      </c>
      <c r="O11" s="124" t="e">
        <f ca="1">TEXT(OFFSET(Calcu!$V$17,R7+1,0),R10)</f>
        <v>#N/A</v>
      </c>
      <c r="P11" s="195">
        <f ca="1">OFFSET(Calcu!$W$17,R7+1,0)</f>
        <v>0</v>
      </c>
      <c r="Q11" s="124">
        <f ca="1">OFFSET(Calcu!$X$17,R7+1,0)</f>
        <v>0</v>
      </c>
      <c r="R11" s="270" t="e">
        <f ca="1">OFFSET(Calcu!$BF$17,R7+1,0)</f>
        <v>#N/A</v>
      </c>
      <c r="S11" s="269"/>
      <c r="T11" s="45"/>
      <c r="U11" s="45"/>
      <c r="V11" s="265"/>
      <c r="W11" s="163" t="s">
        <v>653</v>
      </c>
      <c r="X11" s="124" t="e">
        <f ca="1">TEXT(OFFSET(Calcu!$U$17,AB7+1,0),AB10)</f>
        <v>#DIV/0!</v>
      </c>
      <c r="Y11" s="124" t="e">
        <f ca="1">TEXT(OFFSET(Calcu!$V$17,AB7+1,0),AB10)</f>
        <v>#N/A</v>
      </c>
      <c r="Z11" s="195">
        <f ca="1">OFFSET(Calcu!$W$17,AB7+1,0)</f>
        <v>0</v>
      </c>
      <c r="AA11" s="124">
        <f ca="1">OFFSET(Calcu!$X$17,AB7+1,0)</f>
        <v>0</v>
      </c>
      <c r="AB11" s="270" t="e">
        <f ca="1">OFFSET(Calcu!$BF$17,AB7+1,0)</f>
        <v>#N/A</v>
      </c>
      <c r="AC11" s="269"/>
      <c r="AD11" s="45"/>
    </row>
    <row r="12" spans="1:38" s="28" customFormat="1" ht="15" customHeight="1">
      <c r="A12" s="45"/>
      <c r="B12" s="265"/>
      <c r="H12" s="45"/>
      <c r="I12" s="269"/>
      <c r="J12" s="45"/>
      <c r="K12" s="45"/>
      <c r="L12" s="265"/>
      <c r="R12" s="45"/>
      <c r="S12" s="269"/>
      <c r="T12" s="45"/>
      <c r="U12" s="45"/>
      <c r="V12" s="265"/>
      <c r="AB12" s="45"/>
      <c r="AC12" s="269"/>
      <c r="AD12" s="45"/>
    </row>
    <row r="13" spans="1:38" s="28" customFormat="1" ht="15" customHeight="1">
      <c r="A13" s="45"/>
      <c r="B13" s="265"/>
      <c r="C13" s="45" t="s">
        <v>673</v>
      </c>
      <c r="H13" s="45"/>
      <c r="I13" s="269"/>
      <c r="J13" s="45"/>
      <c r="K13" s="45"/>
      <c r="L13" s="265"/>
      <c r="M13" s="45" t="s">
        <v>673</v>
      </c>
      <c r="R13" s="45"/>
      <c r="S13" s="269"/>
      <c r="T13" s="45"/>
      <c r="U13" s="45"/>
      <c r="V13" s="265"/>
      <c r="W13" s="45" t="s">
        <v>673</v>
      </c>
      <c r="AB13" s="45"/>
      <c r="AC13" s="269"/>
      <c r="AD13" s="45"/>
    </row>
    <row r="14" spans="1:38" s="28" customFormat="1" ht="15" customHeight="1">
      <c r="A14" s="45"/>
      <c r="B14" s="265"/>
      <c r="C14" s="163"/>
      <c r="D14" s="163" t="s">
        <v>701</v>
      </c>
      <c r="E14" s="196"/>
      <c r="F14" s="163" t="s">
        <v>702</v>
      </c>
      <c r="G14" s="196"/>
      <c r="H14" s="163" t="s">
        <v>674</v>
      </c>
      <c r="I14" s="269"/>
      <c r="J14" s="45"/>
      <c r="K14" s="45"/>
      <c r="L14" s="265"/>
      <c r="M14" s="163"/>
      <c r="N14" s="163" t="s">
        <v>701</v>
      </c>
      <c r="O14" s="196"/>
      <c r="P14" s="163" t="s">
        <v>702</v>
      </c>
      <c r="Q14" s="196"/>
      <c r="R14" s="163" t="s">
        <v>675</v>
      </c>
      <c r="S14" s="269"/>
      <c r="T14" s="45"/>
      <c r="U14" s="45"/>
      <c r="V14" s="265"/>
      <c r="W14" s="163"/>
      <c r="X14" s="163" t="s">
        <v>701</v>
      </c>
      <c r="Y14" s="196"/>
      <c r="Z14" s="163" t="s">
        <v>702</v>
      </c>
      <c r="AA14" s="196"/>
      <c r="AB14" s="163" t="s">
        <v>674</v>
      </c>
      <c r="AC14" s="269"/>
      <c r="AD14" s="45"/>
    </row>
    <row r="15" spans="1:38" s="28" customFormat="1" ht="15" customHeight="1">
      <c r="A15" s="45"/>
      <c r="B15" s="265"/>
      <c r="C15" s="196" t="s">
        <v>373</v>
      </c>
      <c r="D15" s="124" t="str">
        <f ca="1">IF(E21=FALSE,"",TEXT(OFFSET(Calcu!$B$225,0,H7*3),H11))</f>
        <v/>
      </c>
      <c r="E15" s="196" t="s">
        <v>374</v>
      </c>
      <c r="F15" s="124" t="str">
        <f ca="1">IF(E21=FALSE,"",TEXT(OFFSET(Calcu!$C$225,0,H7*3),H11))</f>
        <v/>
      </c>
      <c r="G15" s="196" t="s">
        <v>651</v>
      </c>
      <c r="H15" s="124" t="str">
        <f ca="1">IF(E21=FALSE,"",TEXT(OFFSET(Calcu!$D$225,0,H7*3),H11))</f>
        <v/>
      </c>
      <c r="I15" s="269"/>
      <c r="J15" s="45"/>
      <c r="K15" s="45"/>
      <c r="L15" s="265"/>
      <c r="M15" s="196" t="s">
        <v>373</v>
      </c>
      <c r="N15" s="124" t="str">
        <f ca="1">IF(O21=FALSE,"",TEXT(OFFSET(Calcu!$B$225,0,R7*3),R11))</f>
        <v/>
      </c>
      <c r="O15" s="196" t="s">
        <v>374</v>
      </c>
      <c r="P15" s="124" t="str">
        <f ca="1">IF(O21=FALSE,"",TEXT(OFFSET(Calcu!$C$225,0,R7*3),R11))</f>
        <v/>
      </c>
      <c r="Q15" s="196" t="s">
        <v>676</v>
      </c>
      <c r="R15" s="124" t="str">
        <f ca="1">IF(O21=FALSE,"",TEXT(OFFSET(Calcu!$D$225,0,R7*3),R11))</f>
        <v/>
      </c>
      <c r="S15" s="269"/>
      <c r="T15" s="45"/>
      <c r="U15" s="45"/>
      <c r="V15" s="265"/>
      <c r="W15" s="196" t="s">
        <v>373</v>
      </c>
      <c r="X15" s="124" t="str">
        <f ca="1">IF(Y21=FALSE,"",TEXT(OFFSET(Calcu!$B$225,0,AB7*3),AB11))</f>
        <v/>
      </c>
      <c r="Y15" s="196" t="s">
        <v>374</v>
      </c>
      <c r="Z15" s="124" t="str">
        <f ca="1">IF(Y21=FALSE,"",TEXT(OFFSET(Calcu!$C$225,0,AB7*3),AB11))</f>
        <v/>
      </c>
      <c r="AA15" s="196" t="s">
        <v>676</v>
      </c>
      <c r="AB15" s="124" t="str">
        <f ca="1">IF(Y21=FALSE,"",TEXT(OFFSET(Calcu!$D$225,0,AB7*3),AB11))</f>
        <v/>
      </c>
      <c r="AC15" s="269"/>
      <c r="AD15" s="45"/>
    </row>
    <row r="16" spans="1:38" s="28" customFormat="1" ht="15" customHeight="1">
      <c r="A16" s="45"/>
      <c r="B16" s="265"/>
      <c r="C16" s="196" t="s">
        <v>375</v>
      </c>
      <c r="D16" s="124" t="str">
        <f ca="1">IF(E21=FALSE,"",TEXT(OFFSET(Calcu!$B$226,0,H7*3),H11))</f>
        <v/>
      </c>
      <c r="E16" s="196" t="s">
        <v>376</v>
      </c>
      <c r="F16" s="124" t="str">
        <f ca="1">IF(E21=FALSE,"",TEXT(OFFSET(Calcu!$C$226,0,H7*3),H11))</f>
        <v/>
      </c>
      <c r="G16" s="196" t="s">
        <v>377</v>
      </c>
      <c r="H16" s="124" t="str">
        <f ca="1">IF(E21=FALSE,"",TEXT(OFFSET(Calcu!$D$226,0,H7*3),H11))</f>
        <v/>
      </c>
      <c r="I16" s="269"/>
      <c r="J16" s="45"/>
      <c r="K16" s="45"/>
      <c r="L16" s="265"/>
      <c r="M16" s="196" t="s">
        <v>375</v>
      </c>
      <c r="N16" s="124" t="str">
        <f ca="1">IF(O21=FALSE,"",TEXT(OFFSET(Calcu!$B$226,0,R7*3),R11))</f>
        <v/>
      </c>
      <c r="O16" s="196" t="s">
        <v>376</v>
      </c>
      <c r="P16" s="124" t="str">
        <f ca="1">IF(O21=FALSE,"",TEXT(OFFSET(Calcu!$C$226,0,R7*3),R11))</f>
        <v/>
      </c>
      <c r="Q16" s="196" t="s">
        <v>377</v>
      </c>
      <c r="R16" s="124" t="str">
        <f ca="1">IF(O21=FALSE,"",TEXT(OFFSET(Calcu!$D$226,0,R7*3),R11))</f>
        <v/>
      </c>
      <c r="S16" s="269"/>
      <c r="T16" s="45"/>
      <c r="U16" s="45"/>
      <c r="V16" s="265"/>
      <c r="W16" s="196" t="s">
        <v>375</v>
      </c>
      <c r="X16" s="124" t="str">
        <f ca="1">IF(Y21=FALSE,"",TEXT(OFFSET(Calcu!$B$226,0,AB7*3),AB11))</f>
        <v/>
      </c>
      <c r="Y16" s="196" t="s">
        <v>376</v>
      </c>
      <c r="Z16" s="124" t="str">
        <f ca="1">IF(Y21=FALSE,"",TEXT(OFFSET(Calcu!$C$226,0,AB7*3),AB11))</f>
        <v/>
      </c>
      <c r="AA16" s="196" t="s">
        <v>377</v>
      </c>
      <c r="AB16" s="124" t="str">
        <f ca="1">IF(Y21=FALSE,"",TEXT(OFFSET(Calcu!$D$226,0,AB7*3),AB11))</f>
        <v/>
      </c>
      <c r="AC16" s="269"/>
      <c r="AD16" s="45"/>
    </row>
    <row r="17" spans="1:30" s="28" customFormat="1" ht="15" customHeight="1">
      <c r="A17" s="45"/>
      <c r="B17" s="265"/>
      <c r="C17" s="196" t="s">
        <v>378</v>
      </c>
      <c r="D17" s="124" t="str">
        <f ca="1">IF(E21=FALSE,"",TEXT(OFFSET(Calcu!$B$227,0,H7*3),H11))</f>
        <v/>
      </c>
      <c r="E17" s="196" t="s">
        <v>379</v>
      </c>
      <c r="F17" s="124" t="str">
        <f ca="1">IF(E21=FALSE,"",TEXT(OFFSET(Calcu!$C$227,0,H7*3),H11))</f>
        <v/>
      </c>
      <c r="G17" s="196" t="s">
        <v>380</v>
      </c>
      <c r="H17" s="124" t="str">
        <f ca="1">IF(E21=FALSE,"",TEXT(OFFSET(Calcu!$D$227,0,H7*3),H11))</f>
        <v/>
      </c>
      <c r="I17" s="269"/>
      <c r="J17" s="45"/>
      <c r="K17" s="45"/>
      <c r="L17" s="265"/>
      <c r="M17" s="196" t="s">
        <v>378</v>
      </c>
      <c r="N17" s="124" t="str">
        <f ca="1">IF(O21=FALSE,"",TEXT(OFFSET(Calcu!$B$227,0,R7*3),R11))</f>
        <v/>
      </c>
      <c r="O17" s="196" t="s">
        <v>379</v>
      </c>
      <c r="P17" s="124" t="str">
        <f ca="1">IF(O21=FALSE,"",TEXT(OFFSET(Calcu!$C$227,0,R7*3),R11))</f>
        <v/>
      </c>
      <c r="Q17" s="196" t="s">
        <v>380</v>
      </c>
      <c r="R17" s="124" t="str">
        <f ca="1">IF(O21=FALSE,"",TEXT(OFFSET(Calcu!$D$227,0,R7*3),R11))</f>
        <v/>
      </c>
      <c r="S17" s="269"/>
      <c r="T17" s="45"/>
      <c r="U17" s="45"/>
      <c r="V17" s="265"/>
      <c r="W17" s="196" t="s">
        <v>378</v>
      </c>
      <c r="X17" s="124" t="str">
        <f ca="1">IF(Y21=FALSE,"",TEXT(OFFSET(Calcu!$B$227,0,AB7*3),AB11))</f>
        <v/>
      </c>
      <c r="Y17" s="196" t="s">
        <v>379</v>
      </c>
      <c r="Z17" s="124" t="str">
        <f ca="1">IF(Y21=FALSE,"",TEXT(OFFSET(Calcu!$C$227,0,AB7*3),AB11))</f>
        <v/>
      </c>
      <c r="AA17" s="196" t="s">
        <v>380</v>
      </c>
      <c r="AB17" s="124" t="str">
        <f ca="1">IF(Y21=FALSE,"",TEXT(OFFSET(Calcu!$D$227,0,AB7*3),AB11))</f>
        <v/>
      </c>
      <c r="AC17" s="269"/>
      <c r="AD17" s="45"/>
    </row>
    <row r="18" spans="1:30" s="28" customFormat="1" ht="15" customHeight="1">
      <c r="A18" s="45"/>
      <c r="B18" s="265"/>
      <c r="C18" s="196" t="s">
        <v>381</v>
      </c>
      <c r="D18" s="124" t="str">
        <f ca="1">IF(E21=FALSE,"",TEXT(OFFSET(Calcu!$B$228,0,H7*3),H11))</f>
        <v/>
      </c>
      <c r="E18" s="196" t="s">
        <v>382</v>
      </c>
      <c r="F18" s="124" t="str">
        <f ca="1">IF(E21=FALSE,"",TEXT(OFFSET(Calcu!$C$228,0,H7*3),H11))</f>
        <v/>
      </c>
      <c r="G18" s="196" t="s">
        <v>383</v>
      </c>
      <c r="H18" s="124" t="str">
        <f ca="1">IF(E21=FALSE,"",TEXT(OFFSET(Calcu!$D$228,0,H7*3),H11))</f>
        <v/>
      </c>
      <c r="I18" s="269"/>
      <c r="J18" s="45"/>
      <c r="K18" s="45"/>
      <c r="L18" s="265"/>
      <c r="M18" s="196" t="s">
        <v>381</v>
      </c>
      <c r="N18" s="124" t="str">
        <f ca="1">IF(O21=FALSE,"",TEXT(OFFSET(Calcu!$B$228,0,R7*3),R11))</f>
        <v/>
      </c>
      <c r="O18" s="196" t="s">
        <v>382</v>
      </c>
      <c r="P18" s="124" t="str">
        <f ca="1">IF(O21=FALSE,"",TEXT(OFFSET(Calcu!$C$228,0,R7*3),R11))</f>
        <v/>
      </c>
      <c r="Q18" s="196" t="s">
        <v>383</v>
      </c>
      <c r="R18" s="124" t="str">
        <f ca="1">IF(O21=FALSE,"",TEXT(OFFSET(Calcu!$D$228,0,R7*3),R11))</f>
        <v/>
      </c>
      <c r="S18" s="269"/>
      <c r="T18" s="45"/>
      <c r="U18" s="45"/>
      <c r="V18" s="265"/>
      <c r="W18" s="196" t="s">
        <v>381</v>
      </c>
      <c r="X18" s="124" t="str">
        <f ca="1">IF(Y21=FALSE,"",TEXT(OFFSET(Calcu!$B$228,0,AB7*3),AB11))</f>
        <v/>
      </c>
      <c r="Y18" s="196" t="s">
        <v>382</v>
      </c>
      <c r="Z18" s="124" t="str">
        <f ca="1">IF(Y21=FALSE,"",TEXT(OFFSET(Calcu!$C$228,0,AB7*3),AB11))</f>
        <v/>
      </c>
      <c r="AA18" s="196" t="s">
        <v>383</v>
      </c>
      <c r="AB18" s="124" t="str">
        <f ca="1">IF(Y21=FALSE,"",TEXT(OFFSET(Calcu!$D$228,0,AB7*3),AB11))</f>
        <v/>
      </c>
      <c r="AC18" s="269"/>
      <c r="AD18" s="45"/>
    </row>
    <row r="19" spans="1:30" s="28" customFormat="1" ht="15" customHeight="1">
      <c r="A19" s="45"/>
      <c r="B19" s="265"/>
      <c r="C19" s="196" t="s">
        <v>384</v>
      </c>
      <c r="D19" s="124" t="str">
        <f ca="1">IF(E21=FALSE,"",TEXT(OFFSET(Calcu!$B$229,0,H7*3),H11))</f>
        <v/>
      </c>
      <c r="E19" s="196" t="s">
        <v>385</v>
      </c>
      <c r="F19" s="124" t="str">
        <f ca="1">IF(E21=FALSE,"",TEXT(OFFSET(Calcu!$C$229,0,H7*3),H11))</f>
        <v/>
      </c>
      <c r="G19" s="196" t="s">
        <v>386</v>
      </c>
      <c r="H19" s="124" t="str">
        <f ca="1">IF(E21=FALSE,"",TEXT(OFFSET(Calcu!$D$229,0,H7*3),H11))</f>
        <v/>
      </c>
      <c r="I19" s="269"/>
      <c r="J19" s="45"/>
      <c r="K19" s="45"/>
      <c r="L19" s="265"/>
      <c r="M19" s="196" t="s">
        <v>384</v>
      </c>
      <c r="N19" s="124" t="str">
        <f ca="1">IF(O21=FALSE,"",TEXT(OFFSET(Calcu!$B$229,0,R7*3),R11))</f>
        <v/>
      </c>
      <c r="O19" s="196" t="s">
        <v>385</v>
      </c>
      <c r="P19" s="124" t="str">
        <f ca="1">IF(O21=FALSE,"",TEXT(OFFSET(Calcu!$C$229,0,R7*3),R11))</f>
        <v/>
      </c>
      <c r="Q19" s="196" t="s">
        <v>386</v>
      </c>
      <c r="R19" s="124" t="str">
        <f ca="1">IF(O21=FALSE,"",TEXT(OFFSET(Calcu!$D$229,0,R7*3),R11))</f>
        <v/>
      </c>
      <c r="S19" s="269"/>
      <c r="T19" s="45"/>
      <c r="U19" s="45"/>
      <c r="V19" s="265"/>
      <c r="W19" s="196" t="s">
        <v>384</v>
      </c>
      <c r="X19" s="124" t="str">
        <f ca="1">IF(Y21=FALSE,"",TEXT(OFFSET(Calcu!$B$229,0,AB7*3),AB11))</f>
        <v/>
      </c>
      <c r="Y19" s="196" t="s">
        <v>385</v>
      </c>
      <c r="Z19" s="124" t="str">
        <f ca="1">IF(Y21=FALSE,"",TEXT(OFFSET(Calcu!$C$229,0,AB7*3),AB11))</f>
        <v/>
      </c>
      <c r="AA19" s="196" t="s">
        <v>386</v>
      </c>
      <c r="AB19" s="124" t="str">
        <f ca="1">IF(Y21=FALSE,"",TEXT(OFFSET(Calcu!$D$229,0,AB7*3),AB11))</f>
        <v/>
      </c>
      <c r="AC19" s="269"/>
      <c r="AD19" s="45"/>
    </row>
    <row r="20" spans="1:30" s="28" customFormat="1" ht="15" customHeight="1">
      <c r="A20" s="45"/>
      <c r="B20" s="265"/>
      <c r="C20" s="196" t="s">
        <v>387</v>
      </c>
      <c r="D20" s="124" t="str">
        <f ca="1">IF(E21=FALSE,"",TEXT(OFFSET(Calcu!$B$230,0,H7*3),H11))</f>
        <v/>
      </c>
      <c r="E20" s="196" t="s">
        <v>388</v>
      </c>
      <c r="F20" s="124" t="str">
        <f ca="1">IF(E21=FALSE,"",TEXT(OFFSET(Calcu!$C$230,0,H7*3),H11))</f>
        <v/>
      </c>
      <c r="G20" s="196" t="s">
        <v>676</v>
      </c>
      <c r="H20" s="124" t="str">
        <f ca="1">IF(E21=FALSE,"",TEXT(OFFSET(Calcu!$D$230,0,H7*3),H11))</f>
        <v/>
      </c>
      <c r="I20" s="269"/>
      <c r="J20" s="45"/>
      <c r="K20" s="45"/>
      <c r="L20" s="265"/>
      <c r="M20" s="196" t="s">
        <v>387</v>
      </c>
      <c r="N20" s="124" t="str">
        <f ca="1">IF(O21=FALSE,"",TEXT(OFFSET(Calcu!$B$230,0,R7*3),R11))</f>
        <v/>
      </c>
      <c r="O20" s="196" t="s">
        <v>388</v>
      </c>
      <c r="P20" s="124" t="str">
        <f ca="1">IF(O21=FALSE,"",TEXT(OFFSET(Calcu!$C$230,0,R7*3),R11))</f>
        <v/>
      </c>
      <c r="Q20" s="196" t="s">
        <v>676</v>
      </c>
      <c r="R20" s="124" t="str">
        <f ca="1">IF(O21=FALSE,"",TEXT(OFFSET(Calcu!$D$230,0,R7*3),R11))</f>
        <v/>
      </c>
      <c r="S20" s="269"/>
      <c r="T20" s="45"/>
      <c r="U20" s="45"/>
      <c r="V20" s="265"/>
      <c r="W20" s="196" t="s">
        <v>387</v>
      </c>
      <c r="X20" s="124" t="str">
        <f ca="1">IF(Y21=FALSE,"",TEXT(OFFSET(Calcu!$B$230,0,AB7*3),AB11))</f>
        <v/>
      </c>
      <c r="Y20" s="196" t="s">
        <v>388</v>
      </c>
      <c r="Z20" s="124" t="str">
        <f ca="1">IF(Y21=FALSE,"",TEXT(OFFSET(Calcu!$C$230,0,AB7*3),AB11))</f>
        <v/>
      </c>
      <c r="AA20" s="196" t="s">
        <v>677</v>
      </c>
      <c r="AB20" s="124" t="str">
        <f ca="1">IF(Y21=FALSE,"",TEXT(OFFSET(Calcu!$D$230,0,AB7*3),AB11))</f>
        <v/>
      </c>
      <c r="AC20" s="269"/>
      <c r="AD20" s="45"/>
    </row>
    <row r="21" spans="1:30" s="28" customFormat="1" ht="15" customHeight="1">
      <c r="A21" s="45"/>
      <c r="B21" s="265"/>
      <c r="C21" s="196" t="s">
        <v>389</v>
      </c>
      <c r="D21" s="124" t="str">
        <f ca="1">IF(E21=FALSE,"",TEXT(OFFSET(Calcu!$B$231,0,H7*3),H11))</f>
        <v/>
      </c>
      <c r="E21" s="271" t="b">
        <f ca="1">OFFSET(Calcu!$AC$17,H7+1,0)</f>
        <v>0</v>
      </c>
      <c r="I21" s="269"/>
      <c r="J21" s="45"/>
      <c r="K21" s="45"/>
      <c r="L21" s="265"/>
      <c r="M21" s="196" t="s">
        <v>389</v>
      </c>
      <c r="N21" s="124" t="str">
        <f ca="1">IF(O21=FALSE,"",TEXT(OFFSET(Calcu!$B$231,0,R7*3),R11))</f>
        <v/>
      </c>
      <c r="O21" s="271" t="b">
        <f ca="1">OFFSET(Calcu!$AC$17,R7+1,0)</f>
        <v>0</v>
      </c>
      <c r="S21" s="269"/>
      <c r="T21" s="45"/>
      <c r="U21" s="45"/>
      <c r="V21" s="265"/>
      <c r="W21" s="196" t="s">
        <v>389</v>
      </c>
      <c r="X21" s="124" t="str">
        <f ca="1">IF(Y21=FALSE,"",TEXT(OFFSET(Calcu!$B$231,0,AB7*3),AB11))</f>
        <v/>
      </c>
      <c r="Y21" s="271" t="b">
        <f ca="1">OFFSET(Calcu!$AC$17,AB7+1,0)</f>
        <v>0</v>
      </c>
      <c r="AC21" s="269"/>
      <c r="AD21" s="45"/>
    </row>
    <row r="22" spans="1:30" s="28" customFormat="1" ht="15" customHeight="1">
      <c r="A22" s="45"/>
      <c r="B22" s="272"/>
      <c r="C22" s="273"/>
      <c r="D22" s="273"/>
      <c r="E22" s="273"/>
      <c r="F22" s="273"/>
      <c r="G22" s="273"/>
      <c r="H22" s="274"/>
      <c r="I22" s="275"/>
      <c r="J22" s="45"/>
      <c r="K22" s="45"/>
      <c r="L22" s="272"/>
      <c r="M22" s="273"/>
      <c r="N22" s="273"/>
      <c r="O22" s="273"/>
      <c r="P22" s="273"/>
      <c r="Q22" s="273"/>
      <c r="R22" s="274"/>
      <c r="S22" s="275"/>
      <c r="T22" s="45"/>
      <c r="U22" s="45"/>
      <c r="V22" s="272"/>
      <c r="W22" s="273"/>
      <c r="X22" s="273"/>
      <c r="Y22" s="273"/>
      <c r="Z22" s="273"/>
      <c r="AA22" s="273"/>
      <c r="AB22" s="274"/>
      <c r="AC22" s="275"/>
      <c r="AD22" s="45"/>
    </row>
    <row r="23" spans="1:30" s="28" customFormat="1" ht="15" customHeight="1">
      <c r="A23" s="45"/>
      <c r="B23" s="261"/>
      <c r="C23" s="262"/>
      <c r="D23" s="262"/>
      <c r="E23" s="263"/>
      <c r="F23" s="263"/>
      <c r="G23" s="263"/>
      <c r="H23" s="263"/>
      <c r="I23" s="264"/>
      <c r="J23" s="25"/>
      <c r="K23" s="25"/>
      <c r="L23" s="261"/>
      <c r="M23" s="262"/>
      <c r="N23" s="262"/>
      <c r="O23" s="263"/>
      <c r="P23" s="263"/>
      <c r="Q23" s="263"/>
      <c r="R23" s="263"/>
      <c r="S23" s="264"/>
      <c r="T23" s="25"/>
      <c r="U23" s="25"/>
      <c r="V23" s="261"/>
      <c r="W23" s="262"/>
      <c r="X23" s="262"/>
      <c r="Y23" s="263"/>
      <c r="Z23" s="263"/>
      <c r="AA23" s="263"/>
      <c r="AB23" s="263"/>
      <c r="AC23" s="264"/>
      <c r="AD23" s="25"/>
    </row>
    <row r="24" spans="1:30" ht="13.5" customHeight="1">
      <c r="B24" s="265"/>
      <c r="C24" s="45" t="s">
        <v>678</v>
      </c>
      <c r="D24" s="28"/>
      <c r="E24" s="28"/>
      <c r="F24" s="25"/>
      <c r="G24" s="266" t="s">
        <v>663</v>
      </c>
      <c r="H24" s="267">
        <f>H7+3</f>
        <v>3</v>
      </c>
      <c r="I24" s="268"/>
      <c r="J24" s="25"/>
      <c r="K24" s="25"/>
      <c r="L24" s="265"/>
      <c r="M24" s="45" t="s">
        <v>678</v>
      </c>
      <c r="N24" s="28"/>
      <c r="O24" s="28"/>
      <c r="P24" s="25"/>
      <c r="Q24" s="266" t="s">
        <v>663</v>
      </c>
      <c r="R24" s="267">
        <f>H24+1</f>
        <v>4</v>
      </c>
      <c r="S24" s="268"/>
      <c r="T24" s="25"/>
      <c r="U24" s="25"/>
      <c r="V24" s="265"/>
      <c r="W24" s="45" t="s">
        <v>678</v>
      </c>
      <c r="X24" s="28"/>
      <c r="Y24" s="28"/>
      <c r="Z24" s="25"/>
      <c r="AA24" s="266" t="s">
        <v>663</v>
      </c>
      <c r="AB24" s="267">
        <f>R24+1</f>
        <v>5</v>
      </c>
      <c r="AC24" s="268"/>
      <c r="AD24" s="25"/>
    </row>
    <row r="25" spans="1:30" ht="13.5" customHeight="1">
      <c r="B25" s="265"/>
      <c r="C25" s="163"/>
      <c r="D25" s="126" t="s">
        <v>669</v>
      </c>
      <c r="E25" s="126" t="s">
        <v>679</v>
      </c>
      <c r="F25" s="126" t="s">
        <v>172</v>
      </c>
      <c r="G25" s="126" t="s">
        <v>667</v>
      </c>
      <c r="H25" s="126" t="s">
        <v>668</v>
      </c>
      <c r="I25" s="269"/>
      <c r="J25" s="45"/>
      <c r="K25" s="45"/>
      <c r="L25" s="265"/>
      <c r="M25" s="163"/>
      <c r="N25" s="126" t="s">
        <v>669</v>
      </c>
      <c r="O25" s="126" t="s">
        <v>666</v>
      </c>
      <c r="P25" s="126" t="s">
        <v>172</v>
      </c>
      <c r="Q25" s="126" t="s">
        <v>670</v>
      </c>
      <c r="R25" s="126" t="s">
        <v>680</v>
      </c>
      <c r="S25" s="269"/>
      <c r="T25" s="45"/>
      <c r="U25" s="45"/>
      <c r="V25" s="265"/>
      <c r="W25" s="163"/>
      <c r="X25" s="126" t="s">
        <v>665</v>
      </c>
      <c r="Y25" s="126" t="s">
        <v>679</v>
      </c>
      <c r="Z25" s="126" t="s">
        <v>172</v>
      </c>
      <c r="AA25" s="126" t="s">
        <v>670</v>
      </c>
      <c r="AB25" s="126" t="s">
        <v>668</v>
      </c>
      <c r="AC25" s="269"/>
      <c r="AD25" s="45"/>
    </row>
    <row r="26" spans="1:30" ht="13.5" customHeight="1">
      <c r="B26" s="265"/>
      <c r="C26" s="163" t="s">
        <v>671</v>
      </c>
      <c r="D26" s="124" t="e">
        <f ca="1">TEXT(OFFSET(Calcu!$P$17,H24+1,0),H27)</f>
        <v>#DIV/0!</v>
      </c>
      <c r="E26" s="124" t="e">
        <f ca="1">TEXT(OFFSET(Calcu!$Q$17,H24+1,0),H27)</f>
        <v>#N/A</v>
      </c>
      <c r="F26" s="195">
        <f ca="1">OFFSET(Calcu!$R$17,H24+1,0)</f>
        <v>0</v>
      </c>
      <c r="G26" s="124">
        <f ca="1">OFFSET(Calcu!$S$17,H24+1,0)</f>
        <v>0</v>
      </c>
      <c r="H26" s="124">
        <f ca="1">OFFSET(Calcu!$Y$17,H24+1,0)</f>
        <v>0</v>
      </c>
      <c r="I26" s="269"/>
      <c r="J26" s="45"/>
      <c r="K26" s="45"/>
      <c r="L26" s="265"/>
      <c r="M26" s="163" t="s">
        <v>671</v>
      </c>
      <c r="N26" s="124" t="e">
        <f ca="1">TEXT(OFFSET(Calcu!$P$17,R24+1,0),R27)</f>
        <v>#DIV/0!</v>
      </c>
      <c r="O26" s="124" t="e">
        <f ca="1">TEXT(OFFSET(Calcu!$Q$17,R24+1,0),R27)</f>
        <v>#N/A</v>
      </c>
      <c r="P26" s="195">
        <f ca="1">OFFSET(Calcu!$R$17,R24+1,0)</f>
        <v>0</v>
      </c>
      <c r="Q26" s="124">
        <f ca="1">OFFSET(Calcu!$S$17,R24+1,0)</f>
        <v>0</v>
      </c>
      <c r="R26" s="124">
        <f ca="1">OFFSET(Calcu!$Y$17,R24+1,0)</f>
        <v>0</v>
      </c>
      <c r="S26" s="269"/>
      <c r="T26" s="45"/>
      <c r="U26" s="45"/>
      <c r="V26" s="265"/>
      <c r="W26" s="163" t="s">
        <v>671</v>
      </c>
      <c r="X26" s="124" t="e">
        <f ca="1">TEXT(OFFSET(Calcu!$P$17,AB24+1,0),AB27)</f>
        <v>#DIV/0!</v>
      </c>
      <c r="Y26" s="124" t="e">
        <f ca="1">TEXT(OFFSET(Calcu!$Q$17,AB24+1,0),AB27)</f>
        <v>#N/A</v>
      </c>
      <c r="Z26" s="195">
        <f ca="1">OFFSET(Calcu!$R$17,AB24+1,0)</f>
        <v>0</v>
      </c>
      <c r="AA26" s="124">
        <f ca="1">OFFSET(Calcu!$S$17,AB24+1,0)</f>
        <v>0</v>
      </c>
      <c r="AB26" s="124">
        <f ca="1">OFFSET(Calcu!$Y$17,AB24+1,0)</f>
        <v>0</v>
      </c>
      <c r="AC26" s="269"/>
      <c r="AD26" s="45"/>
    </row>
    <row r="27" spans="1:30" ht="13.5" customHeight="1">
      <c r="B27" s="265"/>
      <c r="C27" s="163" t="s">
        <v>681</v>
      </c>
      <c r="D27" s="124" t="e">
        <f ca="1">TEXT(OFFSET(Calcu!$L$17,H24+1,0),H27)</f>
        <v>#DIV/0!</v>
      </c>
      <c r="E27" s="124" t="e">
        <f ca="1">TEXT(OFFSET(Calcu!$M$17,H24+1,0),H27)</f>
        <v>#DIV/0!</v>
      </c>
      <c r="F27" s="195">
        <f ca="1">OFFSET(Calcu!$I$17,H24+1,0)</f>
        <v>0</v>
      </c>
      <c r="G27" s="124"/>
      <c r="H27" s="270" t="e">
        <f ca="1">OFFSET(Calcu!$BE$17,H24+1,0)</f>
        <v>#N/A</v>
      </c>
      <c r="I27" s="269"/>
      <c r="J27" s="45"/>
      <c r="K27" s="45"/>
      <c r="L27" s="265"/>
      <c r="M27" s="163" t="s">
        <v>681</v>
      </c>
      <c r="N27" s="124" t="e">
        <f ca="1">TEXT(OFFSET(Calcu!$L$17,R24+1,0),R27)</f>
        <v>#DIV/0!</v>
      </c>
      <c r="O27" s="124" t="e">
        <f ca="1">TEXT(OFFSET(Calcu!$M$17,R24+1,0),R27)</f>
        <v>#DIV/0!</v>
      </c>
      <c r="P27" s="195">
        <f ca="1">OFFSET(Calcu!$I$17,R24+1,0)</f>
        <v>0</v>
      </c>
      <c r="Q27" s="124"/>
      <c r="R27" s="270" t="e">
        <f ca="1">OFFSET(Calcu!$BE$17,R24+1,0)</f>
        <v>#N/A</v>
      </c>
      <c r="S27" s="269"/>
      <c r="T27" s="45"/>
      <c r="U27" s="45"/>
      <c r="V27" s="265"/>
      <c r="W27" s="163" t="s">
        <v>681</v>
      </c>
      <c r="X27" s="124" t="e">
        <f ca="1">TEXT(OFFSET(Calcu!$L$17,AB24+1,0),AB27)</f>
        <v>#DIV/0!</v>
      </c>
      <c r="Y27" s="124" t="e">
        <f ca="1">TEXT(OFFSET(Calcu!$M$17,AB24+1,0),AB27)</f>
        <v>#DIV/0!</v>
      </c>
      <c r="Z27" s="195">
        <f ca="1">OFFSET(Calcu!$I$17,AB24+1,0)</f>
        <v>0</v>
      </c>
      <c r="AA27" s="124"/>
      <c r="AB27" s="270" t="e">
        <f ca="1">OFFSET(Calcu!$BE$17,AB24+1,0)</f>
        <v>#N/A</v>
      </c>
      <c r="AC27" s="269"/>
      <c r="AD27" s="45"/>
    </row>
    <row r="28" spans="1:30" ht="13.5" customHeight="1">
      <c r="B28" s="265"/>
      <c r="C28" s="163" t="s">
        <v>672</v>
      </c>
      <c r="D28" s="124" t="e">
        <f ca="1">TEXT(OFFSET(Calcu!$U$17,H24+1,0),H27)</f>
        <v>#DIV/0!</v>
      </c>
      <c r="E28" s="124" t="e">
        <f ca="1">TEXT(OFFSET(Calcu!$V$17,H24+1,0),H27)</f>
        <v>#N/A</v>
      </c>
      <c r="F28" s="195">
        <f ca="1">OFFSET(Calcu!$W$17,H24+1,0)</f>
        <v>0</v>
      </c>
      <c r="G28" s="124">
        <f ca="1">OFFSET(Calcu!$X$17,H24+1,0)</f>
        <v>0</v>
      </c>
      <c r="H28" s="270" t="e">
        <f ca="1">OFFSET(Calcu!$BF$17,H24+1,0)</f>
        <v>#N/A</v>
      </c>
      <c r="I28" s="269"/>
      <c r="J28" s="45"/>
      <c r="K28" s="45"/>
      <c r="L28" s="265"/>
      <c r="M28" s="163" t="s">
        <v>672</v>
      </c>
      <c r="N28" s="124" t="e">
        <f ca="1">TEXT(OFFSET(Calcu!$U$17,R24+1,0),R27)</f>
        <v>#DIV/0!</v>
      </c>
      <c r="O28" s="124" t="e">
        <f ca="1">TEXT(OFFSET(Calcu!$V$17,R24+1,0),R27)</f>
        <v>#N/A</v>
      </c>
      <c r="P28" s="195">
        <f ca="1">OFFSET(Calcu!$W$17,R24+1,0)</f>
        <v>0</v>
      </c>
      <c r="Q28" s="124">
        <f ca="1">OFFSET(Calcu!$X$17,R24+1,0)</f>
        <v>0</v>
      </c>
      <c r="R28" s="270" t="e">
        <f ca="1">OFFSET(Calcu!$BF$17,R24+1,0)</f>
        <v>#N/A</v>
      </c>
      <c r="S28" s="269"/>
      <c r="T28" s="45"/>
      <c r="U28" s="45"/>
      <c r="V28" s="265"/>
      <c r="W28" s="163" t="s">
        <v>672</v>
      </c>
      <c r="X28" s="124" t="e">
        <f ca="1">TEXT(OFFSET(Calcu!$U$17,AB24+1,0),AB27)</f>
        <v>#DIV/0!</v>
      </c>
      <c r="Y28" s="124" t="e">
        <f ca="1">TEXT(OFFSET(Calcu!$V$17,AB24+1,0),AB27)</f>
        <v>#N/A</v>
      </c>
      <c r="Z28" s="195">
        <f ca="1">OFFSET(Calcu!$W$17,AB24+1,0)</f>
        <v>0</v>
      </c>
      <c r="AA28" s="124">
        <f ca="1">OFFSET(Calcu!$X$17,AB24+1,0)</f>
        <v>0</v>
      </c>
      <c r="AB28" s="270" t="e">
        <f ca="1">OFFSET(Calcu!$BF$17,AB24+1,0)</f>
        <v>#N/A</v>
      </c>
      <c r="AC28" s="269"/>
      <c r="AD28" s="45"/>
    </row>
    <row r="29" spans="1:30" ht="13.5" customHeight="1">
      <c r="B29" s="265"/>
      <c r="C29" s="28"/>
      <c r="D29" s="28"/>
      <c r="E29" s="28"/>
      <c r="F29" s="28"/>
      <c r="G29" s="28"/>
      <c r="H29" s="45"/>
      <c r="I29" s="269"/>
      <c r="J29" s="45"/>
      <c r="K29" s="45"/>
      <c r="L29" s="265"/>
      <c r="M29" s="28"/>
      <c r="N29" s="28"/>
      <c r="O29" s="28"/>
      <c r="P29" s="28"/>
      <c r="Q29" s="28"/>
      <c r="R29" s="45"/>
      <c r="S29" s="269"/>
      <c r="T29" s="45"/>
      <c r="U29" s="45"/>
      <c r="V29" s="265"/>
      <c r="W29" s="28"/>
      <c r="X29" s="28"/>
      <c r="Y29" s="28"/>
      <c r="Z29" s="28"/>
      <c r="AA29" s="28"/>
      <c r="AB29" s="45"/>
      <c r="AC29" s="269"/>
      <c r="AD29" s="45"/>
    </row>
    <row r="30" spans="1:30" ht="13.5" customHeight="1">
      <c r="B30" s="265"/>
      <c r="C30" s="45" t="s">
        <v>673</v>
      </c>
      <c r="D30" s="28"/>
      <c r="E30" s="28"/>
      <c r="F30" s="28"/>
      <c r="G30" s="28"/>
      <c r="H30" s="45"/>
      <c r="I30" s="269"/>
      <c r="J30" s="45"/>
      <c r="K30" s="45"/>
      <c r="L30" s="265"/>
      <c r="M30" s="45" t="s">
        <v>673</v>
      </c>
      <c r="N30" s="28"/>
      <c r="O30" s="28"/>
      <c r="P30" s="28"/>
      <c r="Q30" s="28"/>
      <c r="R30" s="45"/>
      <c r="S30" s="269"/>
      <c r="T30" s="45"/>
      <c r="U30" s="45"/>
      <c r="V30" s="265"/>
      <c r="W30" s="45" t="s">
        <v>673</v>
      </c>
      <c r="X30" s="28"/>
      <c r="Y30" s="28"/>
      <c r="Z30" s="28"/>
      <c r="AA30" s="28"/>
      <c r="AB30" s="45"/>
      <c r="AC30" s="269"/>
      <c r="AD30" s="45"/>
    </row>
    <row r="31" spans="1:30" ht="13.5" customHeight="1">
      <c r="B31" s="265"/>
      <c r="C31" s="163"/>
      <c r="D31" s="163" t="s">
        <v>701</v>
      </c>
      <c r="E31" s="196"/>
      <c r="F31" s="163" t="s">
        <v>702</v>
      </c>
      <c r="G31" s="196"/>
      <c r="H31" s="163" t="s">
        <v>674</v>
      </c>
      <c r="I31" s="269"/>
      <c r="J31" s="45"/>
      <c r="K31" s="45"/>
      <c r="L31" s="265"/>
      <c r="M31" s="163"/>
      <c r="N31" s="163" t="s">
        <v>701</v>
      </c>
      <c r="O31" s="196"/>
      <c r="P31" s="163" t="s">
        <v>702</v>
      </c>
      <c r="Q31" s="196"/>
      <c r="R31" s="163" t="s">
        <v>674</v>
      </c>
      <c r="S31" s="269"/>
      <c r="T31" s="45"/>
      <c r="U31" s="45"/>
      <c r="V31" s="265"/>
      <c r="W31" s="163"/>
      <c r="X31" s="163" t="s">
        <v>701</v>
      </c>
      <c r="Y31" s="196"/>
      <c r="Z31" s="163" t="s">
        <v>702</v>
      </c>
      <c r="AA31" s="196"/>
      <c r="AB31" s="163" t="s">
        <v>674</v>
      </c>
      <c r="AC31" s="269"/>
      <c r="AD31" s="45"/>
    </row>
    <row r="32" spans="1:30" ht="13.5" customHeight="1">
      <c r="B32" s="265"/>
      <c r="C32" s="196" t="s">
        <v>373</v>
      </c>
      <c r="D32" s="124" t="str">
        <f ca="1">IF(E38=FALSE,"",TEXT(OFFSET(Calcu!$B$225,0,H24*3),H28))</f>
        <v/>
      </c>
      <c r="E32" s="196" t="s">
        <v>374</v>
      </c>
      <c r="F32" s="124" t="str">
        <f ca="1">IF(E38=FALSE,"",TEXT(OFFSET(Calcu!$C$225,0,H24*3),H28))</f>
        <v/>
      </c>
      <c r="G32" s="196" t="s">
        <v>676</v>
      </c>
      <c r="H32" s="124" t="str">
        <f ca="1">IF(E38=FALSE,"",TEXT(OFFSET(Calcu!$D$225,0,H24*3),H28))</f>
        <v/>
      </c>
      <c r="I32" s="269"/>
      <c r="J32" s="45"/>
      <c r="K32" s="45"/>
      <c r="L32" s="265"/>
      <c r="M32" s="196" t="s">
        <v>373</v>
      </c>
      <c r="N32" s="124" t="str">
        <f ca="1">IF(O38=FALSE,"",TEXT(OFFSET(Calcu!$B$225,0,R24*3),R28))</f>
        <v/>
      </c>
      <c r="O32" s="196" t="s">
        <v>374</v>
      </c>
      <c r="P32" s="124" t="str">
        <f ca="1">IF(O38=FALSE,"",TEXT(OFFSET(Calcu!$C$225,0,R24*3),R28))</f>
        <v/>
      </c>
      <c r="Q32" s="196" t="s">
        <v>676</v>
      </c>
      <c r="R32" s="124" t="str">
        <f ca="1">IF(O38=FALSE,"",TEXT(OFFSET(Calcu!$D$225,0,R24*3),R28))</f>
        <v/>
      </c>
      <c r="S32" s="269"/>
      <c r="T32" s="45"/>
      <c r="U32" s="45"/>
      <c r="V32" s="265"/>
      <c r="W32" s="196" t="s">
        <v>373</v>
      </c>
      <c r="X32" s="124" t="str">
        <f ca="1">IF(Y38=FALSE,"",TEXT(OFFSET(Calcu!$B$225,0,AB24*3),AB28))</f>
        <v/>
      </c>
      <c r="Y32" s="196" t="s">
        <v>374</v>
      </c>
      <c r="Z32" s="124" t="str">
        <f ca="1">IF(Y38=FALSE,"",TEXT(OFFSET(Calcu!$C$225,0,AB24*3),AB28))</f>
        <v/>
      </c>
      <c r="AA32" s="196" t="s">
        <v>676</v>
      </c>
      <c r="AB32" s="124" t="str">
        <f ca="1">IF(Y38=FALSE,"",TEXT(OFFSET(Calcu!$D$225,0,AB24*3),AB28))</f>
        <v/>
      </c>
      <c r="AC32" s="269"/>
      <c r="AD32" s="45"/>
    </row>
    <row r="33" spans="1:30" ht="13.5" customHeight="1">
      <c r="B33" s="265"/>
      <c r="C33" s="196" t="s">
        <v>375</v>
      </c>
      <c r="D33" s="124" t="str">
        <f ca="1">IF(E38=FALSE,"",TEXT(OFFSET(Calcu!$B$226,0,H24*3),H28))</f>
        <v/>
      </c>
      <c r="E33" s="196" t="s">
        <v>376</v>
      </c>
      <c r="F33" s="124" t="str">
        <f ca="1">IF(E38=FALSE,"",TEXT(OFFSET(Calcu!$C$226,0,H24*3),H28))</f>
        <v/>
      </c>
      <c r="G33" s="196" t="s">
        <v>377</v>
      </c>
      <c r="H33" s="124" t="str">
        <f ca="1">IF(E38=FALSE,"",TEXT(OFFSET(Calcu!$D$226,0,H24*3),H28))</f>
        <v/>
      </c>
      <c r="I33" s="269"/>
      <c r="J33" s="45"/>
      <c r="K33" s="45"/>
      <c r="L33" s="265"/>
      <c r="M33" s="196" t="s">
        <v>375</v>
      </c>
      <c r="N33" s="124" t="str">
        <f ca="1">IF(O38=FALSE,"",TEXT(OFFSET(Calcu!$B$226,0,R24*3),R28))</f>
        <v/>
      </c>
      <c r="O33" s="196" t="s">
        <v>376</v>
      </c>
      <c r="P33" s="124" t="str">
        <f ca="1">IF(O38=FALSE,"",TEXT(OFFSET(Calcu!$C$226,0,R24*3),R28))</f>
        <v/>
      </c>
      <c r="Q33" s="196" t="s">
        <v>377</v>
      </c>
      <c r="R33" s="124" t="str">
        <f ca="1">IF(O38=FALSE,"",TEXT(OFFSET(Calcu!$D$226,0,R24*3),R28))</f>
        <v/>
      </c>
      <c r="S33" s="269"/>
      <c r="T33" s="45"/>
      <c r="U33" s="45"/>
      <c r="V33" s="265"/>
      <c r="W33" s="196" t="s">
        <v>375</v>
      </c>
      <c r="X33" s="124" t="str">
        <f ca="1">IF(Y38=FALSE,"",TEXT(OFFSET(Calcu!$B$226,0,AB24*3),AB28))</f>
        <v/>
      </c>
      <c r="Y33" s="196" t="s">
        <v>376</v>
      </c>
      <c r="Z33" s="124" t="str">
        <f ca="1">IF(Y38=FALSE,"",TEXT(OFFSET(Calcu!$C$226,0,AB24*3),AB28))</f>
        <v/>
      </c>
      <c r="AA33" s="196" t="s">
        <v>377</v>
      </c>
      <c r="AB33" s="124" t="str">
        <f ca="1">IF(Y38=FALSE,"",TEXT(OFFSET(Calcu!$D$226,0,AB24*3),AB28))</f>
        <v/>
      </c>
      <c r="AC33" s="269"/>
      <c r="AD33" s="45"/>
    </row>
    <row r="34" spans="1:30" ht="13.5" customHeight="1">
      <c r="B34" s="265"/>
      <c r="C34" s="196" t="s">
        <v>378</v>
      </c>
      <c r="D34" s="124" t="str">
        <f ca="1">IF(E38=FALSE,"",TEXT(OFFSET(Calcu!$B$227,0,H24*3),H28))</f>
        <v/>
      </c>
      <c r="E34" s="196" t="s">
        <v>379</v>
      </c>
      <c r="F34" s="124" t="str">
        <f ca="1">IF(E38=FALSE,"",TEXT(OFFSET(Calcu!$C$227,0,H24*3),H28))</f>
        <v/>
      </c>
      <c r="G34" s="196" t="s">
        <v>380</v>
      </c>
      <c r="H34" s="124" t="str">
        <f ca="1">IF(E38=FALSE,"",TEXT(OFFSET(Calcu!$D$227,0,H24*3),H28))</f>
        <v/>
      </c>
      <c r="I34" s="269"/>
      <c r="J34" s="45"/>
      <c r="K34" s="45"/>
      <c r="L34" s="265"/>
      <c r="M34" s="196" t="s">
        <v>378</v>
      </c>
      <c r="N34" s="124" t="str">
        <f ca="1">IF(O38=FALSE,"",TEXT(OFFSET(Calcu!$B$227,0,R24*3),R28))</f>
        <v/>
      </c>
      <c r="O34" s="196" t="s">
        <v>379</v>
      </c>
      <c r="P34" s="124" t="str">
        <f ca="1">IF(O38=FALSE,"",TEXT(OFFSET(Calcu!$C$227,0,R24*3),R28))</f>
        <v/>
      </c>
      <c r="Q34" s="196" t="s">
        <v>380</v>
      </c>
      <c r="R34" s="124" t="str">
        <f ca="1">IF(O38=FALSE,"",TEXT(OFFSET(Calcu!$D$227,0,R24*3),R28))</f>
        <v/>
      </c>
      <c r="S34" s="269"/>
      <c r="T34" s="45"/>
      <c r="U34" s="45"/>
      <c r="V34" s="265"/>
      <c r="W34" s="196" t="s">
        <v>378</v>
      </c>
      <c r="X34" s="124" t="str">
        <f ca="1">IF(Y38=FALSE,"",TEXT(OFFSET(Calcu!$B$227,0,AB24*3),AB28))</f>
        <v/>
      </c>
      <c r="Y34" s="196" t="s">
        <v>379</v>
      </c>
      <c r="Z34" s="124" t="str">
        <f ca="1">IF(Y38=FALSE,"",TEXT(OFFSET(Calcu!$C$227,0,AB24*3),AB28))</f>
        <v/>
      </c>
      <c r="AA34" s="196" t="s">
        <v>380</v>
      </c>
      <c r="AB34" s="124" t="str">
        <f ca="1">IF(Y38=FALSE,"",TEXT(OFFSET(Calcu!$D$227,0,AB24*3),AB28))</f>
        <v/>
      </c>
      <c r="AC34" s="269"/>
      <c r="AD34" s="45"/>
    </row>
    <row r="35" spans="1:30" ht="13.5" customHeight="1">
      <c r="B35" s="265"/>
      <c r="C35" s="196" t="s">
        <v>381</v>
      </c>
      <c r="D35" s="124" t="str">
        <f ca="1">IF(E38=FALSE,"",TEXT(OFFSET(Calcu!$B$228,0,H24*3),H28))</f>
        <v/>
      </c>
      <c r="E35" s="196" t="s">
        <v>382</v>
      </c>
      <c r="F35" s="124" t="str">
        <f ca="1">IF(E38=FALSE,"",TEXT(OFFSET(Calcu!$C$228,0,H24*3),H28))</f>
        <v/>
      </c>
      <c r="G35" s="196" t="s">
        <v>383</v>
      </c>
      <c r="H35" s="124" t="str">
        <f ca="1">IF(E38=FALSE,"",TEXT(OFFSET(Calcu!$D$228,0,H24*3),H28))</f>
        <v/>
      </c>
      <c r="I35" s="269"/>
      <c r="J35" s="45"/>
      <c r="K35" s="45"/>
      <c r="L35" s="265"/>
      <c r="M35" s="196" t="s">
        <v>381</v>
      </c>
      <c r="N35" s="124" t="str">
        <f ca="1">IF(O38=FALSE,"",TEXT(OFFSET(Calcu!$B$228,0,R24*3),R28))</f>
        <v/>
      </c>
      <c r="O35" s="196" t="s">
        <v>382</v>
      </c>
      <c r="P35" s="124" t="str">
        <f ca="1">IF(O38=FALSE,"",TEXT(OFFSET(Calcu!$C$228,0,R24*3),R28))</f>
        <v/>
      </c>
      <c r="Q35" s="196" t="s">
        <v>383</v>
      </c>
      <c r="R35" s="124" t="str">
        <f ca="1">IF(O38=FALSE,"",TEXT(OFFSET(Calcu!$D$228,0,R24*3),R28))</f>
        <v/>
      </c>
      <c r="S35" s="269"/>
      <c r="T35" s="45"/>
      <c r="U35" s="45"/>
      <c r="V35" s="265"/>
      <c r="W35" s="196" t="s">
        <v>381</v>
      </c>
      <c r="X35" s="124" t="str">
        <f ca="1">IF(Y38=FALSE,"",TEXT(OFFSET(Calcu!$B$228,0,AB24*3),AB28))</f>
        <v/>
      </c>
      <c r="Y35" s="196" t="s">
        <v>382</v>
      </c>
      <c r="Z35" s="124" t="str">
        <f ca="1">IF(Y38=FALSE,"",TEXT(OFFSET(Calcu!$C$228,0,AB24*3),AB28))</f>
        <v/>
      </c>
      <c r="AA35" s="196" t="s">
        <v>383</v>
      </c>
      <c r="AB35" s="124" t="str">
        <f ca="1">IF(Y38=FALSE,"",TEXT(OFFSET(Calcu!$D$228,0,AB24*3),AB28))</f>
        <v/>
      </c>
      <c r="AC35" s="269"/>
      <c r="AD35" s="45"/>
    </row>
    <row r="36" spans="1:30" ht="13.5" customHeight="1">
      <c r="B36" s="265"/>
      <c r="C36" s="196" t="s">
        <v>384</v>
      </c>
      <c r="D36" s="124" t="str">
        <f ca="1">IF(E38=FALSE,"",TEXT(OFFSET(Calcu!$B$229,0,H24*3),H28))</f>
        <v/>
      </c>
      <c r="E36" s="196" t="s">
        <v>385</v>
      </c>
      <c r="F36" s="124" t="str">
        <f ca="1">IF(E38=FALSE,"",TEXT(OFFSET(Calcu!$C$229,0,H24*3),H28))</f>
        <v/>
      </c>
      <c r="G36" s="196" t="s">
        <v>386</v>
      </c>
      <c r="H36" s="124" t="str">
        <f ca="1">IF(E38=FALSE,"",TEXT(OFFSET(Calcu!$D$229,0,H24*3),H28))</f>
        <v/>
      </c>
      <c r="I36" s="269"/>
      <c r="J36" s="45"/>
      <c r="K36" s="45"/>
      <c r="L36" s="265"/>
      <c r="M36" s="196" t="s">
        <v>384</v>
      </c>
      <c r="N36" s="124" t="str">
        <f ca="1">IF(O38=FALSE,"",TEXT(OFFSET(Calcu!$B$229,0,R24*3),R28))</f>
        <v/>
      </c>
      <c r="O36" s="196" t="s">
        <v>385</v>
      </c>
      <c r="P36" s="124" t="str">
        <f ca="1">IF(O38=FALSE,"",TEXT(OFFSET(Calcu!$C$229,0,R24*3),R28))</f>
        <v/>
      </c>
      <c r="Q36" s="196" t="s">
        <v>386</v>
      </c>
      <c r="R36" s="124" t="str">
        <f ca="1">IF(O38=FALSE,"",TEXT(OFFSET(Calcu!$D$229,0,R24*3),R28))</f>
        <v/>
      </c>
      <c r="S36" s="269"/>
      <c r="T36" s="45"/>
      <c r="U36" s="45"/>
      <c r="V36" s="265"/>
      <c r="W36" s="196" t="s">
        <v>384</v>
      </c>
      <c r="X36" s="124" t="str">
        <f ca="1">IF(Y38=FALSE,"",TEXT(OFFSET(Calcu!$B$229,0,AB24*3),AB28))</f>
        <v/>
      </c>
      <c r="Y36" s="196" t="s">
        <v>385</v>
      </c>
      <c r="Z36" s="124" t="str">
        <f ca="1">IF(Y38=FALSE,"",TEXT(OFFSET(Calcu!$C$229,0,AB24*3),AB28))</f>
        <v/>
      </c>
      <c r="AA36" s="196" t="s">
        <v>386</v>
      </c>
      <c r="AB36" s="124" t="str">
        <f ca="1">IF(Y38=FALSE,"",TEXT(OFFSET(Calcu!$D$229,0,AB24*3),AB28))</f>
        <v/>
      </c>
      <c r="AC36" s="269"/>
      <c r="AD36" s="45"/>
    </row>
    <row r="37" spans="1:30" ht="13.5" customHeight="1">
      <c r="B37" s="265"/>
      <c r="C37" s="196" t="s">
        <v>387</v>
      </c>
      <c r="D37" s="124" t="str">
        <f ca="1">IF(E38=FALSE,"",TEXT(OFFSET(Calcu!$B$230,0,H24*3),H28))</f>
        <v/>
      </c>
      <c r="E37" s="196" t="s">
        <v>388</v>
      </c>
      <c r="F37" s="124" t="str">
        <f ca="1">IF(E38=FALSE,"",TEXT(OFFSET(Calcu!$C$230,0,H24*3),H28))</f>
        <v/>
      </c>
      <c r="G37" s="196" t="s">
        <v>676</v>
      </c>
      <c r="H37" s="124" t="str">
        <f ca="1">IF(E38=FALSE,"",TEXT(OFFSET(Calcu!$D$230,0,H24*3),H28))</f>
        <v/>
      </c>
      <c r="I37" s="269"/>
      <c r="J37" s="45"/>
      <c r="K37" s="45"/>
      <c r="L37" s="265"/>
      <c r="M37" s="196" t="s">
        <v>387</v>
      </c>
      <c r="N37" s="124" t="str">
        <f ca="1">IF(O38=FALSE,"",TEXT(OFFSET(Calcu!$B$230,0,R24*3),R28))</f>
        <v/>
      </c>
      <c r="O37" s="196" t="s">
        <v>388</v>
      </c>
      <c r="P37" s="124" t="str">
        <f ca="1">IF(O38=FALSE,"",TEXT(OFFSET(Calcu!$C$230,0,R24*3),R28))</f>
        <v/>
      </c>
      <c r="Q37" s="196" t="s">
        <v>676</v>
      </c>
      <c r="R37" s="124" t="str">
        <f ca="1">IF(O38=FALSE,"",TEXT(OFFSET(Calcu!$D$230,0,R24*3),R28))</f>
        <v/>
      </c>
      <c r="S37" s="269"/>
      <c r="T37" s="45"/>
      <c r="U37" s="45"/>
      <c r="V37" s="265"/>
      <c r="W37" s="196" t="s">
        <v>387</v>
      </c>
      <c r="X37" s="124" t="str">
        <f ca="1">IF(Y38=FALSE,"",TEXT(OFFSET(Calcu!$B$230,0,AB24*3),AB28))</f>
        <v/>
      </c>
      <c r="Y37" s="196" t="s">
        <v>388</v>
      </c>
      <c r="Z37" s="124" t="str">
        <f ca="1">IF(Y38=FALSE,"",TEXT(OFFSET(Calcu!$C$230,0,AB24*3),AB28))</f>
        <v/>
      </c>
      <c r="AA37" s="196" t="s">
        <v>676</v>
      </c>
      <c r="AB37" s="124" t="str">
        <f ca="1">IF(Y38=FALSE,"",TEXT(OFFSET(Calcu!$D$230,0,AB24*3),AB28))</f>
        <v/>
      </c>
      <c r="AC37" s="269"/>
      <c r="AD37" s="45"/>
    </row>
    <row r="38" spans="1:30" ht="13.5" customHeight="1">
      <c r="B38" s="265"/>
      <c r="C38" s="196" t="s">
        <v>389</v>
      </c>
      <c r="D38" s="124" t="str">
        <f ca="1">IF(E38=FALSE,"",TEXT(OFFSET(Calcu!$B$231,0,H24*3),H28))</f>
        <v/>
      </c>
      <c r="E38" s="271" t="b">
        <f ca="1">OFFSET(Calcu!$AC$17,H24+1,0)</f>
        <v>0</v>
      </c>
      <c r="F38" s="28"/>
      <c r="G38" s="28"/>
      <c r="H38" s="28"/>
      <c r="I38" s="269"/>
      <c r="J38" s="45"/>
      <c r="K38" s="45"/>
      <c r="L38" s="265"/>
      <c r="M38" s="196" t="s">
        <v>389</v>
      </c>
      <c r="N38" s="124" t="str">
        <f ca="1">IF(O38=FALSE,"",TEXT(OFFSET(Calcu!$B$231,0,R24*3),R28))</f>
        <v/>
      </c>
      <c r="O38" s="271" t="b">
        <f ca="1">OFFSET(Calcu!$AC$17,R24+1,0)</f>
        <v>0</v>
      </c>
      <c r="P38" s="28"/>
      <c r="Q38" s="28"/>
      <c r="R38" s="28"/>
      <c r="S38" s="269"/>
      <c r="T38" s="45"/>
      <c r="U38" s="45"/>
      <c r="V38" s="265"/>
      <c r="W38" s="196" t="s">
        <v>389</v>
      </c>
      <c r="X38" s="124" t="str">
        <f ca="1">IF(Y38=FALSE,"",TEXT(OFFSET(Calcu!$B$231,0,AB24*3),AB28))</f>
        <v/>
      </c>
      <c r="Y38" s="271" t="b">
        <f ca="1">OFFSET(Calcu!$AC$17,AB24+1,0)</f>
        <v>0</v>
      </c>
      <c r="Z38" s="28"/>
      <c r="AA38" s="28"/>
      <c r="AB38" s="28"/>
      <c r="AC38" s="269"/>
      <c r="AD38" s="45"/>
    </row>
    <row r="39" spans="1:30" ht="13.5" customHeight="1">
      <c r="B39" s="272"/>
      <c r="C39" s="273"/>
      <c r="D39" s="273"/>
      <c r="E39" s="273"/>
      <c r="F39" s="273"/>
      <c r="G39" s="273"/>
      <c r="H39" s="274"/>
      <c r="I39" s="275"/>
      <c r="J39" s="45"/>
      <c r="K39" s="45"/>
      <c r="L39" s="272"/>
      <c r="M39" s="273"/>
      <c r="N39" s="273"/>
      <c r="O39" s="273"/>
      <c r="P39" s="273"/>
      <c r="Q39" s="273"/>
      <c r="R39" s="274"/>
      <c r="S39" s="275"/>
      <c r="T39" s="45"/>
      <c r="U39" s="45"/>
      <c r="V39" s="272"/>
      <c r="W39" s="273"/>
      <c r="X39" s="273"/>
      <c r="Y39" s="273"/>
      <c r="Z39" s="273"/>
      <c r="AA39" s="273"/>
      <c r="AB39" s="274"/>
      <c r="AC39" s="275"/>
      <c r="AD39" s="45"/>
    </row>
    <row r="40" spans="1:30" s="28" customFormat="1" ht="15" customHeight="1">
      <c r="A40" s="45"/>
      <c r="B40" s="261"/>
      <c r="C40" s="262"/>
      <c r="D40" s="262"/>
      <c r="E40" s="263"/>
      <c r="F40" s="263"/>
      <c r="G40" s="263"/>
      <c r="H40" s="263"/>
      <c r="I40" s="264"/>
      <c r="J40" s="25"/>
      <c r="K40" s="25"/>
      <c r="L40" s="261"/>
      <c r="M40" s="262"/>
      <c r="N40" s="262"/>
      <c r="O40" s="263"/>
      <c r="P40" s="263"/>
      <c r="Q40" s="263"/>
      <c r="R40" s="263"/>
      <c r="S40" s="264"/>
      <c r="T40" s="25"/>
      <c r="U40" s="25"/>
      <c r="V40" s="261"/>
      <c r="W40" s="262"/>
      <c r="X40" s="262"/>
      <c r="Y40" s="263"/>
      <c r="Z40" s="263"/>
      <c r="AA40" s="263"/>
      <c r="AB40" s="263"/>
      <c r="AC40" s="264"/>
      <c r="AD40" s="25"/>
    </row>
    <row r="41" spans="1:30" ht="13.5" customHeight="1">
      <c r="B41" s="265"/>
      <c r="C41" s="45" t="s">
        <v>678</v>
      </c>
      <c r="D41" s="28"/>
      <c r="E41" s="28"/>
      <c r="F41" s="25"/>
      <c r="G41" s="266" t="s">
        <v>663</v>
      </c>
      <c r="H41" s="267">
        <f>H24+3</f>
        <v>6</v>
      </c>
      <c r="I41" s="268"/>
      <c r="J41" s="25"/>
      <c r="K41" s="25"/>
      <c r="L41" s="265"/>
      <c r="M41" s="45" t="s">
        <v>678</v>
      </c>
      <c r="N41" s="28"/>
      <c r="O41" s="28"/>
      <c r="P41" s="25"/>
      <c r="Q41" s="266" t="s">
        <v>663</v>
      </c>
      <c r="R41" s="267">
        <f>H41+1</f>
        <v>7</v>
      </c>
      <c r="S41" s="268"/>
      <c r="T41" s="25"/>
      <c r="U41" s="25"/>
      <c r="V41" s="265"/>
      <c r="W41" s="45" t="s">
        <v>678</v>
      </c>
      <c r="X41" s="28"/>
      <c r="Y41" s="28"/>
      <c r="Z41" s="25"/>
      <c r="AA41" s="266" t="s">
        <v>663</v>
      </c>
      <c r="AB41" s="267">
        <f>R41+1</f>
        <v>8</v>
      </c>
      <c r="AC41" s="268"/>
      <c r="AD41" s="25"/>
    </row>
    <row r="42" spans="1:30" ht="13.5" customHeight="1">
      <c r="B42" s="265"/>
      <c r="C42" s="163"/>
      <c r="D42" s="126" t="s">
        <v>669</v>
      </c>
      <c r="E42" s="126" t="s">
        <v>679</v>
      </c>
      <c r="F42" s="126" t="s">
        <v>172</v>
      </c>
      <c r="G42" s="126" t="s">
        <v>670</v>
      </c>
      <c r="H42" s="126" t="s">
        <v>680</v>
      </c>
      <c r="I42" s="269"/>
      <c r="J42" s="45"/>
      <c r="K42" s="45"/>
      <c r="L42" s="265"/>
      <c r="M42" s="163"/>
      <c r="N42" s="126" t="s">
        <v>665</v>
      </c>
      <c r="O42" s="126" t="s">
        <v>679</v>
      </c>
      <c r="P42" s="126" t="s">
        <v>172</v>
      </c>
      <c r="Q42" s="126" t="s">
        <v>667</v>
      </c>
      <c r="R42" s="126" t="s">
        <v>680</v>
      </c>
      <c r="S42" s="269"/>
      <c r="T42" s="45"/>
      <c r="U42" s="45"/>
      <c r="V42" s="265"/>
      <c r="W42" s="163"/>
      <c r="X42" s="126" t="s">
        <v>669</v>
      </c>
      <c r="Y42" s="126" t="s">
        <v>679</v>
      </c>
      <c r="Z42" s="126" t="s">
        <v>172</v>
      </c>
      <c r="AA42" s="126" t="s">
        <v>667</v>
      </c>
      <c r="AB42" s="126" t="s">
        <v>668</v>
      </c>
      <c r="AC42" s="269"/>
      <c r="AD42" s="45"/>
    </row>
    <row r="43" spans="1:30" ht="13.5" customHeight="1">
      <c r="B43" s="265"/>
      <c r="C43" s="163" t="s">
        <v>671</v>
      </c>
      <c r="D43" s="124" t="e">
        <f ca="1">TEXT(OFFSET(Calcu!$P$17,H41+1,0),H44)</f>
        <v>#DIV/0!</v>
      </c>
      <c r="E43" s="124" t="e">
        <f ca="1">TEXT(OFFSET(Calcu!$Q$17,H41+1,0),H44)</f>
        <v>#N/A</v>
      </c>
      <c r="F43" s="195">
        <f ca="1">OFFSET(Calcu!$R$17,H41+1,0)</f>
        <v>0</v>
      </c>
      <c r="G43" s="124">
        <f ca="1">OFFSET(Calcu!$S$17,H41+1,0)</f>
        <v>0</v>
      </c>
      <c r="H43" s="124">
        <f ca="1">OFFSET(Calcu!$Y$17,H41+1,0)</f>
        <v>0</v>
      </c>
      <c r="I43" s="269"/>
      <c r="J43" s="45"/>
      <c r="K43" s="45"/>
      <c r="L43" s="265"/>
      <c r="M43" s="163" t="s">
        <v>671</v>
      </c>
      <c r="N43" s="124" t="e">
        <f ca="1">TEXT(OFFSET(Calcu!$P$17,R41+1,0),R44)</f>
        <v>#DIV/0!</v>
      </c>
      <c r="O43" s="124" t="e">
        <f ca="1">TEXT(OFFSET(Calcu!$Q$17,R41+1,0),R44)</f>
        <v>#N/A</v>
      </c>
      <c r="P43" s="195">
        <f ca="1">OFFSET(Calcu!$R$17,R41+1,0)</f>
        <v>0</v>
      </c>
      <c r="Q43" s="124">
        <f ca="1">OFFSET(Calcu!$S$17,R41+1,0)</f>
        <v>0</v>
      </c>
      <c r="R43" s="124">
        <f ca="1">OFFSET(Calcu!$Y$17,R41+1,0)</f>
        <v>0</v>
      </c>
      <c r="S43" s="269"/>
      <c r="T43" s="45"/>
      <c r="U43" s="45"/>
      <c r="V43" s="265"/>
      <c r="W43" s="163" t="s">
        <v>682</v>
      </c>
      <c r="X43" s="124" t="e">
        <f ca="1">TEXT(OFFSET(Calcu!$P$17,AB41+1,0),AB44)</f>
        <v>#DIV/0!</v>
      </c>
      <c r="Y43" s="124" t="e">
        <f ca="1">TEXT(OFFSET(Calcu!$Q$17,AB41+1,0),AB44)</f>
        <v>#N/A</v>
      </c>
      <c r="Z43" s="195">
        <f ca="1">OFFSET(Calcu!$R$17,AB41+1,0)</f>
        <v>0</v>
      </c>
      <c r="AA43" s="124">
        <f ca="1">OFFSET(Calcu!$S$17,AB41+1,0)</f>
        <v>0</v>
      </c>
      <c r="AB43" s="124">
        <f ca="1">OFFSET(Calcu!$Y$17,AB41+1,0)</f>
        <v>0</v>
      </c>
      <c r="AC43" s="269"/>
      <c r="AD43" s="45"/>
    </row>
    <row r="44" spans="1:30" ht="13.5" customHeight="1">
      <c r="B44" s="265"/>
      <c r="C44" s="163" t="s">
        <v>681</v>
      </c>
      <c r="D44" s="124" t="e">
        <f ca="1">TEXT(OFFSET(Calcu!$L$17,H41+1,0),H44)</f>
        <v>#DIV/0!</v>
      </c>
      <c r="E44" s="124" t="e">
        <f ca="1">TEXT(OFFSET(Calcu!$M$17,H41+1,0),H44)</f>
        <v>#DIV/0!</v>
      </c>
      <c r="F44" s="195">
        <f ca="1">OFFSET(Calcu!$I$17,H41+1,0)</f>
        <v>0</v>
      </c>
      <c r="G44" s="124"/>
      <c r="H44" s="270" t="e">
        <f ca="1">OFFSET(Calcu!$BE$17,H41+1,0)</f>
        <v>#N/A</v>
      </c>
      <c r="I44" s="269"/>
      <c r="J44" s="45"/>
      <c r="K44" s="45"/>
      <c r="L44" s="265"/>
      <c r="M44" s="163" t="s">
        <v>683</v>
      </c>
      <c r="N44" s="124" t="e">
        <f ca="1">TEXT(OFFSET(Calcu!$L$17,R41+1,0),R44)</f>
        <v>#DIV/0!</v>
      </c>
      <c r="O44" s="124" t="e">
        <f ca="1">TEXT(OFFSET(Calcu!$M$17,R41+1,0),R44)</f>
        <v>#DIV/0!</v>
      </c>
      <c r="P44" s="195">
        <f ca="1">OFFSET(Calcu!$I$17,R41+1,0)</f>
        <v>0</v>
      </c>
      <c r="Q44" s="124"/>
      <c r="R44" s="270" t="e">
        <f ca="1">OFFSET(Calcu!$BE$17,R41+1,0)</f>
        <v>#N/A</v>
      </c>
      <c r="S44" s="269"/>
      <c r="T44" s="45"/>
      <c r="U44" s="45"/>
      <c r="V44" s="265"/>
      <c r="W44" s="163" t="s">
        <v>681</v>
      </c>
      <c r="X44" s="124" t="e">
        <f ca="1">TEXT(OFFSET(Calcu!$L$17,AB41+1,0),AB44)</f>
        <v>#DIV/0!</v>
      </c>
      <c r="Y44" s="124" t="e">
        <f ca="1">TEXT(OFFSET(Calcu!$M$17,AB41+1,0),AB44)</f>
        <v>#DIV/0!</v>
      </c>
      <c r="Z44" s="195">
        <f ca="1">OFFSET(Calcu!$I$17,AB41+1,0)</f>
        <v>0</v>
      </c>
      <c r="AA44" s="124"/>
      <c r="AB44" s="270" t="e">
        <f ca="1">OFFSET(Calcu!$BE$17,AB41+1,0)</f>
        <v>#N/A</v>
      </c>
      <c r="AC44" s="269"/>
      <c r="AD44" s="45"/>
    </row>
    <row r="45" spans="1:30" ht="13.5" customHeight="1">
      <c r="B45" s="265"/>
      <c r="C45" s="163" t="s">
        <v>672</v>
      </c>
      <c r="D45" s="124" t="e">
        <f ca="1">TEXT(OFFSET(Calcu!$U$17,H41+1,0),H44)</f>
        <v>#DIV/0!</v>
      </c>
      <c r="E45" s="124" t="e">
        <f ca="1">TEXT(OFFSET(Calcu!$V$17,H41+1,0),H44)</f>
        <v>#N/A</v>
      </c>
      <c r="F45" s="195">
        <f ca="1">OFFSET(Calcu!$W$17,H41+1,0)</f>
        <v>0</v>
      </c>
      <c r="G45" s="124">
        <f ca="1">OFFSET(Calcu!$X$17,H41+1,0)</f>
        <v>0</v>
      </c>
      <c r="H45" s="270" t="e">
        <f ca="1">OFFSET(Calcu!$BF$17,H41+1,0)</f>
        <v>#N/A</v>
      </c>
      <c r="I45" s="269"/>
      <c r="J45" s="45"/>
      <c r="K45" s="45"/>
      <c r="L45" s="265"/>
      <c r="M45" s="163" t="s">
        <v>672</v>
      </c>
      <c r="N45" s="124" t="e">
        <f ca="1">TEXT(OFFSET(Calcu!$U$17,R41+1,0),R44)</f>
        <v>#DIV/0!</v>
      </c>
      <c r="O45" s="124" t="e">
        <f ca="1">TEXT(OFFSET(Calcu!$V$17,R41+1,0),R44)</f>
        <v>#N/A</v>
      </c>
      <c r="P45" s="195">
        <f ca="1">OFFSET(Calcu!$W$17,R41+1,0)</f>
        <v>0</v>
      </c>
      <c r="Q45" s="124">
        <f ca="1">OFFSET(Calcu!$X$17,R41+1,0)</f>
        <v>0</v>
      </c>
      <c r="R45" s="270" t="e">
        <f ca="1">OFFSET(Calcu!$BF$17,R41+1,0)</f>
        <v>#N/A</v>
      </c>
      <c r="S45" s="269"/>
      <c r="T45" s="45"/>
      <c r="U45" s="45"/>
      <c r="V45" s="265"/>
      <c r="W45" s="163" t="s">
        <v>672</v>
      </c>
      <c r="X45" s="124" t="e">
        <f ca="1">TEXT(OFFSET(Calcu!$U$17,AB41+1,0),AB44)</f>
        <v>#DIV/0!</v>
      </c>
      <c r="Y45" s="124" t="e">
        <f ca="1">TEXT(OFFSET(Calcu!$V$17,AB41+1,0),AB44)</f>
        <v>#N/A</v>
      </c>
      <c r="Z45" s="195">
        <f ca="1">OFFSET(Calcu!$W$17,AB41+1,0)</f>
        <v>0</v>
      </c>
      <c r="AA45" s="124">
        <f ca="1">OFFSET(Calcu!$X$17,AB41+1,0)</f>
        <v>0</v>
      </c>
      <c r="AB45" s="270" t="e">
        <f ca="1">OFFSET(Calcu!$BF$17,AB41+1,0)</f>
        <v>#N/A</v>
      </c>
      <c r="AC45" s="269"/>
      <c r="AD45" s="45"/>
    </row>
    <row r="46" spans="1:30" ht="13.5" customHeight="1">
      <c r="B46" s="265"/>
      <c r="C46" s="28"/>
      <c r="D46" s="28"/>
      <c r="E46" s="28"/>
      <c r="F46" s="28"/>
      <c r="G46" s="28"/>
      <c r="H46" s="45"/>
      <c r="I46" s="269"/>
      <c r="J46" s="45"/>
      <c r="K46" s="45"/>
      <c r="L46" s="265"/>
      <c r="M46" s="28"/>
      <c r="N46" s="28"/>
      <c r="O46" s="28"/>
      <c r="P46" s="28"/>
      <c r="Q46" s="28"/>
      <c r="R46" s="45"/>
      <c r="S46" s="269"/>
      <c r="T46" s="45"/>
      <c r="U46" s="45"/>
      <c r="V46" s="265"/>
      <c r="W46" s="28"/>
      <c r="X46" s="28"/>
      <c r="Y46" s="28"/>
      <c r="Z46" s="28"/>
      <c r="AA46" s="28"/>
      <c r="AB46" s="45"/>
      <c r="AC46" s="269"/>
      <c r="AD46" s="45"/>
    </row>
    <row r="47" spans="1:30" ht="13.5" customHeight="1">
      <c r="B47" s="265"/>
      <c r="C47" s="45" t="s">
        <v>673</v>
      </c>
      <c r="D47" s="28"/>
      <c r="E47" s="28"/>
      <c r="F47" s="28"/>
      <c r="G47" s="28"/>
      <c r="H47" s="45"/>
      <c r="I47" s="269"/>
      <c r="J47" s="45"/>
      <c r="K47" s="45"/>
      <c r="L47" s="265"/>
      <c r="M47" s="45" t="s">
        <v>673</v>
      </c>
      <c r="N47" s="28"/>
      <c r="O47" s="28"/>
      <c r="P47" s="28"/>
      <c r="Q47" s="28"/>
      <c r="R47" s="45"/>
      <c r="S47" s="269"/>
      <c r="T47" s="45"/>
      <c r="U47" s="45"/>
      <c r="V47" s="265"/>
      <c r="W47" s="45" t="s">
        <v>673</v>
      </c>
      <c r="X47" s="28"/>
      <c r="Y47" s="28"/>
      <c r="Z47" s="28"/>
      <c r="AA47" s="28"/>
      <c r="AB47" s="45"/>
      <c r="AC47" s="269"/>
      <c r="AD47" s="45"/>
    </row>
    <row r="48" spans="1:30" ht="13.5" customHeight="1">
      <c r="B48" s="265"/>
      <c r="C48" s="163"/>
      <c r="D48" s="163" t="s">
        <v>701</v>
      </c>
      <c r="E48" s="196"/>
      <c r="F48" s="163" t="s">
        <v>702</v>
      </c>
      <c r="G48" s="196"/>
      <c r="H48" s="163" t="s">
        <v>674</v>
      </c>
      <c r="I48" s="269"/>
      <c r="J48" s="45"/>
      <c r="K48" s="45"/>
      <c r="L48" s="265"/>
      <c r="M48" s="163"/>
      <c r="N48" s="163" t="s">
        <v>701</v>
      </c>
      <c r="O48" s="196"/>
      <c r="P48" s="163" t="s">
        <v>702</v>
      </c>
      <c r="Q48" s="196"/>
      <c r="R48" s="163" t="s">
        <v>675</v>
      </c>
      <c r="S48" s="269"/>
      <c r="T48" s="45"/>
      <c r="U48" s="45"/>
      <c r="V48" s="265"/>
      <c r="W48" s="163"/>
      <c r="X48" s="163" t="s">
        <v>701</v>
      </c>
      <c r="Y48" s="196"/>
      <c r="Z48" s="163" t="s">
        <v>702</v>
      </c>
      <c r="AA48" s="196"/>
      <c r="AB48" s="163" t="s">
        <v>674</v>
      </c>
      <c r="AC48" s="269"/>
      <c r="AD48" s="45"/>
    </row>
    <row r="49" spans="1:30" ht="13.5" customHeight="1">
      <c r="B49" s="265"/>
      <c r="C49" s="196" t="s">
        <v>373</v>
      </c>
      <c r="D49" s="124" t="str">
        <f ca="1">IF(E55=FALSE,"",TEXT(OFFSET(Calcu!$B$225,0,H41*3),H45))</f>
        <v/>
      </c>
      <c r="E49" s="196" t="s">
        <v>374</v>
      </c>
      <c r="F49" s="124" t="str">
        <f ca="1">IF(E55=FALSE,"",TEXT(OFFSET(Calcu!$C$225,0,H41*3),H45))</f>
        <v/>
      </c>
      <c r="G49" s="196" t="s">
        <v>676</v>
      </c>
      <c r="H49" s="124" t="str">
        <f ca="1">IF(E55=FALSE,"",TEXT(OFFSET(Calcu!$D$225,0,H41*3),H45))</f>
        <v/>
      </c>
      <c r="I49" s="269"/>
      <c r="J49" s="45"/>
      <c r="K49" s="45"/>
      <c r="L49" s="265"/>
      <c r="M49" s="196" t="s">
        <v>373</v>
      </c>
      <c r="N49" s="124" t="str">
        <f ca="1">IF(O55=FALSE,"",TEXT(OFFSET(Calcu!$B$225,0,R41*3),R45))</f>
        <v/>
      </c>
      <c r="O49" s="196" t="s">
        <v>374</v>
      </c>
      <c r="P49" s="124" t="str">
        <f ca="1">IF(O55=FALSE,"",TEXT(OFFSET(Calcu!$C$225,0,R41*3),R45))</f>
        <v/>
      </c>
      <c r="Q49" s="196" t="s">
        <v>684</v>
      </c>
      <c r="R49" s="124" t="str">
        <f ca="1">IF(O55=FALSE,"",TEXT(OFFSET(Calcu!$D$225,0,R41*3),R45))</f>
        <v/>
      </c>
      <c r="S49" s="269"/>
      <c r="T49" s="45"/>
      <c r="U49" s="45"/>
      <c r="V49" s="265"/>
      <c r="W49" s="196" t="s">
        <v>373</v>
      </c>
      <c r="X49" s="124" t="str">
        <f ca="1">IF(Y55=FALSE,"",TEXT(OFFSET(Calcu!$B$225,0,AB41*3),AB45))</f>
        <v/>
      </c>
      <c r="Y49" s="196" t="s">
        <v>374</v>
      </c>
      <c r="Z49" s="124" t="str">
        <f ca="1">IF(Y55=FALSE,"",TEXT(OFFSET(Calcu!$C$225,0,AB41*3),AB45))</f>
        <v/>
      </c>
      <c r="AA49" s="196" t="s">
        <v>676</v>
      </c>
      <c r="AB49" s="124" t="str">
        <f ca="1">IF(Y55=FALSE,"",TEXT(OFFSET(Calcu!$D$225,0,AB41*3),AB45))</f>
        <v/>
      </c>
      <c r="AC49" s="269"/>
      <c r="AD49" s="45"/>
    </row>
    <row r="50" spans="1:30" ht="13.5" customHeight="1">
      <c r="B50" s="265"/>
      <c r="C50" s="196" t="s">
        <v>375</v>
      </c>
      <c r="D50" s="124" t="str">
        <f ca="1">IF(E55=FALSE,"",TEXT(OFFSET(Calcu!$B$226,0,H41*3),H45))</f>
        <v/>
      </c>
      <c r="E50" s="196" t="s">
        <v>376</v>
      </c>
      <c r="F50" s="124" t="str">
        <f ca="1">IF(E55=FALSE,"",TEXT(OFFSET(Calcu!$C$226,0,H41*3),H45))</f>
        <v/>
      </c>
      <c r="G50" s="196" t="s">
        <v>377</v>
      </c>
      <c r="H50" s="124" t="str">
        <f ca="1">IF(E55=FALSE,"",TEXT(OFFSET(Calcu!$D$226,0,H41*3),H45))</f>
        <v/>
      </c>
      <c r="I50" s="269"/>
      <c r="J50" s="45"/>
      <c r="K50" s="45"/>
      <c r="L50" s="265"/>
      <c r="M50" s="196" t="s">
        <v>375</v>
      </c>
      <c r="N50" s="124" t="str">
        <f ca="1">IF(O55=FALSE,"",TEXT(OFFSET(Calcu!$B$226,0,R41*3),R45))</f>
        <v/>
      </c>
      <c r="O50" s="196" t="s">
        <v>376</v>
      </c>
      <c r="P50" s="124" t="str">
        <f ca="1">IF(O55=FALSE,"",TEXT(OFFSET(Calcu!$C$226,0,R41*3),R45))</f>
        <v/>
      </c>
      <c r="Q50" s="196" t="s">
        <v>377</v>
      </c>
      <c r="R50" s="124" t="str">
        <f ca="1">IF(O55=FALSE,"",TEXT(OFFSET(Calcu!$D$226,0,R41*3),R45))</f>
        <v/>
      </c>
      <c r="S50" s="269"/>
      <c r="T50" s="45"/>
      <c r="U50" s="45"/>
      <c r="V50" s="265"/>
      <c r="W50" s="196" t="s">
        <v>375</v>
      </c>
      <c r="X50" s="124" t="str">
        <f ca="1">IF(Y55=FALSE,"",TEXT(OFFSET(Calcu!$B$226,0,AB41*3),AB45))</f>
        <v/>
      </c>
      <c r="Y50" s="196" t="s">
        <v>376</v>
      </c>
      <c r="Z50" s="124" t="str">
        <f ca="1">IF(Y55=FALSE,"",TEXT(OFFSET(Calcu!$C$226,0,AB41*3),AB45))</f>
        <v/>
      </c>
      <c r="AA50" s="196" t="s">
        <v>377</v>
      </c>
      <c r="AB50" s="124" t="str">
        <f ca="1">IF(Y55=FALSE,"",TEXT(OFFSET(Calcu!$D$226,0,AB41*3),AB45))</f>
        <v/>
      </c>
      <c r="AC50" s="269"/>
      <c r="AD50" s="45"/>
    </row>
    <row r="51" spans="1:30" ht="13.5" customHeight="1">
      <c r="B51" s="265"/>
      <c r="C51" s="196" t="s">
        <v>378</v>
      </c>
      <c r="D51" s="124" t="str">
        <f ca="1">IF(E55=FALSE,"",TEXT(OFFSET(Calcu!$B$227,0,H41*3),H45))</f>
        <v/>
      </c>
      <c r="E51" s="196" t="s">
        <v>379</v>
      </c>
      <c r="F51" s="124" t="str">
        <f ca="1">IF(E55=FALSE,"",TEXT(OFFSET(Calcu!$C$227,0,H41*3),H45))</f>
        <v/>
      </c>
      <c r="G51" s="196" t="s">
        <v>380</v>
      </c>
      <c r="H51" s="124" t="str">
        <f ca="1">IF(E55=FALSE,"",TEXT(OFFSET(Calcu!$D$227,0,H41*3),H45))</f>
        <v/>
      </c>
      <c r="I51" s="269"/>
      <c r="J51" s="45"/>
      <c r="K51" s="45"/>
      <c r="L51" s="265"/>
      <c r="M51" s="196" t="s">
        <v>378</v>
      </c>
      <c r="N51" s="124" t="str">
        <f ca="1">IF(O55=FALSE,"",TEXT(OFFSET(Calcu!$B$227,0,R41*3),R45))</f>
        <v/>
      </c>
      <c r="O51" s="196" t="s">
        <v>379</v>
      </c>
      <c r="P51" s="124" t="str">
        <f ca="1">IF(O55=FALSE,"",TEXT(OFFSET(Calcu!$C$227,0,R41*3),R45))</f>
        <v/>
      </c>
      <c r="Q51" s="196" t="s">
        <v>380</v>
      </c>
      <c r="R51" s="124" t="str">
        <f ca="1">IF(O55=FALSE,"",TEXT(OFFSET(Calcu!$D$227,0,R41*3),R45))</f>
        <v/>
      </c>
      <c r="S51" s="269"/>
      <c r="T51" s="45"/>
      <c r="U51" s="45"/>
      <c r="V51" s="265"/>
      <c r="W51" s="196" t="s">
        <v>378</v>
      </c>
      <c r="X51" s="124" t="str">
        <f ca="1">IF(Y55=FALSE,"",TEXT(OFFSET(Calcu!$B$227,0,AB41*3),AB45))</f>
        <v/>
      </c>
      <c r="Y51" s="196" t="s">
        <v>379</v>
      </c>
      <c r="Z51" s="124" t="str">
        <f ca="1">IF(Y55=FALSE,"",TEXT(OFFSET(Calcu!$C$227,0,AB41*3),AB45))</f>
        <v/>
      </c>
      <c r="AA51" s="196" t="s">
        <v>380</v>
      </c>
      <c r="AB51" s="124" t="str">
        <f ca="1">IF(Y55=FALSE,"",TEXT(OFFSET(Calcu!$D$227,0,AB41*3),AB45))</f>
        <v/>
      </c>
      <c r="AC51" s="269"/>
      <c r="AD51" s="45"/>
    </row>
    <row r="52" spans="1:30" ht="13.5" customHeight="1">
      <c r="B52" s="265"/>
      <c r="C52" s="196" t="s">
        <v>381</v>
      </c>
      <c r="D52" s="124" t="str">
        <f ca="1">IF(E55=FALSE,"",TEXT(OFFSET(Calcu!$B$228,0,H41*3),H45))</f>
        <v/>
      </c>
      <c r="E52" s="196" t="s">
        <v>382</v>
      </c>
      <c r="F52" s="124" t="str">
        <f ca="1">IF(E55=FALSE,"",TEXT(OFFSET(Calcu!$C$228,0,H41*3),H45))</f>
        <v/>
      </c>
      <c r="G52" s="196" t="s">
        <v>383</v>
      </c>
      <c r="H52" s="124" t="str">
        <f ca="1">IF(E55=FALSE,"",TEXT(OFFSET(Calcu!$D$228,0,H41*3),H45))</f>
        <v/>
      </c>
      <c r="I52" s="269"/>
      <c r="J52" s="45"/>
      <c r="K52" s="45"/>
      <c r="L52" s="265"/>
      <c r="M52" s="196" t="s">
        <v>381</v>
      </c>
      <c r="N52" s="124" t="str">
        <f ca="1">IF(O55=FALSE,"",TEXT(OFFSET(Calcu!$B$228,0,R41*3),R45))</f>
        <v/>
      </c>
      <c r="O52" s="196" t="s">
        <v>382</v>
      </c>
      <c r="P52" s="124" t="str">
        <f ca="1">IF(O55=FALSE,"",TEXT(OFFSET(Calcu!$C$228,0,R41*3),R45))</f>
        <v/>
      </c>
      <c r="Q52" s="196" t="s">
        <v>383</v>
      </c>
      <c r="R52" s="124" t="str">
        <f ca="1">IF(O55=FALSE,"",TEXT(OFFSET(Calcu!$D$228,0,R41*3),R45))</f>
        <v/>
      </c>
      <c r="S52" s="269"/>
      <c r="T52" s="45"/>
      <c r="U52" s="45"/>
      <c r="V52" s="265"/>
      <c r="W52" s="196" t="s">
        <v>381</v>
      </c>
      <c r="X52" s="124" t="str">
        <f ca="1">IF(Y55=FALSE,"",TEXT(OFFSET(Calcu!$B$228,0,AB41*3),AB45))</f>
        <v/>
      </c>
      <c r="Y52" s="196" t="s">
        <v>382</v>
      </c>
      <c r="Z52" s="124" t="str">
        <f ca="1">IF(Y55=FALSE,"",TEXT(OFFSET(Calcu!$C$228,0,AB41*3),AB45))</f>
        <v/>
      </c>
      <c r="AA52" s="196" t="s">
        <v>383</v>
      </c>
      <c r="AB52" s="124" t="str">
        <f ca="1">IF(Y55=FALSE,"",TEXT(OFFSET(Calcu!$D$228,0,AB41*3),AB45))</f>
        <v/>
      </c>
      <c r="AC52" s="269"/>
      <c r="AD52" s="45"/>
    </row>
    <row r="53" spans="1:30" ht="13.5" customHeight="1">
      <c r="B53" s="265"/>
      <c r="C53" s="196" t="s">
        <v>384</v>
      </c>
      <c r="D53" s="124" t="str">
        <f ca="1">IF(E55=FALSE,"",TEXT(OFFSET(Calcu!$B$229,0,H41*3),H45))</f>
        <v/>
      </c>
      <c r="E53" s="196" t="s">
        <v>385</v>
      </c>
      <c r="F53" s="124" t="str">
        <f ca="1">IF(E55=FALSE,"",TEXT(OFFSET(Calcu!$C$229,0,H41*3),H45))</f>
        <v/>
      </c>
      <c r="G53" s="196" t="s">
        <v>386</v>
      </c>
      <c r="H53" s="124" t="str">
        <f ca="1">IF(E55=FALSE,"",TEXT(OFFSET(Calcu!$D$229,0,H41*3),H45))</f>
        <v/>
      </c>
      <c r="I53" s="269"/>
      <c r="J53" s="45"/>
      <c r="K53" s="45"/>
      <c r="L53" s="265"/>
      <c r="M53" s="196" t="s">
        <v>384</v>
      </c>
      <c r="N53" s="124" t="str">
        <f ca="1">IF(O55=FALSE,"",TEXT(OFFSET(Calcu!$B$229,0,R41*3),R45))</f>
        <v/>
      </c>
      <c r="O53" s="196" t="s">
        <v>385</v>
      </c>
      <c r="P53" s="124" t="str">
        <f ca="1">IF(O55=FALSE,"",TEXT(OFFSET(Calcu!$C$229,0,R41*3),R45))</f>
        <v/>
      </c>
      <c r="Q53" s="196" t="s">
        <v>386</v>
      </c>
      <c r="R53" s="124" t="str">
        <f ca="1">IF(O55=FALSE,"",TEXT(OFFSET(Calcu!$D$229,0,R41*3),R45))</f>
        <v/>
      </c>
      <c r="S53" s="269"/>
      <c r="T53" s="45"/>
      <c r="U53" s="45"/>
      <c r="V53" s="265"/>
      <c r="W53" s="196" t="s">
        <v>384</v>
      </c>
      <c r="X53" s="124" t="str">
        <f ca="1">IF(Y55=FALSE,"",TEXT(OFFSET(Calcu!$B$229,0,AB41*3),AB45))</f>
        <v/>
      </c>
      <c r="Y53" s="196" t="s">
        <v>385</v>
      </c>
      <c r="Z53" s="124" t="str">
        <f ca="1">IF(Y55=FALSE,"",TEXT(OFFSET(Calcu!$C$229,0,AB41*3),AB45))</f>
        <v/>
      </c>
      <c r="AA53" s="196" t="s">
        <v>386</v>
      </c>
      <c r="AB53" s="124" t="str">
        <f ca="1">IF(Y55=FALSE,"",TEXT(OFFSET(Calcu!$D$229,0,AB41*3),AB45))</f>
        <v/>
      </c>
      <c r="AC53" s="269"/>
      <c r="AD53" s="45"/>
    </row>
    <row r="54" spans="1:30" ht="13.5" customHeight="1">
      <c r="B54" s="265"/>
      <c r="C54" s="196" t="s">
        <v>387</v>
      </c>
      <c r="D54" s="124" t="str">
        <f ca="1">IF(E55=FALSE,"",TEXT(OFFSET(Calcu!$B$230,0,H41*3),H45))</f>
        <v/>
      </c>
      <c r="E54" s="196" t="s">
        <v>388</v>
      </c>
      <c r="F54" s="124" t="str">
        <f ca="1">IF(E55=FALSE,"",TEXT(OFFSET(Calcu!$C$230,0,H41*3),H45))</f>
        <v/>
      </c>
      <c r="G54" s="196" t="s">
        <v>676</v>
      </c>
      <c r="H54" s="124" t="str">
        <f ca="1">IF(E55=FALSE,"",TEXT(OFFSET(Calcu!$D$230,0,H41*3),H45))</f>
        <v/>
      </c>
      <c r="I54" s="269"/>
      <c r="J54" s="45"/>
      <c r="K54" s="45"/>
      <c r="L54" s="265"/>
      <c r="M54" s="196" t="s">
        <v>387</v>
      </c>
      <c r="N54" s="124" t="str">
        <f ca="1">IF(O55=FALSE,"",TEXT(OFFSET(Calcu!$B$230,0,R41*3),R45))</f>
        <v/>
      </c>
      <c r="O54" s="196" t="s">
        <v>388</v>
      </c>
      <c r="P54" s="124" t="str">
        <f ca="1">IF(O55=FALSE,"",TEXT(OFFSET(Calcu!$C$230,0,R41*3),R45))</f>
        <v/>
      </c>
      <c r="Q54" s="196" t="s">
        <v>676</v>
      </c>
      <c r="R54" s="124" t="str">
        <f ca="1">IF(O55=FALSE,"",TEXT(OFFSET(Calcu!$D$230,0,R41*3),R45))</f>
        <v/>
      </c>
      <c r="S54" s="269"/>
      <c r="T54" s="45"/>
      <c r="U54" s="45"/>
      <c r="V54" s="265"/>
      <c r="W54" s="196" t="s">
        <v>387</v>
      </c>
      <c r="X54" s="124" t="str">
        <f ca="1">IF(Y55=FALSE,"",TEXT(OFFSET(Calcu!$B$230,0,AB41*3),AB45))</f>
        <v/>
      </c>
      <c r="Y54" s="196" t="s">
        <v>388</v>
      </c>
      <c r="Z54" s="124" t="str">
        <f ca="1">IF(Y55=FALSE,"",TEXT(OFFSET(Calcu!$C$230,0,AB41*3),AB45))</f>
        <v/>
      </c>
      <c r="AA54" s="196" t="s">
        <v>676</v>
      </c>
      <c r="AB54" s="124" t="str">
        <f ca="1">IF(Y55=FALSE,"",TEXT(OFFSET(Calcu!$D$230,0,AB41*3),AB45))</f>
        <v/>
      </c>
      <c r="AC54" s="269"/>
      <c r="AD54" s="45"/>
    </row>
    <row r="55" spans="1:30" ht="13.5" customHeight="1">
      <c r="B55" s="265"/>
      <c r="C55" s="196" t="s">
        <v>389</v>
      </c>
      <c r="D55" s="124" t="str">
        <f ca="1">IF(E55=FALSE,"",TEXT(OFFSET(Calcu!$B$231,0,H41*3),H45))</f>
        <v/>
      </c>
      <c r="E55" s="271" t="b">
        <f ca="1">OFFSET(Calcu!$AC$17,H41+1,0)</f>
        <v>0</v>
      </c>
      <c r="F55" s="28"/>
      <c r="G55" s="28"/>
      <c r="H55" s="28"/>
      <c r="I55" s="269"/>
      <c r="J55" s="45"/>
      <c r="K55" s="45"/>
      <c r="L55" s="265"/>
      <c r="M55" s="196" t="s">
        <v>389</v>
      </c>
      <c r="N55" s="124" t="str">
        <f ca="1">IF(O55=FALSE,"",TEXT(OFFSET(Calcu!$B$231,0,R41*3),R45))</f>
        <v/>
      </c>
      <c r="O55" s="271" t="b">
        <f ca="1">OFFSET(Calcu!$AC$17,R41+1,0)</f>
        <v>0</v>
      </c>
      <c r="P55" s="28"/>
      <c r="Q55" s="28"/>
      <c r="R55" s="28"/>
      <c r="S55" s="269"/>
      <c r="T55" s="45"/>
      <c r="U55" s="45"/>
      <c r="V55" s="265"/>
      <c r="W55" s="196" t="s">
        <v>389</v>
      </c>
      <c r="X55" s="124" t="str">
        <f ca="1">IF(Y55=FALSE,"",TEXT(OFFSET(Calcu!$B$231,0,AB41*3),AB45))</f>
        <v/>
      </c>
      <c r="Y55" s="271" t="b">
        <f ca="1">OFFSET(Calcu!$AC$17,AB41+1,0)</f>
        <v>0</v>
      </c>
      <c r="Z55" s="28"/>
      <c r="AA55" s="28"/>
      <c r="AB55" s="28"/>
      <c r="AC55" s="269"/>
      <c r="AD55" s="45"/>
    </row>
    <row r="56" spans="1:30" ht="13.5" customHeight="1">
      <c r="B56" s="272"/>
      <c r="C56" s="273"/>
      <c r="D56" s="273"/>
      <c r="E56" s="273"/>
      <c r="F56" s="273"/>
      <c r="G56" s="273"/>
      <c r="H56" s="274"/>
      <c r="I56" s="275"/>
      <c r="J56" s="45"/>
      <c r="K56" s="45"/>
      <c r="L56" s="272"/>
      <c r="M56" s="273"/>
      <c r="N56" s="273"/>
      <c r="O56" s="273"/>
      <c r="P56" s="273"/>
      <c r="Q56" s="273"/>
      <c r="R56" s="274"/>
      <c r="S56" s="275"/>
      <c r="T56" s="45"/>
      <c r="U56" s="45"/>
      <c r="V56" s="272"/>
      <c r="W56" s="273"/>
      <c r="X56" s="273"/>
      <c r="Y56" s="273"/>
      <c r="Z56" s="273"/>
      <c r="AA56" s="273"/>
      <c r="AB56" s="274"/>
      <c r="AC56" s="275"/>
      <c r="AD56" s="45"/>
    </row>
    <row r="57" spans="1:30" s="28" customFormat="1" ht="15" customHeight="1">
      <c r="A57" s="45"/>
      <c r="B57" s="261"/>
      <c r="C57" s="262"/>
      <c r="D57" s="262"/>
      <c r="E57" s="263"/>
      <c r="F57" s="263"/>
      <c r="G57" s="263"/>
      <c r="H57" s="263"/>
      <c r="I57" s="264"/>
      <c r="J57" s="25"/>
      <c r="K57" s="25"/>
      <c r="L57" s="261"/>
      <c r="M57" s="262"/>
      <c r="N57" s="262"/>
      <c r="O57" s="263"/>
      <c r="P57" s="263"/>
      <c r="Q57" s="263"/>
      <c r="R57" s="263"/>
      <c r="S57" s="264"/>
      <c r="T57" s="25"/>
      <c r="U57" s="25"/>
      <c r="V57" s="261"/>
      <c r="W57" s="262"/>
      <c r="X57" s="262"/>
      <c r="Y57" s="263"/>
      <c r="Z57" s="263"/>
      <c r="AA57" s="263"/>
      <c r="AB57" s="263"/>
      <c r="AC57" s="264"/>
      <c r="AD57" s="25"/>
    </row>
    <row r="58" spans="1:30" ht="13.5" customHeight="1">
      <c r="B58" s="265"/>
      <c r="C58" s="45" t="s">
        <v>662</v>
      </c>
      <c r="D58" s="28"/>
      <c r="E58" s="28"/>
      <c r="F58" s="25"/>
      <c r="G58" s="266" t="s">
        <v>663</v>
      </c>
      <c r="H58" s="267">
        <f>H41+3</f>
        <v>9</v>
      </c>
      <c r="I58" s="268"/>
      <c r="J58" s="25"/>
      <c r="K58" s="25"/>
      <c r="L58" s="265"/>
      <c r="M58" s="45" t="s">
        <v>678</v>
      </c>
      <c r="N58" s="28"/>
      <c r="O58" s="28"/>
      <c r="P58" s="25"/>
      <c r="Q58" s="266" t="s">
        <v>663</v>
      </c>
      <c r="R58" s="267">
        <f>H58+1</f>
        <v>10</v>
      </c>
      <c r="S58" s="268"/>
      <c r="T58" s="25"/>
      <c r="U58" s="25"/>
      <c r="V58" s="265"/>
      <c r="W58" s="45" t="s">
        <v>678</v>
      </c>
      <c r="X58" s="28"/>
      <c r="Y58" s="28"/>
      <c r="Z58" s="25"/>
      <c r="AA58" s="266" t="s">
        <v>663</v>
      </c>
      <c r="AB58" s="267">
        <f>R58+1</f>
        <v>11</v>
      </c>
      <c r="AC58" s="268"/>
      <c r="AD58" s="25"/>
    </row>
    <row r="59" spans="1:30" ht="13.5" customHeight="1">
      <c r="B59" s="265"/>
      <c r="C59" s="163"/>
      <c r="D59" s="126" t="s">
        <v>669</v>
      </c>
      <c r="E59" s="126" t="s">
        <v>679</v>
      </c>
      <c r="F59" s="126" t="s">
        <v>172</v>
      </c>
      <c r="G59" s="126" t="s">
        <v>670</v>
      </c>
      <c r="H59" s="126" t="s">
        <v>668</v>
      </c>
      <c r="I59" s="269"/>
      <c r="J59" s="45"/>
      <c r="K59" s="45"/>
      <c r="L59" s="265"/>
      <c r="M59" s="163"/>
      <c r="N59" s="126" t="s">
        <v>669</v>
      </c>
      <c r="O59" s="126" t="s">
        <v>679</v>
      </c>
      <c r="P59" s="126" t="s">
        <v>172</v>
      </c>
      <c r="Q59" s="126" t="s">
        <v>670</v>
      </c>
      <c r="R59" s="126" t="s">
        <v>668</v>
      </c>
      <c r="S59" s="269"/>
      <c r="T59" s="45"/>
      <c r="U59" s="45"/>
      <c r="V59" s="265"/>
      <c r="W59" s="163"/>
      <c r="X59" s="126" t="s">
        <v>669</v>
      </c>
      <c r="Y59" s="126" t="s">
        <v>679</v>
      </c>
      <c r="Z59" s="126" t="s">
        <v>172</v>
      </c>
      <c r="AA59" s="126" t="s">
        <v>670</v>
      </c>
      <c r="AB59" s="126" t="s">
        <v>668</v>
      </c>
      <c r="AC59" s="269"/>
      <c r="AD59" s="45"/>
    </row>
    <row r="60" spans="1:30" ht="13.5" customHeight="1">
      <c r="B60" s="265"/>
      <c r="C60" s="163" t="s">
        <v>671</v>
      </c>
      <c r="D60" s="124" t="e">
        <f ca="1">TEXT(OFFSET(Calcu!$P$17,H58+1,0),H61)</f>
        <v>#DIV/0!</v>
      </c>
      <c r="E60" s="124" t="e">
        <f ca="1">TEXT(OFFSET(Calcu!$Q$17,H58+1,0),H61)</f>
        <v>#N/A</v>
      </c>
      <c r="F60" s="195">
        <f ca="1">OFFSET(Calcu!$R$17,H58+1,0)</f>
        <v>0</v>
      </c>
      <c r="G60" s="124">
        <f ca="1">OFFSET(Calcu!$S$17,H58+1,0)</f>
        <v>0</v>
      </c>
      <c r="H60" s="124">
        <f ca="1">OFFSET(Calcu!$Y$17,H58+1,0)</f>
        <v>0</v>
      </c>
      <c r="I60" s="269"/>
      <c r="J60" s="45"/>
      <c r="K60" s="45"/>
      <c r="L60" s="265"/>
      <c r="M60" s="163" t="s">
        <v>671</v>
      </c>
      <c r="N60" s="124" t="e">
        <f ca="1">TEXT(OFFSET(Calcu!$P$17,R58+1,0),R61)</f>
        <v>#DIV/0!</v>
      </c>
      <c r="O60" s="124" t="e">
        <f ca="1">TEXT(OFFSET(Calcu!$Q$17,R58+1,0),R61)</f>
        <v>#N/A</v>
      </c>
      <c r="P60" s="195">
        <f ca="1">OFFSET(Calcu!$R$17,R58+1,0)</f>
        <v>0</v>
      </c>
      <c r="Q60" s="124">
        <f ca="1">OFFSET(Calcu!$S$17,R58+1,0)</f>
        <v>0</v>
      </c>
      <c r="R60" s="124">
        <f ca="1">OFFSET(Calcu!$Y$17,R58+1,0)</f>
        <v>0</v>
      </c>
      <c r="S60" s="269"/>
      <c r="T60" s="45"/>
      <c r="U60" s="45"/>
      <c r="V60" s="265"/>
      <c r="W60" s="163" t="s">
        <v>671</v>
      </c>
      <c r="X60" s="124" t="e">
        <f ca="1">TEXT(OFFSET(Calcu!$P$17,AB58+1,0),AB61)</f>
        <v>#DIV/0!</v>
      </c>
      <c r="Y60" s="124" t="e">
        <f ca="1">TEXT(OFFSET(Calcu!$Q$17,AB58+1,0),AB61)</f>
        <v>#N/A</v>
      </c>
      <c r="Z60" s="195">
        <f ca="1">OFFSET(Calcu!$R$17,AB58+1,0)</f>
        <v>0</v>
      </c>
      <c r="AA60" s="124">
        <f ca="1">OFFSET(Calcu!$S$17,AB58+1,0)</f>
        <v>0</v>
      </c>
      <c r="AB60" s="124">
        <f ca="1">OFFSET(Calcu!$Y$17,AB58+1,0)</f>
        <v>0</v>
      </c>
      <c r="AC60" s="269"/>
      <c r="AD60" s="45"/>
    </row>
    <row r="61" spans="1:30" ht="13.5" customHeight="1">
      <c r="B61" s="265"/>
      <c r="C61" s="163" t="s">
        <v>681</v>
      </c>
      <c r="D61" s="124" t="e">
        <f ca="1">TEXT(OFFSET(Calcu!$L$17,H58+1,0),H61)</f>
        <v>#DIV/0!</v>
      </c>
      <c r="E61" s="124" t="e">
        <f ca="1">TEXT(OFFSET(Calcu!$M$17,H58+1,0),H61)</f>
        <v>#DIV/0!</v>
      </c>
      <c r="F61" s="195">
        <f ca="1">OFFSET(Calcu!$I$17,H58+1,0)</f>
        <v>0</v>
      </c>
      <c r="G61" s="124"/>
      <c r="H61" s="270" t="e">
        <f ca="1">OFFSET(Calcu!$BE$17,H58+1,0)</f>
        <v>#N/A</v>
      </c>
      <c r="I61" s="269"/>
      <c r="J61" s="45"/>
      <c r="K61" s="45"/>
      <c r="L61" s="265"/>
      <c r="M61" s="163" t="s">
        <v>681</v>
      </c>
      <c r="N61" s="124" t="e">
        <f ca="1">TEXT(OFFSET(Calcu!$L$17,R58+1,0),R61)</f>
        <v>#DIV/0!</v>
      </c>
      <c r="O61" s="124" t="e">
        <f ca="1">TEXT(OFFSET(Calcu!$M$17,R58+1,0),R61)</f>
        <v>#DIV/0!</v>
      </c>
      <c r="P61" s="195">
        <f ca="1">OFFSET(Calcu!$I$17,R58+1,0)</f>
        <v>0</v>
      </c>
      <c r="Q61" s="124"/>
      <c r="R61" s="270" t="e">
        <f ca="1">OFFSET(Calcu!$BE$17,R58+1,0)</f>
        <v>#N/A</v>
      </c>
      <c r="S61" s="269"/>
      <c r="T61" s="45"/>
      <c r="U61" s="45"/>
      <c r="V61" s="265"/>
      <c r="W61" s="163" t="s">
        <v>681</v>
      </c>
      <c r="X61" s="124" t="e">
        <f ca="1">TEXT(OFFSET(Calcu!$L$17,AB58+1,0),AB61)</f>
        <v>#DIV/0!</v>
      </c>
      <c r="Y61" s="124" t="e">
        <f ca="1">TEXT(OFFSET(Calcu!$M$17,AB58+1,0),AB61)</f>
        <v>#DIV/0!</v>
      </c>
      <c r="Z61" s="195">
        <f ca="1">OFFSET(Calcu!$I$17,AB58+1,0)</f>
        <v>0</v>
      </c>
      <c r="AA61" s="124"/>
      <c r="AB61" s="270" t="e">
        <f ca="1">OFFSET(Calcu!$BE$17,AB58+1,0)</f>
        <v>#N/A</v>
      </c>
      <c r="AC61" s="269"/>
      <c r="AD61" s="45"/>
    </row>
    <row r="62" spans="1:30" ht="13.5" customHeight="1">
      <c r="B62" s="265"/>
      <c r="C62" s="163" t="s">
        <v>685</v>
      </c>
      <c r="D62" s="124" t="e">
        <f ca="1">TEXT(OFFSET(Calcu!$U$17,H58+1,0),H61)</f>
        <v>#DIV/0!</v>
      </c>
      <c r="E62" s="124" t="e">
        <f ca="1">TEXT(OFFSET(Calcu!$V$17,H58+1,0),H61)</f>
        <v>#N/A</v>
      </c>
      <c r="F62" s="195">
        <f ca="1">OFFSET(Calcu!$W$17,H58+1,0)</f>
        <v>0</v>
      </c>
      <c r="G62" s="124">
        <f ca="1">OFFSET(Calcu!$X$17,H58+1,0)</f>
        <v>0</v>
      </c>
      <c r="H62" s="270" t="e">
        <f ca="1">OFFSET(Calcu!$BF$17,H58+1,0)</f>
        <v>#N/A</v>
      </c>
      <c r="I62" s="269"/>
      <c r="J62" s="45"/>
      <c r="K62" s="45"/>
      <c r="L62" s="265"/>
      <c r="M62" s="163" t="s">
        <v>672</v>
      </c>
      <c r="N62" s="124" t="e">
        <f ca="1">TEXT(OFFSET(Calcu!$U$17,R58+1,0),R61)</f>
        <v>#DIV/0!</v>
      </c>
      <c r="O62" s="124" t="e">
        <f ca="1">TEXT(OFFSET(Calcu!$V$17,R58+1,0),R61)</f>
        <v>#N/A</v>
      </c>
      <c r="P62" s="195">
        <f ca="1">OFFSET(Calcu!$W$17,R58+1,0)</f>
        <v>0</v>
      </c>
      <c r="Q62" s="124">
        <f ca="1">OFFSET(Calcu!$X$17,R58+1,0)</f>
        <v>0</v>
      </c>
      <c r="R62" s="270" t="e">
        <f ca="1">OFFSET(Calcu!$BF$17,R58+1,0)</f>
        <v>#N/A</v>
      </c>
      <c r="S62" s="269"/>
      <c r="T62" s="45"/>
      <c r="U62" s="45"/>
      <c r="V62" s="265"/>
      <c r="W62" s="163" t="s">
        <v>672</v>
      </c>
      <c r="X62" s="124" t="e">
        <f ca="1">TEXT(OFFSET(Calcu!$U$17,AB58+1,0),AB61)</f>
        <v>#DIV/0!</v>
      </c>
      <c r="Y62" s="124" t="e">
        <f ca="1">TEXT(OFFSET(Calcu!$V$17,AB58+1,0),AB61)</f>
        <v>#N/A</v>
      </c>
      <c r="Z62" s="195">
        <f ca="1">OFFSET(Calcu!$W$17,AB58+1,0)</f>
        <v>0</v>
      </c>
      <c r="AA62" s="124">
        <f ca="1">OFFSET(Calcu!$X$17,AB58+1,0)</f>
        <v>0</v>
      </c>
      <c r="AB62" s="270" t="e">
        <f ca="1">OFFSET(Calcu!$BF$17,AB58+1,0)</f>
        <v>#N/A</v>
      </c>
      <c r="AC62" s="269"/>
      <c r="AD62" s="45"/>
    </row>
    <row r="63" spans="1:30" ht="13.5" customHeight="1">
      <c r="B63" s="265"/>
      <c r="C63" s="28"/>
      <c r="D63" s="28"/>
      <c r="E63" s="28"/>
      <c r="F63" s="28"/>
      <c r="G63" s="28"/>
      <c r="H63" s="45"/>
      <c r="I63" s="269"/>
      <c r="J63" s="45"/>
      <c r="K63" s="45"/>
      <c r="L63" s="265"/>
      <c r="M63" s="28"/>
      <c r="N63" s="28"/>
      <c r="O63" s="28"/>
      <c r="P63" s="28"/>
      <c r="Q63" s="28"/>
      <c r="R63" s="45"/>
      <c r="S63" s="269"/>
      <c r="T63" s="45"/>
      <c r="U63" s="45"/>
      <c r="V63" s="265"/>
      <c r="W63" s="28"/>
      <c r="X63" s="28"/>
      <c r="Y63" s="28"/>
      <c r="Z63" s="28"/>
      <c r="AA63" s="28"/>
      <c r="AB63" s="45"/>
      <c r="AC63" s="269"/>
      <c r="AD63" s="45"/>
    </row>
    <row r="64" spans="1:30" ht="13.5" customHeight="1">
      <c r="B64" s="265"/>
      <c r="C64" s="45" t="s">
        <v>673</v>
      </c>
      <c r="D64" s="28"/>
      <c r="E64" s="28"/>
      <c r="F64" s="28"/>
      <c r="G64" s="28"/>
      <c r="H64" s="45"/>
      <c r="I64" s="269"/>
      <c r="J64" s="45"/>
      <c r="K64" s="45"/>
      <c r="L64" s="265"/>
      <c r="M64" s="45" t="s">
        <v>673</v>
      </c>
      <c r="N64" s="28"/>
      <c r="O64" s="28"/>
      <c r="P64" s="28"/>
      <c r="Q64" s="28"/>
      <c r="R64" s="45"/>
      <c r="S64" s="269"/>
      <c r="T64" s="45"/>
      <c r="U64" s="45"/>
      <c r="V64" s="265"/>
      <c r="W64" s="45" t="s">
        <v>673</v>
      </c>
      <c r="X64" s="28"/>
      <c r="Y64" s="28"/>
      <c r="Z64" s="28"/>
      <c r="AA64" s="28"/>
      <c r="AB64" s="45"/>
      <c r="AC64" s="269"/>
      <c r="AD64" s="45"/>
    </row>
    <row r="65" spans="1:30" ht="13.5" customHeight="1">
      <c r="B65" s="265"/>
      <c r="C65" s="163"/>
      <c r="D65" s="163" t="s">
        <v>701</v>
      </c>
      <c r="E65" s="196"/>
      <c r="F65" s="163" t="s">
        <v>702</v>
      </c>
      <c r="G65" s="196"/>
      <c r="H65" s="163" t="s">
        <v>674</v>
      </c>
      <c r="I65" s="269"/>
      <c r="J65" s="45"/>
      <c r="K65" s="45"/>
      <c r="L65" s="265"/>
      <c r="M65" s="163"/>
      <c r="N65" s="163" t="s">
        <v>701</v>
      </c>
      <c r="O65" s="196"/>
      <c r="P65" s="163" t="s">
        <v>702</v>
      </c>
      <c r="Q65" s="196"/>
      <c r="R65" s="163" t="s">
        <v>674</v>
      </c>
      <c r="S65" s="269"/>
      <c r="T65" s="45"/>
      <c r="U65" s="45"/>
      <c r="V65" s="265"/>
      <c r="W65" s="163"/>
      <c r="X65" s="163" t="s">
        <v>701</v>
      </c>
      <c r="Y65" s="196"/>
      <c r="Z65" s="163" t="s">
        <v>702</v>
      </c>
      <c r="AA65" s="196"/>
      <c r="AB65" s="163" t="s">
        <v>674</v>
      </c>
      <c r="AC65" s="269"/>
      <c r="AD65" s="45"/>
    </row>
    <row r="66" spans="1:30" ht="13.5" customHeight="1">
      <c r="B66" s="265"/>
      <c r="C66" s="196" t="s">
        <v>373</v>
      </c>
      <c r="D66" s="124" t="str">
        <f ca="1">IF(E72=FALSE,"",TEXT(OFFSET(Calcu!$B$225,0,H58*3),H62))</f>
        <v/>
      </c>
      <c r="E66" s="196" t="s">
        <v>374</v>
      </c>
      <c r="F66" s="124" t="str">
        <f ca="1">IF(E72=FALSE,"",TEXT(OFFSET(Calcu!$C$225,0,H58*3),H62))</f>
        <v/>
      </c>
      <c r="G66" s="196" t="s">
        <v>676</v>
      </c>
      <c r="H66" s="124" t="str">
        <f ca="1">IF(E72=FALSE,"",TEXT(OFFSET(Calcu!$D$225,0,H58*3),H62))</f>
        <v/>
      </c>
      <c r="I66" s="269"/>
      <c r="J66" s="45"/>
      <c r="K66" s="45"/>
      <c r="L66" s="265"/>
      <c r="M66" s="196" t="s">
        <v>373</v>
      </c>
      <c r="N66" s="124" t="str">
        <f ca="1">IF(O72=FALSE,"",TEXT(OFFSET(Calcu!$B$225,0,R58*3),R62))</f>
        <v/>
      </c>
      <c r="O66" s="196" t="s">
        <v>374</v>
      </c>
      <c r="P66" s="124" t="str">
        <f ca="1">IF(O72=FALSE,"",TEXT(OFFSET(Calcu!$C$225,0,R58*3),R62))</f>
        <v/>
      </c>
      <c r="Q66" s="196" t="s">
        <v>676</v>
      </c>
      <c r="R66" s="124" t="str">
        <f ca="1">IF(O72=FALSE,"",TEXT(OFFSET(Calcu!$D$225,0,R58*3),R62))</f>
        <v/>
      </c>
      <c r="S66" s="269"/>
      <c r="T66" s="45"/>
      <c r="U66" s="45"/>
      <c r="V66" s="265"/>
      <c r="W66" s="196" t="s">
        <v>373</v>
      </c>
      <c r="X66" s="124" t="str">
        <f ca="1">IF(Y72=FALSE,"",TEXT(OFFSET(Calcu!$B$225,0,AB58*3),AB62))</f>
        <v/>
      </c>
      <c r="Y66" s="196" t="s">
        <v>374</v>
      </c>
      <c r="Z66" s="124" t="str">
        <f ca="1">IF(Y72=FALSE,"",TEXT(OFFSET(Calcu!$C$225,0,AB58*3),AB62))</f>
        <v/>
      </c>
      <c r="AA66" s="196" t="s">
        <v>676</v>
      </c>
      <c r="AB66" s="124" t="str">
        <f ca="1">IF(Y72=FALSE,"",TEXT(OFFSET(Calcu!$D$225,0,AB58*3),AB62))</f>
        <v/>
      </c>
      <c r="AC66" s="269"/>
      <c r="AD66" s="45"/>
    </row>
    <row r="67" spans="1:30" ht="13.5" customHeight="1">
      <c r="B67" s="265"/>
      <c r="C67" s="196" t="s">
        <v>375</v>
      </c>
      <c r="D67" s="124" t="str">
        <f ca="1">IF(E72=FALSE,"",TEXT(OFFSET(Calcu!$B$226,0,H58*3),H62))</f>
        <v/>
      </c>
      <c r="E67" s="196" t="s">
        <v>376</v>
      </c>
      <c r="F67" s="124" t="str">
        <f ca="1">IF(E72=FALSE,"",TEXT(OFFSET(Calcu!$C$226,0,H58*3),H62))</f>
        <v/>
      </c>
      <c r="G67" s="196" t="s">
        <v>377</v>
      </c>
      <c r="H67" s="124" t="str">
        <f ca="1">IF(E72=FALSE,"",TEXT(OFFSET(Calcu!$D$226,0,H58*3),H62))</f>
        <v/>
      </c>
      <c r="I67" s="269"/>
      <c r="J67" s="45"/>
      <c r="K67" s="45"/>
      <c r="L67" s="265"/>
      <c r="M67" s="196" t="s">
        <v>375</v>
      </c>
      <c r="N67" s="124" t="str">
        <f ca="1">IF(O72=FALSE,"",TEXT(OFFSET(Calcu!$B$226,0,R58*3),R62))</f>
        <v/>
      </c>
      <c r="O67" s="196" t="s">
        <v>376</v>
      </c>
      <c r="P67" s="124" t="str">
        <f ca="1">IF(O72=FALSE,"",TEXT(OFFSET(Calcu!$C$226,0,R58*3),R62))</f>
        <v/>
      </c>
      <c r="Q67" s="196" t="s">
        <v>377</v>
      </c>
      <c r="R67" s="124" t="str">
        <f ca="1">IF(O72=FALSE,"",TEXT(OFFSET(Calcu!$D$226,0,R58*3),R62))</f>
        <v/>
      </c>
      <c r="S67" s="269"/>
      <c r="T67" s="45"/>
      <c r="U67" s="45"/>
      <c r="V67" s="265"/>
      <c r="W67" s="196" t="s">
        <v>375</v>
      </c>
      <c r="X67" s="124" t="str">
        <f ca="1">IF(Y72=FALSE,"",TEXT(OFFSET(Calcu!$B$226,0,AB58*3),AB62))</f>
        <v/>
      </c>
      <c r="Y67" s="196" t="s">
        <v>376</v>
      </c>
      <c r="Z67" s="124" t="str">
        <f ca="1">IF(Y72=FALSE,"",TEXT(OFFSET(Calcu!$C$226,0,AB58*3),AB62))</f>
        <v/>
      </c>
      <c r="AA67" s="196" t="s">
        <v>377</v>
      </c>
      <c r="AB67" s="124" t="str">
        <f ca="1">IF(Y72=FALSE,"",TEXT(OFFSET(Calcu!$D$226,0,AB58*3),AB62))</f>
        <v/>
      </c>
      <c r="AC67" s="269"/>
      <c r="AD67" s="45"/>
    </row>
    <row r="68" spans="1:30" ht="13.5" customHeight="1">
      <c r="B68" s="265"/>
      <c r="C68" s="196" t="s">
        <v>378</v>
      </c>
      <c r="D68" s="124" t="str">
        <f ca="1">IF(E72=FALSE,"",TEXT(OFFSET(Calcu!$B$227,0,H58*3),H62))</f>
        <v/>
      </c>
      <c r="E68" s="196" t="s">
        <v>379</v>
      </c>
      <c r="F68" s="124" t="str">
        <f ca="1">IF(E72=FALSE,"",TEXT(OFFSET(Calcu!$C$227,0,H58*3),H62))</f>
        <v/>
      </c>
      <c r="G68" s="196" t="s">
        <v>380</v>
      </c>
      <c r="H68" s="124" t="str">
        <f ca="1">IF(E72=FALSE,"",TEXT(OFFSET(Calcu!$D$227,0,H58*3),H62))</f>
        <v/>
      </c>
      <c r="I68" s="269"/>
      <c r="J68" s="45"/>
      <c r="K68" s="45"/>
      <c r="L68" s="265"/>
      <c r="M68" s="196" t="s">
        <v>378</v>
      </c>
      <c r="N68" s="124" t="str">
        <f ca="1">IF(O72=FALSE,"",TEXT(OFFSET(Calcu!$B$227,0,R58*3),R62))</f>
        <v/>
      </c>
      <c r="O68" s="196" t="s">
        <v>379</v>
      </c>
      <c r="P68" s="124" t="str">
        <f ca="1">IF(O72=FALSE,"",TEXT(OFFSET(Calcu!$C$227,0,R58*3),R62))</f>
        <v/>
      </c>
      <c r="Q68" s="196" t="s">
        <v>380</v>
      </c>
      <c r="R68" s="124" t="str">
        <f ca="1">IF(O72=FALSE,"",TEXT(OFFSET(Calcu!$D$227,0,R58*3),R62))</f>
        <v/>
      </c>
      <c r="S68" s="269"/>
      <c r="T68" s="45"/>
      <c r="U68" s="45"/>
      <c r="V68" s="265"/>
      <c r="W68" s="196" t="s">
        <v>378</v>
      </c>
      <c r="X68" s="124" t="str">
        <f ca="1">IF(Y72=FALSE,"",TEXT(OFFSET(Calcu!$B$227,0,AB58*3),AB62))</f>
        <v/>
      </c>
      <c r="Y68" s="196" t="s">
        <v>379</v>
      </c>
      <c r="Z68" s="124" t="str">
        <f ca="1">IF(Y72=FALSE,"",TEXT(OFFSET(Calcu!$C$227,0,AB58*3),AB62))</f>
        <v/>
      </c>
      <c r="AA68" s="196" t="s">
        <v>380</v>
      </c>
      <c r="AB68" s="124" t="str">
        <f ca="1">IF(Y72=FALSE,"",TEXT(OFFSET(Calcu!$D$227,0,AB58*3),AB62))</f>
        <v/>
      </c>
      <c r="AC68" s="269"/>
      <c r="AD68" s="45"/>
    </row>
    <row r="69" spans="1:30" ht="13.5" customHeight="1">
      <c r="B69" s="265"/>
      <c r="C69" s="196" t="s">
        <v>381</v>
      </c>
      <c r="D69" s="124" t="str">
        <f ca="1">IF(E72=FALSE,"",TEXT(OFFSET(Calcu!$B$228,0,H58*3),H62))</f>
        <v/>
      </c>
      <c r="E69" s="196" t="s">
        <v>382</v>
      </c>
      <c r="F69" s="124" t="str">
        <f ca="1">IF(E72=FALSE,"",TEXT(OFFSET(Calcu!$C$228,0,H58*3),H62))</f>
        <v/>
      </c>
      <c r="G69" s="196" t="s">
        <v>383</v>
      </c>
      <c r="H69" s="124" t="str">
        <f ca="1">IF(E72=FALSE,"",TEXT(OFFSET(Calcu!$D$228,0,H58*3),H62))</f>
        <v/>
      </c>
      <c r="I69" s="269"/>
      <c r="J69" s="45"/>
      <c r="K69" s="45"/>
      <c r="L69" s="265"/>
      <c r="M69" s="196" t="s">
        <v>381</v>
      </c>
      <c r="N69" s="124" t="str">
        <f ca="1">IF(O72=FALSE,"",TEXT(OFFSET(Calcu!$B$228,0,R58*3),R62))</f>
        <v/>
      </c>
      <c r="O69" s="196" t="s">
        <v>382</v>
      </c>
      <c r="P69" s="124" t="str">
        <f ca="1">IF(O72=FALSE,"",TEXT(OFFSET(Calcu!$C$228,0,R58*3),R62))</f>
        <v/>
      </c>
      <c r="Q69" s="196" t="s">
        <v>383</v>
      </c>
      <c r="R69" s="124" t="str">
        <f ca="1">IF(O72=FALSE,"",TEXT(OFFSET(Calcu!$D$228,0,R58*3),R62))</f>
        <v/>
      </c>
      <c r="S69" s="269"/>
      <c r="T69" s="45"/>
      <c r="U69" s="45"/>
      <c r="V69" s="265"/>
      <c r="W69" s="196" t="s">
        <v>381</v>
      </c>
      <c r="X69" s="124" t="str">
        <f ca="1">IF(Y72=FALSE,"",TEXT(OFFSET(Calcu!$B$228,0,AB58*3),AB62))</f>
        <v/>
      </c>
      <c r="Y69" s="196" t="s">
        <v>382</v>
      </c>
      <c r="Z69" s="124" t="str">
        <f ca="1">IF(Y72=FALSE,"",TEXT(OFFSET(Calcu!$C$228,0,AB58*3),AB62))</f>
        <v/>
      </c>
      <c r="AA69" s="196" t="s">
        <v>383</v>
      </c>
      <c r="AB69" s="124" t="str">
        <f ca="1">IF(Y72=FALSE,"",TEXT(OFFSET(Calcu!$D$228,0,AB58*3),AB62))</f>
        <v/>
      </c>
      <c r="AC69" s="269"/>
      <c r="AD69" s="45"/>
    </row>
    <row r="70" spans="1:30" ht="13.5" customHeight="1">
      <c r="B70" s="265"/>
      <c r="C70" s="196" t="s">
        <v>384</v>
      </c>
      <c r="D70" s="124" t="str">
        <f ca="1">IF(E72=FALSE,"",TEXT(OFFSET(Calcu!$B$229,0,H58*3),H62))</f>
        <v/>
      </c>
      <c r="E70" s="196" t="s">
        <v>385</v>
      </c>
      <c r="F70" s="124" t="str">
        <f ca="1">IF(E72=FALSE,"",TEXT(OFFSET(Calcu!$C$229,0,H58*3),H62))</f>
        <v/>
      </c>
      <c r="G70" s="196" t="s">
        <v>386</v>
      </c>
      <c r="H70" s="124" t="str">
        <f ca="1">IF(E72=FALSE,"",TEXT(OFFSET(Calcu!$D$229,0,H58*3),H62))</f>
        <v/>
      </c>
      <c r="I70" s="269"/>
      <c r="J70" s="45"/>
      <c r="K70" s="45"/>
      <c r="L70" s="265"/>
      <c r="M70" s="196" t="s">
        <v>384</v>
      </c>
      <c r="N70" s="124" t="str">
        <f ca="1">IF(O72=FALSE,"",TEXT(OFFSET(Calcu!$B$229,0,R58*3),R62))</f>
        <v/>
      </c>
      <c r="O70" s="196" t="s">
        <v>385</v>
      </c>
      <c r="P70" s="124" t="str">
        <f ca="1">IF(O72=FALSE,"",TEXT(OFFSET(Calcu!$C$229,0,R58*3),R62))</f>
        <v/>
      </c>
      <c r="Q70" s="196" t="s">
        <v>386</v>
      </c>
      <c r="R70" s="124" t="str">
        <f ca="1">IF(O72=FALSE,"",TEXT(OFFSET(Calcu!$D$229,0,R58*3),R62))</f>
        <v/>
      </c>
      <c r="S70" s="269"/>
      <c r="T70" s="45"/>
      <c r="U70" s="45"/>
      <c r="V70" s="265"/>
      <c r="W70" s="196" t="s">
        <v>384</v>
      </c>
      <c r="X70" s="124" t="str">
        <f ca="1">IF(Y72=FALSE,"",TEXT(OFFSET(Calcu!$B$229,0,AB58*3),AB62))</f>
        <v/>
      </c>
      <c r="Y70" s="196" t="s">
        <v>385</v>
      </c>
      <c r="Z70" s="124" t="str">
        <f ca="1">IF(Y72=FALSE,"",TEXT(OFFSET(Calcu!$C$229,0,AB58*3),AB62))</f>
        <v/>
      </c>
      <c r="AA70" s="196" t="s">
        <v>386</v>
      </c>
      <c r="AB70" s="124" t="str">
        <f ca="1">IF(Y72=FALSE,"",TEXT(OFFSET(Calcu!$D$229,0,AB58*3),AB62))</f>
        <v/>
      </c>
      <c r="AC70" s="269"/>
      <c r="AD70" s="45"/>
    </row>
    <row r="71" spans="1:30" ht="13.5" customHeight="1">
      <c r="B71" s="265"/>
      <c r="C71" s="196" t="s">
        <v>387</v>
      </c>
      <c r="D71" s="124" t="str">
        <f ca="1">IF(E72=FALSE,"",TEXT(OFFSET(Calcu!$B$230,0,H58*3),H62))</f>
        <v/>
      </c>
      <c r="E71" s="196" t="s">
        <v>388</v>
      </c>
      <c r="F71" s="124" t="str">
        <f ca="1">IF(E72=FALSE,"",TEXT(OFFSET(Calcu!$C$230,0,H58*3),H62))</f>
        <v/>
      </c>
      <c r="G71" s="196" t="s">
        <v>676</v>
      </c>
      <c r="H71" s="124" t="str">
        <f ca="1">IF(E72=FALSE,"",TEXT(OFFSET(Calcu!$D$230,0,H58*3),H62))</f>
        <v/>
      </c>
      <c r="I71" s="269"/>
      <c r="J71" s="45"/>
      <c r="K71" s="45"/>
      <c r="L71" s="265"/>
      <c r="M71" s="196" t="s">
        <v>387</v>
      </c>
      <c r="N71" s="124" t="str">
        <f ca="1">IF(O72=FALSE,"",TEXT(OFFSET(Calcu!$B$230,0,R58*3),R62))</f>
        <v/>
      </c>
      <c r="O71" s="196" t="s">
        <v>388</v>
      </c>
      <c r="P71" s="124" t="str">
        <f ca="1">IF(O72=FALSE,"",TEXT(OFFSET(Calcu!$C$230,0,R58*3),R62))</f>
        <v/>
      </c>
      <c r="Q71" s="196" t="s">
        <v>676</v>
      </c>
      <c r="R71" s="124" t="str">
        <f ca="1">IF(O72=FALSE,"",TEXT(OFFSET(Calcu!$D$230,0,R58*3),R62))</f>
        <v/>
      </c>
      <c r="S71" s="269"/>
      <c r="T71" s="45"/>
      <c r="U71" s="45"/>
      <c r="V71" s="265"/>
      <c r="W71" s="196" t="s">
        <v>387</v>
      </c>
      <c r="X71" s="124" t="str">
        <f ca="1">IF(Y72=FALSE,"",TEXT(OFFSET(Calcu!$B$230,0,AB58*3),AB62))</f>
        <v/>
      </c>
      <c r="Y71" s="196" t="s">
        <v>388</v>
      </c>
      <c r="Z71" s="124" t="str">
        <f ca="1">IF(Y72=FALSE,"",TEXT(OFFSET(Calcu!$C$230,0,AB58*3),AB62))</f>
        <v/>
      </c>
      <c r="AA71" s="196" t="s">
        <v>676</v>
      </c>
      <c r="AB71" s="124" t="str">
        <f ca="1">IF(Y72=FALSE,"",TEXT(OFFSET(Calcu!$D$230,0,AB58*3),AB62))</f>
        <v/>
      </c>
      <c r="AC71" s="269"/>
      <c r="AD71" s="45"/>
    </row>
    <row r="72" spans="1:30" ht="13.5" customHeight="1">
      <c r="B72" s="265"/>
      <c r="C72" s="196" t="s">
        <v>389</v>
      </c>
      <c r="D72" s="124" t="str">
        <f ca="1">IF(E72=FALSE,"",TEXT(OFFSET(Calcu!$B$231,0,H58*3),H62))</f>
        <v/>
      </c>
      <c r="E72" s="271" t="b">
        <f ca="1">OFFSET(Calcu!$AC$17,H58+1,0)</f>
        <v>0</v>
      </c>
      <c r="F72" s="28"/>
      <c r="G72" s="28"/>
      <c r="H72" s="28"/>
      <c r="I72" s="269"/>
      <c r="J72" s="45"/>
      <c r="K72" s="45"/>
      <c r="L72" s="265"/>
      <c r="M72" s="196" t="s">
        <v>389</v>
      </c>
      <c r="N72" s="124" t="str">
        <f ca="1">IF(O72=FALSE,"",TEXT(OFFSET(Calcu!$B$231,0,R58*3),R62))</f>
        <v/>
      </c>
      <c r="O72" s="271" t="b">
        <f ca="1">OFFSET(Calcu!$AC$17,R58+1,0)</f>
        <v>0</v>
      </c>
      <c r="P72" s="28"/>
      <c r="Q72" s="28"/>
      <c r="R72" s="28"/>
      <c r="S72" s="269"/>
      <c r="T72" s="45"/>
      <c r="U72" s="45"/>
      <c r="V72" s="265"/>
      <c r="W72" s="196" t="s">
        <v>389</v>
      </c>
      <c r="X72" s="124" t="str">
        <f ca="1">IF(Y72=FALSE,"",TEXT(OFFSET(Calcu!$B$231,0,AB58*3),AB62))</f>
        <v/>
      </c>
      <c r="Y72" s="271" t="b">
        <f ca="1">OFFSET(Calcu!$AC$17,AB58+1,0)</f>
        <v>0</v>
      </c>
      <c r="Z72" s="28"/>
      <c r="AA72" s="28"/>
      <c r="AB72" s="28"/>
      <c r="AC72" s="269"/>
      <c r="AD72" s="45"/>
    </row>
    <row r="73" spans="1:30" ht="13.5" customHeight="1">
      <c r="B73" s="272"/>
      <c r="C73" s="273"/>
      <c r="D73" s="273"/>
      <c r="E73" s="273"/>
      <c r="F73" s="273"/>
      <c r="G73" s="273"/>
      <c r="H73" s="274"/>
      <c r="I73" s="275"/>
      <c r="J73" s="45"/>
      <c r="K73" s="45"/>
      <c r="L73" s="272"/>
      <c r="M73" s="273"/>
      <c r="N73" s="273"/>
      <c r="O73" s="273"/>
      <c r="P73" s="273"/>
      <c r="Q73" s="273"/>
      <c r="R73" s="274"/>
      <c r="S73" s="275"/>
      <c r="T73" s="45"/>
      <c r="U73" s="45"/>
      <c r="V73" s="272"/>
      <c r="W73" s="273"/>
      <c r="X73" s="273"/>
      <c r="Y73" s="273"/>
      <c r="Z73" s="273"/>
      <c r="AA73" s="273"/>
      <c r="AB73" s="274"/>
      <c r="AC73" s="275"/>
      <c r="AD73" s="45"/>
    </row>
    <row r="74" spans="1:30" s="28" customFormat="1" ht="15" customHeight="1">
      <c r="A74" s="45"/>
      <c r="B74" s="261"/>
      <c r="C74" s="262"/>
      <c r="D74" s="262"/>
      <c r="E74" s="263"/>
      <c r="F74" s="263"/>
      <c r="G74" s="263"/>
      <c r="H74" s="263"/>
      <c r="I74" s="264"/>
      <c r="J74" s="25"/>
      <c r="K74" s="25"/>
      <c r="L74" s="261"/>
      <c r="M74" s="262"/>
      <c r="N74" s="262"/>
      <c r="O74" s="263"/>
      <c r="P74" s="263"/>
      <c r="Q74" s="263"/>
      <c r="R74" s="263"/>
      <c r="S74" s="264"/>
      <c r="T74" s="25"/>
      <c r="U74" s="25"/>
      <c r="V74" s="261"/>
      <c r="W74" s="262"/>
      <c r="X74" s="262"/>
      <c r="Y74" s="263"/>
      <c r="Z74" s="263"/>
      <c r="AA74" s="263"/>
      <c r="AB74" s="263"/>
      <c r="AC74" s="264"/>
      <c r="AD74" s="25"/>
    </row>
    <row r="75" spans="1:30" ht="13.5" customHeight="1">
      <c r="B75" s="265"/>
      <c r="C75" s="45" t="s">
        <v>678</v>
      </c>
      <c r="D75" s="28"/>
      <c r="E75" s="28"/>
      <c r="F75" s="25"/>
      <c r="G75" s="266" t="s">
        <v>663</v>
      </c>
      <c r="H75" s="267">
        <f>H58+3</f>
        <v>12</v>
      </c>
      <c r="I75" s="268"/>
      <c r="J75" s="25"/>
      <c r="K75" s="25"/>
      <c r="L75" s="265"/>
      <c r="M75" s="45" t="s">
        <v>678</v>
      </c>
      <c r="N75" s="28"/>
      <c r="O75" s="28"/>
      <c r="P75" s="25"/>
      <c r="Q75" s="266" t="s">
        <v>686</v>
      </c>
      <c r="R75" s="267">
        <f>H75+1</f>
        <v>13</v>
      </c>
      <c r="S75" s="268"/>
      <c r="T75" s="25"/>
      <c r="U75" s="25"/>
      <c r="V75" s="265"/>
      <c r="W75" s="45" t="s">
        <v>678</v>
      </c>
      <c r="X75" s="28"/>
      <c r="Y75" s="28"/>
      <c r="Z75" s="25"/>
      <c r="AA75" s="266" t="s">
        <v>663</v>
      </c>
      <c r="AB75" s="267">
        <f>R75+1</f>
        <v>14</v>
      </c>
      <c r="AC75" s="268"/>
      <c r="AD75" s="25"/>
    </row>
    <row r="76" spans="1:30" ht="13.5" customHeight="1">
      <c r="B76" s="265"/>
      <c r="C76" s="163"/>
      <c r="D76" s="126" t="s">
        <v>665</v>
      </c>
      <c r="E76" s="126" t="s">
        <v>679</v>
      </c>
      <c r="F76" s="126" t="s">
        <v>172</v>
      </c>
      <c r="G76" s="126" t="s">
        <v>687</v>
      </c>
      <c r="H76" s="126" t="s">
        <v>688</v>
      </c>
      <c r="I76" s="269"/>
      <c r="J76" s="45"/>
      <c r="K76" s="45"/>
      <c r="L76" s="265"/>
      <c r="M76" s="163"/>
      <c r="N76" s="126" t="s">
        <v>669</v>
      </c>
      <c r="O76" s="126" t="s">
        <v>679</v>
      </c>
      <c r="P76" s="126" t="s">
        <v>172</v>
      </c>
      <c r="Q76" s="126" t="s">
        <v>670</v>
      </c>
      <c r="R76" s="126" t="s">
        <v>668</v>
      </c>
      <c r="S76" s="269"/>
      <c r="T76" s="45"/>
      <c r="U76" s="45"/>
      <c r="V76" s="265"/>
      <c r="W76" s="163"/>
      <c r="X76" s="126" t="s">
        <v>669</v>
      </c>
      <c r="Y76" s="126" t="s">
        <v>679</v>
      </c>
      <c r="Z76" s="126" t="s">
        <v>172</v>
      </c>
      <c r="AA76" s="126" t="s">
        <v>670</v>
      </c>
      <c r="AB76" s="126" t="s">
        <v>688</v>
      </c>
      <c r="AC76" s="269"/>
      <c r="AD76" s="45"/>
    </row>
    <row r="77" spans="1:30" ht="13.5" customHeight="1">
      <c r="B77" s="265"/>
      <c r="C77" s="163" t="s">
        <v>671</v>
      </c>
      <c r="D77" s="124" t="e">
        <f ca="1">TEXT(OFFSET(Calcu!$P$17,H75+1,0),H78)</f>
        <v>#DIV/0!</v>
      </c>
      <c r="E77" s="124" t="e">
        <f ca="1">TEXT(OFFSET(Calcu!$Q$17,H75+1,0),H78)</f>
        <v>#N/A</v>
      </c>
      <c r="F77" s="195">
        <f ca="1">OFFSET(Calcu!$R$17,H75+1,0)</f>
        <v>0</v>
      </c>
      <c r="G77" s="124">
        <f ca="1">OFFSET(Calcu!$S$17,H75+1,0)</f>
        <v>0</v>
      </c>
      <c r="H77" s="124">
        <f ca="1">OFFSET(Calcu!$Y$17,H75+1,0)</f>
        <v>0</v>
      </c>
      <c r="I77" s="269"/>
      <c r="J77" s="45"/>
      <c r="K77" s="45"/>
      <c r="L77" s="265"/>
      <c r="M77" s="163" t="s">
        <v>671</v>
      </c>
      <c r="N77" s="124" t="e">
        <f ca="1">TEXT(OFFSET(Calcu!$P$17,R75+1,0),R78)</f>
        <v>#DIV/0!</v>
      </c>
      <c r="O77" s="124" t="e">
        <f ca="1">TEXT(OFFSET(Calcu!$Q$17,R75+1,0),R78)</f>
        <v>#N/A</v>
      </c>
      <c r="P77" s="195">
        <f ca="1">OFFSET(Calcu!$R$17,R75+1,0)</f>
        <v>0</v>
      </c>
      <c r="Q77" s="124">
        <f ca="1">OFFSET(Calcu!$S$17,R75+1,0)</f>
        <v>0</v>
      </c>
      <c r="R77" s="124">
        <f ca="1">OFFSET(Calcu!$Y$17,R75+1,0)</f>
        <v>0</v>
      </c>
      <c r="S77" s="269"/>
      <c r="T77" s="45"/>
      <c r="U77" s="45"/>
      <c r="V77" s="265"/>
      <c r="W77" s="163" t="s">
        <v>671</v>
      </c>
      <c r="X77" s="124" t="e">
        <f ca="1">TEXT(OFFSET(Calcu!$P$17,AB75+1,0),AB78)</f>
        <v>#DIV/0!</v>
      </c>
      <c r="Y77" s="124" t="e">
        <f ca="1">TEXT(OFFSET(Calcu!$Q$17,AB75+1,0),AB78)</f>
        <v>#N/A</v>
      </c>
      <c r="Z77" s="195">
        <f ca="1">OFFSET(Calcu!$R$17,AB75+1,0)</f>
        <v>0</v>
      </c>
      <c r="AA77" s="124">
        <f ca="1">OFFSET(Calcu!$S$17,AB75+1,0)</f>
        <v>0</v>
      </c>
      <c r="AB77" s="124">
        <f ca="1">OFFSET(Calcu!$Y$17,AB75+1,0)</f>
        <v>0</v>
      </c>
      <c r="AC77" s="269"/>
      <c r="AD77" s="45"/>
    </row>
    <row r="78" spans="1:30" ht="13.5" customHeight="1">
      <c r="B78" s="265"/>
      <c r="C78" s="163" t="s">
        <v>681</v>
      </c>
      <c r="D78" s="124" t="e">
        <f ca="1">TEXT(OFFSET(Calcu!$L$17,H75+1,0),H78)</f>
        <v>#DIV/0!</v>
      </c>
      <c r="E78" s="124" t="e">
        <f ca="1">TEXT(OFFSET(Calcu!$M$17,H75+1,0),H78)</f>
        <v>#DIV/0!</v>
      </c>
      <c r="F78" s="195">
        <f ca="1">OFFSET(Calcu!$I$17,H75+1,0)</f>
        <v>0</v>
      </c>
      <c r="G78" s="124"/>
      <c r="H78" s="270" t="e">
        <f ca="1">OFFSET(Calcu!$BE$17,H75+1,0)</f>
        <v>#N/A</v>
      </c>
      <c r="I78" s="269"/>
      <c r="J78" s="45"/>
      <c r="K78" s="45"/>
      <c r="L78" s="265"/>
      <c r="M78" s="163" t="s">
        <v>681</v>
      </c>
      <c r="N78" s="124" t="e">
        <f ca="1">TEXT(OFFSET(Calcu!$L$17,R75+1,0),R78)</f>
        <v>#DIV/0!</v>
      </c>
      <c r="O78" s="124" t="e">
        <f ca="1">TEXT(OFFSET(Calcu!$M$17,R75+1,0),R78)</f>
        <v>#DIV/0!</v>
      </c>
      <c r="P78" s="195">
        <f ca="1">OFFSET(Calcu!$I$17,R75+1,0)</f>
        <v>0</v>
      </c>
      <c r="Q78" s="124"/>
      <c r="R78" s="270" t="e">
        <f ca="1">OFFSET(Calcu!$BE$17,R75+1,0)</f>
        <v>#N/A</v>
      </c>
      <c r="S78" s="269"/>
      <c r="T78" s="45"/>
      <c r="U78" s="45"/>
      <c r="V78" s="265"/>
      <c r="W78" s="163" t="s">
        <v>681</v>
      </c>
      <c r="X78" s="124" t="e">
        <f ca="1">TEXT(OFFSET(Calcu!$L$17,AB75+1,0),AB78)</f>
        <v>#DIV/0!</v>
      </c>
      <c r="Y78" s="124" t="e">
        <f ca="1">TEXT(OFFSET(Calcu!$M$17,AB75+1,0),AB78)</f>
        <v>#DIV/0!</v>
      </c>
      <c r="Z78" s="195">
        <f ca="1">OFFSET(Calcu!$I$17,AB75+1,0)</f>
        <v>0</v>
      </c>
      <c r="AA78" s="124"/>
      <c r="AB78" s="270" t="e">
        <f ca="1">OFFSET(Calcu!$BE$17,AB75+1,0)</f>
        <v>#N/A</v>
      </c>
      <c r="AC78" s="269"/>
      <c r="AD78" s="45"/>
    </row>
    <row r="79" spans="1:30" ht="13.5" customHeight="1">
      <c r="B79" s="265"/>
      <c r="C79" s="163" t="s">
        <v>672</v>
      </c>
      <c r="D79" s="124" t="e">
        <f ca="1">TEXT(OFFSET(Calcu!$U$17,H75+1,0),H78)</f>
        <v>#DIV/0!</v>
      </c>
      <c r="E79" s="124" t="e">
        <f ca="1">TEXT(OFFSET(Calcu!$V$17,H75+1,0),H78)</f>
        <v>#N/A</v>
      </c>
      <c r="F79" s="195">
        <f ca="1">OFFSET(Calcu!$W$17,H75+1,0)</f>
        <v>0</v>
      </c>
      <c r="G79" s="124">
        <f ca="1">OFFSET(Calcu!$X$17,H75+1,0)</f>
        <v>0</v>
      </c>
      <c r="H79" s="270" t="e">
        <f ca="1">OFFSET(Calcu!$BF$17,H75+1,0)</f>
        <v>#N/A</v>
      </c>
      <c r="I79" s="269"/>
      <c r="J79" s="45"/>
      <c r="K79" s="45"/>
      <c r="L79" s="265"/>
      <c r="M79" s="163" t="s">
        <v>672</v>
      </c>
      <c r="N79" s="124" t="e">
        <f ca="1">TEXT(OFFSET(Calcu!$U$17,R75+1,0),R78)</f>
        <v>#DIV/0!</v>
      </c>
      <c r="O79" s="124" t="e">
        <f ca="1">TEXT(OFFSET(Calcu!$V$17,R75+1,0),R78)</f>
        <v>#N/A</v>
      </c>
      <c r="P79" s="195">
        <f ca="1">OFFSET(Calcu!$W$17,R75+1,0)</f>
        <v>0</v>
      </c>
      <c r="Q79" s="124">
        <f ca="1">OFFSET(Calcu!$X$17,R75+1,0)</f>
        <v>0</v>
      </c>
      <c r="R79" s="270" t="e">
        <f ca="1">OFFSET(Calcu!$BF$17,R75+1,0)</f>
        <v>#N/A</v>
      </c>
      <c r="S79" s="269"/>
      <c r="T79" s="45"/>
      <c r="U79" s="45"/>
      <c r="V79" s="265"/>
      <c r="W79" s="163" t="s">
        <v>672</v>
      </c>
      <c r="X79" s="124" t="e">
        <f ca="1">TEXT(OFFSET(Calcu!$U$17,AB75+1,0),AB78)</f>
        <v>#DIV/0!</v>
      </c>
      <c r="Y79" s="124" t="e">
        <f ca="1">TEXT(OFFSET(Calcu!$V$17,AB75+1,0),AB78)</f>
        <v>#N/A</v>
      </c>
      <c r="Z79" s="195">
        <f ca="1">OFFSET(Calcu!$W$17,AB75+1,0)</f>
        <v>0</v>
      </c>
      <c r="AA79" s="124">
        <f ca="1">OFFSET(Calcu!$X$17,AB75+1,0)</f>
        <v>0</v>
      </c>
      <c r="AB79" s="270" t="e">
        <f ca="1">OFFSET(Calcu!$BF$17,AB75+1,0)</f>
        <v>#N/A</v>
      </c>
      <c r="AC79" s="269"/>
      <c r="AD79" s="45"/>
    </row>
    <row r="80" spans="1:30" ht="13.5" customHeight="1">
      <c r="B80" s="265"/>
      <c r="C80" s="28"/>
      <c r="D80" s="28"/>
      <c r="E80" s="28"/>
      <c r="F80" s="28"/>
      <c r="G80" s="28"/>
      <c r="H80" s="45"/>
      <c r="I80" s="269"/>
      <c r="J80" s="45"/>
      <c r="K80" s="45"/>
      <c r="L80" s="265"/>
      <c r="M80" s="28"/>
      <c r="N80" s="28"/>
      <c r="O80" s="28"/>
      <c r="P80" s="28"/>
      <c r="Q80" s="28"/>
      <c r="R80" s="45"/>
      <c r="S80" s="269"/>
      <c r="T80" s="45"/>
      <c r="U80" s="45"/>
      <c r="V80" s="265"/>
      <c r="W80" s="28"/>
      <c r="X80" s="28"/>
      <c r="Y80" s="28"/>
      <c r="Z80" s="28"/>
      <c r="AA80" s="28"/>
      <c r="AB80" s="45"/>
      <c r="AC80" s="269"/>
      <c r="AD80" s="45"/>
    </row>
    <row r="81" spans="1:30" ht="13.5" customHeight="1">
      <c r="B81" s="265"/>
      <c r="C81" s="45" t="s">
        <v>673</v>
      </c>
      <c r="D81" s="28"/>
      <c r="E81" s="28"/>
      <c r="F81" s="28"/>
      <c r="G81" s="28"/>
      <c r="H81" s="45"/>
      <c r="I81" s="269"/>
      <c r="J81" s="45"/>
      <c r="K81" s="45"/>
      <c r="L81" s="265"/>
      <c r="M81" s="45" t="s">
        <v>673</v>
      </c>
      <c r="N81" s="28"/>
      <c r="O81" s="28"/>
      <c r="P81" s="28"/>
      <c r="Q81" s="28"/>
      <c r="R81" s="45"/>
      <c r="S81" s="269"/>
      <c r="T81" s="45"/>
      <c r="U81" s="45"/>
      <c r="V81" s="265"/>
      <c r="W81" s="45" t="s">
        <v>673</v>
      </c>
      <c r="X81" s="28"/>
      <c r="Y81" s="28"/>
      <c r="Z81" s="28"/>
      <c r="AA81" s="28"/>
      <c r="AB81" s="45"/>
      <c r="AC81" s="269"/>
      <c r="AD81" s="45"/>
    </row>
    <row r="82" spans="1:30" ht="13.5" customHeight="1">
      <c r="B82" s="265"/>
      <c r="C82" s="163"/>
      <c r="D82" s="163" t="s">
        <v>701</v>
      </c>
      <c r="E82" s="196"/>
      <c r="F82" s="163" t="s">
        <v>702</v>
      </c>
      <c r="G82" s="196"/>
      <c r="H82" s="163" t="s">
        <v>674</v>
      </c>
      <c r="I82" s="269"/>
      <c r="J82" s="45"/>
      <c r="K82" s="45"/>
      <c r="L82" s="265"/>
      <c r="M82" s="163"/>
      <c r="N82" s="163" t="s">
        <v>701</v>
      </c>
      <c r="O82" s="196"/>
      <c r="P82" s="163" t="s">
        <v>702</v>
      </c>
      <c r="Q82" s="196"/>
      <c r="R82" s="163" t="s">
        <v>689</v>
      </c>
      <c r="S82" s="269"/>
      <c r="T82" s="45"/>
      <c r="U82" s="45"/>
      <c r="V82" s="265"/>
      <c r="W82" s="163"/>
      <c r="X82" s="163" t="s">
        <v>701</v>
      </c>
      <c r="Y82" s="196"/>
      <c r="Z82" s="163" t="s">
        <v>702</v>
      </c>
      <c r="AA82" s="196"/>
      <c r="AB82" s="163" t="s">
        <v>674</v>
      </c>
      <c r="AC82" s="269"/>
      <c r="AD82" s="45"/>
    </row>
    <row r="83" spans="1:30" ht="13.5" customHeight="1">
      <c r="B83" s="265"/>
      <c r="C83" s="196" t="s">
        <v>373</v>
      </c>
      <c r="D83" s="124" t="str">
        <f ca="1">IF(E89=FALSE,"",TEXT(OFFSET(Calcu!$B$225,0,H75*3),H79))</f>
        <v/>
      </c>
      <c r="E83" s="196" t="s">
        <v>374</v>
      </c>
      <c r="F83" s="124" t="str">
        <f ca="1">IF(E89=FALSE,"",TEXT(OFFSET(Calcu!$C$225,0,H75*3),H79))</f>
        <v/>
      </c>
      <c r="G83" s="196" t="s">
        <v>676</v>
      </c>
      <c r="H83" s="124" t="str">
        <f ca="1">IF(E89=FALSE,"",TEXT(OFFSET(Calcu!$D$225,0,H75*3),H79))</f>
        <v/>
      </c>
      <c r="I83" s="269"/>
      <c r="J83" s="45"/>
      <c r="K83" s="45"/>
      <c r="L83" s="265"/>
      <c r="M83" s="196" t="s">
        <v>373</v>
      </c>
      <c r="N83" s="124" t="str">
        <f ca="1">IF(O89=FALSE,"",TEXT(OFFSET(Calcu!$B$225,0,R75*3),R79))</f>
        <v/>
      </c>
      <c r="O83" s="196" t="s">
        <v>374</v>
      </c>
      <c r="P83" s="124" t="str">
        <f ca="1">IF(O89=FALSE,"",TEXT(OFFSET(Calcu!$C$225,0,R75*3),R79))</f>
        <v/>
      </c>
      <c r="Q83" s="196" t="s">
        <v>676</v>
      </c>
      <c r="R83" s="124" t="str">
        <f ca="1">IF(O89=FALSE,"",TEXT(OFFSET(Calcu!$D$225,0,R75*3),R79))</f>
        <v/>
      </c>
      <c r="S83" s="269"/>
      <c r="T83" s="45"/>
      <c r="U83" s="45"/>
      <c r="V83" s="265"/>
      <c r="W83" s="196" t="s">
        <v>373</v>
      </c>
      <c r="X83" s="124" t="str">
        <f ca="1">IF(Y89=FALSE,"",TEXT(OFFSET(Calcu!$B$225,0,AB75*3),AB79))</f>
        <v/>
      </c>
      <c r="Y83" s="196" t="s">
        <v>374</v>
      </c>
      <c r="Z83" s="124" t="str">
        <f ca="1">IF(Y89=FALSE,"",TEXT(OFFSET(Calcu!$C$225,0,AB75*3),AB79))</f>
        <v/>
      </c>
      <c r="AA83" s="196" t="s">
        <v>676</v>
      </c>
      <c r="AB83" s="124" t="str">
        <f ca="1">IF(Y89=FALSE,"",TEXT(OFFSET(Calcu!$D$225,0,AB75*3),AB79))</f>
        <v/>
      </c>
      <c r="AC83" s="269"/>
      <c r="AD83" s="45"/>
    </row>
    <row r="84" spans="1:30" ht="13.5" customHeight="1">
      <c r="B84" s="265"/>
      <c r="C84" s="196" t="s">
        <v>375</v>
      </c>
      <c r="D84" s="124" t="str">
        <f ca="1">IF(E89=FALSE,"",TEXT(OFFSET(Calcu!$B$226,0,H75*3),H79))</f>
        <v/>
      </c>
      <c r="E84" s="196" t="s">
        <v>376</v>
      </c>
      <c r="F84" s="124" t="str">
        <f ca="1">IF(E89=FALSE,"",TEXT(OFFSET(Calcu!$C$226,0,H75*3),H79))</f>
        <v/>
      </c>
      <c r="G84" s="196" t="s">
        <v>377</v>
      </c>
      <c r="H84" s="124" t="str">
        <f ca="1">IF(E89=FALSE,"",TEXT(OFFSET(Calcu!$D$226,0,H75*3),H79))</f>
        <v/>
      </c>
      <c r="I84" s="269"/>
      <c r="J84" s="45"/>
      <c r="K84" s="45"/>
      <c r="L84" s="265"/>
      <c r="M84" s="196" t="s">
        <v>375</v>
      </c>
      <c r="N84" s="124" t="str">
        <f ca="1">IF(O89=FALSE,"",TEXT(OFFSET(Calcu!$B$226,0,R75*3),R79))</f>
        <v/>
      </c>
      <c r="O84" s="196" t="s">
        <v>376</v>
      </c>
      <c r="P84" s="124" t="str">
        <f ca="1">IF(O89=FALSE,"",TEXT(OFFSET(Calcu!$C$226,0,R75*3),R79))</f>
        <v/>
      </c>
      <c r="Q84" s="196" t="s">
        <v>377</v>
      </c>
      <c r="R84" s="124" t="str">
        <f ca="1">IF(O89=FALSE,"",TEXT(OFFSET(Calcu!$D$226,0,R75*3),R79))</f>
        <v/>
      </c>
      <c r="S84" s="269"/>
      <c r="T84" s="45"/>
      <c r="U84" s="45"/>
      <c r="V84" s="265"/>
      <c r="W84" s="196" t="s">
        <v>375</v>
      </c>
      <c r="X84" s="124" t="str">
        <f ca="1">IF(Y89=FALSE,"",TEXT(OFFSET(Calcu!$B$226,0,AB75*3),AB79))</f>
        <v/>
      </c>
      <c r="Y84" s="196" t="s">
        <v>376</v>
      </c>
      <c r="Z84" s="124" t="str">
        <f ca="1">IF(Y89=FALSE,"",TEXT(OFFSET(Calcu!$C$226,0,AB75*3),AB79))</f>
        <v/>
      </c>
      <c r="AA84" s="196" t="s">
        <v>377</v>
      </c>
      <c r="AB84" s="124" t="str">
        <f ca="1">IF(Y89=FALSE,"",TEXT(OFFSET(Calcu!$D$226,0,AB75*3),AB79))</f>
        <v/>
      </c>
      <c r="AC84" s="269"/>
      <c r="AD84" s="45"/>
    </row>
    <row r="85" spans="1:30" ht="13.5" customHeight="1">
      <c r="B85" s="265"/>
      <c r="C85" s="196" t="s">
        <v>378</v>
      </c>
      <c r="D85" s="124" t="str">
        <f ca="1">IF(E89=FALSE,"",TEXT(OFFSET(Calcu!$B$227,0,H75*3),H79))</f>
        <v/>
      </c>
      <c r="E85" s="196" t="s">
        <v>379</v>
      </c>
      <c r="F85" s="124" t="str">
        <f ca="1">IF(E89=FALSE,"",TEXT(OFFSET(Calcu!$C$227,0,H75*3),H79))</f>
        <v/>
      </c>
      <c r="G85" s="196" t="s">
        <v>380</v>
      </c>
      <c r="H85" s="124" t="str">
        <f ca="1">IF(E89=FALSE,"",TEXT(OFFSET(Calcu!$D$227,0,H75*3),H79))</f>
        <v/>
      </c>
      <c r="I85" s="269"/>
      <c r="J85" s="45"/>
      <c r="K85" s="45"/>
      <c r="L85" s="265"/>
      <c r="M85" s="196" t="s">
        <v>378</v>
      </c>
      <c r="N85" s="124" t="str">
        <f ca="1">IF(O89=FALSE,"",TEXT(OFFSET(Calcu!$B$227,0,R75*3),R79))</f>
        <v/>
      </c>
      <c r="O85" s="196" t="s">
        <v>379</v>
      </c>
      <c r="P85" s="124" t="str">
        <f ca="1">IF(O89=FALSE,"",TEXT(OFFSET(Calcu!$C$227,0,R75*3),R79))</f>
        <v/>
      </c>
      <c r="Q85" s="196" t="s">
        <v>380</v>
      </c>
      <c r="R85" s="124" t="str">
        <f ca="1">IF(O89=FALSE,"",TEXT(OFFSET(Calcu!$D$227,0,R75*3),R79))</f>
        <v/>
      </c>
      <c r="S85" s="269"/>
      <c r="T85" s="45"/>
      <c r="U85" s="45"/>
      <c r="V85" s="265"/>
      <c r="W85" s="196" t="s">
        <v>378</v>
      </c>
      <c r="X85" s="124" t="str">
        <f ca="1">IF(Y89=FALSE,"",TEXT(OFFSET(Calcu!$B$227,0,AB75*3),AB79))</f>
        <v/>
      </c>
      <c r="Y85" s="196" t="s">
        <v>379</v>
      </c>
      <c r="Z85" s="124" t="str">
        <f ca="1">IF(Y89=FALSE,"",TEXT(OFFSET(Calcu!$C$227,0,AB75*3),AB79))</f>
        <v/>
      </c>
      <c r="AA85" s="196" t="s">
        <v>380</v>
      </c>
      <c r="AB85" s="124" t="str">
        <f ca="1">IF(Y89=FALSE,"",TEXT(OFFSET(Calcu!$D$227,0,AB75*3),AB79))</f>
        <v/>
      </c>
      <c r="AC85" s="269"/>
      <c r="AD85" s="45"/>
    </row>
    <row r="86" spans="1:30" ht="13.5" customHeight="1">
      <c r="B86" s="265"/>
      <c r="C86" s="196" t="s">
        <v>381</v>
      </c>
      <c r="D86" s="124" t="str">
        <f ca="1">IF(E89=FALSE,"",TEXT(OFFSET(Calcu!$B$228,0,H75*3),H79))</f>
        <v/>
      </c>
      <c r="E86" s="196" t="s">
        <v>382</v>
      </c>
      <c r="F86" s="124" t="str">
        <f ca="1">IF(E89=FALSE,"",TEXT(OFFSET(Calcu!$C$228,0,H75*3),H79))</f>
        <v/>
      </c>
      <c r="G86" s="196" t="s">
        <v>383</v>
      </c>
      <c r="H86" s="124" t="str">
        <f ca="1">IF(E89=FALSE,"",TEXT(OFFSET(Calcu!$D$228,0,H75*3),H79))</f>
        <v/>
      </c>
      <c r="I86" s="269"/>
      <c r="J86" s="45"/>
      <c r="K86" s="45"/>
      <c r="L86" s="265"/>
      <c r="M86" s="196" t="s">
        <v>381</v>
      </c>
      <c r="N86" s="124" t="str">
        <f ca="1">IF(O89=FALSE,"",TEXT(OFFSET(Calcu!$B$228,0,R75*3),R79))</f>
        <v/>
      </c>
      <c r="O86" s="196" t="s">
        <v>382</v>
      </c>
      <c r="P86" s="124" t="str">
        <f ca="1">IF(O89=FALSE,"",TEXT(OFFSET(Calcu!$C$228,0,R75*3),R79))</f>
        <v/>
      </c>
      <c r="Q86" s="196" t="s">
        <v>383</v>
      </c>
      <c r="R86" s="124" t="str">
        <f ca="1">IF(O89=FALSE,"",TEXT(OFFSET(Calcu!$D$228,0,R75*3),R79))</f>
        <v/>
      </c>
      <c r="S86" s="269"/>
      <c r="T86" s="45"/>
      <c r="U86" s="45"/>
      <c r="V86" s="265"/>
      <c r="W86" s="196" t="s">
        <v>381</v>
      </c>
      <c r="X86" s="124" t="str">
        <f ca="1">IF(Y89=FALSE,"",TEXT(OFFSET(Calcu!$B$228,0,AB75*3),AB79))</f>
        <v/>
      </c>
      <c r="Y86" s="196" t="s">
        <v>382</v>
      </c>
      <c r="Z86" s="124" t="str">
        <f ca="1">IF(Y89=FALSE,"",TEXT(OFFSET(Calcu!$C$228,0,AB75*3),AB79))</f>
        <v/>
      </c>
      <c r="AA86" s="196" t="s">
        <v>383</v>
      </c>
      <c r="AB86" s="124" t="str">
        <f ca="1">IF(Y89=FALSE,"",TEXT(OFFSET(Calcu!$D$228,0,AB75*3),AB79))</f>
        <v/>
      </c>
      <c r="AC86" s="269"/>
      <c r="AD86" s="45"/>
    </row>
    <row r="87" spans="1:30" ht="13.5" customHeight="1">
      <c r="B87" s="265"/>
      <c r="C87" s="196" t="s">
        <v>384</v>
      </c>
      <c r="D87" s="124" t="str">
        <f ca="1">IF(E89=FALSE,"",TEXT(OFFSET(Calcu!$B$229,0,H75*3),H79))</f>
        <v/>
      </c>
      <c r="E87" s="196" t="s">
        <v>385</v>
      </c>
      <c r="F87" s="124" t="str">
        <f ca="1">IF(E89=FALSE,"",TEXT(OFFSET(Calcu!$C$229,0,H75*3),H79))</f>
        <v/>
      </c>
      <c r="G87" s="196" t="s">
        <v>386</v>
      </c>
      <c r="H87" s="124" t="str">
        <f ca="1">IF(E89=FALSE,"",TEXT(OFFSET(Calcu!$D$229,0,H75*3),H79))</f>
        <v/>
      </c>
      <c r="I87" s="269"/>
      <c r="J87" s="45"/>
      <c r="K87" s="45"/>
      <c r="L87" s="265"/>
      <c r="M87" s="196" t="s">
        <v>384</v>
      </c>
      <c r="N87" s="124" t="str">
        <f ca="1">IF(O89=FALSE,"",TEXT(OFFSET(Calcu!$B$229,0,R75*3),R79))</f>
        <v/>
      </c>
      <c r="O87" s="196" t="s">
        <v>385</v>
      </c>
      <c r="P87" s="124" t="str">
        <f ca="1">IF(O89=FALSE,"",TEXT(OFFSET(Calcu!$C$229,0,R75*3),R79))</f>
        <v/>
      </c>
      <c r="Q87" s="196" t="s">
        <v>386</v>
      </c>
      <c r="R87" s="124" t="str">
        <f ca="1">IF(O89=FALSE,"",TEXT(OFFSET(Calcu!$D$229,0,R75*3),R79))</f>
        <v/>
      </c>
      <c r="S87" s="269"/>
      <c r="T87" s="45"/>
      <c r="U87" s="45"/>
      <c r="V87" s="265"/>
      <c r="W87" s="196" t="s">
        <v>384</v>
      </c>
      <c r="X87" s="124" t="str">
        <f ca="1">IF(Y89=FALSE,"",TEXT(OFFSET(Calcu!$B$229,0,AB75*3),AB79))</f>
        <v/>
      </c>
      <c r="Y87" s="196" t="s">
        <v>385</v>
      </c>
      <c r="Z87" s="124" t="str">
        <f ca="1">IF(Y89=FALSE,"",TEXT(OFFSET(Calcu!$C$229,0,AB75*3),AB79))</f>
        <v/>
      </c>
      <c r="AA87" s="196" t="s">
        <v>386</v>
      </c>
      <c r="AB87" s="124" t="str">
        <f ca="1">IF(Y89=FALSE,"",TEXT(OFFSET(Calcu!$D$229,0,AB75*3),AB79))</f>
        <v/>
      </c>
      <c r="AC87" s="269"/>
      <c r="AD87" s="45"/>
    </row>
    <row r="88" spans="1:30" ht="13.5" customHeight="1">
      <c r="B88" s="265"/>
      <c r="C88" s="196" t="s">
        <v>387</v>
      </c>
      <c r="D88" s="124" t="str">
        <f ca="1">IF(E89=FALSE,"",TEXT(OFFSET(Calcu!$B$230,0,H75*3),H79))</f>
        <v/>
      </c>
      <c r="E88" s="196" t="s">
        <v>388</v>
      </c>
      <c r="F88" s="124" t="str">
        <f ca="1">IF(E89=FALSE,"",TEXT(OFFSET(Calcu!$C$230,0,H75*3),H79))</f>
        <v/>
      </c>
      <c r="G88" s="196" t="s">
        <v>676</v>
      </c>
      <c r="H88" s="124" t="str">
        <f ca="1">IF(E89=FALSE,"",TEXT(OFFSET(Calcu!$D$230,0,H75*3),H79))</f>
        <v/>
      </c>
      <c r="I88" s="269"/>
      <c r="J88" s="45"/>
      <c r="K88" s="45"/>
      <c r="L88" s="265"/>
      <c r="M88" s="196" t="s">
        <v>387</v>
      </c>
      <c r="N88" s="124" t="str">
        <f ca="1">IF(O89=FALSE,"",TEXT(OFFSET(Calcu!$B$230,0,R75*3),R79))</f>
        <v/>
      </c>
      <c r="O88" s="196" t="s">
        <v>388</v>
      </c>
      <c r="P88" s="124" t="str">
        <f ca="1">IF(O89=FALSE,"",TEXT(OFFSET(Calcu!$C$230,0,R75*3),R79))</f>
        <v/>
      </c>
      <c r="Q88" s="196" t="s">
        <v>676</v>
      </c>
      <c r="R88" s="124" t="str">
        <f ca="1">IF(O89=FALSE,"",TEXT(OFFSET(Calcu!$D$230,0,R75*3),R79))</f>
        <v/>
      </c>
      <c r="S88" s="269"/>
      <c r="T88" s="45"/>
      <c r="U88" s="45"/>
      <c r="V88" s="265"/>
      <c r="W88" s="196" t="s">
        <v>387</v>
      </c>
      <c r="X88" s="124" t="str">
        <f ca="1">IF(Y89=FALSE,"",TEXT(OFFSET(Calcu!$B$230,0,AB75*3),AB79))</f>
        <v/>
      </c>
      <c r="Y88" s="196" t="s">
        <v>388</v>
      </c>
      <c r="Z88" s="124" t="str">
        <f ca="1">IF(Y89=FALSE,"",TEXT(OFFSET(Calcu!$C$230,0,AB75*3),AB79))</f>
        <v/>
      </c>
      <c r="AA88" s="196" t="s">
        <v>684</v>
      </c>
      <c r="AB88" s="124" t="str">
        <f ca="1">IF(Y89=FALSE,"",TEXT(OFFSET(Calcu!$D$230,0,AB75*3),AB79))</f>
        <v/>
      </c>
      <c r="AC88" s="269"/>
      <c r="AD88" s="45"/>
    </row>
    <row r="89" spans="1:30" ht="13.5" customHeight="1">
      <c r="B89" s="265"/>
      <c r="C89" s="196" t="s">
        <v>389</v>
      </c>
      <c r="D89" s="124" t="str">
        <f ca="1">IF(E89=FALSE,"",TEXT(OFFSET(Calcu!$B$231,0,H75*3),H79))</f>
        <v/>
      </c>
      <c r="E89" s="271" t="b">
        <f ca="1">OFFSET(Calcu!$AC$17,H75+1,0)</f>
        <v>0</v>
      </c>
      <c r="F89" s="28"/>
      <c r="G89" s="28"/>
      <c r="H89" s="28"/>
      <c r="I89" s="269"/>
      <c r="J89" s="45"/>
      <c r="K89" s="45"/>
      <c r="L89" s="265"/>
      <c r="M89" s="196" t="s">
        <v>389</v>
      </c>
      <c r="N89" s="124" t="str">
        <f ca="1">IF(O89=FALSE,"",TEXT(OFFSET(Calcu!$B$231,0,R75*3),R79))</f>
        <v/>
      </c>
      <c r="O89" s="271" t="b">
        <f ca="1">OFFSET(Calcu!$AC$17,R75+1,0)</f>
        <v>0</v>
      </c>
      <c r="P89" s="28"/>
      <c r="Q89" s="28"/>
      <c r="R89" s="28"/>
      <c r="S89" s="269"/>
      <c r="T89" s="45"/>
      <c r="U89" s="45"/>
      <c r="V89" s="265"/>
      <c r="W89" s="196" t="s">
        <v>389</v>
      </c>
      <c r="X89" s="124" t="str">
        <f ca="1">IF(Y89=FALSE,"",TEXT(OFFSET(Calcu!$B$231,0,AB75*3),AB79))</f>
        <v/>
      </c>
      <c r="Y89" s="271" t="b">
        <f ca="1">OFFSET(Calcu!$AC$17,AB75+1,0)</f>
        <v>0</v>
      </c>
      <c r="Z89" s="28"/>
      <c r="AA89" s="28"/>
      <c r="AB89" s="28"/>
      <c r="AC89" s="269"/>
      <c r="AD89" s="45"/>
    </row>
    <row r="90" spans="1:30" ht="13.5" customHeight="1">
      <c r="B90" s="272"/>
      <c r="C90" s="273"/>
      <c r="D90" s="273"/>
      <c r="E90" s="273"/>
      <c r="F90" s="273"/>
      <c r="G90" s="273"/>
      <c r="H90" s="274"/>
      <c r="I90" s="275"/>
      <c r="J90" s="45"/>
      <c r="K90" s="45"/>
      <c r="L90" s="272"/>
      <c r="M90" s="273"/>
      <c r="N90" s="273"/>
      <c r="O90" s="273"/>
      <c r="P90" s="273"/>
      <c r="Q90" s="273"/>
      <c r="R90" s="274"/>
      <c r="S90" s="275"/>
      <c r="T90" s="45"/>
      <c r="U90" s="45"/>
      <c r="V90" s="272"/>
      <c r="W90" s="273"/>
      <c r="X90" s="273"/>
      <c r="Y90" s="273"/>
      <c r="Z90" s="273"/>
      <c r="AA90" s="273"/>
      <c r="AB90" s="274"/>
      <c r="AC90" s="275"/>
      <c r="AD90" s="45"/>
    </row>
    <row r="91" spans="1:30" s="28" customFormat="1" ht="15" customHeight="1">
      <c r="A91" s="45"/>
      <c r="B91" s="261"/>
      <c r="C91" s="262"/>
      <c r="D91" s="262"/>
      <c r="E91" s="263"/>
      <c r="F91" s="263"/>
      <c r="G91" s="263"/>
      <c r="H91" s="263"/>
      <c r="I91" s="264"/>
      <c r="J91" s="25"/>
      <c r="K91" s="25"/>
      <c r="L91" s="261"/>
      <c r="M91" s="262"/>
      <c r="N91" s="262"/>
      <c r="O91" s="263"/>
      <c r="P91" s="263"/>
      <c r="Q91" s="263"/>
      <c r="R91" s="263"/>
      <c r="S91" s="264"/>
      <c r="T91" s="25"/>
      <c r="U91" s="25"/>
      <c r="V91" s="261"/>
      <c r="W91" s="262"/>
      <c r="X91" s="262"/>
      <c r="Y91" s="263"/>
      <c r="Z91" s="263"/>
      <c r="AA91" s="263"/>
      <c r="AB91" s="263"/>
      <c r="AC91" s="264"/>
      <c r="AD91" s="25"/>
    </row>
    <row r="92" spans="1:30" ht="13.5" customHeight="1">
      <c r="B92" s="265"/>
      <c r="C92" s="45" t="s">
        <v>678</v>
      </c>
      <c r="D92" s="28"/>
      <c r="E92" s="28"/>
      <c r="F92" s="25"/>
      <c r="G92" s="266" t="s">
        <v>663</v>
      </c>
      <c r="H92" s="267">
        <f>H75+3</f>
        <v>15</v>
      </c>
      <c r="I92" s="268"/>
      <c r="J92" s="25"/>
      <c r="K92" s="25"/>
      <c r="L92" s="265"/>
      <c r="M92" s="45" t="s">
        <v>678</v>
      </c>
      <c r="N92" s="28"/>
      <c r="O92" s="28"/>
      <c r="P92" s="25"/>
      <c r="Q92" s="266" t="s">
        <v>686</v>
      </c>
      <c r="R92" s="267">
        <f>H92+1</f>
        <v>16</v>
      </c>
      <c r="S92" s="268"/>
      <c r="T92" s="25"/>
      <c r="U92" s="25"/>
      <c r="V92" s="265"/>
      <c r="W92" s="45" t="s">
        <v>662</v>
      </c>
      <c r="X92" s="28"/>
      <c r="Y92" s="28"/>
      <c r="Z92" s="25"/>
      <c r="AA92" s="266" t="s">
        <v>663</v>
      </c>
      <c r="AB92" s="267">
        <f>R92+1</f>
        <v>17</v>
      </c>
      <c r="AC92" s="268"/>
      <c r="AD92" s="25"/>
    </row>
    <row r="93" spans="1:30" ht="13.5" customHeight="1">
      <c r="B93" s="265"/>
      <c r="C93" s="163"/>
      <c r="D93" s="126" t="s">
        <v>669</v>
      </c>
      <c r="E93" s="126" t="s">
        <v>679</v>
      </c>
      <c r="F93" s="126" t="s">
        <v>172</v>
      </c>
      <c r="G93" s="126" t="s">
        <v>687</v>
      </c>
      <c r="H93" s="126" t="s">
        <v>668</v>
      </c>
      <c r="I93" s="269"/>
      <c r="J93" s="45"/>
      <c r="K93" s="45"/>
      <c r="L93" s="265"/>
      <c r="M93" s="163"/>
      <c r="N93" s="126" t="s">
        <v>690</v>
      </c>
      <c r="O93" s="126" t="s">
        <v>679</v>
      </c>
      <c r="P93" s="126" t="s">
        <v>172</v>
      </c>
      <c r="Q93" s="126" t="s">
        <v>667</v>
      </c>
      <c r="R93" s="126" t="s">
        <v>688</v>
      </c>
      <c r="S93" s="269"/>
      <c r="T93" s="45"/>
      <c r="U93" s="45"/>
      <c r="V93" s="265"/>
      <c r="W93" s="163"/>
      <c r="X93" s="126" t="s">
        <v>669</v>
      </c>
      <c r="Y93" s="126" t="s">
        <v>679</v>
      </c>
      <c r="Z93" s="126" t="s">
        <v>172</v>
      </c>
      <c r="AA93" s="126" t="s">
        <v>670</v>
      </c>
      <c r="AB93" s="126" t="s">
        <v>668</v>
      </c>
      <c r="AC93" s="269"/>
      <c r="AD93" s="45"/>
    </row>
    <row r="94" spans="1:30" ht="13.5" customHeight="1">
      <c r="B94" s="265"/>
      <c r="C94" s="163" t="s">
        <v>691</v>
      </c>
      <c r="D94" s="124" t="e">
        <f ca="1">TEXT(OFFSET(Calcu!$P$17,H92+1,0),H95)</f>
        <v>#DIV/0!</v>
      </c>
      <c r="E94" s="124" t="e">
        <f ca="1">TEXT(OFFSET(Calcu!$Q$17,H92+1,0),H95)</f>
        <v>#N/A</v>
      </c>
      <c r="F94" s="195">
        <f ca="1">OFFSET(Calcu!$R$17,H92+1,0)</f>
        <v>0</v>
      </c>
      <c r="G94" s="124">
        <f ca="1">OFFSET(Calcu!$S$17,H92+1,0)</f>
        <v>0</v>
      </c>
      <c r="H94" s="124">
        <f ca="1">OFFSET(Calcu!$Y$17,H92+1,0)</f>
        <v>0</v>
      </c>
      <c r="I94" s="269"/>
      <c r="J94" s="45"/>
      <c r="K94" s="45"/>
      <c r="L94" s="265"/>
      <c r="M94" s="163" t="s">
        <v>671</v>
      </c>
      <c r="N94" s="124" t="e">
        <f ca="1">TEXT(OFFSET(Calcu!$P$17,R92+1,0),R95)</f>
        <v>#DIV/0!</v>
      </c>
      <c r="O94" s="124" t="e">
        <f ca="1">TEXT(OFFSET(Calcu!$Q$17,R92+1,0),R95)</f>
        <v>#N/A</v>
      </c>
      <c r="P94" s="195">
        <f ca="1">OFFSET(Calcu!$R$17,R92+1,0)</f>
        <v>0</v>
      </c>
      <c r="Q94" s="124">
        <f ca="1">OFFSET(Calcu!$S$17,R92+1,0)</f>
        <v>0</v>
      </c>
      <c r="R94" s="124">
        <f ca="1">OFFSET(Calcu!$Y$17,R92+1,0)</f>
        <v>0</v>
      </c>
      <c r="S94" s="269"/>
      <c r="T94" s="45"/>
      <c r="U94" s="45"/>
      <c r="V94" s="265"/>
      <c r="W94" s="163" t="s">
        <v>671</v>
      </c>
      <c r="X94" s="124" t="e">
        <f ca="1">TEXT(OFFSET(Calcu!$P$17,AB92+1,0),AB95)</f>
        <v>#DIV/0!</v>
      </c>
      <c r="Y94" s="124" t="e">
        <f ca="1">TEXT(OFFSET(Calcu!$Q$17,AB92+1,0),AB95)</f>
        <v>#N/A</v>
      </c>
      <c r="Z94" s="195">
        <f ca="1">OFFSET(Calcu!$R$17,AB92+1,0)</f>
        <v>0</v>
      </c>
      <c r="AA94" s="124">
        <f ca="1">OFFSET(Calcu!$S$17,AB92+1,0)</f>
        <v>0</v>
      </c>
      <c r="AB94" s="124">
        <f ca="1">OFFSET(Calcu!$Y$17,AB92+1,0)</f>
        <v>0</v>
      </c>
      <c r="AC94" s="269"/>
      <c r="AD94" s="45"/>
    </row>
    <row r="95" spans="1:30" ht="13.5" customHeight="1">
      <c r="B95" s="265"/>
      <c r="C95" s="163" t="s">
        <v>692</v>
      </c>
      <c r="D95" s="124" t="e">
        <f ca="1">TEXT(OFFSET(Calcu!$L$17,H92+1,0),H95)</f>
        <v>#DIV/0!</v>
      </c>
      <c r="E95" s="124" t="e">
        <f ca="1">TEXT(OFFSET(Calcu!$M$17,H92+1,0),H95)</f>
        <v>#DIV/0!</v>
      </c>
      <c r="F95" s="195">
        <f ca="1">OFFSET(Calcu!$I$17,H92+1,0)</f>
        <v>0</v>
      </c>
      <c r="G95" s="124"/>
      <c r="H95" s="270" t="e">
        <f ca="1">OFFSET(Calcu!$BE$17,H92+1,0)</f>
        <v>#N/A</v>
      </c>
      <c r="I95" s="269"/>
      <c r="J95" s="45"/>
      <c r="K95" s="45"/>
      <c r="L95" s="265"/>
      <c r="M95" s="163" t="s">
        <v>692</v>
      </c>
      <c r="N95" s="124" t="e">
        <f ca="1">TEXT(OFFSET(Calcu!$L$17,R92+1,0),R95)</f>
        <v>#DIV/0!</v>
      </c>
      <c r="O95" s="124" t="e">
        <f ca="1">TEXT(OFFSET(Calcu!$M$17,R92+1,0),R95)</f>
        <v>#DIV/0!</v>
      </c>
      <c r="P95" s="195">
        <f ca="1">OFFSET(Calcu!$I$17,R92+1,0)</f>
        <v>0</v>
      </c>
      <c r="Q95" s="124"/>
      <c r="R95" s="270" t="e">
        <f ca="1">OFFSET(Calcu!$BE$17,R92+1,0)</f>
        <v>#N/A</v>
      </c>
      <c r="S95" s="269"/>
      <c r="T95" s="45"/>
      <c r="U95" s="45"/>
      <c r="V95" s="265"/>
      <c r="W95" s="163" t="s">
        <v>681</v>
      </c>
      <c r="X95" s="124" t="e">
        <f ca="1">TEXT(OFFSET(Calcu!$L$17,AB92+1,0),AB95)</f>
        <v>#DIV/0!</v>
      </c>
      <c r="Y95" s="124" t="e">
        <f ca="1">TEXT(OFFSET(Calcu!$M$17,AB92+1,0),AB95)</f>
        <v>#DIV/0!</v>
      </c>
      <c r="Z95" s="195">
        <f ca="1">OFFSET(Calcu!$I$17,AB92+1,0)</f>
        <v>0</v>
      </c>
      <c r="AA95" s="124"/>
      <c r="AB95" s="270" t="e">
        <f ca="1">OFFSET(Calcu!$BE$17,AB92+1,0)</f>
        <v>#N/A</v>
      </c>
      <c r="AC95" s="269"/>
      <c r="AD95" s="45"/>
    </row>
    <row r="96" spans="1:30" ht="13.5" customHeight="1">
      <c r="B96" s="265"/>
      <c r="C96" s="163" t="s">
        <v>672</v>
      </c>
      <c r="D96" s="124" t="e">
        <f ca="1">TEXT(OFFSET(Calcu!$U$17,H92+1,0),H95)</f>
        <v>#DIV/0!</v>
      </c>
      <c r="E96" s="124" t="e">
        <f ca="1">TEXT(OFFSET(Calcu!$V$17,H92+1,0),H95)</f>
        <v>#N/A</v>
      </c>
      <c r="F96" s="195">
        <f ca="1">OFFSET(Calcu!$W$17,H92+1,0)</f>
        <v>0</v>
      </c>
      <c r="G96" s="124">
        <f ca="1">OFFSET(Calcu!$X$17,H92+1,0)</f>
        <v>0</v>
      </c>
      <c r="H96" s="270" t="e">
        <f ca="1">OFFSET(Calcu!$BF$17,H92+1,0)</f>
        <v>#N/A</v>
      </c>
      <c r="I96" s="269"/>
      <c r="J96" s="45"/>
      <c r="K96" s="45"/>
      <c r="L96" s="265"/>
      <c r="M96" s="163" t="s">
        <v>672</v>
      </c>
      <c r="N96" s="124" t="e">
        <f ca="1">TEXT(OFFSET(Calcu!$U$17,R92+1,0),R95)</f>
        <v>#DIV/0!</v>
      </c>
      <c r="O96" s="124" t="e">
        <f ca="1">TEXT(OFFSET(Calcu!$V$17,R92+1,0),R95)</f>
        <v>#N/A</v>
      </c>
      <c r="P96" s="195">
        <f ca="1">OFFSET(Calcu!$W$17,R92+1,0)</f>
        <v>0</v>
      </c>
      <c r="Q96" s="124">
        <f ca="1">OFFSET(Calcu!$X$17,R92+1,0)</f>
        <v>0</v>
      </c>
      <c r="R96" s="270" t="e">
        <f ca="1">OFFSET(Calcu!$BF$17,R92+1,0)</f>
        <v>#N/A</v>
      </c>
      <c r="S96" s="269"/>
      <c r="T96" s="45"/>
      <c r="U96" s="45"/>
      <c r="V96" s="265"/>
      <c r="W96" s="163" t="s">
        <v>672</v>
      </c>
      <c r="X96" s="124" t="e">
        <f ca="1">TEXT(OFFSET(Calcu!$U$17,AB92+1,0),AB95)</f>
        <v>#DIV/0!</v>
      </c>
      <c r="Y96" s="124" t="e">
        <f ca="1">TEXT(OFFSET(Calcu!$V$17,AB92+1,0),AB95)</f>
        <v>#N/A</v>
      </c>
      <c r="Z96" s="195">
        <f ca="1">OFFSET(Calcu!$W$17,AB92+1,0)</f>
        <v>0</v>
      </c>
      <c r="AA96" s="124">
        <f ca="1">OFFSET(Calcu!$X$17,AB92+1,0)</f>
        <v>0</v>
      </c>
      <c r="AB96" s="270" t="e">
        <f ca="1">OFFSET(Calcu!$BF$17,AB92+1,0)</f>
        <v>#N/A</v>
      </c>
      <c r="AC96" s="269"/>
      <c r="AD96" s="45"/>
    </row>
    <row r="97" spans="1:30" ht="13.5" customHeight="1">
      <c r="B97" s="265"/>
      <c r="C97" s="28"/>
      <c r="D97" s="28"/>
      <c r="E97" s="28"/>
      <c r="F97" s="28"/>
      <c r="G97" s="28"/>
      <c r="H97" s="45"/>
      <c r="I97" s="269"/>
      <c r="J97" s="45"/>
      <c r="K97" s="45"/>
      <c r="L97" s="265"/>
      <c r="M97" s="28"/>
      <c r="N97" s="28"/>
      <c r="O97" s="28"/>
      <c r="P97" s="28"/>
      <c r="Q97" s="28"/>
      <c r="R97" s="45"/>
      <c r="S97" s="269"/>
      <c r="T97" s="45"/>
      <c r="U97" s="45"/>
      <c r="V97" s="265"/>
      <c r="W97" s="28"/>
      <c r="X97" s="28"/>
      <c r="Y97" s="28"/>
      <c r="Z97" s="28"/>
      <c r="AA97" s="28"/>
      <c r="AB97" s="45"/>
      <c r="AC97" s="269"/>
      <c r="AD97" s="45"/>
    </row>
    <row r="98" spans="1:30" ht="13.5" customHeight="1">
      <c r="B98" s="265"/>
      <c r="C98" s="45" t="s">
        <v>693</v>
      </c>
      <c r="D98" s="28"/>
      <c r="E98" s="28"/>
      <c r="F98" s="28"/>
      <c r="G98" s="28"/>
      <c r="H98" s="45"/>
      <c r="I98" s="269"/>
      <c r="J98" s="45"/>
      <c r="K98" s="45"/>
      <c r="L98" s="265"/>
      <c r="M98" s="45" t="s">
        <v>673</v>
      </c>
      <c r="N98" s="28"/>
      <c r="O98" s="28"/>
      <c r="P98" s="28"/>
      <c r="Q98" s="28"/>
      <c r="R98" s="45"/>
      <c r="S98" s="269"/>
      <c r="T98" s="45"/>
      <c r="U98" s="45"/>
      <c r="V98" s="265"/>
      <c r="W98" s="45" t="s">
        <v>673</v>
      </c>
      <c r="X98" s="28"/>
      <c r="Y98" s="28"/>
      <c r="Z98" s="28"/>
      <c r="AA98" s="28"/>
      <c r="AB98" s="45"/>
      <c r="AC98" s="269"/>
      <c r="AD98" s="45"/>
    </row>
    <row r="99" spans="1:30" ht="13.5" customHeight="1">
      <c r="B99" s="265"/>
      <c r="C99" s="163"/>
      <c r="D99" s="163" t="s">
        <v>701</v>
      </c>
      <c r="E99" s="196"/>
      <c r="F99" s="163" t="s">
        <v>702</v>
      </c>
      <c r="G99" s="196"/>
      <c r="H99" s="163" t="s">
        <v>674</v>
      </c>
      <c r="I99" s="269"/>
      <c r="J99" s="45"/>
      <c r="K99" s="45"/>
      <c r="L99" s="265"/>
      <c r="M99" s="163"/>
      <c r="N99" s="163" t="s">
        <v>701</v>
      </c>
      <c r="O99" s="196"/>
      <c r="P99" s="163" t="s">
        <v>702</v>
      </c>
      <c r="Q99" s="196"/>
      <c r="R99" s="163" t="s">
        <v>674</v>
      </c>
      <c r="S99" s="269"/>
      <c r="T99" s="45"/>
      <c r="U99" s="45"/>
      <c r="V99" s="265"/>
      <c r="W99" s="163"/>
      <c r="X99" s="163" t="s">
        <v>701</v>
      </c>
      <c r="Y99" s="196"/>
      <c r="Z99" s="163" t="s">
        <v>702</v>
      </c>
      <c r="AA99" s="196"/>
      <c r="AB99" s="163" t="s">
        <v>689</v>
      </c>
      <c r="AC99" s="269"/>
      <c r="AD99" s="45"/>
    </row>
    <row r="100" spans="1:30" ht="13.5" customHeight="1">
      <c r="B100" s="265"/>
      <c r="C100" s="196" t="s">
        <v>373</v>
      </c>
      <c r="D100" s="124" t="str">
        <f ca="1">IF(E106=FALSE,"",TEXT(OFFSET(Calcu!$B$225,0,H92*3),H96))</f>
        <v/>
      </c>
      <c r="E100" s="196" t="s">
        <v>374</v>
      </c>
      <c r="F100" s="124" t="str">
        <f ca="1">IF(E106=FALSE,"",TEXT(OFFSET(Calcu!$C$225,0,H92*3),H96))</f>
        <v/>
      </c>
      <c r="G100" s="196" t="s">
        <v>676</v>
      </c>
      <c r="H100" s="124" t="str">
        <f ca="1">IF(E106=FALSE,"",TEXT(OFFSET(Calcu!$D$225,0,H92*3),H96))</f>
        <v/>
      </c>
      <c r="I100" s="269"/>
      <c r="J100" s="45"/>
      <c r="K100" s="45"/>
      <c r="L100" s="265"/>
      <c r="M100" s="196" t="s">
        <v>373</v>
      </c>
      <c r="N100" s="124" t="str">
        <f ca="1">IF(O106=FALSE,"",TEXT(OFFSET(Calcu!$B$225,0,R92*3),R96))</f>
        <v/>
      </c>
      <c r="O100" s="196" t="s">
        <v>374</v>
      </c>
      <c r="P100" s="124" t="str">
        <f ca="1">IF(O106=FALSE,"",TEXT(OFFSET(Calcu!$C$225,0,R92*3),R96))</f>
        <v/>
      </c>
      <c r="Q100" s="196" t="s">
        <v>676</v>
      </c>
      <c r="R100" s="124" t="str">
        <f ca="1">IF(O106=FALSE,"",TEXT(OFFSET(Calcu!$D$225,0,R92*3),R96))</f>
        <v/>
      </c>
      <c r="S100" s="269"/>
      <c r="T100" s="45"/>
      <c r="U100" s="45"/>
      <c r="V100" s="265"/>
      <c r="W100" s="196" t="s">
        <v>373</v>
      </c>
      <c r="X100" s="124" t="str">
        <f ca="1">IF(Y106=FALSE,"",TEXT(OFFSET(Calcu!$B$225,0,AB92*3),AB96))</f>
        <v/>
      </c>
      <c r="Y100" s="196" t="s">
        <v>374</v>
      </c>
      <c r="Z100" s="124" t="str">
        <f ca="1">IF(Y106=FALSE,"",TEXT(OFFSET(Calcu!$C$225,0,AB92*3),AB96))</f>
        <v/>
      </c>
      <c r="AA100" s="196" t="s">
        <v>676</v>
      </c>
      <c r="AB100" s="124" t="str">
        <f ca="1">IF(Y106=FALSE,"",TEXT(OFFSET(Calcu!$D$225,0,AB92*3),AB96))</f>
        <v/>
      </c>
      <c r="AC100" s="269"/>
      <c r="AD100" s="45"/>
    </row>
    <row r="101" spans="1:30" ht="13.5" customHeight="1">
      <c r="B101" s="265"/>
      <c r="C101" s="196" t="s">
        <v>375</v>
      </c>
      <c r="D101" s="124" t="str">
        <f ca="1">IF(E106=FALSE,"",TEXT(OFFSET(Calcu!$B$226,0,H92*3),H96))</f>
        <v/>
      </c>
      <c r="E101" s="196" t="s">
        <v>376</v>
      </c>
      <c r="F101" s="124" t="str">
        <f ca="1">IF(E106=FALSE,"",TEXT(OFFSET(Calcu!$C$226,0,H92*3),H96))</f>
        <v/>
      </c>
      <c r="G101" s="196" t="s">
        <v>377</v>
      </c>
      <c r="H101" s="124" t="str">
        <f ca="1">IF(E106=FALSE,"",TEXT(OFFSET(Calcu!$D$226,0,H92*3),H96))</f>
        <v/>
      </c>
      <c r="I101" s="269"/>
      <c r="J101" s="45"/>
      <c r="K101" s="45"/>
      <c r="L101" s="265"/>
      <c r="M101" s="196" t="s">
        <v>375</v>
      </c>
      <c r="N101" s="124" t="str">
        <f ca="1">IF(O106=FALSE,"",TEXT(OFFSET(Calcu!$B$226,0,R92*3),R96))</f>
        <v/>
      </c>
      <c r="O101" s="196" t="s">
        <v>376</v>
      </c>
      <c r="P101" s="124" t="str">
        <f ca="1">IF(O106=FALSE,"",TEXT(OFFSET(Calcu!$C$226,0,R92*3),R96))</f>
        <v/>
      </c>
      <c r="Q101" s="196" t="s">
        <v>377</v>
      </c>
      <c r="R101" s="124" t="str">
        <f ca="1">IF(O106=FALSE,"",TEXT(OFFSET(Calcu!$D$226,0,R92*3),R96))</f>
        <v/>
      </c>
      <c r="S101" s="269"/>
      <c r="T101" s="45"/>
      <c r="U101" s="45"/>
      <c r="V101" s="265"/>
      <c r="W101" s="196" t="s">
        <v>375</v>
      </c>
      <c r="X101" s="124" t="str">
        <f ca="1">IF(Y106=FALSE,"",TEXT(OFFSET(Calcu!$B$226,0,AB92*3),AB96))</f>
        <v/>
      </c>
      <c r="Y101" s="196" t="s">
        <v>376</v>
      </c>
      <c r="Z101" s="124" t="str">
        <f ca="1">IF(Y106=FALSE,"",TEXT(OFFSET(Calcu!$C$226,0,AB92*3),AB96))</f>
        <v/>
      </c>
      <c r="AA101" s="196" t="s">
        <v>377</v>
      </c>
      <c r="AB101" s="124" t="str">
        <f ca="1">IF(Y106=FALSE,"",TEXT(OFFSET(Calcu!$D$226,0,AB92*3),AB96))</f>
        <v/>
      </c>
      <c r="AC101" s="269"/>
      <c r="AD101" s="45"/>
    </row>
    <row r="102" spans="1:30" ht="13.5" customHeight="1">
      <c r="B102" s="265"/>
      <c r="C102" s="196" t="s">
        <v>378</v>
      </c>
      <c r="D102" s="124" t="str">
        <f ca="1">IF(E106=FALSE,"",TEXT(OFFSET(Calcu!$B$227,0,H92*3),H96))</f>
        <v/>
      </c>
      <c r="E102" s="196" t="s">
        <v>379</v>
      </c>
      <c r="F102" s="124" t="str">
        <f ca="1">IF(E106=FALSE,"",TEXT(OFFSET(Calcu!$C$227,0,H92*3),H96))</f>
        <v/>
      </c>
      <c r="G102" s="196" t="s">
        <v>380</v>
      </c>
      <c r="H102" s="124" t="str">
        <f ca="1">IF(E106=FALSE,"",TEXT(OFFSET(Calcu!$D$227,0,H92*3),H96))</f>
        <v/>
      </c>
      <c r="I102" s="269"/>
      <c r="J102" s="45"/>
      <c r="K102" s="45"/>
      <c r="L102" s="265"/>
      <c r="M102" s="196" t="s">
        <v>378</v>
      </c>
      <c r="N102" s="124" t="str">
        <f ca="1">IF(O106=FALSE,"",TEXT(OFFSET(Calcu!$B$227,0,R92*3),R96))</f>
        <v/>
      </c>
      <c r="O102" s="196" t="s">
        <v>379</v>
      </c>
      <c r="P102" s="124" t="str">
        <f ca="1">IF(O106=FALSE,"",TEXT(OFFSET(Calcu!$C$227,0,R92*3),R96))</f>
        <v/>
      </c>
      <c r="Q102" s="196" t="s">
        <v>380</v>
      </c>
      <c r="R102" s="124" t="str">
        <f ca="1">IF(O106=FALSE,"",TEXT(OFFSET(Calcu!$D$227,0,R92*3),R96))</f>
        <v/>
      </c>
      <c r="S102" s="269"/>
      <c r="T102" s="45"/>
      <c r="U102" s="45"/>
      <c r="V102" s="265"/>
      <c r="W102" s="196" t="s">
        <v>378</v>
      </c>
      <c r="X102" s="124" t="str">
        <f ca="1">IF(Y106=FALSE,"",TEXT(OFFSET(Calcu!$B$227,0,AB92*3),AB96))</f>
        <v/>
      </c>
      <c r="Y102" s="196" t="s">
        <v>379</v>
      </c>
      <c r="Z102" s="124" t="str">
        <f ca="1">IF(Y106=FALSE,"",TEXT(OFFSET(Calcu!$C$227,0,AB92*3),AB96))</f>
        <v/>
      </c>
      <c r="AA102" s="196" t="s">
        <v>380</v>
      </c>
      <c r="AB102" s="124" t="str">
        <f ca="1">IF(Y106=FALSE,"",TEXT(OFFSET(Calcu!$D$227,0,AB92*3),AB96))</f>
        <v/>
      </c>
      <c r="AC102" s="269"/>
      <c r="AD102" s="45"/>
    </row>
    <row r="103" spans="1:30" ht="13.5" customHeight="1">
      <c r="B103" s="265"/>
      <c r="C103" s="196" t="s">
        <v>381</v>
      </c>
      <c r="D103" s="124" t="str">
        <f ca="1">IF(E106=FALSE,"",TEXT(OFFSET(Calcu!$B$228,0,H92*3),H96))</f>
        <v/>
      </c>
      <c r="E103" s="196" t="s">
        <v>382</v>
      </c>
      <c r="F103" s="124" t="str">
        <f ca="1">IF(E106=FALSE,"",TEXT(OFFSET(Calcu!$C$228,0,H92*3),H96))</f>
        <v/>
      </c>
      <c r="G103" s="196" t="s">
        <v>383</v>
      </c>
      <c r="H103" s="124" t="str">
        <f ca="1">IF(E106=FALSE,"",TEXT(OFFSET(Calcu!$D$228,0,H92*3),H96))</f>
        <v/>
      </c>
      <c r="I103" s="269"/>
      <c r="J103" s="45"/>
      <c r="K103" s="45"/>
      <c r="L103" s="265"/>
      <c r="M103" s="196" t="s">
        <v>381</v>
      </c>
      <c r="N103" s="124" t="str">
        <f ca="1">IF(O106=FALSE,"",TEXT(OFFSET(Calcu!$B$228,0,R92*3),R96))</f>
        <v/>
      </c>
      <c r="O103" s="196" t="s">
        <v>382</v>
      </c>
      <c r="P103" s="124" t="str">
        <f ca="1">IF(O106=FALSE,"",TEXT(OFFSET(Calcu!$C$228,0,R92*3),R96))</f>
        <v/>
      </c>
      <c r="Q103" s="196" t="s">
        <v>383</v>
      </c>
      <c r="R103" s="124" t="str">
        <f ca="1">IF(O106=FALSE,"",TEXT(OFFSET(Calcu!$D$228,0,R92*3),R96))</f>
        <v/>
      </c>
      <c r="S103" s="269"/>
      <c r="T103" s="45"/>
      <c r="U103" s="45"/>
      <c r="V103" s="265"/>
      <c r="W103" s="196" t="s">
        <v>381</v>
      </c>
      <c r="X103" s="124" t="str">
        <f ca="1">IF(Y106=FALSE,"",TEXT(OFFSET(Calcu!$B$228,0,AB92*3),AB96))</f>
        <v/>
      </c>
      <c r="Y103" s="196" t="s">
        <v>382</v>
      </c>
      <c r="Z103" s="124" t="str">
        <f ca="1">IF(Y106=FALSE,"",TEXT(OFFSET(Calcu!$C$228,0,AB92*3),AB96))</f>
        <v/>
      </c>
      <c r="AA103" s="196" t="s">
        <v>383</v>
      </c>
      <c r="AB103" s="124" t="str">
        <f ca="1">IF(Y106=FALSE,"",TEXT(OFFSET(Calcu!$D$228,0,AB92*3),AB96))</f>
        <v/>
      </c>
      <c r="AC103" s="269"/>
      <c r="AD103" s="45"/>
    </row>
    <row r="104" spans="1:30" ht="13.5" customHeight="1">
      <c r="B104" s="265"/>
      <c r="C104" s="196" t="s">
        <v>384</v>
      </c>
      <c r="D104" s="124" t="str">
        <f ca="1">IF(E106=FALSE,"",TEXT(OFFSET(Calcu!$B$229,0,H92*3),H96))</f>
        <v/>
      </c>
      <c r="E104" s="196" t="s">
        <v>385</v>
      </c>
      <c r="F104" s="124" t="str">
        <f ca="1">IF(E106=FALSE,"",TEXT(OFFSET(Calcu!$C$229,0,H92*3),H96))</f>
        <v/>
      </c>
      <c r="G104" s="196" t="s">
        <v>386</v>
      </c>
      <c r="H104" s="124" t="str">
        <f ca="1">IF(E106=FALSE,"",TEXT(OFFSET(Calcu!$D$229,0,H92*3),H96))</f>
        <v/>
      </c>
      <c r="I104" s="269"/>
      <c r="J104" s="45"/>
      <c r="K104" s="45"/>
      <c r="L104" s="265"/>
      <c r="M104" s="196" t="s">
        <v>384</v>
      </c>
      <c r="N104" s="124" t="str">
        <f ca="1">IF(O106=FALSE,"",TEXT(OFFSET(Calcu!$B$229,0,R92*3),R96))</f>
        <v/>
      </c>
      <c r="O104" s="196" t="s">
        <v>385</v>
      </c>
      <c r="P104" s="124" t="str">
        <f ca="1">IF(O106=FALSE,"",TEXT(OFFSET(Calcu!$C$229,0,R92*3),R96))</f>
        <v/>
      </c>
      <c r="Q104" s="196" t="s">
        <v>386</v>
      </c>
      <c r="R104" s="124" t="str">
        <f ca="1">IF(O106=FALSE,"",TEXT(OFFSET(Calcu!$D$229,0,R92*3),R96))</f>
        <v/>
      </c>
      <c r="S104" s="269"/>
      <c r="T104" s="45"/>
      <c r="U104" s="45"/>
      <c r="V104" s="265"/>
      <c r="W104" s="196" t="s">
        <v>384</v>
      </c>
      <c r="X104" s="124" t="str">
        <f ca="1">IF(Y106=FALSE,"",TEXT(OFFSET(Calcu!$B$229,0,AB92*3),AB96))</f>
        <v/>
      </c>
      <c r="Y104" s="196" t="s">
        <v>385</v>
      </c>
      <c r="Z104" s="124" t="str">
        <f ca="1">IF(Y106=FALSE,"",TEXT(OFFSET(Calcu!$C$229,0,AB92*3),AB96))</f>
        <v/>
      </c>
      <c r="AA104" s="196" t="s">
        <v>386</v>
      </c>
      <c r="AB104" s="124" t="str">
        <f ca="1">IF(Y106=FALSE,"",TEXT(OFFSET(Calcu!$D$229,0,AB92*3),AB96))</f>
        <v/>
      </c>
      <c r="AC104" s="269"/>
      <c r="AD104" s="45"/>
    </row>
    <row r="105" spans="1:30" ht="13.5" customHeight="1">
      <c r="B105" s="265"/>
      <c r="C105" s="196" t="s">
        <v>387</v>
      </c>
      <c r="D105" s="124" t="str">
        <f ca="1">IF(E106=FALSE,"",TEXT(OFFSET(Calcu!$B$230,0,H92*3),H96))</f>
        <v/>
      </c>
      <c r="E105" s="196" t="s">
        <v>388</v>
      </c>
      <c r="F105" s="124" t="str">
        <f ca="1">IF(E106=FALSE,"",TEXT(OFFSET(Calcu!$C$230,0,H92*3),H96))</f>
        <v/>
      </c>
      <c r="G105" s="196" t="s">
        <v>684</v>
      </c>
      <c r="H105" s="124" t="str">
        <f ca="1">IF(E106=FALSE,"",TEXT(OFFSET(Calcu!$D$230,0,H92*3),H96))</f>
        <v/>
      </c>
      <c r="I105" s="269"/>
      <c r="J105" s="45"/>
      <c r="K105" s="45"/>
      <c r="L105" s="265"/>
      <c r="M105" s="196" t="s">
        <v>387</v>
      </c>
      <c r="N105" s="124" t="str">
        <f ca="1">IF(O106=FALSE,"",TEXT(OFFSET(Calcu!$B$230,0,R92*3),R96))</f>
        <v/>
      </c>
      <c r="O105" s="196" t="s">
        <v>388</v>
      </c>
      <c r="P105" s="124" t="str">
        <f ca="1">IF(O106=FALSE,"",TEXT(OFFSET(Calcu!$C$230,0,R92*3),R96))</f>
        <v/>
      </c>
      <c r="Q105" s="196" t="s">
        <v>676</v>
      </c>
      <c r="R105" s="124" t="str">
        <f ca="1">IF(O106=FALSE,"",TEXT(OFFSET(Calcu!$D$230,0,R92*3),R96))</f>
        <v/>
      </c>
      <c r="S105" s="269"/>
      <c r="T105" s="45"/>
      <c r="U105" s="45"/>
      <c r="V105" s="265"/>
      <c r="W105" s="196" t="s">
        <v>387</v>
      </c>
      <c r="X105" s="124" t="str">
        <f ca="1">IF(Y106=FALSE,"",TEXT(OFFSET(Calcu!$B$230,0,AB92*3),AB96))</f>
        <v/>
      </c>
      <c r="Y105" s="196" t="s">
        <v>388</v>
      </c>
      <c r="Z105" s="124" t="str">
        <f ca="1">IF(Y106=FALSE,"",TEXT(OFFSET(Calcu!$C$230,0,AB92*3),AB96))</f>
        <v/>
      </c>
      <c r="AA105" s="196" t="s">
        <v>684</v>
      </c>
      <c r="AB105" s="124" t="str">
        <f ca="1">IF(Y106=FALSE,"",TEXT(OFFSET(Calcu!$D$230,0,AB92*3),AB96))</f>
        <v/>
      </c>
      <c r="AC105" s="269"/>
      <c r="AD105" s="45"/>
    </row>
    <row r="106" spans="1:30" ht="13.5" customHeight="1">
      <c r="B106" s="265"/>
      <c r="C106" s="196" t="s">
        <v>389</v>
      </c>
      <c r="D106" s="124" t="str">
        <f ca="1">IF(E106=FALSE,"",TEXT(OFFSET(Calcu!$B$231,0,H92*3),H96))</f>
        <v/>
      </c>
      <c r="E106" s="271" t="b">
        <f ca="1">OFFSET(Calcu!$AC$17,H92+1,0)</f>
        <v>0</v>
      </c>
      <c r="F106" s="28"/>
      <c r="G106" s="28"/>
      <c r="H106" s="28"/>
      <c r="I106" s="269"/>
      <c r="J106" s="45"/>
      <c r="K106" s="45"/>
      <c r="L106" s="265"/>
      <c r="M106" s="196" t="s">
        <v>389</v>
      </c>
      <c r="N106" s="124" t="str">
        <f ca="1">IF(O106=FALSE,"",TEXT(OFFSET(Calcu!$B$231,0,R92*3),R96))</f>
        <v/>
      </c>
      <c r="O106" s="271" t="b">
        <f ca="1">OFFSET(Calcu!$AC$17,R92+1,0)</f>
        <v>0</v>
      </c>
      <c r="P106" s="28"/>
      <c r="Q106" s="28"/>
      <c r="R106" s="28"/>
      <c r="S106" s="269"/>
      <c r="T106" s="45"/>
      <c r="U106" s="45"/>
      <c r="V106" s="265"/>
      <c r="W106" s="196" t="s">
        <v>389</v>
      </c>
      <c r="X106" s="124" t="str">
        <f ca="1">IF(Y106=FALSE,"",TEXT(OFFSET(Calcu!$B$231,0,AB92*3),AB96))</f>
        <v/>
      </c>
      <c r="Y106" s="271" t="b">
        <f ca="1">OFFSET(Calcu!$AC$17,AB92+1,0)</f>
        <v>0</v>
      </c>
      <c r="Z106" s="28"/>
      <c r="AA106" s="28"/>
      <c r="AB106" s="28"/>
      <c r="AC106" s="269"/>
      <c r="AD106" s="45"/>
    </row>
    <row r="107" spans="1:30" ht="13.5" customHeight="1">
      <c r="B107" s="272"/>
      <c r="C107" s="273"/>
      <c r="D107" s="273"/>
      <c r="E107" s="273"/>
      <c r="F107" s="273"/>
      <c r="G107" s="273"/>
      <c r="H107" s="274"/>
      <c r="I107" s="275"/>
      <c r="J107" s="45"/>
      <c r="K107" s="45"/>
      <c r="L107" s="272"/>
      <c r="M107" s="273"/>
      <c r="N107" s="273"/>
      <c r="O107" s="273"/>
      <c r="P107" s="273"/>
      <c r="Q107" s="273"/>
      <c r="R107" s="274"/>
      <c r="S107" s="275"/>
      <c r="T107" s="45"/>
      <c r="U107" s="45"/>
      <c r="V107" s="272"/>
      <c r="W107" s="273"/>
      <c r="X107" s="273"/>
      <c r="Y107" s="273"/>
      <c r="Z107" s="273"/>
      <c r="AA107" s="273"/>
      <c r="AB107" s="274"/>
      <c r="AC107" s="275"/>
      <c r="AD107" s="45"/>
    </row>
    <row r="108" spans="1:30" s="28" customFormat="1" ht="15" customHeight="1">
      <c r="A108" s="45"/>
      <c r="B108" s="261"/>
      <c r="C108" s="262"/>
      <c r="D108" s="262"/>
      <c r="E108" s="263"/>
      <c r="F108" s="263"/>
      <c r="G108" s="263"/>
      <c r="H108" s="263"/>
      <c r="I108" s="264"/>
      <c r="J108" s="25"/>
      <c r="K108" s="25"/>
      <c r="L108" s="261"/>
      <c r="M108" s="262"/>
      <c r="N108" s="262"/>
      <c r="O108" s="263"/>
      <c r="P108" s="263"/>
      <c r="Q108" s="263"/>
      <c r="R108" s="263"/>
      <c r="S108" s="264"/>
      <c r="T108" s="25"/>
      <c r="U108" s="25"/>
      <c r="V108" s="261"/>
      <c r="W108" s="262"/>
      <c r="X108" s="262"/>
      <c r="Y108" s="263"/>
      <c r="Z108" s="263"/>
      <c r="AA108" s="263"/>
      <c r="AB108" s="263"/>
      <c r="AC108" s="264"/>
      <c r="AD108" s="25"/>
    </row>
    <row r="109" spans="1:30" ht="13.5" customHeight="1">
      <c r="B109" s="265"/>
      <c r="C109" s="45" t="s">
        <v>678</v>
      </c>
      <c r="D109" s="28"/>
      <c r="E109" s="28"/>
      <c r="F109" s="25"/>
      <c r="G109" s="266" t="s">
        <v>686</v>
      </c>
      <c r="H109" s="267">
        <f>H92+3</f>
        <v>18</v>
      </c>
      <c r="I109" s="268"/>
      <c r="J109" s="25"/>
      <c r="K109" s="25"/>
      <c r="L109" s="265"/>
      <c r="M109" s="45" t="s">
        <v>678</v>
      </c>
      <c r="N109" s="28"/>
      <c r="O109" s="28"/>
      <c r="P109" s="25"/>
      <c r="Q109" s="266" t="s">
        <v>663</v>
      </c>
      <c r="R109" s="267">
        <f>H109+1</f>
        <v>19</v>
      </c>
      <c r="S109" s="268"/>
      <c r="T109" s="25"/>
      <c r="U109" s="25"/>
      <c r="V109" s="265"/>
      <c r="W109" s="45" t="s">
        <v>678</v>
      </c>
      <c r="X109" s="28"/>
      <c r="Y109" s="28"/>
      <c r="Z109" s="25"/>
      <c r="AA109" s="266" t="s">
        <v>686</v>
      </c>
      <c r="AB109" s="267">
        <f>R109+1</f>
        <v>20</v>
      </c>
      <c r="AC109" s="268"/>
      <c r="AD109" s="25"/>
    </row>
    <row r="110" spans="1:30" ht="13.5" customHeight="1">
      <c r="B110" s="265"/>
      <c r="C110" s="163"/>
      <c r="D110" s="126" t="s">
        <v>690</v>
      </c>
      <c r="E110" s="126" t="s">
        <v>666</v>
      </c>
      <c r="F110" s="126" t="s">
        <v>172</v>
      </c>
      <c r="G110" s="126" t="s">
        <v>670</v>
      </c>
      <c r="H110" s="126" t="s">
        <v>668</v>
      </c>
      <c r="I110" s="269"/>
      <c r="J110" s="45"/>
      <c r="K110" s="45"/>
      <c r="L110" s="265"/>
      <c r="M110" s="163"/>
      <c r="N110" s="126" t="s">
        <v>690</v>
      </c>
      <c r="O110" s="126" t="s">
        <v>679</v>
      </c>
      <c r="P110" s="126" t="s">
        <v>172</v>
      </c>
      <c r="Q110" s="126" t="s">
        <v>687</v>
      </c>
      <c r="R110" s="126" t="s">
        <v>668</v>
      </c>
      <c r="S110" s="269"/>
      <c r="T110" s="45"/>
      <c r="U110" s="45"/>
      <c r="V110" s="265"/>
      <c r="W110" s="163"/>
      <c r="X110" s="126" t="s">
        <v>690</v>
      </c>
      <c r="Y110" s="126" t="s">
        <v>679</v>
      </c>
      <c r="Z110" s="126" t="s">
        <v>172</v>
      </c>
      <c r="AA110" s="126" t="s">
        <v>670</v>
      </c>
      <c r="AB110" s="126" t="s">
        <v>668</v>
      </c>
      <c r="AC110" s="269"/>
      <c r="AD110" s="45"/>
    </row>
    <row r="111" spans="1:30" ht="13.5" customHeight="1">
      <c r="B111" s="265"/>
      <c r="C111" s="163" t="s">
        <v>671</v>
      </c>
      <c r="D111" s="124" t="e">
        <f ca="1">TEXT(OFFSET(Calcu!$P$17,H109+1,0),H112)</f>
        <v>#DIV/0!</v>
      </c>
      <c r="E111" s="124" t="e">
        <f ca="1">TEXT(OFFSET(Calcu!$Q$17,H109+1,0),H112)</f>
        <v>#N/A</v>
      </c>
      <c r="F111" s="195">
        <f ca="1">OFFSET(Calcu!$R$17,H109+1,0)</f>
        <v>0</v>
      </c>
      <c r="G111" s="124">
        <f ca="1">OFFSET(Calcu!$S$17,H109+1,0)</f>
        <v>0</v>
      </c>
      <c r="H111" s="124">
        <f ca="1">OFFSET(Calcu!$Y$17,H109+1,0)</f>
        <v>0</v>
      </c>
      <c r="I111" s="269"/>
      <c r="J111" s="45"/>
      <c r="K111" s="45"/>
      <c r="L111" s="265"/>
      <c r="M111" s="163" t="s">
        <v>691</v>
      </c>
      <c r="N111" s="124" t="e">
        <f ca="1">TEXT(OFFSET(Calcu!$P$17,R109+1,0),R112)</f>
        <v>#DIV/0!</v>
      </c>
      <c r="O111" s="124" t="e">
        <f ca="1">TEXT(OFFSET(Calcu!$Q$17,R109+1,0),R112)</f>
        <v>#N/A</v>
      </c>
      <c r="P111" s="195">
        <f ca="1">OFFSET(Calcu!$R$17,R109+1,0)</f>
        <v>0</v>
      </c>
      <c r="Q111" s="124">
        <f ca="1">OFFSET(Calcu!$S$17,R109+1,0)</f>
        <v>0</v>
      </c>
      <c r="R111" s="124">
        <f ca="1">OFFSET(Calcu!$Y$17,R109+1,0)</f>
        <v>0</v>
      </c>
      <c r="S111" s="269"/>
      <c r="T111" s="45"/>
      <c r="U111" s="45"/>
      <c r="V111" s="265"/>
      <c r="W111" s="163" t="s">
        <v>691</v>
      </c>
      <c r="X111" s="124" t="e">
        <f ca="1">TEXT(OFFSET(Calcu!$P$17,AB109+1,0),AB112)</f>
        <v>#DIV/0!</v>
      </c>
      <c r="Y111" s="124" t="e">
        <f ca="1">TEXT(OFFSET(Calcu!$Q$17,AB109+1,0),AB112)</f>
        <v>#N/A</v>
      </c>
      <c r="Z111" s="195">
        <f ca="1">OFFSET(Calcu!$R$17,AB109+1,0)</f>
        <v>0</v>
      </c>
      <c r="AA111" s="124">
        <f ca="1">OFFSET(Calcu!$S$17,AB109+1,0)</f>
        <v>0</v>
      </c>
      <c r="AB111" s="124">
        <f ca="1">OFFSET(Calcu!$Y$17,AB109+1,0)</f>
        <v>0</v>
      </c>
      <c r="AC111" s="269"/>
      <c r="AD111" s="45"/>
    </row>
    <row r="112" spans="1:30" ht="13.5" customHeight="1">
      <c r="B112" s="265"/>
      <c r="C112" s="163" t="s">
        <v>681</v>
      </c>
      <c r="D112" s="124" t="e">
        <f ca="1">TEXT(OFFSET(Calcu!$L$17,H109+1,0),H112)</f>
        <v>#DIV/0!</v>
      </c>
      <c r="E112" s="124" t="e">
        <f ca="1">TEXT(OFFSET(Calcu!$M$17,H109+1,0),H112)</f>
        <v>#DIV/0!</v>
      </c>
      <c r="F112" s="195">
        <f ca="1">OFFSET(Calcu!$I$17,H109+1,0)</f>
        <v>0</v>
      </c>
      <c r="G112" s="124"/>
      <c r="H112" s="270" t="e">
        <f ca="1">OFFSET(Calcu!$BE$17,H109+1,0)</f>
        <v>#N/A</v>
      </c>
      <c r="I112" s="269"/>
      <c r="J112" s="45"/>
      <c r="K112" s="45"/>
      <c r="L112" s="265"/>
      <c r="M112" s="163" t="s">
        <v>681</v>
      </c>
      <c r="N112" s="124" t="e">
        <f ca="1">TEXT(OFFSET(Calcu!$L$17,R109+1,0),R112)</f>
        <v>#DIV/0!</v>
      </c>
      <c r="O112" s="124" t="e">
        <f ca="1">TEXT(OFFSET(Calcu!$M$17,R109+1,0),R112)</f>
        <v>#DIV/0!</v>
      </c>
      <c r="P112" s="195">
        <f ca="1">OFFSET(Calcu!$I$17,R109+1,0)</f>
        <v>0</v>
      </c>
      <c r="Q112" s="124"/>
      <c r="R112" s="270" t="e">
        <f ca="1">OFFSET(Calcu!$BE$17,R109+1,0)</f>
        <v>#N/A</v>
      </c>
      <c r="S112" s="269"/>
      <c r="T112" s="45"/>
      <c r="U112" s="45"/>
      <c r="V112" s="265"/>
      <c r="W112" s="163" t="s">
        <v>681</v>
      </c>
      <c r="X112" s="124" t="e">
        <f ca="1">TEXT(OFFSET(Calcu!$L$17,AB109+1,0),AB112)</f>
        <v>#DIV/0!</v>
      </c>
      <c r="Y112" s="124" t="e">
        <f ca="1">TEXT(OFFSET(Calcu!$M$17,AB109+1,0),AB112)</f>
        <v>#DIV/0!</v>
      </c>
      <c r="Z112" s="195">
        <f ca="1">OFFSET(Calcu!$I$17,AB109+1,0)</f>
        <v>0</v>
      </c>
      <c r="AA112" s="124"/>
      <c r="AB112" s="270" t="e">
        <f ca="1">OFFSET(Calcu!$BE$17,AB109+1,0)</f>
        <v>#N/A</v>
      </c>
      <c r="AC112" s="269"/>
      <c r="AD112" s="45"/>
    </row>
    <row r="113" spans="1:30" ht="13.5" customHeight="1">
      <c r="B113" s="265"/>
      <c r="C113" s="163" t="s">
        <v>694</v>
      </c>
      <c r="D113" s="124" t="e">
        <f ca="1">TEXT(OFFSET(Calcu!$U$17,H109+1,0),H112)</f>
        <v>#DIV/0!</v>
      </c>
      <c r="E113" s="124" t="e">
        <f ca="1">TEXT(OFFSET(Calcu!$V$17,H109+1,0),H112)</f>
        <v>#N/A</v>
      </c>
      <c r="F113" s="195">
        <f ca="1">OFFSET(Calcu!$W$17,H109+1,0)</f>
        <v>0</v>
      </c>
      <c r="G113" s="124">
        <f ca="1">OFFSET(Calcu!$X$17,H109+1,0)</f>
        <v>0</v>
      </c>
      <c r="H113" s="270" t="e">
        <f ca="1">OFFSET(Calcu!$BF$17,H109+1,0)</f>
        <v>#N/A</v>
      </c>
      <c r="I113" s="269"/>
      <c r="J113" s="45"/>
      <c r="K113" s="45"/>
      <c r="L113" s="265"/>
      <c r="M113" s="163" t="s">
        <v>672</v>
      </c>
      <c r="N113" s="124" t="e">
        <f ca="1">TEXT(OFFSET(Calcu!$U$17,R109+1,0),R112)</f>
        <v>#DIV/0!</v>
      </c>
      <c r="O113" s="124" t="e">
        <f ca="1">TEXT(OFFSET(Calcu!$V$17,R109+1,0),R112)</f>
        <v>#N/A</v>
      </c>
      <c r="P113" s="195">
        <f ca="1">OFFSET(Calcu!$W$17,R109+1,0)</f>
        <v>0</v>
      </c>
      <c r="Q113" s="124">
        <f ca="1">OFFSET(Calcu!$X$17,R109+1,0)</f>
        <v>0</v>
      </c>
      <c r="R113" s="270" t="e">
        <f ca="1">OFFSET(Calcu!$BF$17,R109+1,0)</f>
        <v>#N/A</v>
      </c>
      <c r="S113" s="269"/>
      <c r="T113" s="45"/>
      <c r="U113" s="45"/>
      <c r="V113" s="265"/>
      <c r="W113" s="163" t="s">
        <v>672</v>
      </c>
      <c r="X113" s="124" t="e">
        <f ca="1">TEXT(OFFSET(Calcu!$U$17,AB109+1,0),AB112)</f>
        <v>#DIV/0!</v>
      </c>
      <c r="Y113" s="124" t="e">
        <f ca="1">TEXT(OFFSET(Calcu!$V$17,AB109+1,0),AB112)</f>
        <v>#N/A</v>
      </c>
      <c r="Z113" s="195">
        <f ca="1">OFFSET(Calcu!$W$17,AB109+1,0)</f>
        <v>0</v>
      </c>
      <c r="AA113" s="124">
        <f ca="1">OFFSET(Calcu!$X$17,AB109+1,0)</f>
        <v>0</v>
      </c>
      <c r="AB113" s="270" t="e">
        <f ca="1">OFFSET(Calcu!$BF$17,AB109+1,0)</f>
        <v>#N/A</v>
      </c>
      <c r="AC113" s="269"/>
      <c r="AD113" s="45"/>
    </row>
    <row r="114" spans="1:30" ht="13.5" customHeight="1">
      <c r="B114" s="265"/>
      <c r="C114" s="28"/>
      <c r="D114" s="28"/>
      <c r="E114" s="28"/>
      <c r="F114" s="28"/>
      <c r="G114" s="28"/>
      <c r="H114" s="45"/>
      <c r="I114" s="269"/>
      <c r="J114" s="45"/>
      <c r="K114" s="45"/>
      <c r="L114" s="265"/>
      <c r="M114" s="28"/>
      <c r="N114" s="28"/>
      <c r="O114" s="28"/>
      <c r="P114" s="28"/>
      <c r="Q114" s="28"/>
      <c r="R114" s="45"/>
      <c r="S114" s="269"/>
      <c r="T114" s="45"/>
      <c r="U114" s="45"/>
      <c r="V114" s="265"/>
      <c r="W114" s="28"/>
      <c r="X114" s="28"/>
      <c r="Y114" s="28"/>
      <c r="Z114" s="28"/>
      <c r="AA114" s="28"/>
      <c r="AB114" s="45"/>
      <c r="AC114" s="269"/>
      <c r="AD114" s="45"/>
    </row>
    <row r="115" spans="1:30" ht="13.5" customHeight="1">
      <c r="B115" s="265"/>
      <c r="C115" s="45" t="s">
        <v>695</v>
      </c>
      <c r="D115" s="28"/>
      <c r="E115" s="28"/>
      <c r="F115" s="28"/>
      <c r="G115" s="28"/>
      <c r="H115" s="45"/>
      <c r="I115" s="269"/>
      <c r="J115" s="45"/>
      <c r="K115" s="45"/>
      <c r="L115" s="265"/>
      <c r="M115" s="45" t="s">
        <v>693</v>
      </c>
      <c r="N115" s="28"/>
      <c r="O115" s="28"/>
      <c r="P115" s="28"/>
      <c r="Q115" s="28"/>
      <c r="R115" s="45"/>
      <c r="S115" s="269"/>
      <c r="T115" s="45"/>
      <c r="U115" s="45"/>
      <c r="V115" s="265"/>
      <c r="W115" s="45" t="s">
        <v>673</v>
      </c>
      <c r="X115" s="28"/>
      <c r="Y115" s="28"/>
      <c r="Z115" s="28"/>
      <c r="AA115" s="28"/>
      <c r="AB115" s="45"/>
      <c r="AC115" s="269"/>
      <c r="AD115" s="45"/>
    </row>
    <row r="116" spans="1:30" ht="13.5" customHeight="1">
      <c r="B116" s="265"/>
      <c r="C116" s="163"/>
      <c r="D116" s="163" t="s">
        <v>701</v>
      </c>
      <c r="E116" s="196"/>
      <c r="F116" s="163" t="s">
        <v>702</v>
      </c>
      <c r="G116" s="196"/>
      <c r="H116" s="163" t="s">
        <v>674</v>
      </c>
      <c r="I116" s="269"/>
      <c r="J116" s="45"/>
      <c r="K116" s="45"/>
      <c r="L116" s="265"/>
      <c r="M116" s="163"/>
      <c r="N116" s="163" t="s">
        <v>701</v>
      </c>
      <c r="O116" s="196"/>
      <c r="P116" s="163" t="s">
        <v>702</v>
      </c>
      <c r="Q116" s="196"/>
      <c r="R116" s="163" t="s">
        <v>80</v>
      </c>
      <c r="S116" s="269"/>
      <c r="T116" s="45"/>
      <c r="U116" s="45"/>
      <c r="V116" s="265"/>
      <c r="W116" s="163"/>
      <c r="X116" s="163" t="s">
        <v>701</v>
      </c>
      <c r="Y116" s="196"/>
      <c r="Z116" s="163" t="s">
        <v>702</v>
      </c>
      <c r="AA116" s="196"/>
      <c r="AB116" s="163" t="s">
        <v>80</v>
      </c>
      <c r="AC116" s="269"/>
      <c r="AD116" s="45"/>
    </row>
    <row r="117" spans="1:30" ht="13.5" customHeight="1">
      <c r="B117" s="265"/>
      <c r="C117" s="196" t="s">
        <v>373</v>
      </c>
      <c r="D117" s="124" t="str">
        <f ca="1">IF(E123=FALSE,"",TEXT(OFFSET(Calcu!$B$225,0,H109*3),H113))</f>
        <v/>
      </c>
      <c r="E117" s="196" t="s">
        <v>374</v>
      </c>
      <c r="F117" s="124" t="str">
        <f ca="1">IF(E123=FALSE,"",TEXT(OFFSET(Calcu!$C$225,0,H109*3),H113))</f>
        <v/>
      </c>
      <c r="G117" s="196" t="s">
        <v>651</v>
      </c>
      <c r="H117" s="124" t="str">
        <f ca="1">IF(E123=FALSE,"",TEXT(OFFSET(Calcu!$D$225,0,H109*3),H113))</f>
        <v/>
      </c>
      <c r="I117" s="269"/>
      <c r="J117" s="45"/>
      <c r="K117" s="45"/>
      <c r="L117" s="265"/>
      <c r="M117" s="196" t="s">
        <v>373</v>
      </c>
      <c r="N117" s="124" t="str">
        <f ca="1">IF(O123=FALSE,"",TEXT(OFFSET(Calcu!$B$225,0,R109*3),R113))</f>
        <v/>
      </c>
      <c r="O117" s="196" t="s">
        <v>374</v>
      </c>
      <c r="P117" s="124" t="str">
        <f ca="1">IF(O123=FALSE,"",TEXT(OFFSET(Calcu!$C$225,0,R109*3),R113))</f>
        <v/>
      </c>
      <c r="Q117" s="196" t="s">
        <v>651</v>
      </c>
      <c r="R117" s="124" t="str">
        <f ca="1">IF(O123=FALSE,"",TEXT(OFFSET(Calcu!$D$225,0,R109*3),R113))</f>
        <v/>
      </c>
      <c r="S117" s="269"/>
      <c r="T117" s="45"/>
      <c r="U117" s="45"/>
      <c r="V117" s="265"/>
      <c r="W117" s="196" t="s">
        <v>373</v>
      </c>
      <c r="X117" s="124" t="str">
        <f ca="1">IF(Y123=FALSE,"",TEXT(OFFSET(Calcu!$B$225,0,AB109*3),AB113))</f>
        <v/>
      </c>
      <c r="Y117" s="196" t="s">
        <v>374</v>
      </c>
      <c r="Z117" s="124" t="str">
        <f ca="1">IF(Y123=FALSE,"",TEXT(OFFSET(Calcu!$C$225,0,AB109*3),AB113))</f>
        <v/>
      </c>
      <c r="AA117" s="196" t="s">
        <v>651</v>
      </c>
      <c r="AB117" s="124" t="str">
        <f ca="1">IF(Y123=FALSE,"",TEXT(OFFSET(Calcu!$D$225,0,AB109*3),AB113))</f>
        <v/>
      </c>
      <c r="AC117" s="269"/>
      <c r="AD117" s="45"/>
    </row>
    <row r="118" spans="1:30" ht="13.5" customHeight="1">
      <c r="B118" s="265"/>
      <c r="C118" s="196" t="s">
        <v>375</v>
      </c>
      <c r="D118" s="124" t="str">
        <f ca="1">IF(E123=FALSE,"",TEXT(OFFSET(Calcu!$B$226,0,H109*3),H113))</f>
        <v/>
      </c>
      <c r="E118" s="196" t="s">
        <v>376</v>
      </c>
      <c r="F118" s="124" t="str">
        <f ca="1">IF(E123=FALSE,"",TEXT(OFFSET(Calcu!$C$226,0,H109*3),H113))</f>
        <v/>
      </c>
      <c r="G118" s="196" t="s">
        <v>377</v>
      </c>
      <c r="H118" s="124" t="str">
        <f ca="1">IF(E123=FALSE,"",TEXT(OFFSET(Calcu!$D$226,0,H109*3),H113))</f>
        <v/>
      </c>
      <c r="I118" s="269"/>
      <c r="J118" s="45"/>
      <c r="K118" s="45"/>
      <c r="L118" s="265"/>
      <c r="M118" s="196" t="s">
        <v>375</v>
      </c>
      <c r="N118" s="124" t="str">
        <f ca="1">IF(O123=FALSE,"",TEXT(OFFSET(Calcu!$B$226,0,R109*3),R113))</f>
        <v/>
      </c>
      <c r="O118" s="196" t="s">
        <v>376</v>
      </c>
      <c r="P118" s="124" t="str">
        <f ca="1">IF(O123=FALSE,"",TEXT(OFFSET(Calcu!$C$226,0,R109*3),R113))</f>
        <v/>
      </c>
      <c r="Q118" s="196" t="s">
        <v>377</v>
      </c>
      <c r="R118" s="124" t="str">
        <f ca="1">IF(O123=FALSE,"",TEXT(OFFSET(Calcu!$D$226,0,R109*3),R113))</f>
        <v/>
      </c>
      <c r="S118" s="269"/>
      <c r="T118" s="45"/>
      <c r="U118" s="45"/>
      <c r="V118" s="265"/>
      <c r="W118" s="196" t="s">
        <v>375</v>
      </c>
      <c r="X118" s="124" t="str">
        <f ca="1">IF(Y123=FALSE,"",TEXT(OFFSET(Calcu!$B$226,0,AB109*3),AB113))</f>
        <v/>
      </c>
      <c r="Y118" s="196" t="s">
        <v>376</v>
      </c>
      <c r="Z118" s="124" t="str">
        <f ca="1">IF(Y123=FALSE,"",TEXT(OFFSET(Calcu!$C$226,0,AB109*3),AB113))</f>
        <v/>
      </c>
      <c r="AA118" s="196" t="s">
        <v>377</v>
      </c>
      <c r="AB118" s="124" t="str">
        <f ca="1">IF(Y123=FALSE,"",TEXT(OFFSET(Calcu!$D$226,0,AB109*3),AB113))</f>
        <v/>
      </c>
      <c r="AC118" s="269"/>
      <c r="AD118" s="45"/>
    </row>
    <row r="119" spans="1:30" ht="13.5" customHeight="1">
      <c r="B119" s="265"/>
      <c r="C119" s="196" t="s">
        <v>378</v>
      </c>
      <c r="D119" s="124" t="str">
        <f ca="1">IF(E123=FALSE,"",TEXT(OFFSET(Calcu!$B$227,0,H109*3),H113))</f>
        <v/>
      </c>
      <c r="E119" s="196" t="s">
        <v>379</v>
      </c>
      <c r="F119" s="124" t="str">
        <f ca="1">IF(E123=FALSE,"",TEXT(OFFSET(Calcu!$C$227,0,H109*3),H113))</f>
        <v/>
      </c>
      <c r="G119" s="196" t="s">
        <v>380</v>
      </c>
      <c r="H119" s="124" t="str">
        <f ca="1">IF(E123=FALSE,"",TEXT(OFFSET(Calcu!$D$227,0,H109*3),H113))</f>
        <v/>
      </c>
      <c r="I119" s="269"/>
      <c r="J119" s="45"/>
      <c r="K119" s="45"/>
      <c r="L119" s="265"/>
      <c r="M119" s="196" t="s">
        <v>378</v>
      </c>
      <c r="N119" s="124" t="str">
        <f ca="1">IF(O123=FALSE,"",TEXT(OFFSET(Calcu!$B$227,0,R109*3),R113))</f>
        <v/>
      </c>
      <c r="O119" s="196" t="s">
        <v>379</v>
      </c>
      <c r="P119" s="124" t="str">
        <f ca="1">IF(O123=FALSE,"",TEXT(OFFSET(Calcu!$C$227,0,R109*3),R113))</f>
        <v/>
      </c>
      <c r="Q119" s="196" t="s">
        <v>380</v>
      </c>
      <c r="R119" s="124" t="str">
        <f ca="1">IF(O123=FALSE,"",TEXT(OFFSET(Calcu!$D$227,0,R109*3),R113))</f>
        <v/>
      </c>
      <c r="S119" s="269"/>
      <c r="T119" s="45"/>
      <c r="U119" s="45"/>
      <c r="V119" s="265"/>
      <c r="W119" s="196" t="s">
        <v>378</v>
      </c>
      <c r="X119" s="124" t="str">
        <f ca="1">IF(Y123=FALSE,"",TEXT(OFFSET(Calcu!$B$227,0,AB109*3),AB113))</f>
        <v/>
      </c>
      <c r="Y119" s="196" t="s">
        <v>379</v>
      </c>
      <c r="Z119" s="124" t="str">
        <f ca="1">IF(Y123=FALSE,"",TEXT(OFFSET(Calcu!$C$227,0,AB109*3),AB113))</f>
        <v/>
      </c>
      <c r="AA119" s="196" t="s">
        <v>380</v>
      </c>
      <c r="AB119" s="124" t="str">
        <f ca="1">IF(Y123=FALSE,"",TEXT(OFFSET(Calcu!$D$227,0,AB109*3),AB113))</f>
        <v/>
      </c>
      <c r="AC119" s="269"/>
      <c r="AD119" s="45"/>
    </row>
    <row r="120" spans="1:30" ht="13.5" customHeight="1">
      <c r="B120" s="265"/>
      <c r="C120" s="196" t="s">
        <v>381</v>
      </c>
      <c r="D120" s="124" t="str">
        <f ca="1">IF(E123=FALSE,"",TEXT(OFFSET(Calcu!$B$228,0,H109*3),H113))</f>
        <v/>
      </c>
      <c r="E120" s="196" t="s">
        <v>382</v>
      </c>
      <c r="F120" s="124" t="str">
        <f ca="1">IF(E123=FALSE,"",TEXT(OFFSET(Calcu!$C$228,0,H109*3),H113))</f>
        <v/>
      </c>
      <c r="G120" s="196" t="s">
        <v>383</v>
      </c>
      <c r="H120" s="124" t="str">
        <f ca="1">IF(E123=FALSE,"",TEXT(OFFSET(Calcu!$D$228,0,H109*3),H113))</f>
        <v/>
      </c>
      <c r="I120" s="269"/>
      <c r="J120" s="45"/>
      <c r="K120" s="45"/>
      <c r="L120" s="265"/>
      <c r="M120" s="196" t="s">
        <v>381</v>
      </c>
      <c r="N120" s="124" t="str">
        <f ca="1">IF(O123=FALSE,"",TEXT(OFFSET(Calcu!$B$228,0,R109*3),R113))</f>
        <v/>
      </c>
      <c r="O120" s="196" t="s">
        <v>382</v>
      </c>
      <c r="P120" s="124" t="str">
        <f ca="1">IF(O123=FALSE,"",TEXT(OFFSET(Calcu!$C$228,0,R109*3),R113))</f>
        <v/>
      </c>
      <c r="Q120" s="196" t="s">
        <v>383</v>
      </c>
      <c r="R120" s="124" t="str">
        <f ca="1">IF(O123=FALSE,"",TEXT(OFFSET(Calcu!$D$228,0,R109*3),R113))</f>
        <v/>
      </c>
      <c r="S120" s="269"/>
      <c r="T120" s="45"/>
      <c r="U120" s="45"/>
      <c r="V120" s="265"/>
      <c r="W120" s="196" t="s">
        <v>381</v>
      </c>
      <c r="X120" s="124" t="str">
        <f ca="1">IF(Y123=FALSE,"",TEXT(OFFSET(Calcu!$B$228,0,AB109*3),AB113))</f>
        <v/>
      </c>
      <c r="Y120" s="196" t="s">
        <v>382</v>
      </c>
      <c r="Z120" s="124" t="str">
        <f ca="1">IF(Y123=FALSE,"",TEXT(OFFSET(Calcu!$C$228,0,AB109*3),AB113))</f>
        <v/>
      </c>
      <c r="AA120" s="196" t="s">
        <v>383</v>
      </c>
      <c r="AB120" s="124" t="str">
        <f ca="1">IF(Y123=FALSE,"",TEXT(OFFSET(Calcu!$D$228,0,AB109*3),AB113))</f>
        <v/>
      </c>
      <c r="AC120" s="269"/>
      <c r="AD120" s="45"/>
    </row>
    <row r="121" spans="1:30" ht="13.5" customHeight="1">
      <c r="B121" s="265"/>
      <c r="C121" s="196" t="s">
        <v>384</v>
      </c>
      <c r="D121" s="124" t="str">
        <f ca="1">IF(E123=FALSE,"",TEXT(OFFSET(Calcu!$B$229,0,H109*3),H113))</f>
        <v/>
      </c>
      <c r="E121" s="196" t="s">
        <v>385</v>
      </c>
      <c r="F121" s="124" t="str">
        <f ca="1">IF(E123=FALSE,"",TEXT(OFFSET(Calcu!$C$229,0,H109*3),H113))</f>
        <v/>
      </c>
      <c r="G121" s="196" t="s">
        <v>386</v>
      </c>
      <c r="H121" s="124" t="str">
        <f ca="1">IF(E123=FALSE,"",TEXT(OFFSET(Calcu!$D$229,0,H109*3),H113))</f>
        <v/>
      </c>
      <c r="I121" s="269"/>
      <c r="J121" s="45"/>
      <c r="K121" s="45"/>
      <c r="L121" s="265"/>
      <c r="M121" s="196" t="s">
        <v>384</v>
      </c>
      <c r="N121" s="124" t="str">
        <f ca="1">IF(O123=FALSE,"",TEXT(OFFSET(Calcu!$B$229,0,R109*3),R113))</f>
        <v/>
      </c>
      <c r="O121" s="196" t="s">
        <v>385</v>
      </c>
      <c r="P121" s="124" t="str">
        <f ca="1">IF(O123=FALSE,"",TEXT(OFFSET(Calcu!$C$229,0,R109*3),R113))</f>
        <v/>
      </c>
      <c r="Q121" s="196" t="s">
        <v>386</v>
      </c>
      <c r="R121" s="124" t="str">
        <f ca="1">IF(O123=FALSE,"",TEXT(OFFSET(Calcu!$D$229,0,R109*3),R113))</f>
        <v/>
      </c>
      <c r="S121" s="269"/>
      <c r="T121" s="45"/>
      <c r="U121" s="45"/>
      <c r="V121" s="265"/>
      <c r="W121" s="196" t="s">
        <v>384</v>
      </c>
      <c r="X121" s="124" t="str">
        <f ca="1">IF(Y123=FALSE,"",TEXT(OFFSET(Calcu!$B$229,0,AB109*3),AB113))</f>
        <v/>
      </c>
      <c r="Y121" s="196" t="s">
        <v>385</v>
      </c>
      <c r="Z121" s="124" t="str">
        <f ca="1">IF(Y123=FALSE,"",TEXT(OFFSET(Calcu!$C$229,0,AB109*3),AB113))</f>
        <v/>
      </c>
      <c r="AA121" s="196" t="s">
        <v>386</v>
      </c>
      <c r="AB121" s="124" t="str">
        <f ca="1">IF(Y123=FALSE,"",TEXT(OFFSET(Calcu!$D$229,0,AB109*3),AB113))</f>
        <v/>
      </c>
      <c r="AC121" s="269"/>
      <c r="AD121" s="45"/>
    </row>
    <row r="122" spans="1:30" ht="13.5" customHeight="1">
      <c r="B122" s="265"/>
      <c r="C122" s="196" t="s">
        <v>387</v>
      </c>
      <c r="D122" s="124" t="str">
        <f ca="1">IF(E123=FALSE,"",TEXT(OFFSET(Calcu!$B$230,0,H109*3),H113))</f>
        <v/>
      </c>
      <c r="E122" s="196" t="s">
        <v>388</v>
      </c>
      <c r="F122" s="124" t="str">
        <f ca="1">IF(E123=FALSE,"",TEXT(OFFSET(Calcu!$C$230,0,H109*3),H113))</f>
        <v/>
      </c>
      <c r="G122" s="196" t="s">
        <v>651</v>
      </c>
      <c r="H122" s="124" t="str">
        <f ca="1">IF(E123=FALSE,"",TEXT(OFFSET(Calcu!$D$230,0,H109*3),H113))</f>
        <v/>
      </c>
      <c r="I122" s="269"/>
      <c r="J122" s="45"/>
      <c r="K122" s="45"/>
      <c r="L122" s="265"/>
      <c r="M122" s="196" t="s">
        <v>387</v>
      </c>
      <c r="N122" s="124" t="str">
        <f ca="1">IF(O123=FALSE,"",TEXT(OFFSET(Calcu!$B$230,0,R109*3),R113))</f>
        <v/>
      </c>
      <c r="O122" s="196" t="s">
        <v>388</v>
      </c>
      <c r="P122" s="124" t="str">
        <f ca="1">IF(O123=FALSE,"",TEXT(OFFSET(Calcu!$C$230,0,R109*3),R113))</f>
        <v/>
      </c>
      <c r="Q122" s="196" t="s">
        <v>651</v>
      </c>
      <c r="R122" s="124" t="str">
        <f ca="1">IF(O123=FALSE,"",TEXT(OFFSET(Calcu!$D$230,0,R109*3),R113))</f>
        <v/>
      </c>
      <c r="S122" s="269"/>
      <c r="T122" s="45"/>
      <c r="U122" s="45"/>
      <c r="V122" s="265"/>
      <c r="W122" s="196" t="s">
        <v>387</v>
      </c>
      <c r="X122" s="124" t="str">
        <f ca="1">IF(Y123=FALSE,"",TEXT(OFFSET(Calcu!$B$230,0,AB109*3),AB113))</f>
        <v/>
      </c>
      <c r="Y122" s="196" t="s">
        <v>388</v>
      </c>
      <c r="Z122" s="124" t="str">
        <f ca="1">IF(Y123=FALSE,"",TEXT(OFFSET(Calcu!$C$230,0,AB109*3),AB113))</f>
        <v/>
      </c>
      <c r="AA122" s="196" t="s">
        <v>651</v>
      </c>
      <c r="AB122" s="124" t="str">
        <f ca="1">IF(Y123=FALSE,"",TEXT(OFFSET(Calcu!$D$230,0,AB109*3),AB113))</f>
        <v/>
      </c>
      <c r="AC122" s="269"/>
      <c r="AD122" s="45"/>
    </row>
    <row r="123" spans="1:30" ht="13.5" customHeight="1">
      <c r="B123" s="265"/>
      <c r="C123" s="196" t="s">
        <v>389</v>
      </c>
      <c r="D123" s="124" t="str">
        <f ca="1">IF(E123=FALSE,"",TEXT(OFFSET(Calcu!$B$231,0,H109*3),H113))</f>
        <v/>
      </c>
      <c r="E123" s="271" t="b">
        <f ca="1">OFFSET(Calcu!$AC$17,H109+1,0)</f>
        <v>0</v>
      </c>
      <c r="F123" s="28"/>
      <c r="G123" s="28"/>
      <c r="H123" s="28"/>
      <c r="I123" s="269"/>
      <c r="J123" s="45"/>
      <c r="K123" s="45"/>
      <c r="L123" s="265"/>
      <c r="M123" s="196" t="s">
        <v>389</v>
      </c>
      <c r="N123" s="124" t="str">
        <f ca="1">IF(O123=FALSE,"",TEXT(OFFSET(Calcu!$B$231,0,R109*3),R113))</f>
        <v/>
      </c>
      <c r="O123" s="271" t="b">
        <f ca="1">OFFSET(Calcu!$AC$17,R109+1,0)</f>
        <v>0</v>
      </c>
      <c r="P123" s="28"/>
      <c r="Q123" s="28"/>
      <c r="R123" s="28"/>
      <c r="S123" s="269"/>
      <c r="T123" s="45"/>
      <c r="U123" s="45"/>
      <c r="V123" s="265"/>
      <c r="W123" s="196" t="s">
        <v>389</v>
      </c>
      <c r="X123" s="124" t="str">
        <f ca="1">IF(Y123=FALSE,"",TEXT(OFFSET(Calcu!$B$231,0,AB109*3),AB113))</f>
        <v/>
      </c>
      <c r="Y123" s="271" t="b">
        <f ca="1">OFFSET(Calcu!$AC$17,AB109+1,0)</f>
        <v>0</v>
      </c>
      <c r="Z123" s="28"/>
      <c r="AA123" s="28"/>
      <c r="AB123" s="28"/>
      <c r="AC123" s="269"/>
      <c r="AD123" s="45"/>
    </row>
    <row r="124" spans="1:30" ht="13.5" customHeight="1">
      <c r="B124" s="272"/>
      <c r="C124" s="273"/>
      <c r="D124" s="273"/>
      <c r="E124" s="273"/>
      <c r="F124" s="273"/>
      <c r="G124" s="273"/>
      <c r="H124" s="274"/>
      <c r="I124" s="275"/>
      <c r="J124" s="45"/>
      <c r="K124" s="45"/>
      <c r="L124" s="272"/>
      <c r="M124" s="273"/>
      <c r="N124" s="273"/>
      <c r="O124" s="273"/>
      <c r="P124" s="273"/>
      <c r="Q124" s="273"/>
      <c r="R124" s="274"/>
      <c r="S124" s="275"/>
      <c r="T124" s="45"/>
      <c r="U124" s="45"/>
      <c r="V124" s="272"/>
      <c r="W124" s="273"/>
      <c r="X124" s="273"/>
      <c r="Y124" s="273"/>
      <c r="Z124" s="273"/>
      <c r="AA124" s="273"/>
      <c r="AB124" s="274"/>
      <c r="AC124" s="275"/>
      <c r="AD124" s="45"/>
    </row>
    <row r="125" spans="1:30" s="28" customFormat="1" ht="15" customHeight="1">
      <c r="A125" s="45"/>
      <c r="B125" s="261"/>
      <c r="C125" s="262"/>
      <c r="D125" s="262"/>
      <c r="E125" s="263"/>
      <c r="F125" s="263"/>
      <c r="G125" s="263"/>
      <c r="H125" s="263"/>
      <c r="I125" s="264"/>
      <c r="J125" s="25"/>
      <c r="K125" s="25"/>
      <c r="L125" s="261"/>
      <c r="M125" s="262"/>
      <c r="N125" s="262"/>
      <c r="O125" s="263"/>
      <c r="P125" s="263"/>
      <c r="Q125" s="263"/>
      <c r="R125" s="263"/>
      <c r="S125" s="264"/>
      <c r="T125" s="25"/>
      <c r="U125" s="25"/>
      <c r="V125" s="261"/>
      <c r="W125" s="262"/>
      <c r="X125" s="262"/>
      <c r="Y125" s="263"/>
      <c r="Z125" s="263"/>
      <c r="AA125" s="263"/>
      <c r="AB125" s="263"/>
      <c r="AC125" s="264"/>
      <c r="AD125" s="25"/>
    </row>
    <row r="126" spans="1:30" ht="13.5" customHeight="1">
      <c r="B126" s="265"/>
      <c r="C126" s="45" t="s">
        <v>654</v>
      </c>
      <c r="D126" s="28"/>
      <c r="E126" s="28"/>
      <c r="F126" s="25"/>
      <c r="G126" s="266" t="s">
        <v>652</v>
      </c>
      <c r="H126" s="267">
        <f>H109+3</f>
        <v>21</v>
      </c>
      <c r="I126" s="268"/>
      <c r="J126" s="25"/>
      <c r="K126" s="25"/>
      <c r="L126" s="265"/>
      <c r="M126" s="45" t="s">
        <v>678</v>
      </c>
      <c r="N126" s="28"/>
      <c r="O126" s="28"/>
      <c r="P126" s="25"/>
      <c r="Q126" s="266" t="s">
        <v>686</v>
      </c>
      <c r="R126" s="267">
        <f>H126+1</f>
        <v>22</v>
      </c>
      <c r="S126" s="268"/>
      <c r="T126" s="25"/>
      <c r="U126" s="25"/>
      <c r="V126" s="265"/>
      <c r="W126" s="45" t="s">
        <v>696</v>
      </c>
      <c r="X126" s="28"/>
      <c r="Y126" s="28"/>
      <c r="Z126" s="25"/>
      <c r="AA126" s="266" t="s">
        <v>663</v>
      </c>
      <c r="AB126" s="267">
        <f>R126+1</f>
        <v>23</v>
      </c>
      <c r="AC126" s="268"/>
      <c r="AD126" s="25"/>
    </row>
    <row r="127" spans="1:30" ht="13.5" customHeight="1">
      <c r="B127" s="265"/>
      <c r="C127" s="163"/>
      <c r="D127" s="126" t="s">
        <v>669</v>
      </c>
      <c r="E127" s="126" t="s">
        <v>697</v>
      </c>
      <c r="F127" s="126" t="s">
        <v>172</v>
      </c>
      <c r="G127" s="126" t="s">
        <v>687</v>
      </c>
      <c r="H127" s="126" t="s">
        <v>688</v>
      </c>
      <c r="I127" s="269"/>
      <c r="J127" s="45"/>
      <c r="K127" s="45"/>
      <c r="L127" s="265"/>
      <c r="M127" s="163"/>
      <c r="N127" s="126" t="s">
        <v>690</v>
      </c>
      <c r="O127" s="126" t="s">
        <v>679</v>
      </c>
      <c r="P127" s="126" t="s">
        <v>172</v>
      </c>
      <c r="Q127" s="126" t="s">
        <v>670</v>
      </c>
      <c r="R127" s="126" t="s">
        <v>688</v>
      </c>
      <c r="S127" s="269"/>
      <c r="T127" s="45"/>
      <c r="U127" s="45"/>
      <c r="V127" s="265"/>
      <c r="W127" s="163"/>
      <c r="X127" s="126" t="s">
        <v>669</v>
      </c>
      <c r="Y127" s="126" t="s">
        <v>679</v>
      </c>
      <c r="Z127" s="126" t="s">
        <v>172</v>
      </c>
      <c r="AA127" s="126" t="s">
        <v>687</v>
      </c>
      <c r="AB127" s="126" t="s">
        <v>668</v>
      </c>
      <c r="AC127" s="269"/>
      <c r="AD127" s="45"/>
    </row>
    <row r="128" spans="1:30" ht="13.5" customHeight="1">
      <c r="B128" s="265"/>
      <c r="C128" s="163" t="s">
        <v>691</v>
      </c>
      <c r="D128" s="124" t="e">
        <f ca="1">TEXT(OFFSET(Calcu!$P$17,H126+1,0),H129)</f>
        <v>#DIV/0!</v>
      </c>
      <c r="E128" s="124" t="e">
        <f ca="1">TEXT(OFFSET(Calcu!$Q$17,H126+1,0),H129)</f>
        <v>#N/A</v>
      </c>
      <c r="F128" s="195">
        <f ca="1">OFFSET(Calcu!$R$17,H126+1,0)</f>
        <v>0</v>
      </c>
      <c r="G128" s="124">
        <f ca="1">OFFSET(Calcu!$S$17,H126+1,0)</f>
        <v>0</v>
      </c>
      <c r="H128" s="124">
        <f ca="1">OFFSET(Calcu!$Y$17,H126+1,0)</f>
        <v>0</v>
      </c>
      <c r="I128" s="269"/>
      <c r="J128" s="45"/>
      <c r="K128" s="45"/>
      <c r="L128" s="265"/>
      <c r="M128" s="163" t="s">
        <v>682</v>
      </c>
      <c r="N128" s="124" t="e">
        <f ca="1">TEXT(OFFSET(Calcu!$P$17,R126+1,0),R129)</f>
        <v>#DIV/0!</v>
      </c>
      <c r="O128" s="124" t="e">
        <f ca="1">TEXT(OFFSET(Calcu!$Q$17,R126+1,0),R129)</f>
        <v>#N/A</v>
      </c>
      <c r="P128" s="195">
        <f ca="1">OFFSET(Calcu!$R$17,R126+1,0)</f>
        <v>0</v>
      </c>
      <c r="Q128" s="124">
        <f ca="1">OFFSET(Calcu!$S$17,R126+1,0)</f>
        <v>0</v>
      </c>
      <c r="R128" s="124">
        <f ca="1">OFFSET(Calcu!$Y$17,R126+1,0)</f>
        <v>0</v>
      </c>
      <c r="S128" s="269"/>
      <c r="T128" s="45"/>
      <c r="U128" s="45"/>
      <c r="V128" s="265"/>
      <c r="W128" s="163" t="s">
        <v>671</v>
      </c>
      <c r="X128" s="124" t="e">
        <f ca="1">TEXT(OFFSET(Calcu!$P$17,AB126+1,0),AB129)</f>
        <v>#DIV/0!</v>
      </c>
      <c r="Y128" s="124" t="e">
        <f ca="1">TEXT(OFFSET(Calcu!$Q$17,AB126+1,0),AB129)</f>
        <v>#N/A</v>
      </c>
      <c r="Z128" s="195">
        <f ca="1">OFFSET(Calcu!$R$17,AB126+1,0)</f>
        <v>0</v>
      </c>
      <c r="AA128" s="124">
        <f ca="1">OFFSET(Calcu!$S$17,AB126+1,0)</f>
        <v>0</v>
      </c>
      <c r="AB128" s="124">
        <f ca="1">OFFSET(Calcu!$Y$17,AB126+1,0)</f>
        <v>0</v>
      </c>
      <c r="AC128" s="269"/>
      <c r="AD128" s="45"/>
    </row>
    <row r="129" spans="1:30" ht="13.5" customHeight="1">
      <c r="B129" s="265"/>
      <c r="C129" s="163" t="s">
        <v>681</v>
      </c>
      <c r="D129" s="124" t="e">
        <f ca="1">TEXT(OFFSET(Calcu!$L$17,H126+1,0),H129)</f>
        <v>#DIV/0!</v>
      </c>
      <c r="E129" s="124" t="e">
        <f ca="1">TEXT(OFFSET(Calcu!$M$17,H126+1,0),H129)</f>
        <v>#DIV/0!</v>
      </c>
      <c r="F129" s="195">
        <f ca="1">OFFSET(Calcu!$I$17,H126+1,0)</f>
        <v>0</v>
      </c>
      <c r="G129" s="124"/>
      <c r="H129" s="270" t="e">
        <f ca="1">OFFSET(Calcu!$BE$17,H126+1,0)</f>
        <v>#N/A</v>
      </c>
      <c r="I129" s="269"/>
      <c r="J129" s="45"/>
      <c r="K129" s="45"/>
      <c r="L129" s="265"/>
      <c r="M129" s="163" t="s">
        <v>681</v>
      </c>
      <c r="N129" s="124" t="e">
        <f ca="1">TEXT(OFFSET(Calcu!$L$17,R126+1,0),R129)</f>
        <v>#DIV/0!</v>
      </c>
      <c r="O129" s="124" t="e">
        <f ca="1">TEXT(OFFSET(Calcu!$M$17,R126+1,0),R129)</f>
        <v>#DIV/0!</v>
      </c>
      <c r="P129" s="195">
        <f ca="1">OFFSET(Calcu!$I$17,R126+1,0)</f>
        <v>0</v>
      </c>
      <c r="Q129" s="124"/>
      <c r="R129" s="270" t="e">
        <f ca="1">OFFSET(Calcu!$BE$17,R126+1,0)</f>
        <v>#N/A</v>
      </c>
      <c r="S129" s="269"/>
      <c r="T129" s="45"/>
      <c r="U129" s="45"/>
      <c r="V129" s="265"/>
      <c r="W129" s="163" t="s">
        <v>692</v>
      </c>
      <c r="X129" s="124" t="e">
        <f ca="1">TEXT(OFFSET(Calcu!$L$17,AB126+1,0),AB129)</f>
        <v>#DIV/0!</v>
      </c>
      <c r="Y129" s="124" t="e">
        <f ca="1">TEXT(OFFSET(Calcu!$M$17,AB126+1,0),AB129)</f>
        <v>#DIV/0!</v>
      </c>
      <c r="Z129" s="195">
        <f ca="1">OFFSET(Calcu!$I$17,AB126+1,0)</f>
        <v>0</v>
      </c>
      <c r="AA129" s="124"/>
      <c r="AB129" s="270" t="e">
        <f ca="1">OFFSET(Calcu!$BE$17,AB126+1,0)</f>
        <v>#N/A</v>
      </c>
      <c r="AC129" s="269"/>
      <c r="AD129" s="45"/>
    </row>
    <row r="130" spans="1:30" ht="13.5" customHeight="1">
      <c r="B130" s="265"/>
      <c r="C130" s="163" t="s">
        <v>672</v>
      </c>
      <c r="D130" s="124" t="e">
        <f ca="1">TEXT(OFFSET(Calcu!$U$17,H126+1,0),H129)</f>
        <v>#DIV/0!</v>
      </c>
      <c r="E130" s="124" t="e">
        <f ca="1">TEXT(OFFSET(Calcu!$V$17,H126+1,0),H129)</f>
        <v>#N/A</v>
      </c>
      <c r="F130" s="195">
        <f ca="1">OFFSET(Calcu!$W$17,H126+1,0)</f>
        <v>0</v>
      </c>
      <c r="G130" s="124">
        <f ca="1">OFFSET(Calcu!$X$17,H126+1,0)</f>
        <v>0</v>
      </c>
      <c r="H130" s="270" t="e">
        <f ca="1">OFFSET(Calcu!$BF$17,H126+1,0)</f>
        <v>#N/A</v>
      </c>
      <c r="I130" s="269"/>
      <c r="J130" s="45"/>
      <c r="K130" s="45"/>
      <c r="L130" s="265"/>
      <c r="M130" s="163" t="s">
        <v>672</v>
      </c>
      <c r="N130" s="124" t="e">
        <f ca="1">TEXT(OFFSET(Calcu!$U$17,R126+1,0),R129)</f>
        <v>#DIV/0!</v>
      </c>
      <c r="O130" s="124" t="e">
        <f ca="1">TEXT(OFFSET(Calcu!$V$17,R126+1,0),R129)</f>
        <v>#N/A</v>
      </c>
      <c r="P130" s="195">
        <f ca="1">OFFSET(Calcu!$W$17,R126+1,0)</f>
        <v>0</v>
      </c>
      <c r="Q130" s="124">
        <f ca="1">OFFSET(Calcu!$X$17,R126+1,0)</f>
        <v>0</v>
      </c>
      <c r="R130" s="270" t="e">
        <f ca="1">OFFSET(Calcu!$BF$17,R126+1,0)</f>
        <v>#N/A</v>
      </c>
      <c r="S130" s="269"/>
      <c r="T130" s="45"/>
      <c r="U130" s="45"/>
      <c r="V130" s="265"/>
      <c r="W130" s="163" t="s">
        <v>672</v>
      </c>
      <c r="X130" s="124" t="e">
        <f ca="1">TEXT(OFFSET(Calcu!$U$17,AB126+1,0),AB129)</f>
        <v>#DIV/0!</v>
      </c>
      <c r="Y130" s="124" t="e">
        <f ca="1">TEXT(OFFSET(Calcu!$V$17,AB126+1,0),AB129)</f>
        <v>#N/A</v>
      </c>
      <c r="Z130" s="195">
        <f ca="1">OFFSET(Calcu!$W$17,AB126+1,0)</f>
        <v>0</v>
      </c>
      <c r="AA130" s="124">
        <f ca="1">OFFSET(Calcu!$X$17,AB126+1,0)</f>
        <v>0</v>
      </c>
      <c r="AB130" s="270" t="e">
        <f ca="1">OFFSET(Calcu!$BF$17,AB126+1,0)</f>
        <v>#N/A</v>
      </c>
      <c r="AC130" s="269"/>
      <c r="AD130" s="45"/>
    </row>
    <row r="131" spans="1:30" ht="13.5" customHeight="1">
      <c r="B131" s="265"/>
      <c r="C131" s="28"/>
      <c r="D131" s="28"/>
      <c r="E131" s="28"/>
      <c r="F131" s="28"/>
      <c r="G131" s="28"/>
      <c r="H131" s="45"/>
      <c r="I131" s="269"/>
      <c r="J131" s="45"/>
      <c r="K131" s="45"/>
      <c r="L131" s="265"/>
      <c r="M131" s="28"/>
      <c r="N131" s="28"/>
      <c r="O131" s="28"/>
      <c r="P131" s="28"/>
      <c r="Q131" s="28"/>
      <c r="R131" s="45"/>
      <c r="S131" s="269"/>
      <c r="T131" s="45"/>
      <c r="U131" s="45"/>
      <c r="V131" s="265"/>
      <c r="W131" s="28"/>
      <c r="X131" s="28"/>
      <c r="Y131" s="28"/>
      <c r="Z131" s="28"/>
      <c r="AA131" s="28"/>
      <c r="AB131" s="45"/>
      <c r="AC131" s="269"/>
      <c r="AD131" s="45"/>
    </row>
    <row r="132" spans="1:30" ht="13.5" customHeight="1">
      <c r="B132" s="265"/>
      <c r="C132" s="45" t="s">
        <v>673</v>
      </c>
      <c r="D132" s="28"/>
      <c r="E132" s="28"/>
      <c r="F132" s="28"/>
      <c r="G132" s="28"/>
      <c r="H132" s="45"/>
      <c r="I132" s="269"/>
      <c r="J132" s="45"/>
      <c r="K132" s="45"/>
      <c r="L132" s="265"/>
      <c r="M132" s="45" t="s">
        <v>673</v>
      </c>
      <c r="N132" s="28"/>
      <c r="O132" s="28"/>
      <c r="P132" s="28"/>
      <c r="Q132" s="28"/>
      <c r="R132" s="45"/>
      <c r="S132" s="269"/>
      <c r="T132" s="45"/>
      <c r="U132" s="45"/>
      <c r="V132" s="265"/>
      <c r="W132" s="45" t="s">
        <v>693</v>
      </c>
      <c r="X132" s="28"/>
      <c r="Y132" s="28"/>
      <c r="Z132" s="28"/>
      <c r="AA132" s="28"/>
      <c r="AB132" s="45"/>
      <c r="AC132" s="269"/>
      <c r="AD132" s="45"/>
    </row>
    <row r="133" spans="1:30" ht="13.5" customHeight="1">
      <c r="B133" s="265"/>
      <c r="C133" s="163"/>
      <c r="D133" s="163" t="s">
        <v>701</v>
      </c>
      <c r="E133" s="196"/>
      <c r="F133" s="163" t="s">
        <v>702</v>
      </c>
      <c r="G133" s="196"/>
      <c r="H133" s="163" t="s">
        <v>689</v>
      </c>
      <c r="I133" s="269"/>
      <c r="J133" s="45"/>
      <c r="K133" s="45"/>
      <c r="L133" s="265"/>
      <c r="M133" s="163"/>
      <c r="N133" s="163" t="s">
        <v>701</v>
      </c>
      <c r="O133" s="196"/>
      <c r="P133" s="163" t="s">
        <v>702</v>
      </c>
      <c r="Q133" s="196"/>
      <c r="R133" s="163" t="s">
        <v>674</v>
      </c>
      <c r="S133" s="269"/>
      <c r="T133" s="45"/>
      <c r="U133" s="45"/>
      <c r="V133" s="265"/>
      <c r="W133" s="163"/>
      <c r="X133" s="163" t="s">
        <v>701</v>
      </c>
      <c r="Y133" s="196"/>
      <c r="Z133" s="163" t="s">
        <v>702</v>
      </c>
      <c r="AA133" s="196"/>
      <c r="AB133" s="163" t="s">
        <v>674</v>
      </c>
      <c r="AC133" s="269"/>
      <c r="AD133" s="45"/>
    </row>
    <row r="134" spans="1:30" ht="13.5" customHeight="1">
      <c r="B134" s="265"/>
      <c r="C134" s="196" t="s">
        <v>373</v>
      </c>
      <c r="D134" s="124" t="str">
        <f ca="1">IF(E140=FALSE,"",TEXT(OFFSET(Calcu!$B$225,0,H126*3),H130))</f>
        <v/>
      </c>
      <c r="E134" s="196" t="s">
        <v>374</v>
      </c>
      <c r="F134" s="124" t="str">
        <f ca="1">IF(E140=FALSE,"",TEXT(OFFSET(Calcu!$C$225,0,H126*3),H130))</f>
        <v/>
      </c>
      <c r="G134" s="196" t="s">
        <v>676</v>
      </c>
      <c r="H134" s="124" t="str">
        <f ca="1">IF(E140=FALSE,"",TEXT(OFFSET(Calcu!$D$225,0,H126*3),H130))</f>
        <v/>
      </c>
      <c r="I134" s="269"/>
      <c r="J134" s="45"/>
      <c r="K134" s="45"/>
      <c r="L134" s="265"/>
      <c r="M134" s="196" t="s">
        <v>373</v>
      </c>
      <c r="N134" s="124" t="str">
        <f ca="1">IF(O140=FALSE,"",TEXT(OFFSET(Calcu!$B$225,0,R126*3),R130))</f>
        <v/>
      </c>
      <c r="O134" s="196" t="s">
        <v>374</v>
      </c>
      <c r="P134" s="124" t="str">
        <f ca="1">IF(O140=FALSE,"",TEXT(OFFSET(Calcu!$C$225,0,R126*3),R130))</f>
        <v/>
      </c>
      <c r="Q134" s="196" t="s">
        <v>676</v>
      </c>
      <c r="R134" s="124" t="str">
        <f ca="1">IF(O140=FALSE,"",TEXT(OFFSET(Calcu!$D$225,0,R126*3),R130))</f>
        <v/>
      </c>
      <c r="S134" s="269"/>
      <c r="T134" s="45"/>
      <c r="U134" s="45"/>
      <c r="V134" s="265"/>
      <c r="W134" s="196" t="s">
        <v>373</v>
      </c>
      <c r="X134" s="124" t="str">
        <f ca="1">IF(Y140=FALSE,"",TEXT(OFFSET(Calcu!$B$225,0,AB126*3),AB130))</f>
        <v/>
      </c>
      <c r="Y134" s="196" t="s">
        <v>374</v>
      </c>
      <c r="Z134" s="124" t="str">
        <f ca="1">IF(Y140=FALSE,"",TEXT(OFFSET(Calcu!$C$225,0,AB126*3),AB130))</f>
        <v/>
      </c>
      <c r="AA134" s="196" t="s">
        <v>684</v>
      </c>
      <c r="AB134" s="124" t="str">
        <f ca="1">IF(Y140=FALSE,"",TEXT(OFFSET(Calcu!$D$225,0,AB126*3),AB130))</f>
        <v/>
      </c>
      <c r="AC134" s="269"/>
      <c r="AD134" s="45"/>
    </row>
    <row r="135" spans="1:30" ht="13.5" customHeight="1">
      <c r="B135" s="265"/>
      <c r="C135" s="196" t="s">
        <v>375</v>
      </c>
      <c r="D135" s="124" t="str">
        <f ca="1">IF(E140=FALSE,"",TEXT(OFFSET(Calcu!$B$226,0,H126*3),H130))</f>
        <v/>
      </c>
      <c r="E135" s="196" t="s">
        <v>376</v>
      </c>
      <c r="F135" s="124" t="str">
        <f ca="1">IF(E140=FALSE,"",TEXT(OFFSET(Calcu!$C$226,0,H126*3),H130))</f>
        <v/>
      </c>
      <c r="G135" s="196" t="s">
        <v>377</v>
      </c>
      <c r="H135" s="124" t="str">
        <f ca="1">IF(E140=FALSE,"",TEXT(OFFSET(Calcu!$D$226,0,H126*3),H130))</f>
        <v/>
      </c>
      <c r="I135" s="269"/>
      <c r="J135" s="45"/>
      <c r="K135" s="45"/>
      <c r="L135" s="265"/>
      <c r="M135" s="196" t="s">
        <v>375</v>
      </c>
      <c r="N135" s="124" t="str">
        <f ca="1">IF(O140=FALSE,"",TEXT(OFFSET(Calcu!$B$226,0,R126*3),R130))</f>
        <v/>
      </c>
      <c r="O135" s="196" t="s">
        <v>376</v>
      </c>
      <c r="P135" s="124" t="str">
        <f ca="1">IF(O140=FALSE,"",TEXT(OFFSET(Calcu!$C$226,0,R126*3),R130))</f>
        <v/>
      </c>
      <c r="Q135" s="196" t="s">
        <v>377</v>
      </c>
      <c r="R135" s="124" t="str">
        <f ca="1">IF(O140=FALSE,"",TEXT(OFFSET(Calcu!$D$226,0,R126*3),R130))</f>
        <v/>
      </c>
      <c r="S135" s="269"/>
      <c r="T135" s="45"/>
      <c r="U135" s="45"/>
      <c r="V135" s="265"/>
      <c r="W135" s="196" t="s">
        <v>375</v>
      </c>
      <c r="X135" s="124" t="str">
        <f ca="1">IF(Y140=FALSE,"",TEXT(OFFSET(Calcu!$B$226,0,AB126*3),AB130))</f>
        <v/>
      </c>
      <c r="Y135" s="196" t="s">
        <v>376</v>
      </c>
      <c r="Z135" s="124" t="str">
        <f ca="1">IF(Y140=FALSE,"",TEXT(OFFSET(Calcu!$C$226,0,AB126*3),AB130))</f>
        <v/>
      </c>
      <c r="AA135" s="196" t="s">
        <v>377</v>
      </c>
      <c r="AB135" s="124" t="str">
        <f ca="1">IF(Y140=FALSE,"",TEXT(OFFSET(Calcu!$D$226,0,AB126*3),AB130))</f>
        <v/>
      </c>
      <c r="AC135" s="269"/>
      <c r="AD135" s="45"/>
    </row>
    <row r="136" spans="1:30" ht="13.5" customHeight="1">
      <c r="B136" s="265"/>
      <c r="C136" s="196" t="s">
        <v>378</v>
      </c>
      <c r="D136" s="124" t="str">
        <f ca="1">IF(E140=FALSE,"",TEXT(OFFSET(Calcu!$B$227,0,H126*3),H130))</f>
        <v/>
      </c>
      <c r="E136" s="196" t="s">
        <v>379</v>
      </c>
      <c r="F136" s="124" t="str">
        <f ca="1">IF(E140=FALSE,"",TEXT(OFFSET(Calcu!$C$227,0,H126*3),H130))</f>
        <v/>
      </c>
      <c r="G136" s="196" t="s">
        <v>380</v>
      </c>
      <c r="H136" s="124" t="str">
        <f ca="1">IF(E140=FALSE,"",TEXT(OFFSET(Calcu!$D$227,0,H126*3),H130))</f>
        <v/>
      </c>
      <c r="I136" s="269"/>
      <c r="J136" s="45"/>
      <c r="K136" s="45"/>
      <c r="L136" s="265"/>
      <c r="M136" s="196" t="s">
        <v>378</v>
      </c>
      <c r="N136" s="124" t="str">
        <f ca="1">IF(O140=FALSE,"",TEXT(OFFSET(Calcu!$B$227,0,R126*3),R130))</f>
        <v/>
      </c>
      <c r="O136" s="196" t="s">
        <v>379</v>
      </c>
      <c r="P136" s="124" t="str">
        <f ca="1">IF(O140=FALSE,"",TEXT(OFFSET(Calcu!$C$227,0,R126*3),R130))</f>
        <v/>
      </c>
      <c r="Q136" s="196" t="s">
        <v>380</v>
      </c>
      <c r="R136" s="124" t="str">
        <f ca="1">IF(O140=FALSE,"",TEXT(OFFSET(Calcu!$D$227,0,R126*3),R130))</f>
        <v/>
      </c>
      <c r="S136" s="269"/>
      <c r="T136" s="45"/>
      <c r="U136" s="45"/>
      <c r="V136" s="265"/>
      <c r="W136" s="196" t="s">
        <v>378</v>
      </c>
      <c r="X136" s="124" t="str">
        <f ca="1">IF(Y140=FALSE,"",TEXT(OFFSET(Calcu!$B$227,0,AB126*3),AB130))</f>
        <v/>
      </c>
      <c r="Y136" s="196" t="s">
        <v>379</v>
      </c>
      <c r="Z136" s="124" t="str">
        <f ca="1">IF(Y140=FALSE,"",TEXT(OFFSET(Calcu!$C$227,0,AB126*3),AB130))</f>
        <v/>
      </c>
      <c r="AA136" s="196" t="s">
        <v>380</v>
      </c>
      <c r="AB136" s="124" t="str">
        <f ca="1">IF(Y140=FALSE,"",TEXT(OFFSET(Calcu!$D$227,0,AB126*3),AB130))</f>
        <v/>
      </c>
      <c r="AC136" s="269"/>
      <c r="AD136" s="45"/>
    </row>
    <row r="137" spans="1:30" ht="13.5" customHeight="1">
      <c r="B137" s="265"/>
      <c r="C137" s="196" t="s">
        <v>381</v>
      </c>
      <c r="D137" s="124" t="str">
        <f ca="1">IF(E140=FALSE,"",TEXT(OFFSET(Calcu!$B$228,0,H126*3),H130))</f>
        <v/>
      </c>
      <c r="E137" s="196" t="s">
        <v>382</v>
      </c>
      <c r="F137" s="124" t="str">
        <f ca="1">IF(E140=FALSE,"",TEXT(OFFSET(Calcu!$C$228,0,H126*3),H130))</f>
        <v/>
      </c>
      <c r="G137" s="196" t="s">
        <v>383</v>
      </c>
      <c r="H137" s="124" t="str">
        <f ca="1">IF(E140=FALSE,"",TEXT(OFFSET(Calcu!$D$228,0,H126*3),H130))</f>
        <v/>
      </c>
      <c r="I137" s="269"/>
      <c r="J137" s="45"/>
      <c r="K137" s="45"/>
      <c r="L137" s="265"/>
      <c r="M137" s="196" t="s">
        <v>381</v>
      </c>
      <c r="N137" s="124" t="str">
        <f ca="1">IF(O140=FALSE,"",TEXT(OFFSET(Calcu!$B$228,0,R126*3),R130))</f>
        <v/>
      </c>
      <c r="O137" s="196" t="s">
        <v>382</v>
      </c>
      <c r="P137" s="124" t="str">
        <f ca="1">IF(O140=FALSE,"",TEXT(OFFSET(Calcu!$C$228,0,R126*3),R130))</f>
        <v/>
      </c>
      <c r="Q137" s="196" t="s">
        <v>383</v>
      </c>
      <c r="R137" s="124" t="str">
        <f ca="1">IF(O140=FALSE,"",TEXT(OFFSET(Calcu!$D$228,0,R126*3),R130))</f>
        <v/>
      </c>
      <c r="S137" s="269"/>
      <c r="T137" s="45"/>
      <c r="U137" s="45"/>
      <c r="V137" s="265"/>
      <c r="W137" s="196" t="s">
        <v>381</v>
      </c>
      <c r="X137" s="124" t="str">
        <f ca="1">IF(Y140=FALSE,"",TEXT(OFFSET(Calcu!$B$228,0,AB126*3),AB130))</f>
        <v/>
      </c>
      <c r="Y137" s="196" t="s">
        <v>382</v>
      </c>
      <c r="Z137" s="124" t="str">
        <f ca="1">IF(Y140=FALSE,"",TEXT(OFFSET(Calcu!$C$228,0,AB126*3),AB130))</f>
        <v/>
      </c>
      <c r="AA137" s="196" t="s">
        <v>383</v>
      </c>
      <c r="AB137" s="124" t="str">
        <f ca="1">IF(Y140=FALSE,"",TEXT(OFFSET(Calcu!$D$228,0,AB126*3),AB130))</f>
        <v/>
      </c>
      <c r="AC137" s="269"/>
      <c r="AD137" s="45"/>
    </row>
    <row r="138" spans="1:30" ht="13.5" customHeight="1">
      <c r="B138" s="265"/>
      <c r="C138" s="196" t="s">
        <v>384</v>
      </c>
      <c r="D138" s="124" t="str">
        <f ca="1">IF(E140=FALSE,"",TEXT(OFFSET(Calcu!$B$229,0,H126*3),H130))</f>
        <v/>
      </c>
      <c r="E138" s="196" t="s">
        <v>385</v>
      </c>
      <c r="F138" s="124" t="str">
        <f ca="1">IF(E140=FALSE,"",TEXT(OFFSET(Calcu!$C$229,0,H126*3),H130))</f>
        <v/>
      </c>
      <c r="G138" s="196" t="s">
        <v>386</v>
      </c>
      <c r="H138" s="124" t="str">
        <f ca="1">IF(E140=FALSE,"",TEXT(OFFSET(Calcu!$D$229,0,H126*3),H130))</f>
        <v/>
      </c>
      <c r="I138" s="269"/>
      <c r="J138" s="45"/>
      <c r="K138" s="45"/>
      <c r="L138" s="265"/>
      <c r="M138" s="196" t="s">
        <v>384</v>
      </c>
      <c r="N138" s="124" t="str">
        <f ca="1">IF(O140=FALSE,"",TEXT(OFFSET(Calcu!$B$229,0,R126*3),R130))</f>
        <v/>
      </c>
      <c r="O138" s="196" t="s">
        <v>385</v>
      </c>
      <c r="P138" s="124" t="str">
        <f ca="1">IF(O140=FALSE,"",TEXT(OFFSET(Calcu!$C$229,0,R126*3),R130))</f>
        <v/>
      </c>
      <c r="Q138" s="196" t="s">
        <v>386</v>
      </c>
      <c r="R138" s="124" t="str">
        <f ca="1">IF(O140=FALSE,"",TEXT(OFFSET(Calcu!$D$229,0,R126*3),R130))</f>
        <v/>
      </c>
      <c r="S138" s="269"/>
      <c r="T138" s="45"/>
      <c r="U138" s="45"/>
      <c r="V138" s="265"/>
      <c r="W138" s="196" t="s">
        <v>384</v>
      </c>
      <c r="X138" s="124" t="str">
        <f ca="1">IF(Y140=FALSE,"",TEXT(OFFSET(Calcu!$B$229,0,AB126*3),AB130))</f>
        <v/>
      </c>
      <c r="Y138" s="196" t="s">
        <v>385</v>
      </c>
      <c r="Z138" s="124" t="str">
        <f ca="1">IF(Y140=FALSE,"",TEXT(OFFSET(Calcu!$C$229,0,AB126*3),AB130))</f>
        <v/>
      </c>
      <c r="AA138" s="196" t="s">
        <v>386</v>
      </c>
      <c r="AB138" s="124" t="str">
        <f ca="1">IF(Y140=FALSE,"",TEXT(OFFSET(Calcu!$D$229,0,AB126*3),AB130))</f>
        <v/>
      </c>
      <c r="AC138" s="269"/>
      <c r="AD138" s="45"/>
    </row>
    <row r="139" spans="1:30" ht="13.5" customHeight="1">
      <c r="B139" s="265"/>
      <c r="C139" s="196" t="s">
        <v>387</v>
      </c>
      <c r="D139" s="124" t="str">
        <f ca="1">IF(E140=FALSE,"",TEXT(OFFSET(Calcu!$B$230,0,H126*3),H130))</f>
        <v/>
      </c>
      <c r="E139" s="196" t="s">
        <v>388</v>
      </c>
      <c r="F139" s="124" t="str">
        <f ca="1">IF(E140=FALSE,"",TEXT(OFFSET(Calcu!$C$230,0,H126*3),H130))</f>
        <v/>
      </c>
      <c r="G139" s="196" t="s">
        <v>677</v>
      </c>
      <c r="H139" s="124" t="str">
        <f ca="1">IF(E140=FALSE,"",TEXT(OFFSET(Calcu!$D$230,0,H126*3),H130))</f>
        <v/>
      </c>
      <c r="I139" s="269"/>
      <c r="J139" s="45"/>
      <c r="K139" s="45"/>
      <c r="L139" s="265"/>
      <c r="M139" s="196" t="s">
        <v>387</v>
      </c>
      <c r="N139" s="124" t="str">
        <f ca="1">IF(O140=FALSE,"",TEXT(OFFSET(Calcu!$B$230,0,R126*3),R130))</f>
        <v/>
      </c>
      <c r="O139" s="196" t="s">
        <v>388</v>
      </c>
      <c r="P139" s="124" t="str">
        <f ca="1">IF(O140=FALSE,"",TEXT(OFFSET(Calcu!$C$230,0,R126*3),R130))</f>
        <v/>
      </c>
      <c r="Q139" s="196" t="s">
        <v>684</v>
      </c>
      <c r="R139" s="124" t="str">
        <f ca="1">IF(O140=FALSE,"",TEXT(OFFSET(Calcu!$D$230,0,R126*3),R130))</f>
        <v/>
      </c>
      <c r="S139" s="269"/>
      <c r="T139" s="45"/>
      <c r="U139" s="45"/>
      <c r="V139" s="265"/>
      <c r="W139" s="196" t="s">
        <v>387</v>
      </c>
      <c r="X139" s="124" t="str">
        <f ca="1">IF(Y140=FALSE,"",TEXT(OFFSET(Calcu!$B$230,0,AB126*3),AB130))</f>
        <v/>
      </c>
      <c r="Y139" s="196" t="s">
        <v>388</v>
      </c>
      <c r="Z139" s="124" t="str">
        <f ca="1">IF(Y140=FALSE,"",TEXT(OFFSET(Calcu!$C$230,0,AB126*3),AB130))</f>
        <v/>
      </c>
      <c r="AA139" s="196" t="s">
        <v>684</v>
      </c>
      <c r="AB139" s="124" t="str">
        <f ca="1">IF(Y140=FALSE,"",TEXT(OFFSET(Calcu!$D$230,0,AB126*3),AB130))</f>
        <v/>
      </c>
      <c r="AC139" s="269"/>
      <c r="AD139" s="45"/>
    </row>
    <row r="140" spans="1:30" ht="13.5" customHeight="1">
      <c r="B140" s="265"/>
      <c r="C140" s="196" t="s">
        <v>389</v>
      </c>
      <c r="D140" s="124" t="str">
        <f ca="1">IF(E140=FALSE,"",TEXT(OFFSET(Calcu!$B$231,0,H126*3),H130))</f>
        <v/>
      </c>
      <c r="E140" s="271" t="b">
        <f ca="1">OFFSET(Calcu!$AC$17,H126+1,0)</f>
        <v>0</v>
      </c>
      <c r="F140" s="28"/>
      <c r="G140" s="28"/>
      <c r="H140" s="28"/>
      <c r="I140" s="269"/>
      <c r="J140" s="45"/>
      <c r="K140" s="45"/>
      <c r="L140" s="265"/>
      <c r="M140" s="196" t="s">
        <v>389</v>
      </c>
      <c r="N140" s="124" t="str">
        <f ca="1">IF(O140=FALSE,"",TEXT(OFFSET(Calcu!$B$231,0,R126*3),R130))</f>
        <v/>
      </c>
      <c r="O140" s="271" t="b">
        <f ca="1">OFFSET(Calcu!$AC$17,R126+1,0)</f>
        <v>0</v>
      </c>
      <c r="P140" s="28"/>
      <c r="Q140" s="28"/>
      <c r="R140" s="28"/>
      <c r="S140" s="269"/>
      <c r="T140" s="45"/>
      <c r="U140" s="45"/>
      <c r="V140" s="265"/>
      <c r="W140" s="196" t="s">
        <v>389</v>
      </c>
      <c r="X140" s="124" t="str">
        <f ca="1">IF(Y140=FALSE,"",TEXT(OFFSET(Calcu!$B$231,0,AB126*3),AB130))</f>
        <v/>
      </c>
      <c r="Y140" s="271" t="b">
        <f ca="1">OFFSET(Calcu!$AC$17,AB126+1,0)</f>
        <v>0</v>
      </c>
      <c r="Z140" s="28"/>
      <c r="AA140" s="28"/>
      <c r="AB140" s="28"/>
      <c r="AC140" s="269"/>
      <c r="AD140" s="45"/>
    </row>
    <row r="141" spans="1:30" ht="13.5" customHeight="1">
      <c r="B141" s="272"/>
      <c r="C141" s="273"/>
      <c r="D141" s="273"/>
      <c r="E141" s="273"/>
      <c r="F141" s="273"/>
      <c r="G141" s="273"/>
      <c r="H141" s="274"/>
      <c r="I141" s="275"/>
      <c r="J141" s="45"/>
      <c r="K141" s="45"/>
      <c r="L141" s="272"/>
      <c r="M141" s="273"/>
      <c r="N141" s="273"/>
      <c r="O141" s="273"/>
      <c r="P141" s="273"/>
      <c r="Q141" s="273"/>
      <c r="R141" s="274"/>
      <c r="S141" s="275"/>
      <c r="T141" s="45"/>
      <c r="U141" s="45"/>
      <c r="V141" s="272"/>
      <c r="W141" s="273"/>
      <c r="X141" s="273"/>
      <c r="Y141" s="273"/>
      <c r="Z141" s="273"/>
      <c r="AA141" s="273"/>
      <c r="AB141" s="274"/>
      <c r="AC141" s="275"/>
      <c r="AD141" s="45"/>
    </row>
    <row r="142" spans="1:30" s="28" customFormat="1" ht="15" customHeight="1">
      <c r="A142" s="45"/>
      <c r="B142" s="261"/>
      <c r="C142" s="262"/>
      <c r="D142" s="262"/>
      <c r="E142" s="263"/>
      <c r="F142" s="263"/>
      <c r="G142" s="263"/>
      <c r="H142" s="263"/>
      <c r="I142" s="264"/>
      <c r="J142" s="25"/>
      <c r="K142" s="25"/>
      <c r="L142" s="261"/>
      <c r="M142" s="262"/>
      <c r="N142" s="262"/>
      <c r="O142" s="263"/>
      <c r="P142" s="263"/>
      <c r="Q142" s="263"/>
      <c r="R142" s="263"/>
      <c r="S142" s="264"/>
      <c r="T142" s="25"/>
      <c r="U142" s="25"/>
      <c r="V142" s="261"/>
      <c r="W142" s="262"/>
      <c r="X142" s="262"/>
      <c r="Y142" s="263"/>
      <c r="Z142" s="263"/>
      <c r="AA142" s="263"/>
      <c r="AB142" s="263"/>
      <c r="AC142" s="264"/>
      <c r="AD142" s="25"/>
    </row>
    <row r="143" spans="1:30" ht="13.5" customHeight="1">
      <c r="B143" s="265"/>
      <c r="C143" s="45" t="s">
        <v>662</v>
      </c>
      <c r="D143" s="28"/>
      <c r="E143" s="28"/>
      <c r="F143" s="25"/>
      <c r="G143" s="266" t="s">
        <v>663</v>
      </c>
      <c r="H143" s="267">
        <f>H126+3</f>
        <v>24</v>
      </c>
      <c r="I143" s="268"/>
      <c r="J143" s="25"/>
      <c r="K143" s="25"/>
      <c r="L143" s="265"/>
      <c r="M143" s="45" t="s">
        <v>662</v>
      </c>
      <c r="N143" s="28"/>
      <c r="O143" s="28"/>
      <c r="P143" s="25"/>
      <c r="Q143" s="266" t="s">
        <v>686</v>
      </c>
      <c r="R143" s="267">
        <f>H143+1</f>
        <v>25</v>
      </c>
      <c r="S143" s="268"/>
      <c r="T143" s="25"/>
      <c r="U143" s="25"/>
      <c r="V143" s="265"/>
      <c r="W143" s="45" t="s">
        <v>678</v>
      </c>
      <c r="X143" s="28"/>
      <c r="Y143" s="28"/>
      <c r="Z143" s="25"/>
      <c r="AA143" s="266" t="s">
        <v>663</v>
      </c>
      <c r="AB143" s="267">
        <f>R143+1</f>
        <v>26</v>
      </c>
      <c r="AC143" s="268"/>
      <c r="AD143" s="25"/>
    </row>
    <row r="144" spans="1:30" ht="13.5" customHeight="1">
      <c r="B144" s="265"/>
      <c r="C144" s="163"/>
      <c r="D144" s="126" t="s">
        <v>690</v>
      </c>
      <c r="E144" s="126" t="s">
        <v>666</v>
      </c>
      <c r="F144" s="126" t="s">
        <v>172</v>
      </c>
      <c r="G144" s="126" t="s">
        <v>670</v>
      </c>
      <c r="H144" s="126" t="s">
        <v>688</v>
      </c>
      <c r="I144" s="269"/>
      <c r="J144" s="45"/>
      <c r="K144" s="45"/>
      <c r="L144" s="265"/>
      <c r="M144" s="163"/>
      <c r="N144" s="126" t="s">
        <v>669</v>
      </c>
      <c r="O144" s="126" t="s">
        <v>697</v>
      </c>
      <c r="P144" s="126" t="s">
        <v>172</v>
      </c>
      <c r="Q144" s="126" t="s">
        <v>670</v>
      </c>
      <c r="R144" s="126" t="s">
        <v>668</v>
      </c>
      <c r="S144" s="269"/>
      <c r="T144" s="45"/>
      <c r="U144" s="45"/>
      <c r="V144" s="265"/>
      <c r="W144" s="163"/>
      <c r="X144" s="126" t="s">
        <v>669</v>
      </c>
      <c r="Y144" s="126" t="s">
        <v>679</v>
      </c>
      <c r="Z144" s="126" t="s">
        <v>172</v>
      </c>
      <c r="AA144" s="126" t="s">
        <v>687</v>
      </c>
      <c r="AB144" s="126" t="s">
        <v>688</v>
      </c>
      <c r="AC144" s="269"/>
      <c r="AD144" s="45"/>
    </row>
    <row r="145" spans="1:30" ht="13.5" customHeight="1">
      <c r="B145" s="265"/>
      <c r="C145" s="163" t="s">
        <v>671</v>
      </c>
      <c r="D145" s="124" t="e">
        <f ca="1">TEXT(OFFSET(Calcu!$P$17,H143+1,0),H146)</f>
        <v>#DIV/0!</v>
      </c>
      <c r="E145" s="124" t="e">
        <f ca="1">TEXT(OFFSET(Calcu!$Q$17,H143+1,0),H146)</f>
        <v>#N/A</v>
      </c>
      <c r="F145" s="195">
        <f ca="1">OFFSET(Calcu!$R$17,H143+1,0)</f>
        <v>0</v>
      </c>
      <c r="G145" s="124">
        <f ca="1">OFFSET(Calcu!$S$17,H143+1,0)</f>
        <v>0</v>
      </c>
      <c r="H145" s="124">
        <f ca="1">OFFSET(Calcu!$Y$17,H143+1,0)</f>
        <v>0</v>
      </c>
      <c r="I145" s="269"/>
      <c r="J145" s="45"/>
      <c r="K145" s="45"/>
      <c r="L145" s="265"/>
      <c r="M145" s="163" t="s">
        <v>682</v>
      </c>
      <c r="N145" s="124" t="e">
        <f ca="1">TEXT(OFFSET(Calcu!$P$17,R143+1,0),R146)</f>
        <v>#DIV/0!</v>
      </c>
      <c r="O145" s="124" t="e">
        <f ca="1">TEXT(OFFSET(Calcu!$Q$17,R143+1,0),R146)</f>
        <v>#N/A</v>
      </c>
      <c r="P145" s="195">
        <f ca="1">OFFSET(Calcu!$R$17,R143+1,0)</f>
        <v>0</v>
      </c>
      <c r="Q145" s="124">
        <f ca="1">OFFSET(Calcu!$S$17,R143+1,0)</f>
        <v>0</v>
      </c>
      <c r="R145" s="124">
        <f ca="1">OFFSET(Calcu!$Y$17,R143+1,0)</f>
        <v>0</v>
      </c>
      <c r="S145" s="269"/>
      <c r="T145" s="45"/>
      <c r="U145" s="45"/>
      <c r="V145" s="265"/>
      <c r="W145" s="163" t="s">
        <v>682</v>
      </c>
      <c r="X145" s="124" t="e">
        <f ca="1">TEXT(OFFSET(Calcu!$P$17,AB143+1,0),AB146)</f>
        <v>#DIV/0!</v>
      </c>
      <c r="Y145" s="124" t="e">
        <f ca="1">TEXT(OFFSET(Calcu!$Q$17,AB143+1,0),AB146)</f>
        <v>#N/A</v>
      </c>
      <c r="Z145" s="195">
        <f ca="1">OFFSET(Calcu!$R$17,AB143+1,0)</f>
        <v>0</v>
      </c>
      <c r="AA145" s="124">
        <f ca="1">OFFSET(Calcu!$S$17,AB143+1,0)</f>
        <v>0</v>
      </c>
      <c r="AB145" s="124">
        <f ca="1">OFFSET(Calcu!$Y$17,AB143+1,0)</f>
        <v>0</v>
      </c>
      <c r="AC145" s="269"/>
      <c r="AD145" s="45"/>
    </row>
    <row r="146" spans="1:30" ht="13.5" customHeight="1">
      <c r="B146" s="265"/>
      <c r="C146" s="163" t="s">
        <v>692</v>
      </c>
      <c r="D146" s="124" t="e">
        <f ca="1">TEXT(OFFSET(Calcu!$L$17,H143+1,0),H146)</f>
        <v>#DIV/0!</v>
      </c>
      <c r="E146" s="124" t="e">
        <f ca="1">TEXT(OFFSET(Calcu!$M$17,H143+1,0),H146)</f>
        <v>#DIV/0!</v>
      </c>
      <c r="F146" s="195">
        <f ca="1">OFFSET(Calcu!$I$17,H143+1,0)</f>
        <v>0</v>
      </c>
      <c r="G146" s="124"/>
      <c r="H146" s="270" t="e">
        <f ca="1">OFFSET(Calcu!$BE$17,H143+1,0)</f>
        <v>#N/A</v>
      </c>
      <c r="I146" s="269"/>
      <c r="J146" s="45"/>
      <c r="K146" s="45"/>
      <c r="L146" s="265"/>
      <c r="M146" s="163" t="s">
        <v>681</v>
      </c>
      <c r="N146" s="124" t="e">
        <f ca="1">TEXT(OFFSET(Calcu!$L$17,R143+1,0),R146)</f>
        <v>#DIV/0!</v>
      </c>
      <c r="O146" s="124" t="e">
        <f ca="1">TEXT(OFFSET(Calcu!$M$17,R143+1,0),R146)</f>
        <v>#DIV/0!</v>
      </c>
      <c r="P146" s="195">
        <f ca="1">OFFSET(Calcu!$I$17,R143+1,0)</f>
        <v>0</v>
      </c>
      <c r="Q146" s="124"/>
      <c r="R146" s="270" t="e">
        <f ca="1">OFFSET(Calcu!$BE$17,R143+1,0)</f>
        <v>#N/A</v>
      </c>
      <c r="S146" s="269"/>
      <c r="T146" s="45"/>
      <c r="U146" s="45"/>
      <c r="V146" s="265"/>
      <c r="W146" s="163" t="s">
        <v>692</v>
      </c>
      <c r="X146" s="124" t="e">
        <f ca="1">TEXT(OFFSET(Calcu!$L$17,AB143+1,0),AB146)</f>
        <v>#DIV/0!</v>
      </c>
      <c r="Y146" s="124" t="e">
        <f ca="1">TEXT(OFFSET(Calcu!$M$17,AB143+1,0),AB146)</f>
        <v>#DIV/0!</v>
      </c>
      <c r="Z146" s="195">
        <f ca="1">OFFSET(Calcu!$I$17,AB143+1,0)</f>
        <v>0</v>
      </c>
      <c r="AA146" s="124"/>
      <c r="AB146" s="270" t="e">
        <f ca="1">OFFSET(Calcu!$BE$17,AB143+1,0)</f>
        <v>#N/A</v>
      </c>
      <c r="AC146" s="269"/>
      <c r="AD146" s="45"/>
    </row>
    <row r="147" spans="1:30" ht="13.5" customHeight="1">
      <c r="B147" s="265"/>
      <c r="C147" s="163" t="s">
        <v>672</v>
      </c>
      <c r="D147" s="124" t="e">
        <f ca="1">TEXT(OFFSET(Calcu!$U$17,H143+1,0),H146)</f>
        <v>#DIV/0!</v>
      </c>
      <c r="E147" s="124" t="e">
        <f ca="1">TEXT(OFFSET(Calcu!$V$17,H143+1,0),H146)</f>
        <v>#N/A</v>
      </c>
      <c r="F147" s="195">
        <f ca="1">OFFSET(Calcu!$W$17,H143+1,0)</f>
        <v>0</v>
      </c>
      <c r="G147" s="124">
        <f ca="1">OFFSET(Calcu!$X$17,H143+1,0)</f>
        <v>0</v>
      </c>
      <c r="H147" s="270" t="e">
        <f ca="1">OFFSET(Calcu!$BF$17,H143+1,0)</f>
        <v>#N/A</v>
      </c>
      <c r="I147" s="269"/>
      <c r="J147" s="45"/>
      <c r="K147" s="45"/>
      <c r="L147" s="265"/>
      <c r="M147" s="163" t="s">
        <v>694</v>
      </c>
      <c r="N147" s="124" t="e">
        <f ca="1">TEXT(OFFSET(Calcu!$U$17,R143+1,0),R146)</f>
        <v>#DIV/0!</v>
      </c>
      <c r="O147" s="124" t="e">
        <f ca="1">TEXT(OFFSET(Calcu!$V$17,R143+1,0),R146)</f>
        <v>#N/A</v>
      </c>
      <c r="P147" s="195">
        <f ca="1">OFFSET(Calcu!$W$17,R143+1,0)</f>
        <v>0</v>
      </c>
      <c r="Q147" s="124">
        <f ca="1">OFFSET(Calcu!$X$17,R143+1,0)</f>
        <v>0</v>
      </c>
      <c r="R147" s="270" t="e">
        <f ca="1">OFFSET(Calcu!$BF$17,R143+1,0)</f>
        <v>#N/A</v>
      </c>
      <c r="S147" s="269"/>
      <c r="T147" s="45"/>
      <c r="U147" s="45"/>
      <c r="V147" s="265"/>
      <c r="W147" s="163" t="s">
        <v>672</v>
      </c>
      <c r="X147" s="124" t="e">
        <f ca="1">TEXT(OFFSET(Calcu!$U$17,AB143+1,0),AB146)</f>
        <v>#DIV/0!</v>
      </c>
      <c r="Y147" s="124" t="e">
        <f ca="1">TEXT(OFFSET(Calcu!$V$17,AB143+1,0),AB146)</f>
        <v>#N/A</v>
      </c>
      <c r="Z147" s="195">
        <f ca="1">OFFSET(Calcu!$W$17,AB143+1,0)</f>
        <v>0</v>
      </c>
      <c r="AA147" s="124">
        <f ca="1">OFFSET(Calcu!$X$17,AB143+1,0)</f>
        <v>0</v>
      </c>
      <c r="AB147" s="270" t="e">
        <f ca="1">OFFSET(Calcu!$BF$17,AB143+1,0)</f>
        <v>#N/A</v>
      </c>
      <c r="AC147" s="269"/>
      <c r="AD147" s="45"/>
    </row>
    <row r="148" spans="1:30" ht="13.5" customHeight="1">
      <c r="B148" s="265"/>
      <c r="C148" s="28"/>
      <c r="D148" s="28"/>
      <c r="E148" s="28"/>
      <c r="F148" s="28"/>
      <c r="G148" s="28"/>
      <c r="H148" s="45"/>
      <c r="I148" s="269"/>
      <c r="J148" s="45"/>
      <c r="K148" s="45"/>
      <c r="L148" s="265"/>
      <c r="M148" s="28"/>
      <c r="N148" s="28"/>
      <c r="O148" s="28"/>
      <c r="P148" s="28"/>
      <c r="Q148" s="28"/>
      <c r="R148" s="45"/>
      <c r="S148" s="269"/>
      <c r="T148" s="45"/>
      <c r="U148" s="45"/>
      <c r="V148" s="265"/>
      <c r="W148" s="28"/>
      <c r="X148" s="28"/>
      <c r="Y148" s="28"/>
      <c r="Z148" s="28"/>
      <c r="AA148" s="28"/>
      <c r="AB148" s="45"/>
      <c r="AC148" s="269"/>
      <c r="AD148" s="45"/>
    </row>
    <row r="149" spans="1:30" ht="13.5" customHeight="1">
      <c r="B149" s="265"/>
      <c r="C149" s="45" t="s">
        <v>693</v>
      </c>
      <c r="D149" s="28"/>
      <c r="E149" s="28"/>
      <c r="F149" s="28"/>
      <c r="G149" s="28"/>
      <c r="H149" s="45"/>
      <c r="I149" s="269"/>
      <c r="J149" s="45"/>
      <c r="K149" s="45"/>
      <c r="L149" s="265"/>
      <c r="M149" s="45" t="s">
        <v>693</v>
      </c>
      <c r="N149" s="28"/>
      <c r="O149" s="28"/>
      <c r="P149" s="28"/>
      <c r="Q149" s="28"/>
      <c r="R149" s="45"/>
      <c r="S149" s="269"/>
      <c r="T149" s="45"/>
      <c r="U149" s="45"/>
      <c r="V149" s="265"/>
      <c r="W149" s="45" t="s">
        <v>693</v>
      </c>
      <c r="X149" s="28"/>
      <c r="Y149" s="28"/>
      <c r="Z149" s="28"/>
      <c r="AA149" s="28"/>
      <c r="AB149" s="45"/>
      <c r="AC149" s="269"/>
      <c r="AD149" s="45"/>
    </row>
    <row r="150" spans="1:30" ht="13.5" customHeight="1">
      <c r="B150" s="265"/>
      <c r="C150" s="163"/>
      <c r="D150" s="163" t="s">
        <v>701</v>
      </c>
      <c r="E150" s="196"/>
      <c r="F150" s="163" t="s">
        <v>702</v>
      </c>
      <c r="G150" s="196"/>
      <c r="H150" s="163" t="s">
        <v>689</v>
      </c>
      <c r="I150" s="269"/>
      <c r="J150" s="45"/>
      <c r="K150" s="45"/>
      <c r="L150" s="265"/>
      <c r="M150" s="163"/>
      <c r="N150" s="163" t="s">
        <v>701</v>
      </c>
      <c r="O150" s="196"/>
      <c r="P150" s="163" t="s">
        <v>702</v>
      </c>
      <c r="Q150" s="196"/>
      <c r="R150" s="163" t="s">
        <v>674</v>
      </c>
      <c r="S150" s="269"/>
      <c r="T150" s="45"/>
      <c r="U150" s="45"/>
      <c r="V150" s="265"/>
      <c r="W150" s="163"/>
      <c r="X150" s="163" t="s">
        <v>701</v>
      </c>
      <c r="Y150" s="196"/>
      <c r="Z150" s="163" t="s">
        <v>702</v>
      </c>
      <c r="AA150" s="196"/>
      <c r="AB150" s="163" t="s">
        <v>689</v>
      </c>
      <c r="AC150" s="269"/>
      <c r="AD150" s="45"/>
    </row>
    <row r="151" spans="1:30" ht="13.5" customHeight="1">
      <c r="B151" s="265"/>
      <c r="C151" s="196" t="s">
        <v>373</v>
      </c>
      <c r="D151" s="124" t="str">
        <f ca="1">IF(E157=FALSE,"",TEXT(OFFSET(Calcu!$B$225,0,H143*3),H147))</f>
        <v/>
      </c>
      <c r="E151" s="196" t="s">
        <v>374</v>
      </c>
      <c r="F151" s="124" t="str">
        <f ca="1">IF(E157=FALSE,"",TEXT(OFFSET(Calcu!$C$225,0,H143*3),H147))</f>
        <v/>
      </c>
      <c r="G151" s="196" t="s">
        <v>684</v>
      </c>
      <c r="H151" s="124" t="str">
        <f ca="1">IF(E157=FALSE,"",TEXT(OFFSET(Calcu!$D$225,0,H143*3),H147))</f>
        <v/>
      </c>
      <c r="I151" s="269"/>
      <c r="J151" s="45"/>
      <c r="K151" s="45"/>
      <c r="L151" s="265"/>
      <c r="M151" s="196" t="s">
        <v>373</v>
      </c>
      <c r="N151" s="124" t="str">
        <f ca="1">IF(O157=FALSE,"",TEXT(OFFSET(Calcu!$B$225,0,R143*3),R147))</f>
        <v/>
      </c>
      <c r="O151" s="196" t="s">
        <v>374</v>
      </c>
      <c r="P151" s="124" t="str">
        <f ca="1">IF(O157=FALSE,"",TEXT(OFFSET(Calcu!$C$225,0,R143*3),R147))</f>
        <v/>
      </c>
      <c r="Q151" s="196" t="s">
        <v>684</v>
      </c>
      <c r="R151" s="124" t="str">
        <f ca="1">IF(O157=FALSE,"",TEXT(OFFSET(Calcu!$D$225,0,R143*3),R147))</f>
        <v/>
      </c>
      <c r="S151" s="269"/>
      <c r="T151" s="45"/>
      <c r="U151" s="45"/>
      <c r="V151" s="265"/>
      <c r="W151" s="196" t="s">
        <v>373</v>
      </c>
      <c r="X151" s="124" t="str">
        <f ca="1">IF(Y157=FALSE,"",TEXT(OFFSET(Calcu!$B$225,0,AB143*3),AB147))</f>
        <v/>
      </c>
      <c r="Y151" s="196" t="s">
        <v>374</v>
      </c>
      <c r="Z151" s="124" t="str">
        <f ca="1">IF(Y157=FALSE,"",TEXT(OFFSET(Calcu!$C$225,0,AB143*3),AB147))</f>
        <v/>
      </c>
      <c r="AA151" s="196" t="s">
        <v>684</v>
      </c>
      <c r="AB151" s="124" t="str">
        <f ca="1">IF(Y157=FALSE,"",TEXT(OFFSET(Calcu!$D$225,0,AB143*3),AB147))</f>
        <v/>
      </c>
      <c r="AC151" s="269"/>
      <c r="AD151" s="45"/>
    </row>
    <row r="152" spans="1:30" ht="13.5" customHeight="1">
      <c r="B152" s="265"/>
      <c r="C152" s="196" t="s">
        <v>375</v>
      </c>
      <c r="D152" s="124" t="str">
        <f ca="1">IF(E157=FALSE,"",TEXT(OFFSET(Calcu!$B$226,0,H143*3),H147))</f>
        <v/>
      </c>
      <c r="E152" s="196" t="s">
        <v>376</v>
      </c>
      <c r="F152" s="124" t="str">
        <f ca="1">IF(E157=FALSE,"",TEXT(OFFSET(Calcu!$C$226,0,H143*3),H147))</f>
        <v/>
      </c>
      <c r="G152" s="196" t="s">
        <v>377</v>
      </c>
      <c r="H152" s="124" t="str">
        <f ca="1">IF(E157=FALSE,"",TEXT(OFFSET(Calcu!$D$226,0,H143*3),H147))</f>
        <v/>
      </c>
      <c r="I152" s="269"/>
      <c r="J152" s="45"/>
      <c r="K152" s="45"/>
      <c r="L152" s="265"/>
      <c r="M152" s="196" t="s">
        <v>375</v>
      </c>
      <c r="N152" s="124" t="str">
        <f ca="1">IF(O157=FALSE,"",TEXT(OFFSET(Calcu!$B$226,0,R143*3),R147))</f>
        <v/>
      </c>
      <c r="O152" s="196" t="s">
        <v>376</v>
      </c>
      <c r="P152" s="124" t="str">
        <f ca="1">IF(O157=FALSE,"",TEXT(OFFSET(Calcu!$C$226,0,R143*3),R147))</f>
        <v/>
      </c>
      <c r="Q152" s="196" t="s">
        <v>377</v>
      </c>
      <c r="R152" s="124" t="str">
        <f ca="1">IF(O157=FALSE,"",TEXT(OFFSET(Calcu!$D$226,0,R143*3),R147))</f>
        <v/>
      </c>
      <c r="S152" s="269"/>
      <c r="T152" s="45"/>
      <c r="U152" s="45"/>
      <c r="V152" s="265"/>
      <c r="W152" s="196" t="s">
        <v>375</v>
      </c>
      <c r="X152" s="124" t="str">
        <f ca="1">IF(Y157=FALSE,"",TEXT(OFFSET(Calcu!$B$226,0,AB143*3),AB147))</f>
        <v/>
      </c>
      <c r="Y152" s="196" t="s">
        <v>376</v>
      </c>
      <c r="Z152" s="124" t="str">
        <f ca="1">IF(Y157=FALSE,"",TEXT(OFFSET(Calcu!$C$226,0,AB143*3),AB147))</f>
        <v/>
      </c>
      <c r="AA152" s="196" t="s">
        <v>377</v>
      </c>
      <c r="AB152" s="124" t="str">
        <f ca="1">IF(Y157=FALSE,"",TEXT(OFFSET(Calcu!$D$226,0,AB143*3),AB147))</f>
        <v/>
      </c>
      <c r="AC152" s="269"/>
      <c r="AD152" s="45"/>
    </row>
    <row r="153" spans="1:30" ht="13.5" customHeight="1">
      <c r="B153" s="265"/>
      <c r="C153" s="196" t="s">
        <v>378</v>
      </c>
      <c r="D153" s="124" t="str">
        <f ca="1">IF(E157=FALSE,"",TEXT(OFFSET(Calcu!$B$227,0,H143*3),H147))</f>
        <v/>
      </c>
      <c r="E153" s="196" t="s">
        <v>379</v>
      </c>
      <c r="F153" s="124" t="str">
        <f ca="1">IF(E157=FALSE,"",TEXT(OFFSET(Calcu!$C$227,0,H143*3),H147))</f>
        <v/>
      </c>
      <c r="G153" s="196" t="s">
        <v>380</v>
      </c>
      <c r="H153" s="124" t="str">
        <f ca="1">IF(E157=FALSE,"",TEXT(OFFSET(Calcu!$D$227,0,H143*3),H147))</f>
        <v/>
      </c>
      <c r="I153" s="269"/>
      <c r="J153" s="45"/>
      <c r="K153" s="45"/>
      <c r="L153" s="265"/>
      <c r="M153" s="196" t="s">
        <v>378</v>
      </c>
      <c r="N153" s="124" t="str">
        <f ca="1">IF(O157=FALSE,"",TEXT(OFFSET(Calcu!$B$227,0,R143*3),R147))</f>
        <v/>
      </c>
      <c r="O153" s="196" t="s">
        <v>379</v>
      </c>
      <c r="P153" s="124" t="str">
        <f ca="1">IF(O157=FALSE,"",TEXT(OFFSET(Calcu!$C$227,0,R143*3),R147))</f>
        <v/>
      </c>
      <c r="Q153" s="196" t="s">
        <v>380</v>
      </c>
      <c r="R153" s="124" t="str">
        <f ca="1">IF(O157=FALSE,"",TEXT(OFFSET(Calcu!$D$227,0,R143*3),R147))</f>
        <v/>
      </c>
      <c r="S153" s="269"/>
      <c r="T153" s="45"/>
      <c r="U153" s="45"/>
      <c r="V153" s="265"/>
      <c r="W153" s="196" t="s">
        <v>378</v>
      </c>
      <c r="X153" s="124" t="str">
        <f ca="1">IF(Y157=FALSE,"",TEXT(OFFSET(Calcu!$B$227,0,AB143*3),AB147))</f>
        <v/>
      </c>
      <c r="Y153" s="196" t="s">
        <v>379</v>
      </c>
      <c r="Z153" s="124" t="str">
        <f ca="1">IF(Y157=FALSE,"",TEXT(OFFSET(Calcu!$C$227,0,AB143*3),AB147))</f>
        <v/>
      </c>
      <c r="AA153" s="196" t="s">
        <v>380</v>
      </c>
      <c r="AB153" s="124" t="str">
        <f ca="1">IF(Y157=FALSE,"",TEXT(OFFSET(Calcu!$D$227,0,AB143*3),AB147))</f>
        <v/>
      </c>
      <c r="AC153" s="269"/>
      <c r="AD153" s="45"/>
    </row>
    <row r="154" spans="1:30" ht="13.5" customHeight="1">
      <c r="B154" s="265"/>
      <c r="C154" s="196" t="s">
        <v>381</v>
      </c>
      <c r="D154" s="124" t="str">
        <f ca="1">IF(E157=FALSE,"",TEXT(OFFSET(Calcu!$B$228,0,H143*3),H147))</f>
        <v/>
      </c>
      <c r="E154" s="196" t="s">
        <v>382</v>
      </c>
      <c r="F154" s="124" t="str">
        <f ca="1">IF(E157=FALSE,"",TEXT(OFFSET(Calcu!$C$228,0,H143*3),H147))</f>
        <v/>
      </c>
      <c r="G154" s="196" t="s">
        <v>383</v>
      </c>
      <c r="H154" s="124" t="str">
        <f ca="1">IF(E157=FALSE,"",TEXT(OFFSET(Calcu!$D$228,0,H143*3),H147))</f>
        <v/>
      </c>
      <c r="I154" s="269"/>
      <c r="J154" s="45"/>
      <c r="K154" s="45"/>
      <c r="L154" s="265"/>
      <c r="M154" s="196" t="s">
        <v>381</v>
      </c>
      <c r="N154" s="124" t="str">
        <f ca="1">IF(O157=FALSE,"",TEXT(OFFSET(Calcu!$B$228,0,R143*3),R147))</f>
        <v/>
      </c>
      <c r="O154" s="196" t="s">
        <v>382</v>
      </c>
      <c r="P154" s="124" t="str">
        <f ca="1">IF(O157=FALSE,"",TEXT(OFFSET(Calcu!$C$228,0,R143*3),R147))</f>
        <v/>
      </c>
      <c r="Q154" s="196" t="s">
        <v>383</v>
      </c>
      <c r="R154" s="124" t="str">
        <f ca="1">IF(O157=FALSE,"",TEXT(OFFSET(Calcu!$D$228,0,R143*3),R147))</f>
        <v/>
      </c>
      <c r="S154" s="269"/>
      <c r="T154" s="45"/>
      <c r="U154" s="45"/>
      <c r="V154" s="265"/>
      <c r="W154" s="196" t="s">
        <v>381</v>
      </c>
      <c r="X154" s="124" t="str">
        <f ca="1">IF(Y157=FALSE,"",TEXT(OFFSET(Calcu!$B$228,0,AB143*3),AB147))</f>
        <v/>
      </c>
      <c r="Y154" s="196" t="s">
        <v>382</v>
      </c>
      <c r="Z154" s="124" t="str">
        <f ca="1">IF(Y157=FALSE,"",TEXT(OFFSET(Calcu!$C$228,0,AB143*3),AB147))</f>
        <v/>
      </c>
      <c r="AA154" s="196" t="s">
        <v>383</v>
      </c>
      <c r="AB154" s="124" t="str">
        <f ca="1">IF(Y157=FALSE,"",TEXT(OFFSET(Calcu!$D$228,0,AB143*3),AB147))</f>
        <v/>
      </c>
      <c r="AC154" s="269"/>
      <c r="AD154" s="45"/>
    </row>
    <row r="155" spans="1:30" ht="13.5" customHeight="1">
      <c r="B155" s="265"/>
      <c r="C155" s="196" t="s">
        <v>384</v>
      </c>
      <c r="D155" s="124" t="str">
        <f ca="1">IF(E157=FALSE,"",TEXT(OFFSET(Calcu!$B$229,0,H143*3),H147))</f>
        <v/>
      </c>
      <c r="E155" s="196" t="s">
        <v>385</v>
      </c>
      <c r="F155" s="124" t="str">
        <f ca="1">IF(E157=FALSE,"",TEXT(OFFSET(Calcu!$C$229,0,H143*3),H147))</f>
        <v/>
      </c>
      <c r="G155" s="196" t="s">
        <v>386</v>
      </c>
      <c r="H155" s="124" t="str">
        <f ca="1">IF(E157=FALSE,"",TEXT(OFFSET(Calcu!$D$229,0,H143*3),H147))</f>
        <v/>
      </c>
      <c r="I155" s="269"/>
      <c r="J155" s="45"/>
      <c r="K155" s="45"/>
      <c r="L155" s="265"/>
      <c r="M155" s="196" t="s">
        <v>384</v>
      </c>
      <c r="N155" s="124" t="str">
        <f ca="1">IF(O157=FALSE,"",TEXT(OFFSET(Calcu!$B$229,0,R143*3),R147))</f>
        <v/>
      </c>
      <c r="O155" s="196" t="s">
        <v>385</v>
      </c>
      <c r="P155" s="124" t="str">
        <f ca="1">IF(O157=FALSE,"",TEXT(OFFSET(Calcu!$C$229,0,R143*3),R147))</f>
        <v/>
      </c>
      <c r="Q155" s="196" t="s">
        <v>386</v>
      </c>
      <c r="R155" s="124" t="str">
        <f ca="1">IF(O157=FALSE,"",TEXT(OFFSET(Calcu!$D$229,0,R143*3),R147))</f>
        <v/>
      </c>
      <c r="S155" s="269"/>
      <c r="T155" s="45"/>
      <c r="U155" s="45"/>
      <c r="V155" s="265"/>
      <c r="W155" s="196" t="s">
        <v>384</v>
      </c>
      <c r="X155" s="124" t="str">
        <f ca="1">IF(Y157=FALSE,"",TEXT(OFFSET(Calcu!$B$229,0,AB143*3),AB147))</f>
        <v/>
      </c>
      <c r="Y155" s="196" t="s">
        <v>385</v>
      </c>
      <c r="Z155" s="124" t="str">
        <f ca="1">IF(Y157=FALSE,"",TEXT(OFFSET(Calcu!$C$229,0,AB143*3),AB147))</f>
        <v/>
      </c>
      <c r="AA155" s="196" t="s">
        <v>386</v>
      </c>
      <c r="AB155" s="124" t="str">
        <f ca="1">IF(Y157=FALSE,"",TEXT(OFFSET(Calcu!$D$229,0,AB143*3),AB147))</f>
        <v/>
      </c>
      <c r="AC155" s="269"/>
      <c r="AD155" s="45"/>
    </row>
    <row r="156" spans="1:30" ht="13.5" customHeight="1">
      <c r="B156" s="265"/>
      <c r="C156" s="196" t="s">
        <v>387</v>
      </c>
      <c r="D156" s="124" t="str">
        <f ca="1">IF(E157=FALSE,"",TEXT(OFFSET(Calcu!$B$230,0,H143*3),H147))</f>
        <v/>
      </c>
      <c r="E156" s="196" t="s">
        <v>388</v>
      </c>
      <c r="F156" s="124" t="str">
        <f ca="1">IF(E157=FALSE,"",TEXT(OFFSET(Calcu!$C$230,0,H143*3),H147))</f>
        <v/>
      </c>
      <c r="G156" s="196" t="s">
        <v>676</v>
      </c>
      <c r="H156" s="124" t="str">
        <f ca="1">IF(E157=FALSE,"",TEXT(OFFSET(Calcu!$D$230,0,H143*3),H147))</f>
        <v/>
      </c>
      <c r="I156" s="269"/>
      <c r="J156" s="45"/>
      <c r="K156" s="45"/>
      <c r="L156" s="265"/>
      <c r="M156" s="196" t="s">
        <v>387</v>
      </c>
      <c r="N156" s="124" t="str">
        <f ca="1">IF(O157=FALSE,"",TEXT(OFFSET(Calcu!$B$230,0,R143*3),R147))</f>
        <v/>
      </c>
      <c r="O156" s="196" t="s">
        <v>388</v>
      </c>
      <c r="P156" s="124" t="str">
        <f ca="1">IF(O157=FALSE,"",TEXT(OFFSET(Calcu!$C$230,0,R143*3),R147))</f>
        <v/>
      </c>
      <c r="Q156" s="196" t="s">
        <v>684</v>
      </c>
      <c r="R156" s="124" t="str">
        <f ca="1">IF(O157=FALSE,"",TEXT(OFFSET(Calcu!$D$230,0,R143*3),R147))</f>
        <v/>
      </c>
      <c r="S156" s="269"/>
      <c r="T156" s="45"/>
      <c r="U156" s="45"/>
      <c r="V156" s="265"/>
      <c r="W156" s="196" t="s">
        <v>387</v>
      </c>
      <c r="X156" s="124" t="str">
        <f ca="1">IF(Y157=FALSE,"",TEXT(OFFSET(Calcu!$B$230,0,AB143*3),AB147))</f>
        <v/>
      </c>
      <c r="Y156" s="196" t="s">
        <v>388</v>
      </c>
      <c r="Z156" s="124" t="str">
        <f ca="1">IF(Y157=FALSE,"",TEXT(OFFSET(Calcu!$C$230,0,AB143*3),AB147))</f>
        <v/>
      </c>
      <c r="AA156" s="196" t="s">
        <v>684</v>
      </c>
      <c r="AB156" s="124" t="str">
        <f ca="1">IF(Y157=FALSE,"",TEXT(OFFSET(Calcu!$D$230,0,AB143*3),AB147))</f>
        <v/>
      </c>
      <c r="AC156" s="269"/>
      <c r="AD156" s="45"/>
    </row>
    <row r="157" spans="1:30" ht="13.5" customHeight="1">
      <c r="B157" s="265"/>
      <c r="C157" s="196" t="s">
        <v>389</v>
      </c>
      <c r="D157" s="124" t="str">
        <f ca="1">IF(E157=FALSE,"",TEXT(OFFSET(Calcu!$B$231,0,H143*3),H147))</f>
        <v/>
      </c>
      <c r="E157" s="271" t="b">
        <f ca="1">OFFSET(Calcu!$AC$17,H143+1,0)</f>
        <v>0</v>
      </c>
      <c r="F157" s="28"/>
      <c r="G157" s="28"/>
      <c r="H157" s="28"/>
      <c r="I157" s="269"/>
      <c r="J157" s="45"/>
      <c r="K157" s="45"/>
      <c r="L157" s="265"/>
      <c r="M157" s="196" t="s">
        <v>389</v>
      </c>
      <c r="N157" s="124" t="str">
        <f ca="1">IF(O157=FALSE,"",TEXT(OFFSET(Calcu!$B$231,0,R143*3),R147))</f>
        <v/>
      </c>
      <c r="O157" s="271" t="b">
        <f ca="1">OFFSET(Calcu!$AC$17,R143+1,0)</f>
        <v>0</v>
      </c>
      <c r="P157" s="28"/>
      <c r="Q157" s="28"/>
      <c r="R157" s="28"/>
      <c r="S157" s="269"/>
      <c r="T157" s="45"/>
      <c r="U157" s="45"/>
      <c r="V157" s="265"/>
      <c r="W157" s="196" t="s">
        <v>389</v>
      </c>
      <c r="X157" s="124" t="str">
        <f ca="1">IF(Y157=FALSE,"",TEXT(OFFSET(Calcu!$B$231,0,AB143*3),AB147))</f>
        <v/>
      </c>
      <c r="Y157" s="271" t="b">
        <f ca="1">OFFSET(Calcu!$AC$17,AB143+1,0)</f>
        <v>0</v>
      </c>
      <c r="Z157" s="28"/>
      <c r="AA157" s="28"/>
      <c r="AB157" s="28"/>
      <c r="AC157" s="269"/>
      <c r="AD157" s="45"/>
    </row>
    <row r="158" spans="1:30" ht="13.5" customHeight="1">
      <c r="B158" s="272"/>
      <c r="C158" s="273"/>
      <c r="D158" s="273"/>
      <c r="E158" s="273"/>
      <c r="F158" s="273"/>
      <c r="G158" s="273"/>
      <c r="H158" s="274"/>
      <c r="I158" s="275"/>
      <c r="J158" s="45"/>
      <c r="K158" s="45"/>
      <c r="L158" s="272"/>
      <c r="M158" s="273"/>
      <c r="N158" s="273"/>
      <c r="O158" s="273"/>
      <c r="P158" s="273"/>
      <c r="Q158" s="273"/>
      <c r="R158" s="274"/>
      <c r="S158" s="275"/>
      <c r="T158" s="45"/>
      <c r="U158" s="45"/>
      <c r="V158" s="272"/>
      <c r="W158" s="273"/>
      <c r="X158" s="273"/>
      <c r="Y158" s="273"/>
      <c r="Z158" s="273"/>
      <c r="AA158" s="273"/>
      <c r="AB158" s="274"/>
      <c r="AC158" s="275"/>
      <c r="AD158" s="45"/>
    </row>
    <row r="159" spans="1:30" s="28" customFormat="1" ht="15" customHeight="1">
      <c r="A159" s="45"/>
      <c r="B159" s="261"/>
      <c r="C159" s="262"/>
      <c r="D159" s="262"/>
      <c r="E159" s="263"/>
      <c r="F159" s="263"/>
      <c r="G159" s="263"/>
      <c r="H159" s="263"/>
      <c r="I159" s="264"/>
      <c r="J159" s="25"/>
      <c r="K159" s="25"/>
      <c r="L159" s="261"/>
      <c r="M159" s="262"/>
      <c r="N159" s="262"/>
      <c r="O159" s="263"/>
      <c r="P159" s="263"/>
      <c r="Q159" s="263"/>
      <c r="R159" s="263"/>
      <c r="S159" s="264"/>
      <c r="T159" s="25"/>
      <c r="U159" s="25"/>
      <c r="V159" s="261"/>
      <c r="W159" s="262"/>
      <c r="X159" s="262"/>
      <c r="Y159" s="263"/>
      <c r="Z159" s="263"/>
      <c r="AA159" s="263"/>
      <c r="AB159" s="263"/>
      <c r="AC159" s="264"/>
      <c r="AD159" s="25"/>
    </row>
    <row r="160" spans="1:30" ht="13.5" customHeight="1">
      <c r="B160" s="265"/>
      <c r="C160" s="45" t="s">
        <v>678</v>
      </c>
      <c r="D160" s="28"/>
      <c r="E160" s="28"/>
      <c r="F160" s="25"/>
      <c r="G160" s="266" t="s">
        <v>686</v>
      </c>
      <c r="H160" s="267">
        <f>H143+3</f>
        <v>27</v>
      </c>
      <c r="I160" s="268"/>
      <c r="J160" s="25"/>
      <c r="K160" s="25"/>
      <c r="L160" s="265"/>
      <c r="M160" s="45" t="s">
        <v>696</v>
      </c>
      <c r="N160" s="28"/>
      <c r="O160" s="28"/>
      <c r="P160" s="25"/>
      <c r="Q160" s="266" t="s">
        <v>686</v>
      </c>
      <c r="R160" s="267">
        <f>H160+1</f>
        <v>28</v>
      </c>
      <c r="S160" s="268"/>
      <c r="T160" s="25"/>
      <c r="U160" s="25"/>
      <c r="V160" s="265"/>
      <c r="W160" s="45" t="s">
        <v>678</v>
      </c>
      <c r="X160" s="28"/>
      <c r="Y160" s="28"/>
      <c r="Z160" s="25"/>
      <c r="AA160" s="266" t="s">
        <v>663</v>
      </c>
      <c r="AB160" s="267">
        <f>R160+1</f>
        <v>29</v>
      </c>
      <c r="AC160" s="268"/>
      <c r="AD160" s="25"/>
    </row>
    <row r="161" spans="1:30" ht="13.5" customHeight="1">
      <c r="B161" s="265"/>
      <c r="C161" s="163"/>
      <c r="D161" s="126" t="s">
        <v>669</v>
      </c>
      <c r="E161" s="126" t="s">
        <v>697</v>
      </c>
      <c r="F161" s="126" t="s">
        <v>172</v>
      </c>
      <c r="G161" s="126" t="s">
        <v>687</v>
      </c>
      <c r="H161" s="126" t="s">
        <v>688</v>
      </c>
      <c r="I161" s="269"/>
      <c r="J161" s="45"/>
      <c r="K161" s="45"/>
      <c r="L161" s="265"/>
      <c r="M161" s="163"/>
      <c r="N161" s="126" t="s">
        <v>690</v>
      </c>
      <c r="O161" s="126" t="s">
        <v>679</v>
      </c>
      <c r="P161" s="126" t="s">
        <v>172</v>
      </c>
      <c r="Q161" s="126" t="s">
        <v>687</v>
      </c>
      <c r="R161" s="126" t="s">
        <v>688</v>
      </c>
      <c r="S161" s="269"/>
      <c r="T161" s="45"/>
      <c r="U161" s="45"/>
      <c r="V161" s="265"/>
      <c r="W161" s="163"/>
      <c r="X161" s="126" t="s">
        <v>669</v>
      </c>
      <c r="Y161" s="126" t="s">
        <v>679</v>
      </c>
      <c r="Z161" s="126" t="s">
        <v>172</v>
      </c>
      <c r="AA161" s="126" t="s">
        <v>687</v>
      </c>
      <c r="AB161" s="126" t="s">
        <v>668</v>
      </c>
      <c r="AC161" s="269"/>
      <c r="AD161" s="45"/>
    </row>
    <row r="162" spans="1:30" ht="13.5" customHeight="1">
      <c r="B162" s="265"/>
      <c r="C162" s="163" t="s">
        <v>691</v>
      </c>
      <c r="D162" s="124" t="e">
        <f ca="1">TEXT(OFFSET(Calcu!$P$17,H160+1,0),H163)</f>
        <v>#DIV/0!</v>
      </c>
      <c r="E162" s="124" t="e">
        <f ca="1">TEXT(OFFSET(Calcu!$Q$17,H160+1,0),H163)</f>
        <v>#N/A</v>
      </c>
      <c r="F162" s="195">
        <f ca="1">OFFSET(Calcu!$R$17,H160+1,0)</f>
        <v>0</v>
      </c>
      <c r="G162" s="124">
        <f ca="1">OFFSET(Calcu!$S$17,H160+1,0)</f>
        <v>0</v>
      </c>
      <c r="H162" s="124">
        <f ca="1">OFFSET(Calcu!$Y$17,H160+1,0)</f>
        <v>0</v>
      </c>
      <c r="I162" s="269"/>
      <c r="J162" s="45"/>
      <c r="K162" s="45"/>
      <c r="L162" s="265"/>
      <c r="M162" s="163" t="s">
        <v>671</v>
      </c>
      <c r="N162" s="124" t="e">
        <f ca="1">TEXT(OFFSET(Calcu!$P$17,R160+1,0),R163)</f>
        <v>#DIV/0!</v>
      </c>
      <c r="O162" s="124" t="e">
        <f ca="1">TEXT(OFFSET(Calcu!$Q$17,R160+1,0),R163)</f>
        <v>#N/A</v>
      </c>
      <c r="P162" s="195">
        <f ca="1">OFFSET(Calcu!$R$17,R160+1,0)</f>
        <v>0</v>
      </c>
      <c r="Q162" s="124">
        <f ca="1">OFFSET(Calcu!$S$17,R160+1,0)</f>
        <v>0</v>
      </c>
      <c r="R162" s="124">
        <f ca="1">OFFSET(Calcu!$Y$17,R160+1,0)</f>
        <v>0</v>
      </c>
      <c r="S162" s="269"/>
      <c r="T162" s="45"/>
      <c r="U162" s="45"/>
      <c r="V162" s="265"/>
      <c r="W162" s="163" t="s">
        <v>671</v>
      </c>
      <c r="X162" s="124" t="e">
        <f ca="1">TEXT(OFFSET(Calcu!$P$17,AB160+1,0),AB163)</f>
        <v>#DIV/0!</v>
      </c>
      <c r="Y162" s="124" t="e">
        <f ca="1">TEXT(OFFSET(Calcu!$Q$17,AB160+1,0),AB163)</f>
        <v>#N/A</v>
      </c>
      <c r="Z162" s="195">
        <f ca="1">OFFSET(Calcu!$R$17,AB160+1,0)</f>
        <v>0</v>
      </c>
      <c r="AA162" s="124">
        <f ca="1">OFFSET(Calcu!$S$17,AB160+1,0)</f>
        <v>0</v>
      </c>
      <c r="AB162" s="124">
        <f ca="1">OFFSET(Calcu!$Y$17,AB160+1,0)</f>
        <v>0</v>
      </c>
      <c r="AC162" s="269"/>
      <c r="AD162" s="45"/>
    </row>
    <row r="163" spans="1:30" ht="13.5" customHeight="1">
      <c r="B163" s="265"/>
      <c r="C163" s="163" t="s">
        <v>681</v>
      </c>
      <c r="D163" s="124" t="e">
        <f ca="1">TEXT(OFFSET(Calcu!$L$17,H160+1,0),H163)</f>
        <v>#DIV/0!</v>
      </c>
      <c r="E163" s="124" t="e">
        <f ca="1">TEXT(OFFSET(Calcu!$M$17,H160+1,0),H163)</f>
        <v>#DIV/0!</v>
      </c>
      <c r="F163" s="195">
        <f ca="1">OFFSET(Calcu!$I$17,H160+1,0)</f>
        <v>0</v>
      </c>
      <c r="G163" s="124"/>
      <c r="H163" s="270" t="e">
        <f ca="1">OFFSET(Calcu!$BE$17,H160+1,0)</f>
        <v>#N/A</v>
      </c>
      <c r="I163" s="269"/>
      <c r="J163" s="45"/>
      <c r="K163" s="45"/>
      <c r="L163" s="265"/>
      <c r="M163" s="163" t="s">
        <v>692</v>
      </c>
      <c r="N163" s="124" t="e">
        <f ca="1">TEXT(OFFSET(Calcu!$L$17,R160+1,0),R163)</f>
        <v>#DIV/0!</v>
      </c>
      <c r="O163" s="124" t="e">
        <f ca="1">TEXT(OFFSET(Calcu!$M$17,R160+1,0),R163)</f>
        <v>#DIV/0!</v>
      </c>
      <c r="P163" s="195">
        <f ca="1">OFFSET(Calcu!$I$17,R160+1,0)</f>
        <v>0</v>
      </c>
      <c r="Q163" s="124"/>
      <c r="R163" s="270" t="e">
        <f ca="1">OFFSET(Calcu!$BE$17,R160+1,0)</f>
        <v>#N/A</v>
      </c>
      <c r="S163" s="269"/>
      <c r="T163" s="45"/>
      <c r="U163" s="45"/>
      <c r="V163" s="265"/>
      <c r="W163" s="163" t="s">
        <v>681</v>
      </c>
      <c r="X163" s="124" t="e">
        <f ca="1">TEXT(OFFSET(Calcu!$L$17,AB160+1,0),AB163)</f>
        <v>#DIV/0!</v>
      </c>
      <c r="Y163" s="124" t="e">
        <f ca="1">TEXT(OFFSET(Calcu!$M$17,AB160+1,0),AB163)</f>
        <v>#DIV/0!</v>
      </c>
      <c r="Z163" s="195">
        <f ca="1">OFFSET(Calcu!$I$17,AB160+1,0)</f>
        <v>0</v>
      </c>
      <c r="AA163" s="124"/>
      <c r="AB163" s="270" t="e">
        <f ca="1">OFFSET(Calcu!$BE$17,AB160+1,0)</f>
        <v>#N/A</v>
      </c>
      <c r="AC163" s="269"/>
      <c r="AD163" s="45"/>
    </row>
    <row r="164" spans="1:30" ht="13.5" customHeight="1">
      <c r="B164" s="265"/>
      <c r="C164" s="163" t="s">
        <v>672</v>
      </c>
      <c r="D164" s="124" t="e">
        <f ca="1">TEXT(OFFSET(Calcu!$U$17,H160+1,0),H163)</f>
        <v>#DIV/0!</v>
      </c>
      <c r="E164" s="124" t="e">
        <f ca="1">TEXT(OFFSET(Calcu!$V$17,H160+1,0),H163)</f>
        <v>#N/A</v>
      </c>
      <c r="F164" s="195">
        <f ca="1">OFFSET(Calcu!$W$17,H160+1,0)</f>
        <v>0</v>
      </c>
      <c r="G164" s="124">
        <f ca="1">OFFSET(Calcu!$X$17,H160+1,0)</f>
        <v>0</v>
      </c>
      <c r="H164" s="270" t="e">
        <f ca="1">OFFSET(Calcu!$BF$17,H160+1,0)</f>
        <v>#N/A</v>
      </c>
      <c r="I164" s="269"/>
      <c r="J164" s="45"/>
      <c r="K164" s="45"/>
      <c r="L164" s="265"/>
      <c r="M164" s="163" t="s">
        <v>694</v>
      </c>
      <c r="N164" s="124" t="e">
        <f ca="1">TEXT(OFFSET(Calcu!$U$17,R160+1,0),R163)</f>
        <v>#DIV/0!</v>
      </c>
      <c r="O164" s="124" t="e">
        <f ca="1">TEXT(OFFSET(Calcu!$V$17,R160+1,0),R163)</f>
        <v>#N/A</v>
      </c>
      <c r="P164" s="195">
        <f ca="1">OFFSET(Calcu!$W$17,R160+1,0)</f>
        <v>0</v>
      </c>
      <c r="Q164" s="124">
        <f ca="1">OFFSET(Calcu!$X$17,R160+1,0)</f>
        <v>0</v>
      </c>
      <c r="R164" s="270" t="e">
        <f ca="1">OFFSET(Calcu!$BF$17,R160+1,0)</f>
        <v>#N/A</v>
      </c>
      <c r="S164" s="269"/>
      <c r="T164" s="45"/>
      <c r="U164" s="45"/>
      <c r="V164" s="265"/>
      <c r="W164" s="163" t="s">
        <v>694</v>
      </c>
      <c r="X164" s="124" t="e">
        <f ca="1">TEXT(OFFSET(Calcu!$U$17,AB160+1,0),AB163)</f>
        <v>#DIV/0!</v>
      </c>
      <c r="Y164" s="124" t="e">
        <f ca="1">TEXT(OFFSET(Calcu!$V$17,AB160+1,0),AB163)</f>
        <v>#N/A</v>
      </c>
      <c r="Z164" s="195">
        <f ca="1">OFFSET(Calcu!$W$17,AB160+1,0)</f>
        <v>0</v>
      </c>
      <c r="AA164" s="124">
        <f ca="1">OFFSET(Calcu!$X$17,AB160+1,0)</f>
        <v>0</v>
      </c>
      <c r="AB164" s="270" t="e">
        <f ca="1">OFFSET(Calcu!$BF$17,AB160+1,0)</f>
        <v>#N/A</v>
      </c>
      <c r="AC164" s="269"/>
      <c r="AD164" s="45"/>
    </row>
    <row r="165" spans="1:30" ht="13.5" customHeight="1">
      <c r="B165" s="265"/>
      <c r="C165" s="28"/>
      <c r="D165" s="28"/>
      <c r="E165" s="28"/>
      <c r="F165" s="28"/>
      <c r="G165" s="28"/>
      <c r="H165" s="45"/>
      <c r="I165" s="269"/>
      <c r="J165" s="45"/>
      <c r="K165" s="45"/>
      <c r="L165" s="265"/>
      <c r="M165" s="28"/>
      <c r="N165" s="28"/>
      <c r="O165" s="28"/>
      <c r="P165" s="28"/>
      <c r="Q165" s="28"/>
      <c r="R165" s="45"/>
      <c r="S165" s="269"/>
      <c r="T165" s="45"/>
      <c r="U165" s="45"/>
      <c r="V165" s="265"/>
      <c r="W165" s="28"/>
      <c r="X165" s="28"/>
      <c r="Y165" s="28"/>
      <c r="Z165" s="28"/>
      <c r="AA165" s="28"/>
      <c r="AB165" s="45"/>
      <c r="AC165" s="269"/>
      <c r="AD165" s="45"/>
    </row>
    <row r="166" spans="1:30" ht="13.5" customHeight="1">
      <c r="B166" s="265"/>
      <c r="C166" s="45" t="s">
        <v>693</v>
      </c>
      <c r="D166" s="28"/>
      <c r="E166" s="28"/>
      <c r="F166" s="28"/>
      <c r="G166" s="28"/>
      <c r="H166" s="45"/>
      <c r="I166" s="269"/>
      <c r="J166" s="45"/>
      <c r="K166" s="45"/>
      <c r="L166" s="265"/>
      <c r="M166" s="45" t="s">
        <v>693</v>
      </c>
      <c r="N166" s="28"/>
      <c r="O166" s="28"/>
      <c r="P166" s="28"/>
      <c r="Q166" s="28"/>
      <c r="R166" s="45"/>
      <c r="S166" s="269"/>
      <c r="T166" s="45"/>
      <c r="U166" s="45"/>
      <c r="V166" s="265"/>
      <c r="W166" s="45" t="s">
        <v>693</v>
      </c>
      <c r="X166" s="28"/>
      <c r="Y166" s="28"/>
      <c r="Z166" s="28"/>
      <c r="AA166" s="28"/>
      <c r="AB166" s="45"/>
      <c r="AC166" s="269"/>
      <c r="AD166" s="45"/>
    </row>
    <row r="167" spans="1:30" ht="13.5" customHeight="1">
      <c r="B167" s="265"/>
      <c r="C167" s="163"/>
      <c r="D167" s="163" t="s">
        <v>701</v>
      </c>
      <c r="E167" s="196"/>
      <c r="F167" s="163" t="s">
        <v>702</v>
      </c>
      <c r="G167" s="196"/>
      <c r="H167" s="163" t="s">
        <v>689</v>
      </c>
      <c r="I167" s="269"/>
      <c r="J167" s="45"/>
      <c r="K167" s="45"/>
      <c r="L167" s="265"/>
      <c r="M167" s="163"/>
      <c r="N167" s="163" t="s">
        <v>701</v>
      </c>
      <c r="O167" s="196"/>
      <c r="P167" s="163" t="s">
        <v>702</v>
      </c>
      <c r="Q167" s="196"/>
      <c r="R167" s="163" t="s">
        <v>689</v>
      </c>
      <c r="S167" s="269"/>
      <c r="T167" s="45"/>
      <c r="U167" s="45"/>
      <c r="V167" s="265"/>
      <c r="W167" s="163"/>
      <c r="X167" s="163" t="s">
        <v>701</v>
      </c>
      <c r="Y167" s="196"/>
      <c r="Z167" s="163" t="s">
        <v>702</v>
      </c>
      <c r="AA167" s="196"/>
      <c r="AB167" s="163" t="s">
        <v>674</v>
      </c>
      <c r="AC167" s="269"/>
      <c r="AD167" s="45"/>
    </row>
    <row r="168" spans="1:30" ht="13.5" customHeight="1">
      <c r="B168" s="265"/>
      <c r="C168" s="196" t="s">
        <v>373</v>
      </c>
      <c r="D168" s="124" t="str">
        <f ca="1">IF(E174=FALSE,"",TEXT(OFFSET(Calcu!$B$225,0,H160*3),H164))</f>
        <v/>
      </c>
      <c r="E168" s="196" t="s">
        <v>374</v>
      </c>
      <c r="F168" s="124" t="str">
        <f ca="1">IF(E174=FALSE,"",TEXT(OFFSET(Calcu!$C$225,0,H160*3),H164))</f>
        <v/>
      </c>
      <c r="G168" s="196" t="s">
        <v>684</v>
      </c>
      <c r="H168" s="124" t="str">
        <f ca="1">IF(E174=FALSE,"",TEXT(OFFSET(Calcu!$D$225,0,H160*3),H164))</f>
        <v/>
      </c>
      <c r="I168" s="269"/>
      <c r="J168" s="45"/>
      <c r="K168" s="45"/>
      <c r="L168" s="265"/>
      <c r="M168" s="196" t="s">
        <v>373</v>
      </c>
      <c r="N168" s="124" t="str">
        <f ca="1">IF(O174=FALSE,"",TEXT(OFFSET(Calcu!$B$225,0,R160*3),R164))</f>
        <v/>
      </c>
      <c r="O168" s="196" t="s">
        <v>374</v>
      </c>
      <c r="P168" s="124" t="str">
        <f ca="1">IF(O174=FALSE,"",TEXT(OFFSET(Calcu!$C$225,0,R160*3),R164))</f>
        <v/>
      </c>
      <c r="Q168" s="196" t="s">
        <v>676</v>
      </c>
      <c r="R168" s="124" t="str">
        <f ca="1">IF(O174=FALSE,"",TEXT(OFFSET(Calcu!$D$225,0,R160*3),R164))</f>
        <v/>
      </c>
      <c r="S168" s="269"/>
      <c r="T168" s="45"/>
      <c r="U168" s="45"/>
      <c r="V168" s="265"/>
      <c r="W168" s="196" t="s">
        <v>373</v>
      </c>
      <c r="X168" s="124" t="str">
        <f ca="1">IF(Y174=FALSE,"",TEXT(OFFSET(Calcu!$B$225,0,AB160*3),AB164))</f>
        <v/>
      </c>
      <c r="Y168" s="196" t="s">
        <v>374</v>
      </c>
      <c r="Z168" s="124" t="str">
        <f ca="1">IF(Y174=FALSE,"",TEXT(OFFSET(Calcu!$C$225,0,AB160*3),AB164))</f>
        <v/>
      </c>
      <c r="AA168" s="196" t="s">
        <v>684</v>
      </c>
      <c r="AB168" s="124" t="str">
        <f ca="1">IF(Y174=FALSE,"",TEXT(OFFSET(Calcu!$D$225,0,AB160*3),AB164))</f>
        <v/>
      </c>
      <c r="AC168" s="269"/>
      <c r="AD168" s="45"/>
    </row>
    <row r="169" spans="1:30" ht="13.5" customHeight="1">
      <c r="B169" s="265"/>
      <c r="C169" s="196" t="s">
        <v>375</v>
      </c>
      <c r="D169" s="124" t="str">
        <f ca="1">IF(E174=FALSE,"",TEXT(OFFSET(Calcu!$B$226,0,H160*3),H164))</f>
        <v/>
      </c>
      <c r="E169" s="196" t="s">
        <v>376</v>
      </c>
      <c r="F169" s="124" t="str">
        <f ca="1">IF(E174=FALSE,"",TEXT(OFFSET(Calcu!$C$226,0,H160*3),H164))</f>
        <v/>
      </c>
      <c r="G169" s="196" t="s">
        <v>377</v>
      </c>
      <c r="H169" s="124" t="str">
        <f ca="1">IF(E174=FALSE,"",TEXT(OFFSET(Calcu!$D$226,0,H160*3),H164))</f>
        <v/>
      </c>
      <c r="I169" s="269"/>
      <c r="J169" s="45"/>
      <c r="K169" s="45"/>
      <c r="L169" s="265"/>
      <c r="M169" s="196" t="s">
        <v>375</v>
      </c>
      <c r="N169" s="124" t="str">
        <f ca="1">IF(O174=FALSE,"",TEXT(OFFSET(Calcu!$B$226,0,R160*3),R164))</f>
        <v/>
      </c>
      <c r="O169" s="196" t="s">
        <v>376</v>
      </c>
      <c r="P169" s="124" t="str">
        <f ca="1">IF(O174=FALSE,"",TEXT(OFFSET(Calcu!$C$226,0,R160*3),R164))</f>
        <v/>
      </c>
      <c r="Q169" s="196" t="s">
        <v>377</v>
      </c>
      <c r="R169" s="124" t="str">
        <f ca="1">IF(O174=FALSE,"",TEXT(OFFSET(Calcu!$D$226,0,R160*3),R164))</f>
        <v/>
      </c>
      <c r="S169" s="269"/>
      <c r="T169" s="45"/>
      <c r="U169" s="45"/>
      <c r="V169" s="265"/>
      <c r="W169" s="196" t="s">
        <v>375</v>
      </c>
      <c r="X169" s="124" t="str">
        <f ca="1">IF(Y174=FALSE,"",TEXT(OFFSET(Calcu!$B$226,0,AB160*3),AB164))</f>
        <v/>
      </c>
      <c r="Y169" s="196" t="s">
        <v>376</v>
      </c>
      <c r="Z169" s="124" t="str">
        <f ca="1">IF(Y174=FALSE,"",TEXT(OFFSET(Calcu!$C$226,0,AB160*3),AB164))</f>
        <v/>
      </c>
      <c r="AA169" s="196" t="s">
        <v>377</v>
      </c>
      <c r="AB169" s="124" t="str">
        <f ca="1">IF(Y174=FALSE,"",TEXT(OFFSET(Calcu!$D$226,0,AB160*3),AB164))</f>
        <v/>
      </c>
      <c r="AC169" s="269"/>
      <c r="AD169" s="45"/>
    </row>
    <row r="170" spans="1:30" ht="13.5" customHeight="1">
      <c r="B170" s="265"/>
      <c r="C170" s="196" t="s">
        <v>378</v>
      </c>
      <c r="D170" s="124" t="str">
        <f ca="1">IF(E174=FALSE,"",TEXT(OFFSET(Calcu!$B$227,0,H160*3),H164))</f>
        <v/>
      </c>
      <c r="E170" s="196" t="s">
        <v>379</v>
      </c>
      <c r="F170" s="124" t="str">
        <f ca="1">IF(E174=FALSE,"",TEXT(OFFSET(Calcu!$C$227,0,H160*3),H164))</f>
        <v/>
      </c>
      <c r="G170" s="196" t="s">
        <v>380</v>
      </c>
      <c r="H170" s="124" t="str">
        <f ca="1">IF(E174=FALSE,"",TEXT(OFFSET(Calcu!$D$227,0,H160*3),H164))</f>
        <v/>
      </c>
      <c r="I170" s="269"/>
      <c r="J170" s="45"/>
      <c r="K170" s="45"/>
      <c r="L170" s="265"/>
      <c r="M170" s="196" t="s">
        <v>378</v>
      </c>
      <c r="N170" s="124" t="str">
        <f ca="1">IF(O174=FALSE,"",TEXT(OFFSET(Calcu!$B$227,0,R160*3),R164))</f>
        <v/>
      </c>
      <c r="O170" s="196" t="s">
        <v>379</v>
      </c>
      <c r="P170" s="124" t="str">
        <f ca="1">IF(O174=FALSE,"",TEXT(OFFSET(Calcu!$C$227,0,R160*3),R164))</f>
        <v/>
      </c>
      <c r="Q170" s="196" t="s">
        <v>380</v>
      </c>
      <c r="R170" s="124" t="str">
        <f ca="1">IF(O174=FALSE,"",TEXT(OFFSET(Calcu!$D$227,0,R160*3),R164))</f>
        <v/>
      </c>
      <c r="S170" s="269"/>
      <c r="T170" s="45"/>
      <c r="U170" s="45"/>
      <c r="V170" s="265"/>
      <c r="W170" s="196" t="s">
        <v>378</v>
      </c>
      <c r="X170" s="124" t="str">
        <f ca="1">IF(Y174=FALSE,"",TEXT(OFFSET(Calcu!$B$227,0,AB160*3),AB164))</f>
        <v/>
      </c>
      <c r="Y170" s="196" t="s">
        <v>379</v>
      </c>
      <c r="Z170" s="124" t="str">
        <f ca="1">IF(Y174=FALSE,"",TEXT(OFFSET(Calcu!$C$227,0,AB160*3),AB164))</f>
        <v/>
      </c>
      <c r="AA170" s="196" t="s">
        <v>380</v>
      </c>
      <c r="AB170" s="124" t="str">
        <f ca="1">IF(Y174=FALSE,"",TEXT(OFFSET(Calcu!$D$227,0,AB160*3),AB164))</f>
        <v/>
      </c>
      <c r="AC170" s="269"/>
      <c r="AD170" s="45"/>
    </row>
    <row r="171" spans="1:30" ht="13.5" customHeight="1">
      <c r="B171" s="265"/>
      <c r="C171" s="196" t="s">
        <v>381</v>
      </c>
      <c r="D171" s="124" t="str">
        <f ca="1">IF(E174=FALSE,"",TEXT(OFFSET(Calcu!$B$228,0,H160*3),H164))</f>
        <v/>
      </c>
      <c r="E171" s="196" t="s">
        <v>382</v>
      </c>
      <c r="F171" s="124" t="str">
        <f ca="1">IF(E174=FALSE,"",TEXT(OFFSET(Calcu!$C$228,0,H160*3),H164))</f>
        <v/>
      </c>
      <c r="G171" s="196" t="s">
        <v>383</v>
      </c>
      <c r="H171" s="124" t="str">
        <f ca="1">IF(E174=FALSE,"",TEXT(OFFSET(Calcu!$D$228,0,H160*3),H164))</f>
        <v/>
      </c>
      <c r="I171" s="269"/>
      <c r="J171" s="45"/>
      <c r="K171" s="45"/>
      <c r="L171" s="265"/>
      <c r="M171" s="196" t="s">
        <v>381</v>
      </c>
      <c r="N171" s="124" t="str">
        <f ca="1">IF(O174=FALSE,"",TEXT(OFFSET(Calcu!$B$228,0,R160*3),R164))</f>
        <v/>
      </c>
      <c r="O171" s="196" t="s">
        <v>382</v>
      </c>
      <c r="P171" s="124" t="str">
        <f ca="1">IF(O174=FALSE,"",TEXT(OFFSET(Calcu!$C$228,0,R160*3),R164))</f>
        <v/>
      </c>
      <c r="Q171" s="196" t="s">
        <v>383</v>
      </c>
      <c r="R171" s="124" t="str">
        <f ca="1">IF(O174=FALSE,"",TEXT(OFFSET(Calcu!$D$228,0,R160*3),R164))</f>
        <v/>
      </c>
      <c r="S171" s="269"/>
      <c r="T171" s="45"/>
      <c r="U171" s="45"/>
      <c r="V171" s="265"/>
      <c r="W171" s="196" t="s">
        <v>381</v>
      </c>
      <c r="X171" s="124" t="str">
        <f ca="1">IF(Y174=FALSE,"",TEXT(OFFSET(Calcu!$B$228,0,AB160*3),AB164))</f>
        <v/>
      </c>
      <c r="Y171" s="196" t="s">
        <v>382</v>
      </c>
      <c r="Z171" s="124" t="str">
        <f ca="1">IF(Y174=FALSE,"",TEXT(OFFSET(Calcu!$C$228,0,AB160*3),AB164))</f>
        <v/>
      </c>
      <c r="AA171" s="196" t="s">
        <v>383</v>
      </c>
      <c r="AB171" s="124" t="str">
        <f ca="1">IF(Y174=FALSE,"",TEXT(OFFSET(Calcu!$D$228,0,AB160*3),AB164))</f>
        <v/>
      </c>
      <c r="AC171" s="269"/>
      <c r="AD171" s="45"/>
    </row>
    <row r="172" spans="1:30" ht="13.5" customHeight="1">
      <c r="B172" s="265"/>
      <c r="C172" s="196" t="s">
        <v>384</v>
      </c>
      <c r="D172" s="124" t="str">
        <f ca="1">IF(E174=FALSE,"",TEXT(OFFSET(Calcu!$B$229,0,H160*3),H164))</f>
        <v/>
      </c>
      <c r="E172" s="196" t="s">
        <v>385</v>
      </c>
      <c r="F172" s="124" t="str">
        <f ca="1">IF(E174=FALSE,"",TEXT(OFFSET(Calcu!$C$229,0,H160*3),H164))</f>
        <v/>
      </c>
      <c r="G172" s="196" t="s">
        <v>386</v>
      </c>
      <c r="H172" s="124" t="str">
        <f ca="1">IF(E174=FALSE,"",TEXT(OFFSET(Calcu!$D$229,0,H160*3),H164))</f>
        <v/>
      </c>
      <c r="I172" s="269"/>
      <c r="J172" s="45"/>
      <c r="K172" s="45"/>
      <c r="L172" s="265"/>
      <c r="M172" s="196" t="s">
        <v>384</v>
      </c>
      <c r="N172" s="124" t="str">
        <f ca="1">IF(O174=FALSE,"",TEXT(OFFSET(Calcu!$B$229,0,R160*3),R164))</f>
        <v/>
      </c>
      <c r="O172" s="196" t="s">
        <v>385</v>
      </c>
      <c r="P172" s="124" t="str">
        <f ca="1">IF(O174=FALSE,"",TEXT(OFFSET(Calcu!$C$229,0,R160*3),R164))</f>
        <v/>
      </c>
      <c r="Q172" s="196" t="s">
        <v>386</v>
      </c>
      <c r="R172" s="124" t="str">
        <f ca="1">IF(O174=FALSE,"",TEXT(OFFSET(Calcu!$D$229,0,R160*3),R164))</f>
        <v/>
      </c>
      <c r="S172" s="269"/>
      <c r="T172" s="45"/>
      <c r="U172" s="45"/>
      <c r="V172" s="265"/>
      <c r="W172" s="196" t="s">
        <v>384</v>
      </c>
      <c r="X172" s="124" t="str">
        <f ca="1">IF(Y174=FALSE,"",TEXT(OFFSET(Calcu!$B$229,0,AB160*3),AB164))</f>
        <v/>
      </c>
      <c r="Y172" s="196" t="s">
        <v>385</v>
      </c>
      <c r="Z172" s="124" t="str">
        <f ca="1">IF(Y174=FALSE,"",TEXT(OFFSET(Calcu!$C$229,0,AB160*3),AB164))</f>
        <v/>
      </c>
      <c r="AA172" s="196" t="s">
        <v>386</v>
      </c>
      <c r="AB172" s="124" t="str">
        <f ca="1">IF(Y174=FALSE,"",TEXT(OFFSET(Calcu!$D$229,0,AB160*3),AB164))</f>
        <v/>
      </c>
      <c r="AC172" s="269"/>
      <c r="AD172" s="45"/>
    </row>
    <row r="173" spans="1:30" ht="13.5" customHeight="1">
      <c r="B173" s="265"/>
      <c r="C173" s="196" t="s">
        <v>387</v>
      </c>
      <c r="D173" s="124" t="str">
        <f ca="1">IF(E174=FALSE,"",TEXT(OFFSET(Calcu!$B$230,0,H160*3),H164))</f>
        <v/>
      </c>
      <c r="E173" s="196" t="s">
        <v>388</v>
      </c>
      <c r="F173" s="124" t="str">
        <f ca="1">IF(E174=FALSE,"",TEXT(OFFSET(Calcu!$C$230,0,H160*3),H164))</f>
        <v/>
      </c>
      <c r="G173" s="196" t="s">
        <v>684</v>
      </c>
      <c r="H173" s="124" t="str">
        <f ca="1">IF(E174=FALSE,"",TEXT(OFFSET(Calcu!$D$230,0,H160*3),H164))</f>
        <v/>
      </c>
      <c r="I173" s="269"/>
      <c r="J173" s="45"/>
      <c r="K173" s="45"/>
      <c r="L173" s="265"/>
      <c r="M173" s="196" t="s">
        <v>387</v>
      </c>
      <c r="N173" s="124" t="str">
        <f ca="1">IF(O174=FALSE,"",TEXT(OFFSET(Calcu!$B$230,0,R160*3),R164))</f>
        <v/>
      </c>
      <c r="O173" s="196" t="s">
        <v>388</v>
      </c>
      <c r="P173" s="124" t="str">
        <f ca="1">IF(O174=FALSE,"",TEXT(OFFSET(Calcu!$C$230,0,R160*3),R164))</f>
        <v/>
      </c>
      <c r="Q173" s="196" t="s">
        <v>676</v>
      </c>
      <c r="R173" s="124" t="str">
        <f ca="1">IF(O174=FALSE,"",TEXT(OFFSET(Calcu!$D$230,0,R160*3),R164))</f>
        <v/>
      </c>
      <c r="S173" s="269"/>
      <c r="T173" s="45"/>
      <c r="U173" s="45"/>
      <c r="V173" s="265"/>
      <c r="W173" s="196" t="s">
        <v>387</v>
      </c>
      <c r="X173" s="124" t="str">
        <f ca="1">IF(Y174=FALSE,"",TEXT(OFFSET(Calcu!$B$230,0,AB160*3),AB164))</f>
        <v/>
      </c>
      <c r="Y173" s="196" t="s">
        <v>388</v>
      </c>
      <c r="Z173" s="124" t="str">
        <f ca="1">IF(Y174=FALSE,"",TEXT(OFFSET(Calcu!$C$230,0,AB160*3),AB164))</f>
        <v/>
      </c>
      <c r="AA173" s="196" t="s">
        <v>684</v>
      </c>
      <c r="AB173" s="124" t="str">
        <f ca="1">IF(Y174=FALSE,"",TEXT(OFFSET(Calcu!$D$230,0,AB160*3),AB164))</f>
        <v/>
      </c>
      <c r="AC173" s="269"/>
      <c r="AD173" s="45"/>
    </row>
    <row r="174" spans="1:30" ht="13.5" customHeight="1">
      <c r="B174" s="265"/>
      <c r="C174" s="196" t="s">
        <v>389</v>
      </c>
      <c r="D174" s="124" t="str">
        <f ca="1">IF(E174=FALSE,"",TEXT(OFFSET(Calcu!$B$231,0,H160*3),H164))</f>
        <v/>
      </c>
      <c r="E174" s="271" t="b">
        <f ca="1">OFFSET(Calcu!$AC$17,H160+1,0)</f>
        <v>0</v>
      </c>
      <c r="F174" s="28"/>
      <c r="G174" s="28"/>
      <c r="H174" s="28"/>
      <c r="I174" s="269"/>
      <c r="J174" s="45"/>
      <c r="K174" s="45"/>
      <c r="L174" s="265"/>
      <c r="M174" s="196" t="s">
        <v>389</v>
      </c>
      <c r="N174" s="124" t="str">
        <f ca="1">IF(O174=FALSE,"",TEXT(OFFSET(Calcu!$B$231,0,R160*3),R164))</f>
        <v/>
      </c>
      <c r="O174" s="271" t="b">
        <f ca="1">OFFSET(Calcu!$AC$17,R160+1,0)</f>
        <v>0</v>
      </c>
      <c r="P174" s="28"/>
      <c r="Q174" s="28"/>
      <c r="R174" s="28"/>
      <c r="S174" s="269"/>
      <c r="T174" s="45"/>
      <c r="U174" s="45"/>
      <c r="V174" s="265"/>
      <c r="W174" s="196" t="s">
        <v>389</v>
      </c>
      <c r="X174" s="124" t="str">
        <f ca="1">IF(Y174=FALSE,"",TEXT(OFFSET(Calcu!$B$231,0,AB160*3),AB164))</f>
        <v/>
      </c>
      <c r="Y174" s="271" t="b">
        <f ca="1">OFFSET(Calcu!$AC$17,AB160+1,0)</f>
        <v>0</v>
      </c>
      <c r="Z174" s="28"/>
      <c r="AA174" s="28"/>
      <c r="AB174" s="28"/>
      <c r="AC174" s="269"/>
      <c r="AD174" s="45"/>
    </row>
    <row r="175" spans="1:30" ht="13.5" customHeight="1">
      <c r="B175" s="272"/>
      <c r="C175" s="273"/>
      <c r="D175" s="273"/>
      <c r="E175" s="273"/>
      <c r="F175" s="273"/>
      <c r="G175" s="273"/>
      <c r="H175" s="274"/>
      <c r="I175" s="275"/>
      <c r="J175" s="45"/>
      <c r="K175" s="45"/>
      <c r="L175" s="272"/>
      <c r="M175" s="273"/>
      <c r="N175" s="273"/>
      <c r="O175" s="273"/>
      <c r="P175" s="273"/>
      <c r="Q175" s="273"/>
      <c r="R175" s="274"/>
      <c r="S175" s="275"/>
      <c r="T175" s="45"/>
      <c r="U175" s="45"/>
      <c r="V175" s="272"/>
      <c r="W175" s="273"/>
      <c r="X175" s="273"/>
      <c r="Y175" s="273"/>
      <c r="Z175" s="273"/>
      <c r="AA175" s="273"/>
      <c r="AB175" s="274"/>
      <c r="AC175" s="275"/>
      <c r="AD175" s="45"/>
    </row>
    <row r="176" spans="1:30" s="28" customFormat="1" ht="15" customHeight="1">
      <c r="A176" s="45"/>
      <c r="B176" s="261"/>
      <c r="C176" s="262"/>
      <c r="D176" s="262"/>
      <c r="E176" s="263"/>
      <c r="F176" s="263"/>
      <c r="G176" s="263"/>
      <c r="H176" s="263"/>
      <c r="I176" s="264"/>
      <c r="J176" s="25"/>
      <c r="K176" s="25"/>
      <c r="L176" s="261"/>
      <c r="M176" s="262"/>
      <c r="N176" s="262"/>
      <c r="O176" s="263"/>
      <c r="P176" s="263"/>
      <c r="Q176" s="263"/>
      <c r="R176" s="263"/>
      <c r="S176" s="264"/>
      <c r="T176" s="25"/>
      <c r="U176" s="25"/>
      <c r="V176" s="261"/>
      <c r="W176" s="262"/>
      <c r="X176" s="262"/>
      <c r="Y176" s="263"/>
      <c r="Z176" s="263"/>
      <c r="AA176" s="263"/>
      <c r="AB176" s="263"/>
      <c r="AC176" s="264"/>
      <c r="AD176" s="25"/>
    </row>
    <row r="177" spans="2:30" ht="13.5" customHeight="1">
      <c r="B177" s="265"/>
      <c r="C177" s="45" t="s">
        <v>696</v>
      </c>
      <c r="D177" s="28"/>
      <c r="E177" s="28"/>
      <c r="F177" s="25"/>
      <c r="G177" s="266" t="s">
        <v>686</v>
      </c>
      <c r="H177" s="267">
        <f>H160+3</f>
        <v>30</v>
      </c>
      <c r="I177" s="268"/>
      <c r="J177" s="25"/>
      <c r="K177" s="25"/>
      <c r="L177" s="265"/>
      <c r="M177" s="45" t="s">
        <v>678</v>
      </c>
      <c r="N177" s="28"/>
      <c r="O177" s="28"/>
      <c r="P177" s="25"/>
      <c r="Q177" s="266" t="s">
        <v>686</v>
      </c>
      <c r="R177" s="267">
        <f>H177+1</f>
        <v>31</v>
      </c>
      <c r="S177" s="268"/>
      <c r="T177" s="25"/>
      <c r="U177" s="25"/>
      <c r="V177" s="265"/>
      <c r="W177" s="45" t="s">
        <v>696</v>
      </c>
      <c r="X177" s="28"/>
      <c r="Y177" s="28"/>
      <c r="Z177" s="25"/>
      <c r="AA177" s="266" t="s">
        <v>686</v>
      </c>
      <c r="AB177" s="267">
        <f>R177+1</f>
        <v>32</v>
      </c>
      <c r="AC177" s="268"/>
      <c r="AD177" s="25"/>
    </row>
    <row r="178" spans="2:30" ht="13.5" customHeight="1">
      <c r="B178" s="265"/>
      <c r="C178" s="163"/>
      <c r="D178" s="126" t="s">
        <v>669</v>
      </c>
      <c r="E178" s="126" t="s">
        <v>697</v>
      </c>
      <c r="F178" s="126" t="s">
        <v>172</v>
      </c>
      <c r="G178" s="126" t="s">
        <v>687</v>
      </c>
      <c r="H178" s="126" t="s">
        <v>688</v>
      </c>
      <c r="I178" s="269"/>
      <c r="J178" s="45"/>
      <c r="K178" s="45"/>
      <c r="L178" s="265"/>
      <c r="M178" s="163"/>
      <c r="N178" s="126" t="s">
        <v>690</v>
      </c>
      <c r="O178" s="126" t="s">
        <v>697</v>
      </c>
      <c r="P178" s="126" t="s">
        <v>172</v>
      </c>
      <c r="Q178" s="126" t="s">
        <v>687</v>
      </c>
      <c r="R178" s="126" t="s">
        <v>668</v>
      </c>
      <c r="S178" s="269"/>
      <c r="T178" s="45"/>
      <c r="U178" s="45"/>
      <c r="V178" s="265"/>
      <c r="W178" s="163"/>
      <c r="X178" s="126" t="s">
        <v>690</v>
      </c>
      <c r="Y178" s="126" t="s">
        <v>697</v>
      </c>
      <c r="Z178" s="126" t="s">
        <v>172</v>
      </c>
      <c r="AA178" s="126" t="s">
        <v>687</v>
      </c>
      <c r="AB178" s="126" t="s">
        <v>688</v>
      </c>
      <c r="AC178" s="269"/>
      <c r="AD178" s="45"/>
    </row>
    <row r="179" spans="2:30" ht="13.5" customHeight="1">
      <c r="B179" s="265"/>
      <c r="C179" s="163" t="s">
        <v>691</v>
      </c>
      <c r="D179" s="124" t="e">
        <f ca="1">TEXT(OFFSET(Calcu!$P$17,H177+1,0),H180)</f>
        <v>#DIV/0!</v>
      </c>
      <c r="E179" s="124" t="e">
        <f ca="1">TEXT(OFFSET(Calcu!$Q$17,H177+1,0),H180)</f>
        <v>#N/A</v>
      </c>
      <c r="F179" s="195">
        <f ca="1">OFFSET(Calcu!$R$17,H177+1,0)</f>
        <v>0</v>
      </c>
      <c r="G179" s="124">
        <f ca="1">OFFSET(Calcu!$S$17,H177+1,0)</f>
        <v>0</v>
      </c>
      <c r="H179" s="124">
        <f ca="1">OFFSET(Calcu!$Y$17,H177+1,0)</f>
        <v>0</v>
      </c>
      <c r="I179" s="269"/>
      <c r="J179" s="45"/>
      <c r="K179" s="45"/>
      <c r="L179" s="265"/>
      <c r="M179" s="163" t="s">
        <v>691</v>
      </c>
      <c r="N179" s="124" t="e">
        <f ca="1">TEXT(OFFSET(Calcu!$P$17,R177+1,0),R180)</f>
        <v>#DIV/0!</v>
      </c>
      <c r="O179" s="124" t="e">
        <f ca="1">TEXT(OFFSET(Calcu!$Q$17,R177+1,0),R180)</f>
        <v>#N/A</v>
      </c>
      <c r="P179" s="195">
        <f ca="1">OFFSET(Calcu!$R$17,R177+1,0)</f>
        <v>0</v>
      </c>
      <c r="Q179" s="124">
        <f ca="1">OFFSET(Calcu!$S$17,R177+1,0)</f>
        <v>0</v>
      </c>
      <c r="R179" s="124">
        <f ca="1">OFFSET(Calcu!$Y$17,R177+1,0)</f>
        <v>0</v>
      </c>
      <c r="S179" s="269"/>
      <c r="T179" s="45"/>
      <c r="U179" s="45"/>
      <c r="V179" s="265"/>
      <c r="W179" s="163" t="s">
        <v>691</v>
      </c>
      <c r="X179" s="124" t="e">
        <f ca="1">TEXT(OFFSET(Calcu!$P$17,AB177+1,0),AB180)</f>
        <v>#DIV/0!</v>
      </c>
      <c r="Y179" s="124" t="e">
        <f ca="1">TEXT(OFFSET(Calcu!$Q$17,AB177+1,0),AB180)</f>
        <v>#N/A</v>
      </c>
      <c r="Z179" s="195">
        <f ca="1">OFFSET(Calcu!$R$17,AB177+1,0)</f>
        <v>0</v>
      </c>
      <c r="AA179" s="124">
        <f ca="1">OFFSET(Calcu!$S$17,AB177+1,0)</f>
        <v>0</v>
      </c>
      <c r="AB179" s="124">
        <f ca="1">OFFSET(Calcu!$Y$17,AB177+1,0)</f>
        <v>0</v>
      </c>
      <c r="AC179" s="269"/>
      <c r="AD179" s="45"/>
    </row>
    <row r="180" spans="2:30" ht="13.5" customHeight="1">
      <c r="B180" s="265"/>
      <c r="C180" s="163" t="s">
        <v>692</v>
      </c>
      <c r="D180" s="124" t="e">
        <f ca="1">TEXT(OFFSET(Calcu!$L$17,H177+1,0),H180)</f>
        <v>#DIV/0!</v>
      </c>
      <c r="E180" s="124" t="e">
        <f ca="1">TEXT(OFFSET(Calcu!$M$17,H177+1,0),H180)</f>
        <v>#DIV/0!</v>
      </c>
      <c r="F180" s="195">
        <f ca="1">OFFSET(Calcu!$I$17,H177+1,0)</f>
        <v>0</v>
      </c>
      <c r="G180" s="124"/>
      <c r="H180" s="270" t="e">
        <f ca="1">OFFSET(Calcu!$BE$17,H177+1,0)</f>
        <v>#N/A</v>
      </c>
      <c r="I180" s="269"/>
      <c r="J180" s="45"/>
      <c r="K180" s="45"/>
      <c r="L180" s="265"/>
      <c r="M180" s="163" t="s">
        <v>692</v>
      </c>
      <c r="N180" s="124" t="e">
        <f ca="1">TEXT(OFFSET(Calcu!$L$17,R177+1,0),R180)</f>
        <v>#DIV/0!</v>
      </c>
      <c r="O180" s="124" t="e">
        <f ca="1">TEXT(OFFSET(Calcu!$M$17,R177+1,0),R180)</f>
        <v>#DIV/0!</v>
      </c>
      <c r="P180" s="195">
        <f ca="1">OFFSET(Calcu!$I$17,R177+1,0)</f>
        <v>0</v>
      </c>
      <c r="Q180" s="124"/>
      <c r="R180" s="270" t="e">
        <f ca="1">OFFSET(Calcu!$BE$17,R177+1,0)</f>
        <v>#N/A</v>
      </c>
      <c r="S180" s="269"/>
      <c r="T180" s="45"/>
      <c r="U180" s="45"/>
      <c r="V180" s="265"/>
      <c r="W180" s="163" t="s">
        <v>692</v>
      </c>
      <c r="X180" s="124" t="e">
        <f ca="1">TEXT(OFFSET(Calcu!$L$17,AB177+1,0),AB180)</f>
        <v>#DIV/0!</v>
      </c>
      <c r="Y180" s="124" t="e">
        <f ca="1">TEXT(OFFSET(Calcu!$M$17,AB177+1,0),AB180)</f>
        <v>#DIV/0!</v>
      </c>
      <c r="Z180" s="195">
        <f ca="1">OFFSET(Calcu!$I$17,AB177+1,0)</f>
        <v>0</v>
      </c>
      <c r="AA180" s="124"/>
      <c r="AB180" s="270" t="e">
        <f ca="1">OFFSET(Calcu!$BE$17,AB177+1,0)</f>
        <v>#N/A</v>
      </c>
      <c r="AC180" s="269"/>
      <c r="AD180" s="45"/>
    </row>
    <row r="181" spans="2:30" ht="13.5" customHeight="1">
      <c r="B181" s="265"/>
      <c r="C181" s="163" t="s">
        <v>694</v>
      </c>
      <c r="D181" s="124" t="e">
        <f ca="1">TEXT(OFFSET(Calcu!$U$17,H177+1,0),H180)</f>
        <v>#DIV/0!</v>
      </c>
      <c r="E181" s="124" t="e">
        <f ca="1">TEXT(OFFSET(Calcu!$V$17,H177+1,0),H180)</f>
        <v>#N/A</v>
      </c>
      <c r="F181" s="195">
        <f ca="1">OFFSET(Calcu!$W$17,H177+1,0)</f>
        <v>0</v>
      </c>
      <c r="G181" s="124">
        <f ca="1">OFFSET(Calcu!$X$17,H177+1,0)</f>
        <v>0</v>
      </c>
      <c r="H181" s="270" t="e">
        <f ca="1">OFFSET(Calcu!$BF$17,H177+1,0)</f>
        <v>#N/A</v>
      </c>
      <c r="I181" s="269"/>
      <c r="J181" s="45"/>
      <c r="K181" s="45"/>
      <c r="L181" s="265"/>
      <c r="M181" s="163" t="s">
        <v>694</v>
      </c>
      <c r="N181" s="124" t="e">
        <f ca="1">TEXT(OFFSET(Calcu!$U$17,R177+1,0),R180)</f>
        <v>#DIV/0!</v>
      </c>
      <c r="O181" s="124" t="e">
        <f ca="1">TEXT(OFFSET(Calcu!$V$17,R177+1,0),R180)</f>
        <v>#N/A</v>
      </c>
      <c r="P181" s="195">
        <f ca="1">OFFSET(Calcu!$W$17,R177+1,0)</f>
        <v>0</v>
      </c>
      <c r="Q181" s="124">
        <f ca="1">OFFSET(Calcu!$X$17,R177+1,0)</f>
        <v>0</v>
      </c>
      <c r="R181" s="270" t="e">
        <f ca="1">OFFSET(Calcu!$BF$17,R177+1,0)</f>
        <v>#N/A</v>
      </c>
      <c r="S181" s="269"/>
      <c r="T181" s="45"/>
      <c r="U181" s="45"/>
      <c r="V181" s="265"/>
      <c r="W181" s="163" t="s">
        <v>694</v>
      </c>
      <c r="X181" s="124" t="e">
        <f ca="1">TEXT(OFFSET(Calcu!$U$17,AB177+1,0),AB180)</f>
        <v>#DIV/0!</v>
      </c>
      <c r="Y181" s="124" t="e">
        <f ca="1">TEXT(OFFSET(Calcu!$V$17,AB177+1,0),AB180)</f>
        <v>#N/A</v>
      </c>
      <c r="Z181" s="195">
        <f ca="1">OFFSET(Calcu!$W$17,AB177+1,0)</f>
        <v>0</v>
      </c>
      <c r="AA181" s="124">
        <f ca="1">OFFSET(Calcu!$X$17,AB177+1,0)</f>
        <v>0</v>
      </c>
      <c r="AB181" s="270" t="e">
        <f ca="1">OFFSET(Calcu!$BF$17,AB177+1,0)</f>
        <v>#N/A</v>
      </c>
      <c r="AC181" s="269"/>
      <c r="AD181" s="45"/>
    </row>
    <row r="182" spans="2:30" ht="13.5" customHeight="1">
      <c r="B182" s="265"/>
      <c r="C182" s="28"/>
      <c r="D182" s="28"/>
      <c r="E182" s="28"/>
      <c r="F182" s="28"/>
      <c r="G182" s="28"/>
      <c r="H182" s="45"/>
      <c r="I182" s="269"/>
      <c r="J182" s="45"/>
      <c r="K182" s="45"/>
      <c r="L182" s="265"/>
      <c r="M182" s="28"/>
      <c r="N182" s="28"/>
      <c r="O182" s="28"/>
      <c r="P182" s="28"/>
      <c r="Q182" s="28"/>
      <c r="R182" s="45"/>
      <c r="S182" s="269"/>
      <c r="T182" s="45"/>
      <c r="U182" s="45"/>
      <c r="V182" s="265"/>
      <c r="W182" s="28"/>
      <c r="X182" s="28"/>
      <c r="Y182" s="28"/>
      <c r="Z182" s="28"/>
      <c r="AA182" s="28"/>
      <c r="AB182" s="45"/>
      <c r="AC182" s="269"/>
      <c r="AD182" s="45"/>
    </row>
    <row r="183" spans="2:30" ht="13.5" customHeight="1">
      <c r="B183" s="265"/>
      <c r="C183" s="45" t="s">
        <v>693</v>
      </c>
      <c r="D183" s="28"/>
      <c r="E183" s="28"/>
      <c r="F183" s="28"/>
      <c r="G183" s="28"/>
      <c r="H183" s="45"/>
      <c r="I183" s="269"/>
      <c r="J183" s="45"/>
      <c r="K183" s="45"/>
      <c r="L183" s="265"/>
      <c r="M183" s="45" t="s">
        <v>693</v>
      </c>
      <c r="N183" s="28"/>
      <c r="O183" s="28"/>
      <c r="P183" s="28"/>
      <c r="Q183" s="28"/>
      <c r="R183" s="45"/>
      <c r="S183" s="269"/>
      <c r="T183" s="45"/>
      <c r="U183" s="45"/>
      <c r="V183" s="265"/>
      <c r="W183" s="45" t="s">
        <v>693</v>
      </c>
      <c r="X183" s="28"/>
      <c r="Y183" s="28"/>
      <c r="Z183" s="28"/>
      <c r="AA183" s="28"/>
      <c r="AB183" s="45"/>
      <c r="AC183" s="269"/>
      <c r="AD183" s="45"/>
    </row>
    <row r="184" spans="2:30" ht="13.5" customHeight="1">
      <c r="B184" s="265"/>
      <c r="C184" s="163"/>
      <c r="D184" s="163" t="s">
        <v>701</v>
      </c>
      <c r="E184" s="196"/>
      <c r="F184" s="163" t="s">
        <v>702</v>
      </c>
      <c r="G184" s="196"/>
      <c r="H184" s="163" t="s">
        <v>689</v>
      </c>
      <c r="I184" s="269"/>
      <c r="J184" s="45"/>
      <c r="K184" s="45"/>
      <c r="L184" s="265"/>
      <c r="M184" s="163"/>
      <c r="N184" s="163" t="s">
        <v>701</v>
      </c>
      <c r="O184" s="196"/>
      <c r="P184" s="163" t="s">
        <v>702</v>
      </c>
      <c r="Q184" s="196"/>
      <c r="R184" s="163" t="s">
        <v>689</v>
      </c>
      <c r="S184" s="269"/>
      <c r="T184" s="45"/>
      <c r="U184" s="45"/>
      <c r="V184" s="265"/>
      <c r="W184" s="163"/>
      <c r="X184" s="163" t="s">
        <v>701</v>
      </c>
      <c r="Y184" s="196"/>
      <c r="Z184" s="163" t="s">
        <v>702</v>
      </c>
      <c r="AA184" s="196"/>
      <c r="AB184" s="163" t="s">
        <v>689</v>
      </c>
      <c r="AC184" s="269"/>
      <c r="AD184" s="45"/>
    </row>
    <row r="185" spans="2:30" ht="13.5" customHeight="1">
      <c r="B185" s="265"/>
      <c r="C185" s="196" t="s">
        <v>373</v>
      </c>
      <c r="D185" s="124" t="str">
        <f ca="1">IF(E191=FALSE,"",TEXT(OFFSET(Calcu!$B$225,0,H177*3),H181))</f>
        <v/>
      </c>
      <c r="E185" s="196" t="s">
        <v>374</v>
      </c>
      <c r="F185" s="124" t="str">
        <f ca="1">IF(E191=FALSE,"",TEXT(OFFSET(Calcu!$C$225,0,H177*3),H181))</f>
        <v/>
      </c>
      <c r="G185" s="196" t="s">
        <v>676</v>
      </c>
      <c r="H185" s="124" t="str">
        <f ca="1">IF(E191=FALSE,"",TEXT(OFFSET(Calcu!$D$225,0,H177*3),H181))</f>
        <v/>
      </c>
      <c r="I185" s="269"/>
      <c r="J185" s="45"/>
      <c r="K185" s="45"/>
      <c r="L185" s="265"/>
      <c r="M185" s="196" t="s">
        <v>373</v>
      </c>
      <c r="N185" s="124" t="str">
        <f ca="1">IF(O191=FALSE,"",TEXT(OFFSET(Calcu!$B$225,0,R177*3),R181))</f>
        <v/>
      </c>
      <c r="O185" s="196" t="s">
        <v>374</v>
      </c>
      <c r="P185" s="124" t="str">
        <f ca="1">IF(O191=FALSE,"",TEXT(OFFSET(Calcu!$C$225,0,R177*3),R181))</f>
        <v/>
      </c>
      <c r="Q185" s="196" t="s">
        <v>684</v>
      </c>
      <c r="R185" s="124" t="str">
        <f ca="1">IF(O191=FALSE,"",TEXT(OFFSET(Calcu!$D$225,0,R177*3),R181))</f>
        <v/>
      </c>
      <c r="S185" s="269"/>
      <c r="T185" s="45"/>
      <c r="U185" s="45"/>
      <c r="V185" s="265"/>
      <c r="W185" s="196" t="s">
        <v>373</v>
      </c>
      <c r="X185" s="124" t="str">
        <f ca="1">IF(Y191=FALSE,"",TEXT(OFFSET(Calcu!$B$225,0,AB177*3),AB181))</f>
        <v/>
      </c>
      <c r="Y185" s="196" t="s">
        <v>374</v>
      </c>
      <c r="Z185" s="124" t="str">
        <f ca="1">IF(Y191=FALSE,"",TEXT(OFFSET(Calcu!$C$225,0,AB177*3),AB181))</f>
        <v/>
      </c>
      <c r="AA185" s="196" t="s">
        <v>684</v>
      </c>
      <c r="AB185" s="124" t="str">
        <f ca="1">IF(Y191=FALSE,"",TEXT(OFFSET(Calcu!$D$225,0,AB177*3),AB181))</f>
        <v/>
      </c>
      <c r="AC185" s="269"/>
      <c r="AD185" s="45"/>
    </row>
    <row r="186" spans="2:30" ht="13.5" customHeight="1">
      <c r="B186" s="265"/>
      <c r="C186" s="196" t="s">
        <v>375</v>
      </c>
      <c r="D186" s="124" t="str">
        <f ca="1">IF(E191=FALSE,"",TEXT(OFFSET(Calcu!$B$226,0,H177*3),H181))</f>
        <v/>
      </c>
      <c r="E186" s="196" t="s">
        <v>376</v>
      </c>
      <c r="F186" s="124" t="str">
        <f ca="1">IF(E191=FALSE,"",TEXT(OFFSET(Calcu!$C$226,0,H177*3),H181))</f>
        <v/>
      </c>
      <c r="G186" s="196" t="s">
        <v>377</v>
      </c>
      <c r="H186" s="124" t="str">
        <f ca="1">IF(E191=FALSE,"",TEXT(OFFSET(Calcu!$D$226,0,H177*3),H181))</f>
        <v/>
      </c>
      <c r="I186" s="269"/>
      <c r="J186" s="45"/>
      <c r="K186" s="45"/>
      <c r="L186" s="265"/>
      <c r="M186" s="196" t="s">
        <v>375</v>
      </c>
      <c r="N186" s="124" t="str">
        <f ca="1">IF(O191=FALSE,"",TEXT(OFFSET(Calcu!$B$226,0,R177*3),R181))</f>
        <v/>
      </c>
      <c r="O186" s="196" t="s">
        <v>376</v>
      </c>
      <c r="P186" s="124" t="str">
        <f ca="1">IF(O191=FALSE,"",TEXT(OFFSET(Calcu!$C$226,0,R177*3),R181))</f>
        <v/>
      </c>
      <c r="Q186" s="196" t="s">
        <v>377</v>
      </c>
      <c r="R186" s="124" t="str">
        <f ca="1">IF(O191=FALSE,"",TEXT(OFFSET(Calcu!$D$226,0,R177*3),R181))</f>
        <v/>
      </c>
      <c r="S186" s="269"/>
      <c r="T186" s="45"/>
      <c r="U186" s="45"/>
      <c r="V186" s="265"/>
      <c r="W186" s="196" t="s">
        <v>375</v>
      </c>
      <c r="X186" s="124" t="str">
        <f ca="1">IF(Y191=FALSE,"",TEXT(OFFSET(Calcu!$B$226,0,AB177*3),AB181))</f>
        <v/>
      </c>
      <c r="Y186" s="196" t="s">
        <v>376</v>
      </c>
      <c r="Z186" s="124" t="str">
        <f ca="1">IF(Y191=FALSE,"",TEXT(OFFSET(Calcu!$C$226,0,AB177*3),AB181))</f>
        <v/>
      </c>
      <c r="AA186" s="196" t="s">
        <v>377</v>
      </c>
      <c r="AB186" s="124" t="str">
        <f ca="1">IF(Y191=FALSE,"",TEXT(OFFSET(Calcu!$D$226,0,AB177*3),AB181))</f>
        <v/>
      </c>
      <c r="AC186" s="269"/>
      <c r="AD186" s="45"/>
    </row>
    <row r="187" spans="2:30" ht="13.5" customHeight="1">
      <c r="B187" s="265"/>
      <c r="C187" s="196" t="s">
        <v>378</v>
      </c>
      <c r="D187" s="124" t="str">
        <f ca="1">IF(E191=FALSE,"",TEXT(OFFSET(Calcu!$B$227,0,H177*3),H181))</f>
        <v/>
      </c>
      <c r="E187" s="196" t="s">
        <v>379</v>
      </c>
      <c r="F187" s="124" t="str">
        <f ca="1">IF(E191=FALSE,"",TEXT(OFFSET(Calcu!$C$227,0,H177*3),H181))</f>
        <v/>
      </c>
      <c r="G187" s="196" t="s">
        <v>380</v>
      </c>
      <c r="H187" s="124" t="str">
        <f ca="1">IF(E191=FALSE,"",TEXT(OFFSET(Calcu!$D$227,0,H177*3),H181))</f>
        <v/>
      </c>
      <c r="I187" s="269"/>
      <c r="J187" s="45"/>
      <c r="K187" s="45"/>
      <c r="L187" s="265"/>
      <c r="M187" s="196" t="s">
        <v>378</v>
      </c>
      <c r="N187" s="124" t="str">
        <f ca="1">IF(O191=FALSE,"",TEXT(OFFSET(Calcu!$B$227,0,R177*3),R181))</f>
        <v/>
      </c>
      <c r="O187" s="196" t="s">
        <v>379</v>
      </c>
      <c r="P187" s="124" t="str">
        <f ca="1">IF(O191=FALSE,"",TEXT(OFFSET(Calcu!$C$227,0,R177*3),R181))</f>
        <v/>
      </c>
      <c r="Q187" s="196" t="s">
        <v>380</v>
      </c>
      <c r="R187" s="124" t="str">
        <f ca="1">IF(O191=FALSE,"",TEXT(OFFSET(Calcu!$D$227,0,R177*3),R181))</f>
        <v/>
      </c>
      <c r="S187" s="269"/>
      <c r="T187" s="45"/>
      <c r="U187" s="45"/>
      <c r="V187" s="265"/>
      <c r="W187" s="196" t="s">
        <v>378</v>
      </c>
      <c r="X187" s="124" t="str">
        <f ca="1">IF(Y191=FALSE,"",TEXT(OFFSET(Calcu!$B$227,0,AB177*3),AB181))</f>
        <v/>
      </c>
      <c r="Y187" s="196" t="s">
        <v>379</v>
      </c>
      <c r="Z187" s="124" t="str">
        <f ca="1">IF(Y191=FALSE,"",TEXT(OFFSET(Calcu!$C$227,0,AB177*3),AB181))</f>
        <v/>
      </c>
      <c r="AA187" s="196" t="s">
        <v>380</v>
      </c>
      <c r="AB187" s="124" t="str">
        <f ca="1">IF(Y191=FALSE,"",TEXT(OFFSET(Calcu!$D$227,0,AB177*3),AB181))</f>
        <v/>
      </c>
      <c r="AC187" s="269"/>
      <c r="AD187" s="45"/>
    </row>
    <row r="188" spans="2:30" ht="13.5" customHeight="1">
      <c r="B188" s="265"/>
      <c r="C188" s="196" t="s">
        <v>381</v>
      </c>
      <c r="D188" s="124" t="str">
        <f ca="1">IF(E191=FALSE,"",TEXT(OFFSET(Calcu!$B$228,0,H177*3),H181))</f>
        <v/>
      </c>
      <c r="E188" s="196" t="s">
        <v>382</v>
      </c>
      <c r="F188" s="124" t="str">
        <f ca="1">IF(E191=FALSE,"",TEXT(OFFSET(Calcu!$C$228,0,H177*3),H181))</f>
        <v/>
      </c>
      <c r="G188" s="196" t="s">
        <v>383</v>
      </c>
      <c r="H188" s="124" t="str">
        <f ca="1">IF(E191=FALSE,"",TEXT(OFFSET(Calcu!$D$228,0,H177*3),H181))</f>
        <v/>
      </c>
      <c r="I188" s="269"/>
      <c r="J188" s="45"/>
      <c r="K188" s="45"/>
      <c r="L188" s="265"/>
      <c r="M188" s="196" t="s">
        <v>381</v>
      </c>
      <c r="N188" s="124" t="str">
        <f ca="1">IF(O191=FALSE,"",TEXT(OFFSET(Calcu!$B$228,0,R177*3),R181))</f>
        <v/>
      </c>
      <c r="O188" s="196" t="s">
        <v>382</v>
      </c>
      <c r="P188" s="124" t="str">
        <f ca="1">IF(O191=FALSE,"",TEXT(OFFSET(Calcu!$C$228,0,R177*3),R181))</f>
        <v/>
      </c>
      <c r="Q188" s="196" t="s">
        <v>383</v>
      </c>
      <c r="R188" s="124" t="str">
        <f ca="1">IF(O191=FALSE,"",TEXT(OFFSET(Calcu!$D$228,0,R177*3),R181))</f>
        <v/>
      </c>
      <c r="S188" s="269"/>
      <c r="T188" s="45"/>
      <c r="U188" s="45"/>
      <c r="V188" s="265"/>
      <c r="W188" s="196" t="s">
        <v>381</v>
      </c>
      <c r="X188" s="124" t="str">
        <f ca="1">IF(Y191=FALSE,"",TEXT(OFFSET(Calcu!$B$228,0,AB177*3),AB181))</f>
        <v/>
      </c>
      <c r="Y188" s="196" t="s">
        <v>382</v>
      </c>
      <c r="Z188" s="124" t="str">
        <f ca="1">IF(Y191=FALSE,"",TEXT(OFFSET(Calcu!$C$228,0,AB177*3),AB181))</f>
        <v/>
      </c>
      <c r="AA188" s="196" t="s">
        <v>383</v>
      </c>
      <c r="AB188" s="124" t="str">
        <f ca="1">IF(Y191=FALSE,"",TEXT(OFFSET(Calcu!$D$228,0,AB177*3),AB181))</f>
        <v/>
      </c>
      <c r="AC188" s="269"/>
      <c r="AD188" s="45"/>
    </row>
    <row r="189" spans="2:30" ht="13.5" customHeight="1">
      <c r="B189" s="265"/>
      <c r="C189" s="196" t="s">
        <v>384</v>
      </c>
      <c r="D189" s="124" t="str">
        <f ca="1">IF(E191=FALSE,"",TEXT(OFFSET(Calcu!$B$229,0,H177*3),H181))</f>
        <v/>
      </c>
      <c r="E189" s="196" t="s">
        <v>385</v>
      </c>
      <c r="F189" s="124" t="str">
        <f ca="1">IF(E191=FALSE,"",TEXT(OFFSET(Calcu!$C$229,0,H177*3),H181))</f>
        <v/>
      </c>
      <c r="G189" s="196" t="s">
        <v>386</v>
      </c>
      <c r="H189" s="124" t="str">
        <f ca="1">IF(E191=FALSE,"",TEXT(OFFSET(Calcu!$D$229,0,H177*3),H181))</f>
        <v/>
      </c>
      <c r="I189" s="269"/>
      <c r="J189" s="45"/>
      <c r="K189" s="45"/>
      <c r="L189" s="265"/>
      <c r="M189" s="196" t="s">
        <v>384</v>
      </c>
      <c r="N189" s="124" t="str">
        <f ca="1">IF(O191=FALSE,"",TEXT(OFFSET(Calcu!$B$229,0,R177*3),R181))</f>
        <v/>
      </c>
      <c r="O189" s="196" t="s">
        <v>385</v>
      </c>
      <c r="P189" s="124" t="str">
        <f ca="1">IF(O191=FALSE,"",TEXT(OFFSET(Calcu!$C$229,0,R177*3),R181))</f>
        <v/>
      </c>
      <c r="Q189" s="196" t="s">
        <v>386</v>
      </c>
      <c r="R189" s="124" t="str">
        <f ca="1">IF(O191=FALSE,"",TEXT(OFFSET(Calcu!$D$229,0,R177*3),R181))</f>
        <v/>
      </c>
      <c r="S189" s="269"/>
      <c r="T189" s="45"/>
      <c r="U189" s="45"/>
      <c r="V189" s="265"/>
      <c r="W189" s="196" t="s">
        <v>384</v>
      </c>
      <c r="X189" s="124" t="str">
        <f ca="1">IF(Y191=FALSE,"",TEXT(OFFSET(Calcu!$B$229,0,AB177*3),AB181))</f>
        <v/>
      </c>
      <c r="Y189" s="196" t="s">
        <v>385</v>
      </c>
      <c r="Z189" s="124" t="str">
        <f ca="1">IF(Y191=FALSE,"",TEXT(OFFSET(Calcu!$C$229,0,AB177*3),AB181))</f>
        <v/>
      </c>
      <c r="AA189" s="196" t="s">
        <v>386</v>
      </c>
      <c r="AB189" s="124" t="str">
        <f ca="1">IF(Y191=FALSE,"",TEXT(OFFSET(Calcu!$D$229,0,AB177*3),AB181))</f>
        <v/>
      </c>
      <c r="AC189" s="269"/>
      <c r="AD189" s="45"/>
    </row>
    <row r="190" spans="2:30" ht="13.5" customHeight="1">
      <c r="B190" s="265"/>
      <c r="C190" s="196" t="s">
        <v>387</v>
      </c>
      <c r="D190" s="124" t="str">
        <f ca="1">IF(E191=FALSE,"",TEXT(OFFSET(Calcu!$B$230,0,H177*3),H181))</f>
        <v/>
      </c>
      <c r="E190" s="196" t="s">
        <v>388</v>
      </c>
      <c r="F190" s="124" t="str">
        <f ca="1">IF(E191=FALSE,"",TEXT(OFFSET(Calcu!$C$230,0,H177*3),H181))</f>
        <v/>
      </c>
      <c r="G190" s="196" t="s">
        <v>684</v>
      </c>
      <c r="H190" s="124" t="str">
        <f ca="1">IF(E191=FALSE,"",TEXT(OFFSET(Calcu!$D$230,0,H177*3),H181))</f>
        <v/>
      </c>
      <c r="I190" s="269"/>
      <c r="J190" s="45"/>
      <c r="K190" s="45"/>
      <c r="L190" s="265"/>
      <c r="M190" s="196" t="s">
        <v>387</v>
      </c>
      <c r="N190" s="124" t="str">
        <f ca="1">IF(O191=FALSE,"",TEXT(OFFSET(Calcu!$B$230,0,R177*3),R181))</f>
        <v/>
      </c>
      <c r="O190" s="196" t="s">
        <v>388</v>
      </c>
      <c r="P190" s="124" t="str">
        <f ca="1">IF(O191=FALSE,"",TEXT(OFFSET(Calcu!$C$230,0,R177*3),R181))</f>
        <v/>
      </c>
      <c r="Q190" s="196" t="s">
        <v>684</v>
      </c>
      <c r="R190" s="124" t="str">
        <f ca="1">IF(O191=FALSE,"",TEXT(OFFSET(Calcu!$D$230,0,R177*3),R181))</f>
        <v/>
      </c>
      <c r="S190" s="269"/>
      <c r="T190" s="45"/>
      <c r="U190" s="45"/>
      <c r="V190" s="265"/>
      <c r="W190" s="196" t="s">
        <v>387</v>
      </c>
      <c r="X190" s="124" t="str">
        <f ca="1">IF(Y191=FALSE,"",TEXT(OFFSET(Calcu!$B$230,0,AB177*3),AB181))</f>
        <v/>
      </c>
      <c r="Y190" s="196" t="s">
        <v>388</v>
      </c>
      <c r="Z190" s="124" t="str">
        <f ca="1">IF(Y191=FALSE,"",TEXT(OFFSET(Calcu!$C$230,0,AB177*3),AB181))</f>
        <v/>
      </c>
      <c r="AA190" s="196" t="s">
        <v>684</v>
      </c>
      <c r="AB190" s="124" t="str">
        <f ca="1">IF(Y191=FALSE,"",TEXT(OFFSET(Calcu!$D$230,0,AB177*3),AB181))</f>
        <v/>
      </c>
      <c r="AC190" s="269"/>
      <c r="AD190" s="45"/>
    </row>
    <row r="191" spans="2:30" ht="13.5" customHeight="1">
      <c r="B191" s="265"/>
      <c r="C191" s="196" t="s">
        <v>389</v>
      </c>
      <c r="D191" s="124" t="str">
        <f ca="1">IF(E191=FALSE,"",TEXT(OFFSET(Calcu!$B$231,0,H177*3),H181))</f>
        <v/>
      </c>
      <c r="E191" s="271" t="b">
        <f ca="1">OFFSET(Calcu!$AC$17,H177+1,0)</f>
        <v>0</v>
      </c>
      <c r="F191" s="28"/>
      <c r="G191" s="28"/>
      <c r="H191" s="28"/>
      <c r="I191" s="269"/>
      <c r="J191" s="45"/>
      <c r="K191" s="45"/>
      <c r="L191" s="265"/>
      <c r="M191" s="196" t="s">
        <v>389</v>
      </c>
      <c r="N191" s="124" t="str">
        <f ca="1">IF(O191=FALSE,"",TEXT(OFFSET(Calcu!$B$231,0,R177*3),R181))</f>
        <v/>
      </c>
      <c r="O191" s="271" t="b">
        <f ca="1">OFFSET(Calcu!$AC$17,R177+1,0)</f>
        <v>0</v>
      </c>
      <c r="P191" s="28"/>
      <c r="Q191" s="28"/>
      <c r="R191" s="28"/>
      <c r="S191" s="269"/>
      <c r="T191" s="45"/>
      <c r="U191" s="45"/>
      <c r="V191" s="265"/>
      <c r="W191" s="196" t="s">
        <v>389</v>
      </c>
      <c r="X191" s="124" t="str">
        <f ca="1">IF(Y191=FALSE,"",TEXT(OFFSET(Calcu!$B$231,0,AB177*3),AB181))</f>
        <v/>
      </c>
      <c r="Y191" s="271" t="b">
        <f ca="1">OFFSET(Calcu!$AC$17,AB177+1,0)</f>
        <v>0</v>
      </c>
      <c r="Z191" s="28"/>
      <c r="AA191" s="28"/>
      <c r="AB191" s="28"/>
      <c r="AC191" s="269"/>
      <c r="AD191" s="45"/>
    </row>
    <row r="192" spans="2:30" ht="13.5" customHeight="1">
      <c r="B192" s="272"/>
      <c r="C192" s="273"/>
      <c r="D192" s="273"/>
      <c r="E192" s="273"/>
      <c r="F192" s="273"/>
      <c r="G192" s="273"/>
      <c r="H192" s="274"/>
      <c r="I192" s="275"/>
      <c r="J192" s="45"/>
      <c r="K192" s="45"/>
      <c r="L192" s="272"/>
      <c r="M192" s="273"/>
      <c r="N192" s="273"/>
      <c r="O192" s="273"/>
      <c r="P192" s="273"/>
      <c r="Q192" s="273"/>
      <c r="R192" s="274"/>
      <c r="S192" s="275"/>
      <c r="T192" s="45"/>
      <c r="U192" s="45"/>
      <c r="V192" s="272"/>
      <c r="W192" s="273"/>
      <c r="X192" s="273"/>
      <c r="Y192" s="273"/>
      <c r="Z192" s="273"/>
      <c r="AA192" s="273"/>
      <c r="AB192" s="274"/>
      <c r="AC192" s="275"/>
      <c r="AD192" s="45"/>
    </row>
    <row r="193" spans="1:30" s="28" customFormat="1" ht="15" customHeight="1">
      <c r="A193" s="45"/>
      <c r="B193" s="261"/>
      <c r="C193" s="262"/>
      <c r="D193" s="262"/>
      <c r="E193" s="263"/>
      <c r="F193" s="263"/>
      <c r="G193" s="263"/>
      <c r="H193" s="263"/>
      <c r="I193" s="264"/>
      <c r="J193" s="25"/>
      <c r="K193" s="25"/>
      <c r="L193" s="261"/>
      <c r="M193" s="262"/>
      <c r="N193" s="262"/>
      <c r="O193" s="263"/>
      <c r="P193" s="263"/>
      <c r="Q193" s="263"/>
      <c r="R193" s="263"/>
      <c r="S193" s="264"/>
      <c r="T193" s="25"/>
      <c r="U193" s="25"/>
      <c r="V193" s="261"/>
      <c r="W193" s="262"/>
      <c r="X193" s="262"/>
      <c r="Y193" s="263"/>
      <c r="Z193" s="263"/>
      <c r="AA193" s="263"/>
      <c r="AB193" s="263"/>
      <c r="AC193" s="264"/>
      <c r="AD193" s="25"/>
    </row>
    <row r="194" spans="1:30" ht="13.5" customHeight="1">
      <c r="B194" s="265"/>
      <c r="C194" s="45" t="s">
        <v>696</v>
      </c>
      <c r="D194" s="28"/>
      <c r="E194" s="28"/>
      <c r="F194" s="25"/>
      <c r="G194" s="266" t="s">
        <v>686</v>
      </c>
      <c r="H194" s="267">
        <f>H177+3</f>
        <v>33</v>
      </c>
      <c r="I194" s="268"/>
      <c r="J194" s="25"/>
      <c r="K194" s="25"/>
      <c r="L194" s="265"/>
      <c r="M194" s="45" t="s">
        <v>678</v>
      </c>
      <c r="N194" s="28"/>
      <c r="O194" s="28"/>
      <c r="P194" s="25"/>
      <c r="Q194" s="266" t="s">
        <v>686</v>
      </c>
      <c r="R194" s="267">
        <f>H194+1</f>
        <v>34</v>
      </c>
      <c r="S194" s="268"/>
      <c r="T194" s="25"/>
      <c r="U194" s="25"/>
      <c r="V194" s="265"/>
      <c r="W194" s="45" t="s">
        <v>678</v>
      </c>
      <c r="X194" s="28"/>
      <c r="Y194" s="28"/>
      <c r="Z194" s="25"/>
      <c r="AA194" s="266" t="s">
        <v>663</v>
      </c>
      <c r="AB194" s="267">
        <f>R194+1</f>
        <v>35</v>
      </c>
      <c r="AC194" s="268"/>
      <c r="AD194" s="25"/>
    </row>
    <row r="195" spans="1:30" ht="13.5" customHeight="1">
      <c r="B195" s="265"/>
      <c r="C195" s="163"/>
      <c r="D195" s="126" t="s">
        <v>690</v>
      </c>
      <c r="E195" s="126" t="s">
        <v>697</v>
      </c>
      <c r="F195" s="126" t="s">
        <v>172</v>
      </c>
      <c r="G195" s="126" t="s">
        <v>670</v>
      </c>
      <c r="H195" s="126" t="s">
        <v>688</v>
      </c>
      <c r="I195" s="269"/>
      <c r="J195" s="45"/>
      <c r="K195" s="45"/>
      <c r="L195" s="265"/>
      <c r="M195" s="163"/>
      <c r="N195" s="126" t="s">
        <v>690</v>
      </c>
      <c r="O195" s="126" t="s">
        <v>697</v>
      </c>
      <c r="P195" s="126" t="s">
        <v>172</v>
      </c>
      <c r="Q195" s="126" t="s">
        <v>687</v>
      </c>
      <c r="R195" s="126" t="s">
        <v>688</v>
      </c>
      <c r="S195" s="269"/>
      <c r="T195" s="45"/>
      <c r="U195" s="45"/>
      <c r="V195" s="265"/>
      <c r="W195" s="163"/>
      <c r="X195" s="126" t="s">
        <v>690</v>
      </c>
      <c r="Y195" s="126" t="s">
        <v>697</v>
      </c>
      <c r="Z195" s="126" t="s">
        <v>172</v>
      </c>
      <c r="AA195" s="126" t="s">
        <v>687</v>
      </c>
      <c r="AB195" s="126" t="s">
        <v>668</v>
      </c>
      <c r="AC195" s="269"/>
      <c r="AD195" s="45"/>
    </row>
    <row r="196" spans="1:30" ht="13.5" customHeight="1">
      <c r="B196" s="265"/>
      <c r="C196" s="163" t="s">
        <v>691</v>
      </c>
      <c r="D196" s="124" t="e">
        <f ca="1">TEXT(OFFSET(Calcu!$P$17,H194+1,0),H197)</f>
        <v>#DIV/0!</v>
      </c>
      <c r="E196" s="124" t="e">
        <f ca="1">TEXT(OFFSET(Calcu!$Q$17,H194+1,0),H197)</f>
        <v>#N/A</v>
      </c>
      <c r="F196" s="195">
        <f ca="1">OFFSET(Calcu!$R$17,H194+1,0)</f>
        <v>0</v>
      </c>
      <c r="G196" s="124">
        <f ca="1">OFFSET(Calcu!$S$17,H194+1,0)</f>
        <v>0</v>
      </c>
      <c r="H196" s="124">
        <f ca="1">OFFSET(Calcu!$Y$17,H194+1,0)</f>
        <v>0</v>
      </c>
      <c r="I196" s="269"/>
      <c r="J196" s="45"/>
      <c r="K196" s="45"/>
      <c r="L196" s="265"/>
      <c r="M196" s="163" t="s">
        <v>691</v>
      </c>
      <c r="N196" s="124" t="e">
        <f ca="1">TEXT(OFFSET(Calcu!$P$17,R194+1,0),R197)</f>
        <v>#DIV/0!</v>
      </c>
      <c r="O196" s="124" t="e">
        <f ca="1">TEXT(OFFSET(Calcu!$Q$17,R194+1,0),R197)</f>
        <v>#N/A</v>
      </c>
      <c r="P196" s="195">
        <f ca="1">OFFSET(Calcu!$R$17,R194+1,0)</f>
        <v>0</v>
      </c>
      <c r="Q196" s="124">
        <f ca="1">OFFSET(Calcu!$S$17,R194+1,0)</f>
        <v>0</v>
      </c>
      <c r="R196" s="124">
        <f ca="1">OFFSET(Calcu!$Y$17,R194+1,0)</f>
        <v>0</v>
      </c>
      <c r="S196" s="269"/>
      <c r="T196" s="45"/>
      <c r="U196" s="45"/>
      <c r="V196" s="265"/>
      <c r="W196" s="163" t="s">
        <v>691</v>
      </c>
      <c r="X196" s="124" t="e">
        <f ca="1">TEXT(OFFSET(Calcu!$P$17,AB194+1,0),AB197)</f>
        <v>#DIV/0!</v>
      </c>
      <c r="Y196" s="124" t="e">
        <f ca="1">TEXT(OFFSET(Calcu!$Q$17,AB194+1,0),AB197)</f>
        <v>#N/A</v>
      </c>
      <c r="Z196" s="195">
        <f ca="1">OFFSET(Calcu!$R$17,AB194+1,0)</f>
        <v>0</v>
      </c>
      <c r="AA196" s="124">
        <f ca="1">OFFSET(Calcu!$S$17,AB194+1,0)</f>
        <v>0</v>
      </c>
      <c r="AB196" s="124">
        <f ca="1">OFFSET(Calcu!$Y$17,AB194+1,0)</f>
        <v>0</v>
      </c>
      <c r="AC196" s="269"/>
      <c r="AD196" s="45"/>
    </row>
    <row r="197" spans="1:30" ht="13.5" customHeight="1">
      <c r="B197" s="265"/>
      <c r="C197" s="163" t="s">
        <v>681</v>
      </c>
      <c r="D197" s="124" t="e">
        <f ca="1">TEXT(OFFSET(Calcu!$L$17,H194+1,0),H197)</f>
        <v>#DIV/0!</v>
      </c>
      <c r="E197" s="124" t="e">
        <f ca="1">TEXT(OFFSET(Calcu!$M$17,H194+1,0),H197)</f>
        <v>#DIV/0!</v>
      </c>
      <c r="F197" s="195">
        <f ca="1">OFFSET(Calcu!$I$17,H194+1,0)</f>
        <v>0</v>
      </c>
      <c r="G197" s="124"/>
      <c r="H197" s="270" t="e">
        <f ca="1">OFFSET(Calcu!$BE$17,H194+1,0)</f>
        <v>#N/A</v>
      </c>
      <c r="I197" s="269"/>
      <c r="J197" s="45"/>
      <c r="K197" s="45"/>
      <c r="L197" s="265"/>
      <c r="M197" s="163" t="s">
        <v>681</v>
      </c>
      <c r="N197" s="124" t="e">
        <f ca="1">TEXT(OFFSET(Calcu!$L$17,R194+1,0),R197)</f>
        <v>#DIV/0!</v>
      </c>
      <c r="O197" s="124" t="e">
        <f ca="1">TEXT(OFFSET(Calcu!$M$17,R194+1,0),R197)</f>
        <v>#DIV/0!</v>
      </c>
      <c r="P197" s="195">
        <f ca="1">OFFSET(Calcu!$I$17,R194+1,0)</f>
        <v>0</v>
      </c>
      <c r="Q197" s="124"/>
      <c r="R197" s="270" t="e">
        <f ca="1">OFFSET(Calcu!$BE$17,R194+1,0)</f>
        <v>#N/A</v>
      </c>
      <c r="S197" s="269"/>
      <c r="T197" s="45"/>
      <c r="U197" s="45"/>
      <c r="V197" s="265"/>
      <c r="W197" s="163" t="s">
        <v>692</v>
      </c>
      <c r="X197" s="124" t="e">
        <f ca="1">TEXT(OFFSET(Calcu!$L$17,AB194+1,0),AB197)</f>
        <v>#DIV/0!</v>
      </c>
      <c r="Y197" s="124" t="e">
        <f ca="1">TEXT(OFFSET(Calcu!$M$17,AB194+1,0),AB197)</f>
        <v>#DIV/0!</v>
      </c>
      <c r="Z197" s="195">
        <f ca="1">OFFSET(Calcu!$I$17,AB194+1,0)</f>
        <v>0</v>
      </c>
      <c r="AA197" s="124"/>
      <c r="AB197" s="270" t="e">
        <f ca="1">OFFSET(Calcu!$BE$17,AB194+1,0)</f>
        <v>#N/A</v>
      </c>
      <c r="AC197" s="269"/>
      <c r="AD197" s="45"/>
    </row>
    <row r="198" spans="1:30" ht="13.5" customHeight="1">
      <c r="B198" s="265"/>
      <c r="C198" s="163" t="s">
        <v>694</v>
      </c>
      <c r="D198" s="124" t="e">
        <f ca="1">TEXT(OFFSET(Calcu!$U$17,H194+1,0),H197)</f>
        <v>#DIV/0!</v>
      </c>
      <c r="E198" s="124" t="e">
        <f ca="1">TEXT(OFFSET(Calcu!$V$17,H194+1,0),H197)</f>
        <v>#N/A</v>
      </c>
      <c r="F198" s="195">
        <f ca="1">OFFSET(Calcu!$W$17,H194+1,0)</f>
        <v>0</v>
      </c>
      <c r="G198" s="124">
        <f ca="1">OFFSET(Calcu!$X$17,H194+1,0)</f>
        <v>0</v>
      </c>
      <c r="H198" s="270" t="e">
        <f ca="1">OFFSET(Calcu!$BF$17,H194+1,0)</f>
        <v>#N/A</v>
      </c>
      <c r="I198" s="269"/>
      <c r="J198" s="45"/>
      <c r="K198" s="45"/>
      <c r="L198" s="265"/>
      <c r="M198" s="163" t="s">
        <v>694</v>
      </c>
      <c r="N198" s="124" t="e">
        <f ca="1">TEXT(OFFSET(Calcu!$U$17,R194+1,0),R197)</f>
        <v>#DIV/0!</v>
      </c>
      <c r="O198" s="124" t="e">
        <f ca="1">TEXT(OFFSET(Calcu!$V$17,R194+1,0),R197)</f>
        <v>#N/A</v>
      </c>
      <c r="P198" s="195">
        <f ca="1">OFFSET(Calcu!$W$17,R194+1,0)</f>
        <v>0</v>
      </c>
      <c r="Q198" s="124">
        <f ca="1">OFFSET(Calcu!$X$17,R194+1,0)</f>
        <v>0</v>
      </c>
      <c r="R198" s="270" t="e">
        <f ca="1">OFFSET(Calcu!$BF$17,R194+1,0)</f>
        <v>#N/A</v>
      </c>
      <c r="S198" s="269"/>
      <c r="T198" s="45"/>
      <c r="U198" s="45"/>
      <c r="V198" s="265"/>
      <c r="W198" s="163" t="s">
        <v>694</v>
      </c>
      <c r="X198" s="124" t="e">
        <f ca="1">TEXT(OFFSET(Calcu!$U$17,AB194+1,0),AB197)</f>
        <v>#DIV/0!</v>
      </c>
      <c r="Y198" s="124" t="e">
        <f ca="1">TEXT(OFFSET(Calcu!$V$17,AB194+1,0),AB197)</f>
        <v>#N/A</v>
      </c>
      <c r="Z198" s="195">
        <f ca="1">OFFSET(Calcu!$W$17,AB194+1,0)</f>
        <v>0</v>
      </c>
      <c r="AA198" s="124">
        <f ca="1">OFFSET(Calcu!$X$17,AB194+1,0)</f>
        <v>0</v>
      </c>
      <c r="AB198" s="270" t="e">
        <f ca="1">OFFSET(Calcu!$BF$17,AB194+1,0)</f>
        <v>#N/A</v>
      </c>
      <c r="AC198" s="269"/>
      <c r="AD198" s="45"/>
    </row>
    <row r="199" spans="1:30" ht="13.5" customHeight="1">
      <c r="B199" s="265"/>
      <c r="C199" s="28"/>
      <c r="D199" s="28"/>
      <c r="E199" s="28"/>
      <c r="F199" s="28"/>
      <c r="G199" s="28"/>
      <c r="H199" s="45"/>
      <c r="I199" s="269"/>
      <c r="J199" s="45"/>
      <c r="K199" s="45"/>
      <c r="L199" s="265"/>
      <c r="M199" s="28"/>
      <c r="N199" s="28"/>
      <c r="O199" s="28"/>
      <c r="P199" s="28"/>
      <c r="Q199" s="28"/>
      <c r="R199" s="45"/>
      <c r="S199" s="269"/>
      <c r="T199" s="45"/>
      <c r="U199" s="45"/>
      <c r="V199" s="265"/>
      <c r="W199" s="28"/>
      <c r="X199" s="28"/>
      <c r="Y199" s="28"/>
      <c r="Z199" s="28"/>
      <c r="AA199" s="28"/>
      <c r="AB199" s="45"/>
      <c r="AC199" s="269"/>
      <c r="AD199" s="45"/>
    </row>
    <row r="200" spans="1:30" ht="13.5" customHeight="1">
      <c r="B200" s="265"/>
      <c r="C200" s="45" t="s">
        <v>693</v>
      </c>
      <c r="D200" s="28"/>
      <c r="E200" s="28"/>
      <c r="F200" s="28"/>
      <c r="G200" s="28"/>
      <c r="H200" s="45"/>
      <c r="I200" s="269"/>
      <c r="J200" s="45"/>
      <c r="K200" s="45"/>
      <c r="L200" s="265"/>
      <c r="M200" s="45" t="s">
        <v>693</v>
      </c>
      <c r="N200" s="28"/>
      <c r="O200" s="28"/>
      <c r="P200" s="28"/>
      <c r="Q200" s="28"/>
      <c r="R200" s="45"/>
      <c r="S200" s="269"/>
      <c r="T200" s="45"/>
      <c r="U200" s="45"/>
      <c r="V200" s="265"/>
      <c r="W200" s="45" t="s">
        <v>693</v>
      </c>
      <c r="X200" s="28"/>
      <c r="Y200" s="28"/>
      <c r="Z200" s="28"/>
      <c r="AA200" s="28"/>
      <c r="AB200" s="45"/>
      <c r="AC200" s="269"/>
      <c r="AD200" s="45"/>
    </row>
    <row r="201" spans="1:30" ht="13.5" customHeight="1">
      <c r="B201" s="265"/>
      <c r="C201" s="163"/>
      <c r="D201" s="163" t="s">
        <v>701</v>
      </c>
      <c r="E201" s="196"/>
      <c r="F201" s="163" t="s">
        <v>702</v>
      </c>
      <c r="G201" s="196"/>
      <c r="H201" s="163" t="s">
        <v>689</v>
      </c>
      <c r="I201" s="269"/>
      <c r="J201" s="45"/>
      <c r="K201" s="45"/>
      <c r="L201" s="265"/>
      <c r="M201" s="163"/>
      <c r="N201" s="163" t="s">
        <v>701</v>
      </c>
      <c r="O201" s="196"/>
      <c r="P201" s="163" t="s">
        <v>702</v>
      </c>
      <c r="Q201" s="196"/>
      <c r="R201" s="163" t="s">
        <v>689</v>
      </c>
      <c r="S201" s="269"/>
      <c r="T201" s="45"/>
      <c r="U201" s="45"/>
      <c r="V201" s="265"/>
      <c r="W201" s="163"/>
      <c r="X201" s="163" t="s">
        <v>701</v>
      </c>
      <c r="Y201" s="196"/>
      <c r="Z201" s="163" t="s">
        <v>702</v>
      </c>
      <c r="AA201" s="196"/>
      <c r="AB201" s="163" t="s">
        <v>689</v>
      </c>
      <c r="AC201" s="269"/>
      <c r="AD201" s="45"/>
    </row>
    <row r="202" spans="1:30" ht="13.5" customHeight="1">
      <c r="B202" s="265"/>
      <c r="C202" s="196" t="s">
        <v>373</v>
      </c>
      <c r="D202" s="124" t="str">
        <f ca="1">IF(E208=FALSE,"",TEXT(OFFSET(Calcu!$B$225,0,H194*3),H198))</f>
        <v/>
      </c>
      <c r="E202" s="196" t="s">
        <v>374</v>
      </c>
      <c r="F202" s="124" t="str">
        <f ca="1">IF(E208=FALSE,"",TEXT(OFFSET(Calcu!$C$225,0,H194*3),H198))</f>
        <v/>
      </c>
      <c r="G202" s="196" t="s">
        <v>676</v>
      </c>
      <c r="H202" s="124" t="str">
        <f ca="1">IF(E208=FALSE,"",TEXT(OFFSET(Calcu!$D$225,0,H194*3),H198))</f>
        <v/>
      </c>
      <c r="I202" s="269"/>
      <c r="J202" s="45"/>
      <c r="K202" s="45"/>
      <c r="L202" s="265"/>
      <c r="M202" s="196" t="s">
        <v>373</v>
      </c>
      <c r="N202" s="124" t="str">
        <f ca="1">IF(O208=FALSE,"",TEXT(OFFSET(Calcu!$B$225,0,R194*3),R198))</f>
        <v/>
      </c>
      <c r="O202" s="196" t="s">
        <v>374</v>
      </c>
      <c r="P202" s="124" t="str">
        <f ca="1">IF(O208=FALSE,"",TEXT(OFFSET(Calcu!$C$225,0,R194*3),R198))</f>
        <v/>
      </c>
      <c r="Q202" s="196" t="s">
        <v>684</v>
      </c>
      <c r="R202" s="124" t="str">
        <f ca="1">IF(O208=FALSE,"",TEXT(OFFSET(Calcu!$D$225,0,R194*3),R198))</f>
        <v/>
      </c>
      <c r="S202" s="269"/>
      <c r="T202" s="45"/>
      <c r="U202" s="45"/>
      <c r="V202" s="265"/>
      <c r="W202" s="196" t="s">
        <v>373</v>
      </c>
      <c r="X202" s="124" t="str">
        <f ca="1">IF(Y208=FALSE,"",TEXT(OFFSET(Calcu!$B$225,0,AB194*3),AB198))</f>
        <v/>
      </c>
      <c r="Y202" s="196" t="s">
        <v>374</v>
      </c>
      <c r="Z202" s="124" t="str">
        <f ca="1">IF(Y208=FALSE,"",TEXT(OFFSET(Calcu!$C$225,0,AB194*3),AB198))</f>
        <v/>
      </c>
      <c r="AA202" s="196" t="s">
        <v>684</v>
      </c>
      <c r="AB202" s="124" t="str">
        <f ca="1">IF(Y208=FALSE,"",TEXT(OFFSET(Calcu!$D$225,0,AB194*3),AB198))</f>
        <v/>
      </c>
      <c r="AC202" s="269"/>
      <c r="AD202" s="45"/>
    </row>
    <row r="203" spans="1:30" ht="13.5" customHeight="1">
      <c r="B203" s="265"/>
      <c r="C203" s="196" t="s">
        <v>375</v>
      </c>
      <c r="D203" s="124" t="str">
        <f ca="1">IF(E208=FALSE,"",TEXT(OFFSET(Calcu!$B$226,0,H194*3),H198))</f>
        <v/>
      </c>
      <c r="E203" s="196" t="s">
        <v>376</v>
      </c>
      <c r="F203" s="124" t="str">
        <f ca="1">IF(E208=FALSE,"",TEXT(OFFSET(Calcu!$C$226,0,H194*3),H198))</f>
        <v/>
      </c>
      <c r="G203" s="196" t="s">
        <v>377</v>
      </c>
      <c r="H203" s="124" t="str">
        <f ca="1">IF(E208=FALSE,"",TEXT(OFFSET(Calcu!$D$226,0,H194*3),H198))</f>
        <v/>
      </c>
      <c r="I203" s="269"/>
      <c r="J203" s="45"/>
      <c r="K203" s="45"/>
      <c r="L203" s="265"/>
      <c r="M203" s="196" t="s">
        <v>375</v>
      </c>
      <c r="N203" s="124" t="str">
        <f ca="1">IF(O208=FALSE,"",TEXT(OFFSET(Calcu!$B$226,0,R194*3),R198))</f>
        <v/>
      </c>
      <c r="O203" s="196" t="s">
        <v>376</v>
      </c>
      <c r="P203" s="124" t="str">
        <f ca="1">IF(O208=FALSE,"",TEXT(OFFSET(Calcu!$C$226,0,R194*3),R198))</f>
        <v/>
      </c>
      <c r="Q203" s="196" t="s">
        <v>377</v>
      </c>
      <c r="R203" s="124" t="str">
        <f ca="1">IF(O208=FALSE,"",TEXT(OFFSET(Calcu!$D$226,0,R194*3),R198))</f>
        <v/>
      </c>
      <c r="S203" s="269"/>
      <c r="T203" s="45"/>
      <c r="U203" s="45"/>
      <c r="V203" s="265"/>
      <c r="W203" s="196" t="s">
        <v>375</v>
      </c>
      <c r="X203" s="124" t="str">
        <f ca="1">IF(Y208=FALSE,"",TEXT(OFFSET(Calcu!$B$226,0,AB194*3),AB198))</f>
        <v/>
      </c>
      <c r="Y203" s="196" t="s">
        <v>376</v>
      </c>
      <c r="Z203" s="124" t="str">
        <f ca="1">IF(Y208=FALSE,"",TEXT(OFFSET(Calcu!$C$226,0,AB194*3),AB198))</f>
        <v/>
      </c>
      <c r="AA203" s="196" t="s">
        <v>377</v>
      </c>
      <c r="AB203" s="124" t="str">
        <f ca="1">IF(Y208=FALSE,"",TEXT(OFFSET(Calcu!$D$226,0,AB194*3),AB198))</f>
        <v/>
      </c>
      <c r="AC203" s="269"/>
      <c r="AD203" s="45"/>
    </row>
    <row r="204" spans="1:30" ht="13.5" customHeight="1">
      <c r="B204" s="265"/>
      <c r="C204" s="196" t="s">
        <v>378</v>
      </c>
      <c r="D204" s="124" t="str">
        <f ca="1">IF(E208=FALSE,"",TEXT(OFFSET(Calcu!$B$227,0,H194*3),H198))</f>
        <v/>
      </c>
      <c r="E204" s="196" t="s">
        <v>379</v>
      </c>
      <c r="F204" s="124" t="str">
        <f ca="1">IF(E208=FALSE,"",TEXT(OFFSET(Calcu!$C$227,0,H194*3),H198))</f>
        <v/>
      </c>
      <c r="G204" s="196" t="s">
        <v>380</v>
      </c>
      <c r="H204" s="124" t="str">
        <f ca="1">IF(E208=FALSE,"",TEXT(OFFSET(Calcu!$D$227,0,H194*3),H198))</f>
        <v/>
      </c>
      <c r="I204" s="269"/>
      <c r="J204" s="45"/>
      <c r="K204" s="45"/>
      <c r="L204" s="265"/>
      <c r="M204" s="196" t="s">
        <v>378</v>
      </c>
      <c r="N204" s="124" t="str">
        <f ca="1">IF(O208=FALSE,"",TEXT(OFFSET(Calcu!$B$227,0,R194*3),R198))</f>
        <v/>
      </c>
      <c r="O204" s="196" t="s">
        <v>379</v>
      </c>
      <c r="P204" s="124" t="str">
        <f ca="1">IF(O208=FALSE,"",TEXT(OFFSET(Calcu!$C$227,0,R194*3),R198))</f>
        <v/>
      </c>
      <c r="Q204" s="196" t="s">
        <v>380</v>
      </c>
      <c r="R204" s="124" t="str">
        <f ca="1">IF(O208=FALSE,"",TEXT(OFFSET(Calcu!$D$227,0,R194*3),R198))</f>
        <v/>
      </c>
      <c r="S204" s="269"/>
      <c r="T204" s="45"/>
      <c r="U204" s="45"/>
      <c r="V204" s="265"/>
      <c r="W204" s="196" t="s">
        <v>378</v>
      </c>
      <c r="X204" s="124" t="str">
        <f ca="1">IF(Y208=FALSE,"",TEXT(OFFSET(Calcu!$B$227,0,AB194*3),AB198))</f>
        <v/>
      </c>
      <c r="Y204" s="196" t="s">
        <v>379</v>
      </c>
      <c r="Z204" s="124" t="str">
        <f ca="1">IF(Y208=FALSE,"",TEXT(OFFSET(Calcu!$C$227,0,AB194*3),AB198))</f>
        <v/>
      </c>
      <c r="AA204" s="196" t="s">
        <v>380</v>
      </c>
      <c r="AB204" s="124" t="str">
        <f ca="1">IF(Y208=FALSE,"",TEXT(OFFSET(Calcu!$D$227,0,AB194*3),AB198))</f>
        <v/>
      </c>
      <c r="AC204" s="269"/>
      <c r="AD204" s="45"/>
    </row>
    <row r="205" spans="1:30" ht="13.5" customHeight="1">
      <c r="B205" s="265"/>
      <c r="C205" s="196" t="s">
        <v>381</v>
      </c>
      <c r="D205" s="124" t="str">
        <f ca="1">IF(E208=FALSE,"",TEXT(OFFSET(Calcu!$B$228,0,H194*3),H198))</f>
        <v/>
      </c>
      <c r="E205" s="196" t="s">
        <v>382</v>
      </c>
      <c r="F205" s="124" t="str">
        <f ca="1">IF(E208=FALSE,"",TEXT(OFFSET(Calcu!$C$228,0,H194*3),H198))</f>
        <v/>
      </c>
      <c r="G205" s="196" t="s">
        <v>383</v>
      </c>
      <c r="H205" s="124" t="str">
        <f ca="1">IF(E208=FALSE,"",TEXT(OFFSET(Calcu!$D$228,0,H194*3),H198))</f>
        <v/>
      </c>
      <c r="I205" s="269"/>
      <c r="J205" s="45"/>
      <c r="K205" s="45"/>
      <c r="L205" s="265"/>
      <c r="M205" s="196" t="s">
        <v>381</v>
      </c>
      <c r="N205" s="124" t="str">
        <f ca="1">IF(O208=FALSE,"",TEXT(OFFSET(Calcu!$B$228,0,R194*3),R198))</f>
        <v/>
      </c>
      <c r="O205" s="196" t="s">
        <v>382</v>
      </c>
      <c r="P205" s="124" t="str">
        <f ca="1">IF(O208=FALSE,"",TEXT(OFFSET(Calcu!$C$228,0,R194*3),R198))</f>
        <v/>
      </c>
      <c r="Q205" s="196" t="s">
        <v>383</v>
      </c>
      <c r="R205" s="124" t="str">
        <f ca="1">IF(O208=FALSE,"",TEXT(OFFSET(Calcu!$D$228,0,R194*3),R198))</f>
        <v/>
      </c>
      <c r="S205" s="269"/>
      <c r="T205" s="45"/>
      <c r="U205" s="45"/>
      <c r="V205" s="265"/>
      <c r="W205" s="196" t="s">
        <v>381</v>
      </c>
      <c r="X205" s="124" t="str">
        <f ca="1">IF(Y208=FALSE,"",TEXT(OFFSET(Calcu!$B$228,0,AB194*3),AB198))</f>
        <v/>
      </c>
      <c r="Y205" s="196" t="s">
        <v>382</v>
      </c>
      <c r="Z205" s="124" t="str">
        <f ca="1">IF(Y208=FALSE,"",TEXT(OFFSET(Calcu!$C$228,0,AB194*3),AB198))</f>
        <v/>
      </c>
      <c r="AA205" s="196" t="s">
        <v>383</v>
      </c>
      <c r="AB205" s="124" t="str">
        <f ca="1">IF(Y208=FALSE,"",TEXT(OFFSET(Calcu!$D$228,0,AB194*3),AB198))</f>
        <v/>
      </c>
      <c r="AC205" s="269"/>
      <c r="AD205" s="45"/>
    </row>
    <row r="206" spans="1:30" ht="13.5" customHeight="1">
      <c r="B206" s="265"/>
      <c r="C206" s="196" t="s">
        <v>384</v>
      </c>
      <c r="D206" s="124" t="str">
        <f ca="1">IF(E208=FALSE,"",TEXT(OFFSET(Calcu!$B$229,0,H194*3),H198))</f>
        <v/>
      </c>
      <c r="E206" s="196" t="s">
        <v>385</v>
      </c>
      <c r="F206" s="124" t="str">
        <f ca="1">IF(E208=FALSE,"",TEXT(OFFSET(Calcu!$C$229,0,H194*3),H198))</f>
        <v/>
      </c>
      <c r="G206" s="196" t="s">
        <v>386</v>
      </c>
      <c r="H206" s="124" t="str">
        <f ca="1">IF(E208=FALSE,"",TEXT(OFFSET(Calcu!$D$229,0,H194*3),H198))</f>
        <v/>
      </c>
      <c r="I206" s="269"/>
      <c r="J206" s="45"/>
      <c r="K206" s="45"/>
      <c r="L206" s="265"/>
      <c r="M206" s="196" t="s">
        <v>384</v>
      </c>
      <c r="N206" s="124" t="str">
        <f ca="1">IF(O208=FALSE,"",TEXT(OFFSET(Calcu!$B$229,0,R194*3),R198))</f>
        <v/>
      </c>
      <c r="O206" s="196" t="s">
        <v>385</v>
      </c>
      <c r="P206" s="124" t="str">
        <f ca="1">IF(O208=FALSE,"",TEXT(OFFSET(Calcu!$C$229,0,R194*3),R198))</f>
        <v/>
      </c>
      <c r="Q206" s="196" t="s">
        <v>386</v>
      </c>
      <c r="R206" s="124" t="str">
        <f ca="1">IF(O208=FALSE,"",TEXT(OFFSET(Calcu!$D$229,0,R194*3),R198))</f>
        <v/>
      </c>
      <c r="S206" s="269"/>
      <c r="T206" s="45"/>
      <c r="U206" s="45"/>
      <c r="V206" s="265"/>
      <c r="W206" s="196" t="s">
        <v>384</v>
      </c>
      <c r="X206" s="124" t="str">
        <f ca="1">IF(Y208=FALSE,"",TEXT(OFFSET(Calcu!$B$229,0,AB194*3),AB198))</f>
        <v/>
      </c>
      <c r="Y206" s="196" t="s">
        <v>385</v>
      </c>
      <c r="Z206" s="124" t="str">
        <f ca="1">IF(Y208=FALSE,"",TEXT(OFFSET(Calcu!$C$229,0,AB194*3),AB198))</f>
        <v/>
      </c>
      <c r="AA206" s="196" t="s">
        <v>386</v>
      </c>
      <c r="AB206" s="124" t="str">
        <f ca="1">IF(Y208=FALSE,"",TEXT(OFFSET(Calcu!$D$229,0,AB194*3),AB198))</f>
        <v/>
      </c>
      <c r="AC206" s="269"/>
      <c r="AD206" s="45"/>
    </row>
    <row r="207" spans="1:30" ht="13.5" customHeight="1">
      <c r="B207" s="265"/>
      <c r="C207" s="196" t="s">
        <v>387</v>
      </c>
      <c r="D207" s="124" t="str">
        <f ca="1">IF(E208=FALSE,"",TEXT(OFFSET(Calcu!$B$230,0,H194*3),H198))</f>
        <v/>
      </c>
      <c r="E207" s="196" t="s">
        <v>388</v>
      </c>
      <c r="F207" s="124" t="str">
        <f ca="1">IF(E208=FALSE,"",TEXT(OFFSET(Calcu!$C$230,0,H194*3),H198))</f>
        <v/>
      </c>
      <c r="G207" s="196" t="s">
        <v>684</v>
      </c>
      <c r="H207" s="124" t="str">
        <f ca="1">IF(E208=FALSE,"",TEXT(OFFSET(Calcu!$D$230,0,H194*3),H198))</f>
        <v/>
      </c>
      <c r="I207" s="269"/>
      <c r="J207" s="45"/>
      <c r="K207" s="45"/>
      <c r="L207" s="265"/>
      <c r="M207" s="196" t="s">
        <v>387</v>
      </c>
      <c r="N207" s="124" t="str">
        <f ca="1">IF(O208=FALSE,"",TEXT(OFFSET(Calcu!$B$230,0,R194*3),R198))</f>
        <v/>
      </c>
      <c r="O207" s="196" t="s">
        <v>388</v>
      </c>
      <c r="P207" s="124" t="str">
        <f ca="1">IF(O208=FALSE,"",TEXT(OFFSET(Calcu!$C$230,0,R194*3),R198))</f>
        <v/>
      </c>
      <c r="Q207" s="196" t="s">
        <v>684</v>
      </c>
      <c r="R207" s="124" t="str">
        <f ca="1">IF(O208=FALSE,"",TEXT(OFFSET(Calcu!$D$230,0,R194*3),R198))</f>
        <v/>
      </c>
      <c r="S207" s="269"/>
      <c r="T207" s="45"/>
      <c r="U207" s="45"/>
      <c r="V207" s="265"/>
      <c r="W207" s="196" t="s">
        <v>387</v>
      </c>
      <c r="X207" s="124" t="str">
        <f ca="1">IF(Y208=FALSE,"",TEXT(OFFSET(Calcu!$B$230,0,AB194*3),AB198))</f>
        <v/>
      </c>
      <c r="Y207" s="196" t="s">
        <v>388</v>
      </c>
      <c r="Z207" s="124" t="str">
        <f ca="1">IF(Y208=FALSE,"",TEXT(OFFSET(Calcu!$C$230,0,AB194*3),AB198))</f>
        <v/>
      </c>
      <c r="AA207" s="196" t="s">
        <v>684</v>
      </c>
      <c r="AB207" s="124" t="str">
        <f ca="1">IF(Y208=FALSE,"",TEXT(OFFSET(Calcu!$D$230,0,AB194*3),AB198))</f>
        <v/>
      </c>
      <c r="AC207" s="269"/>
      <c r="AD207" s="45"/>
    </row>
    <row r="208" spans="1:30" ht="13.5" customHeight="1">
      <c r="B208" s="265"/>
      <c r="C208" s="196" t="s">
        <v>389</v>
      </c>
      <c r="D208" s="124" t="str">
        <f ca="1">IF(E208=FALSE,"",TEXT(OFFSET(Calcu!$B$231,0,H194*3),H198))</f>
        <v/>
      </c>
      <c r="E208" s="271" t="b">
        <f ca="1">OFFSET(Calcu!$AC$17,H194+1,0)</f>
        <v>0</v>
      </c>
      <c r="F208" s="28"/>
      <c r="G208" s="28"/>
      <c r="H208" s="28"/>
      <c r="I208" s="269"/>
      <c r="J208" s="45"/>
      <c r="K208" s="45"/>
      <c r="L208" s="265"/>
      <c r="M208" s="196" t="s">
        <v>389</v>
      </c>
      <c r="N208" s="124" t="str">
        <f ca="1">IF(O208=FALSE,"",TEXT(OFFSET(Calcu!$B$231,0,R194*3),R198))</f>
        <v/>
      </c>
      <c r="O208" s="271" t="b">
        <f ca="1">OFFSET(Calcu!$AC$17,R194+1,0)</f>
        <v>0</v>
      </c>
      <c r="P208" s="28"/>
      <c r="Q208" s="28"/>
      <c r="R208" s="28"/>
      <c r="S208" s="269"/>
      <c r="T208" s="45"/>
      <c r="U208" s="45"/>
      <c r="V208" s="265"/>
      <c r="W208" s="196" t="s">
        <v>389</v>
      </c>
      <c r="X208" s="124" t="str">
        <f ca="1">IF(Y208=FALSE,"",TEXT(OFFSET(Calcu!$B$231,0,AB194*3),AB198))</f>
        <v/>
      </c>
      <c r="Y208" s="271" t="b">
        <f ca="1">OFFSET(Calcu!$AC$17,AB194+1,0)</f>
        <v>0</v>
      </c>
      <c r="Z208" s="28"/>
      <c r="AA208" s="28"/>
      <c r="AB208" s="28"/>
      <c r="AC208" s="269"/>
      <c r="AD208" s="45"/>
    </row>
    <row r="209" spans="1:30" ht="13.5" customHeight="1">
      <c r="B209" s="272"/>
      <c r="C209" s="273"/>
      <c r="D209" s="273"/>
      <c r="E209" s="273"/>
      <c r="F209" s="273"/>
      <c r="G209" s="273"/>
      <c r="H209" s="274"/>
      <c r="I209" s="275"/>
      <c r="J209" s="45"/>
      <c r="K209" s="45"/>
      <c r="L209" s="272"/>
      <c r="M209" s="273"/>
      <c r="N209" s="273"/>
      <c r="O209" s="273"/>
      <c r="P209" s="273"/>
      <c r="Q209" s="273"/>
      <c r="R209" s="274"/>
      <c r="S209" s="275"/>
      <c r="T209" s="45"/>
      <c r="U209" s="45"/>
      <c r="V209" s="272"/>
      <c r="W209" s="273"/>
      <c r="X209" s="273"/>
      <c r="Y209" s="273"/>
      <c r="Z209" s="273"/>
      <c r="AA209" s="273"/>
      <c r="AB209" s="274"/>
      <c r="AC209" s="275"/>
      <c r="AD209" s="45"/>
    </row>
    <row r="210" spans="1:30" s="28" customFormat="1" ht="15" customHeight="1">
      <c r="A210" s="45"/>
      <c r="B210" s="261"/>
      <c r="C210" s="262"/>
      <c r="D210" s="262"/>
      <c r="E210" s="263"/>
      <c r="F210" s="263"/>
      <c r="G210" s="263"/>
      <c r="H210" s="263"/>
      <c r="I210" s="264"/>
      <c r="J210" s="25"/>
      <c r="K210" s="25"/>
      <c r="L210" s="261"/>
      <c r="M210" s="262"/>
      <c r="N210" s="262"/>
      <c r="O210" s="263"/>
      <c r="P210" s="263"/>
      <c r="Q210" s="263"/>
      <c r="R210" s="263"/>
      <c r="S210" s="264"/>
      <c r="T210" s="25"/>
      <c r="U210" s="25"/>
      <c r="V210" s="261"/>
      <c r="W210" s="262"/>
      <c r="X210" s="262"/>
      <c r="Y210" s="263"/>
      <c r="Z210" s="263"/>
      <c r="AA210" s="263"/>
      <c r="AB210" s="263"/>
      <c r="AC210" s="264"/>
      <c r="AD210" s="25"/>
    </row>
    <row r="211" spans="1:30" ht="13.5" customHeight="1">
      <c r="B211" s="265"/>
      <c r="C211" s="45" t="s">
        <v>678</v>
      </c>
      <c r="D211" s="28"/>
      <c r="E211" s="28"/>
      <c r="F211" s="25"/>
      <c r="G211" s="266" t="s">
        <v>686</v>
      </c>
      <c r="H211" s="267">
        <f>H194+3</f>
        <v>36</v>
      </c>
      <c r="I211" s="268"/>
      <c r="J211" s="25"/>
      <c r="K211" s="25"/>
      <c r="L211" s="265"/>
      <c r="M211" s="45" t="s">
        <v>678</v>
      </c>
      <c r="N211" s="28"/>
      <c r="O211" s="28"/>
      <c r="P211" s="25"/>
      <c r="Q211" s="266" t="s">
        <v>663</v>
      </c>
      <c r="R211" s="267">
        <f>H211+1</f>
        <v>37</v>
      </c>
      <c r="S211" s="268"/>
      <c r="T211" s="25"/>
      <c r="U211" s="25"/>
      <c r="V211" s="265"/>
      <c r="W211" s="45" t="s">
        <v>696</v>
      </c>
      <c r="X211" s="28"/>
      <c r="Y211" s="28"/>
      <c r="Z211" s="25"/>
      <c r="AA211" s="266" t="s">
        <v>686</v>
      </c>
      <c r="AB211" s="267">
        <f>R211+1</f>
        <v>38</v>
      </c>
      <c r="AC211" s="268"/>
      <c r="AD211" s="25"/>
    </row>
    <row r="212" spans="1:30" ht="13.5" customHeight="1">
      <c r="B212" s="265"/>
      <c r="C212" s="163"/>
      <c r="D212" s="126" t="s">
        <v>690</v>
      </c>
      <c r="E212" s="126" t="s">
        <v>697</v>
      </c>
      <c r="F212" s="126" t="s">
        <v>172</v>
      </c>
      <c r="G212" s="126" t="s">
        <v>687</v>
      </c>
      <c r="H212" s="126" t="s">
        <v>688</v>
      </c>
      <c r="I212" s="269"/>
      <c r="J212" s="45"/>
      <c r="K212" s="45"/>
      <c r="L212" s="265"/>
      <c r="M212" s="163"/>
      <c r="N212" s="126" t="s">
        <v>690</v>
      </c>
      <c r="O212" s="126" t="s">
        <v>697</v>
      </c>
      <c r="P212" s="126" t="s">
        <v>172</v>
      </c>
      <c r="Q212" s="126" t="s">
        <v>687</v>
      </c>
      <c r="R212" s="126" t="s">
        <v>688</v>
      </c>
      <c r="S212" s="269"/>
      <c r="T212" s="45"/>
      <c r="U212" s="45"/>
      <c r="V212" s="265"/>
      <c r="W212" s="163"/>
      <c r="X212" s="126" t="s">
        <v>690</v>
      </c>
      <c r="Y212" s="126" t="s">
        <v>697</v>
      </c>
      <c r="Z212" s="126" t="s">
        <v>172</v>
      </c>
      <c r="AA212" s="126" t="s">
        <v>687</v>
      </c>
      <c r="AB212" s="126" t="s">
        <v>688</v>
      </c>
      <c r="AC212" s="269"/>
      <c r="AD212" s="45"/>
    </row>
    <row r="213" spans="1:30" ht="13.5" customHeight="1">
      <c r="B213" s="265"/>
      <c r="C213" s="163" t="s">
        <v>691</v>
      </c>
      <c r="D213" s="124" t="e">
        <f ca="1">TEXT(OFFSET(Calcu!$P$17,H211+1,0),H214)</f>
        <v>#DIV/0!</v>
      </c>
      <c r="E213" s="124" t="e">
        <f ca="1">TEXT(OFFSET(Calcu!$Q$17,H211+1,0),H214)</f>
        <v>#N/A</v>
      </c>
      <c r="F213" s="195">
        <f ca="1">OFFSET(Calcu!$R$17,H211+1,0)</f>
        <v>0</v>
      </c>
      <c r="G213" s="124">
        <f ca="1">OFFSET(Calcu!$S$17,H211+1,0)</f>
        <v>0</v>
      </c>
      <c r="H213" s="124">
        <f ca="1">OFFSET(Calcu!$Y$17,H211+1,0)</f>
        <v>0</v>
      </c>
      <c r="I213" s="269"/>
      <c r="J213" s="45"/>
      <c r="K213" s="45"/>
      <c r="L213" s="265"/>
      <c r="M213" s="163" t="s">
        <v>691</v>
      </c>
      <c r="N213" s="124" t="e">
        <f ca="1">TEXT(OFFSET(Calcu!$P$17,R211+1,0),R214)</f>
        <v>#DIV/0!</v>
      </c>
      <c r="O213" s="124" t="e">
        <f ca="1">TEXT(OFFSET(Calcu!$Q$17,R211+1,0),R214)</f>
        <v>#N/A</v>
      </c>
      <c r="P213" s="195">
        <f ca="1">OFFSET(Calcu!$R$17,R211+1,0)</f>
        <v>0</v>
      </c>
      <c r="Q213" s="124">
        <f ca="1">OFFSET(Calcu!$S$17,R211+1,0)</f>
        <v>0</v>
      </c>
      <c r="R213" s="124">
        <f ca="1">OFFSET(Calcu!$Y$17,R211+1,0)</f>
        <v>0</v>
      </c>
      <c r="S213" s="269"/>
      <c r="T213" s="45"/>
      <c r="U213" s="45"/>
      <c r="V213" s="265"/>
      <c r="W213" s="163" t="s">
        <v>691</v>
      </c>
      <c r="X213" s="124" t="e">
        <f ca="1">TEXT(OFFSET(Calcu!$P$17,AB211+1,0),AB214)</f>
        <v>#DIV/0!</v>
      </c>
      <c r="Y213" s="124" t="e">
        <f ca="1">TEXT(OFFSET(Calcu!$Q$17,AB211+1,0),AB214)</f>
        <v>#N/A</v>
      </c>
      <c r="Z213" s="195">
        <f ca="1">OFFSET(Calcu!$R$17,AB211+1,0)</f>
        <v>0</v>
      </c>
      <c r="AA213" s="124">
        <f ca="1">OFFSET(Calcu!$S$17,AB211+1,0)</f>
        <v>0</v>
      </c>
      <c r="AB213" s="124">
        <f ca="1">OFFSET(Calcu!$Y$17,AB211+1,0)</f>
        <v>0</v>
      </c>
      <c r="AC213" s="269"/>
      <c r="AD213" s="45"/>
    </row>
    <row r="214" spans="1:30" ht="13.5" customHeight="1">
      <c r="B214" s="265"/>
      <c r="C214" s="163" t="s">
        <v>692</v>
      </c>
      <c r="D214" s="124" t="e">
        <f ca="1">TEXT(OFFSET(Calcu!$L$17,H211+1,0),H214)</f>
        <v>#DIV/0!</v>
      </c>
      <c r="E214" s="124" t="e">
        <f ca="1">TEXT(OFFSET(Calcu!$M$17,H211+1,0),H214)</f>
        <v>#DIV/0!</v>
      </c>
      <c r="F214" s="195">
        <f ca="1">OFFSET(Calcu!$I$17,H211+1,0)</f>
        <v>0</v>
      </c>
      <c r="G214" s="124"/>
      <c r="H214" s="270" t="e">
        <f ca="1">OFFSET(Calcu!$BE$17,H211+1,0)</f>
        <v>#N/A</v>
      </c>
      <c r="I214" s="269"/>
      <c r="J214" s="45"/>
      <c r="K214" s="45"/>
      <c r="L214" s="265"/>
      <c r="M214" s="163" t="s">
        <v>692</v>
      </c>
      <c r="N214" s="124" t="e">
        <f ca="1">TEXT(OFFSET(Calcu!$L$17,R211+1,0),R214)</f>
        <v>#DIV/0!</v>
      </c>
      <c r="O214" s="124" t="e">
        <f ca="1">TEXT(OFFSET(Calcu!$M$17,R211+1,0),R214)</f>
        <v>#DIV/0!</v>
      </c>
      <c r="P214" s="195">
        <f ca="1">OFFSET(Calcu!$I$17,R211+1,0)</f>
        <v>0</v>
      </c>
      <c r="Q214" s="124"/>
      <c r="R214" s="270" t="e">
        <f ca="1">OFFSET(Calcu!$BE$17,R211+1,0)</f>
        <v>#N/A</v>
      </c>
      <c r="S214" s="269"/>
      <c r="T214" s="45"/>
      <c r="U214" s="45"/>
      <c r="V214" s="265"/>
      <c r="W214" s="163" t="s">
        <v>692</v>
      </c>
      <c r="X214" s="124" t="e">
        <f ca="1">TEXT(OFFSET(Calcu!$L$17,AB211+1,0),AB214)</f>
        <v>#DIV/0!</v>
      </c>
      <c r="Y214" s="124" t="e">
        <f ca="1">TEXT(OFFSET(Calcu!$M$17,AB211+1,0),AB214)</f>
        <v>#DIV/0!</v>
      </c>
      <c r="Z214" s="195">
        <f ca="1">OFFSET(Calcu!$I$17,AB211+1,0)</f>
        <v>0</v>
      </c>
      <c r="AA214" s="124"/>
      <c r="AB214" s="270" t="e">
        <f ca="1">OFFSET(Calcu!$BE$17,AB211+1,0)</f>
        <v>#N/A</v>
      </c>
      <c r="AC214" s="269"/>
      <c r="AD214" s="45"/>
    </row>
    <row r="215" spans="1:30" ht="13.5" customHeight="1">
      <c r="B215" s="265"/>
      <c r="C215" s="163" t="s">
        <v>694</v>
      </c>
      <c r="D215" s="124" t="e">
        <f ca="1">TEXT(OFFSET(Calcu!$U$17,H211+1,0),H214)</f>
        <v>#DIV/0!</v>
      </c>
      <c r="E215" s="124" t="e">
        <f ca="1">TEXT(OFFSET(Calcu!$V$17,H211+1,0),H214)</f>
        <v>#N/A</v>
      </c>
      <c r="F215" s="195">
        <f ca="1">OFFSET(Calcu!$W$17,H211+1,0)</f>
        <v>0</v>
      </c>
      <c r="G215" s="124">
        <f ca="1">OFFSET(Calcu!$X$17,H211+1,0)</f>
        <v>0</v>
      </c>
      <c r="H215" s="270" t="e">
        <f ca="1">OFFSET(Calcu!$BF$17,H211+1,0)</f>
        <v>#N/A</v>
      </c>
      <c r="I215" s="269"/>
      <c r="J215" s="45"/>
      <c r="K215" s="45"/>
      <c r="L215" s="265"/>
      <c r="M215" s="163" t="s">
        <v>694</v>
      </c>
      <c r="N215" s="124" t="e">
        <f ca="1">TEXT(OFFSET(Calcu!$U$17,R211+1,0),R214)</f>
        <v>#DIV/0!</v>
      </c>
      <c r="O215" s="124" t="e">
        <f ca="1">TEXT(OFFSET(Calcu!$V$17,R211+1,0),R214)</f>
        <v>#N/A</v>
      </c>
      <c r="P215" s="195">
        <f ca="1">OFFSET(Calcu!$W$17,R211+1,0)</f>
        <v>0</v>
      </c>
      <c r="Q215" s="124">
        <f ca="1">OFFSET(Calcu!$X$17,R211+1,0)</f>
        <v>0</v>
      </c>
      <c r="R215" s="270" t="e">
        <f ca="1">OFFSET(Calcu!$BF$17,R211+1,0)</f>
        <v>#N/A</v>
      </c>
      <c r="S215" s="269"/>
      <c r="T215" s="45"/>
      <c r="U215" s="45"/>
      <c r="V215" s="265"/>
      <c r="W215" s="163" t="s">
        <v>694</v>
      </c>
      <c r="X215" s="124" t="e">
        <f ca="1">TEXT(OFFSET(Calcu!$U$17,AB211+1,0),AB214)</f>
        <v>#DIV/0!</v>
      </c>
      <c r="Y215" s="124" t="e">
        <f ca="1">TEXT(OFFSET(Calcu!$V$17,AB211+1,0),AB214)</f>
        <v>#N/A</v>
      </c>
      <c r="Z215" s="195">
        <f ca="1">OFFSET(Calcu!$W$17,AB211+1,0)</f>
        <v>0</v>
      </c>
      <c r="AA215" s="124">
        <f ca="1">OFFSET(Calcu!$X$17,AB211+1,0)</f>
        <v>0</v>
      </c>
      <c r="AB215" s="270" t="e">
        <f ca="1">OFFSET(Calcu!$BF$17,AB211+1,0)</f>
        <v>#N/A</v>
      </c>
      <c r="AC215" s="269"/>
      <c r="AD215" s="45"/>
    </row>
    <row r="216" spans="1:30" ht="13.5" customHeight="1">
      <c r="B216" s="265"/>
      <c r="C216" s="28"/>
      <c r="D216" s="28"/>
      <c r="E216" s="28"/>
      <c r="F216" s="28"/>
      <c r="G216" s="28"/>
      <c r="H216" s="45"/>
      <c r="I216" s="269"/>
      <c r="J216" s="45"/>
      <c r="K216" s="45"/>
      <c r="L216" s="265"/>
      <c r="M216" s="28"/>
      <c r="N216" s="28"/>
      <c r="O216" s="28"/>
      <c r="P216" s="28"/>
      <c r="Q216" s="28"/>
      <c r="R216" s="45"/>
      <c r="S216" s="269"/>
      <c r="T216" s="45"/>
      <c r="U216" s="45"/>
      <c r="V216" s="265"/>
      <c r="W216" s="28"/>
      <c r="X216" s="28"/>
      <c r="Y216" s="28"/>
      <c r="Z216" s="28"/>
      <c r="AA216" s="28"/>
      <c r="AB216" s="45"/>
      <c r="AC216" s="269"/>
      <c r="AD216" s="45"/>
    </row>
    <row r="217" spans="1:30" ht="13.5" customHeight="1">
      <c r="B217" s="265"/>
      <c r="C217" s="45" t="s">
        <v>693</v>
      </c>
      <c r="D217" s="28"/>
      <c r="E217" s="28"/>
      <c r="F217" s="28"/>
      <c r="G217" s="28"/>
      <c r="H217" s="45"/>
      <c r="I217" s="269"/>
      <c r="J217" s="45"/>
      <c r="K217" s="45"/>
      <c r="L217" s="265"/>
      <c r="M217" s="45" t="s">
        <v>693</v>
      </c>
      <c r="N217" s="28"/>
      <c r="O217" s="28"/>
      <c r="P217" s="28"/>
      <c r="Q217" s="28"/>
      <c r="R217" s="45"/>
      <c r="S217" s="269"/>
      <c r="T217" s="45"/>
      <c r="U217" s="45"/>
      <c r="V217" s="265"/>
      <c r="W217" s="45" t="s">
        <v>693</v>
      </c>
      <c r="X217" s="28"/>
      <c r="Y217" s="28"/>
      <c r="Z217" s="28"/>
      <c r="AA217" s="28"/>
      <c r="AB217" s="45"/>
      <c r="AC217" s="269"/>
      <c r="AD217" s="45"/>
    </row>
    <row r="218" spans="1:30" ht="13.5" customHeight="1">
      <c r="B218" s="265"/>
      <c r="C218" s="163"/>
      <c r="D218" s="163" t="s">
        <v>701</v>
      </c>
      <c r="E218" s="196"/>
      <c r="F218" s="163" t="s">
        <v>702</v>
      </c>
      <c r="G218" s="196"/>
      <c r="H218" s="163" t="s">
        <v>689</v>
      </c>
      <c r="I218" s="269"/>
      <c r="J218" s="45"/>
      <c r="K218" s="45"/>
      <c r="L218" s="265"/>
      <c r="M218" s="163"/>
      <c r="N218" s="163" t="s">
        <v>701</v>
      </c>
      <c r="O218" s="196"/>
      <c r="P218" s="163" t="s">
        <v>702</v>
      </c>
      <c r="Q218" s="196"/>
      <c r="R218" s="163" t="s">
        <v>689</v>
      </c>
      <c r="S218" s="269"/>
      <c r="T218" s="45"/>
      <c r="U218" s="45"/>
      <c r="V218" s="265"/>
      <c r="W218" s="163"/>
      <c r="X218" s="163" t="s">
        <v>701</v>
      </c>
      <c r="Y218" s="196"/>
      <c r="Z218" s="163" t="s">
        <v>702</v>
      </c>
      <c r="AA218" s="196"/>
      <c r="AB218" s="163" t="s">
        <v>689</v>
      </c>
      <c r="AC218" s="269"/>
      <c r="AD218" s="45"/>
    </row>
    <row r="219" spans="1:30" ht="13.5" customHeight="1">
      <c r="B219" s="265"/>
      <c r="C219" s="196" t="s">
        <v>373</v>
      </c>
      <c r="D219" s="124" t="str">
        <f ca="1">IF(E225=FALSE,"",TEXT(OFFSET(Calcu!$B$225,0,H211*3),H215))</f>
        <v/>
      </c>
      <c r="E219" s="196" t="s">
        <v>374</v>
      </c>
      <c r="F219" s="124" t="str">
        <f ca="1">IF(E225=FALSE,"",TEXT(OFFSET(Calcu!$C$225,0,H211*3),H215))</f>
        <v/>
      </c>
      <c r="G219" s="196" t="s">
        <v>684</v>
      </c>
      <c r="H219" s="124" t="str">
        <f ca="1">IF(E225=FALSE,"",TEXT(OFFSET(Calcu!$D$225,0,H211*3),H215))</f>
        <v/>
      </c>
      <c r="I219" s="269"/>
      <c r="J219" s="45"/>
      <c r="K219" s="45"/>
      <c r="L219" s="265"/>
      <c r="M219" s="196" t="s">
        <v>373</v>
      </c>
      <c r="N219" s="124" t="str">
        <f ca="1">IF(O225=FALSE,"",TEXT(OFFSET(Calcu!$B$225,0,R211*3),R215))</f>
        <v/>
      </c>
      <c r="O219" s="196" t="s">
        <v>374</v>
      </c>
      <c r="P219" s="124" t="str">
        <f ca="1">IF(O225=FALSE,"",TEXT(OFFSET(Calcu!$C$225,0,R211*3),R215))</f>
        <v/>
      </c>
      <c r="Q219" s="196" t="s">
        <v>684</v>
      </c>
      <c r="R219" s="124" t="str">
        <f ca="1">IF(O225=FALSE,"",TEXT(OFFSET(Calcu!$D$225,0,R211*3),R215))</f>
        <v/>
      </c>
      <c r="S219" s="269"/>
      <c r="T219" s="45"/>
      <c r="U219" s="45"/>
      <c r="V219" s="265"/>
      <c r="W219" s="196" t="s">
        <v>373</v>
      </c>
      <c r="X219" s="124" t="str">
        <f ca="1">IF(Y225=FALSE,"",TEXT(OFFSET(Calcu!$B$225,0,AB211*3),AB215))</f>
        <v/>
      </c>
      <c r="Y219" s="196" t="s">
        <v>374</v>
      </c>
      <c r="Z219" s="124" t="str">
        <f ca="1">IF(Y225=FALSE,"",TEXT(OFFSET(Calcu!$C$225,0,AB211*3),AB215))</f>
        <v/>
      </c>
      <c r="AA219" s="196" t="s">
        <v>684</v>
      </c>
      <c r="AB219" s="124" t="str">
        <f ca="1">IF(Y225=FALSE,"",TEXT(OFFSET(Calcu!$D$225,0,AB211*3),AB215))</f>
        <v/>
      </c>
      <c r="AC219" s="269"/>
      <c r="AD219" s="45"/>
    </row>
    <row r="220" spans="1:30" ht="13.5" customHeight="1">
      <c r="B220" s="265"/>
      <c r="C220" s="196" t="s">
        <v>375</v>
      </c>
      <c r="D220" s="124" t="str">
        <f ca="1">IF(E225=FALSE,"",TEXT(OFFSET(Calcu!$B$226,0,H211*3),H215))</f>
        <v/>
      </c>
      <c r="E220" s="196" t="s">
        <v>376</v>
      </c>
      <c r="F220" s="124" t="str">
        <f ca="1">IF(E225=FALSE,"",TEXT(OFFSET(Calcu!$C$226,0,H211*3),H215))</f>
        <v/>
      </c>
      <c r="G220" s="196" t="s">
        <v>377</v>
      </c>
      <c r="H220" s="124" t="str">
        <f ca="1">IF(E225=FALSE,"",TEXT(OFFSET(Calcu!$D$226,0,H211*3),H215))</f>
        <v/>
      </c>
      <c r="I220" s="269"/>
      <c r="J220" s="45"/>
      <c r="K220" s="45"/>
      <c r="L220" s="265"/>
      <c r="M220" s="196" t="s">
        <v>375</v>
      </c>
      <c r="N220" s="124" t="str">
        <f ca="1">IF(O225=FALSE,"",TEXT(OFFSET(Calcu!$B$226,0,R211*3),R215))</f>
        <v/>
      </c>
      <c r="O220" s="196" t="s">
        <v>376</v>
      </c>
      <c r="P220" s="124" t="str">
        <f ca="1">IF(O225=FALSE,"",TEXT(OFFSET(Calcu!$C$226,0,R211*3),R215))</f>
        <v/>
      </c>
      <c r="Q220" s="196" t="s">
        <v>377</v>
      </c>
      <c r="R220" s="124" t="str">
        <f ca="1">IF(O225=FALSE,"",TEXT(OFFSET(Calcu!$D$226,0,R211*3),R215))</f>
        <v/>
      </c>
      <c r="S220" s="269"/>
      <c r="T220" s="45"/>
      <c r="U220" s="45"/>
      <c r="V220" s="265"/>
      <c r="W220" s="196" t="s">
        <v>375</v>
      </c>
      <c r="X220" s="124" t="str">
        <f ca="1">IF(Y225=FALSE,"",TEXT(OFFSET(Calcu!$B$226,0,AB211*3),AB215))</f>
        <v/>
      </c>
      <c r="Y220" s="196" t="s">
        <v>376</v>
      </c>
      <c r="Z220" s="124" t="str">
        <f ca="1">IF(Y225=FALSE,"",TEXT(OFFSET(Calcu!$C$226,0,AB211*3),AB215))</f>
        <v/>
      </c>
      <c r="AA220" s="196" t="s">
        <v>377</v>
      </c>
      <c r="AB220" s="124" t="str">
        <f ca="1">IF(Y225=FALSE,"",TEXT(OFFSET(Calcu!$D$226,0,AB211*3),AB215))</f>
        <v/>
      </c>
      <c r="AC220" s="269"/>
      <c r="AD220" s="45"/>
    </row>
    <row r="221" spans="1:30" ht="13.5" customHeight="1">
      <c r="B221" s="265"/>
      <c r="C221" s="196" t="s">
        <v>378</v>
      </c>
      <c r="D221" s="124" t="str">
        <f ca="1">IF(E225=FALSE,"",TEXT(OFFSET(Calcu!$B$227,0,H211*3),H215))</f>
        <v/>
      </c>
      <c r="E221" s="196" t="s">
        <v>379</v>
      </c>
      <c r="F221" s="124" t="str">
        <f ca="1">IF(E225=FALSE,"",TEXT(OFFSET(Calcu!$C$227,0,H211*3),H215))</f>
        <v/>
      </c>
      <c r="G221" s="196" t="s">
        <v>380</v>
      </c>
      <c r="H221" s="124" t="str">
        <f ca="1">IF(E225=FALSE,"",TEXT(OFFSET(Calcu!$D$227,0,H211*3),H215))</f>
        <v/>
      </c>
      <c r="I221" s="269"/>
      <c r="J221" s="45"/>
      <c r="K221" s="45"/>
      <c r="L221" s="265"/>
      <c r="M221" s="196" t="s">
        <v>378</v>
      </c>
      <c r="N221" s="124" t="str">
        <f ca="1">IF(O225=FALSE,"",TEXT(OFFSET(Calcu!$B$227,0,R211*3),R215))</f>
        <v/>
      </c>
      <c r="O221" s="196" t="s">
        <v>379</v>
      </c>
      <c r="P221" s="124" t="str">
        <f ca="1">IF(O225=FALSE,"",TEXT(OFFSET(Calcu!$C$227,0,R211*3),R215))</f>
        <v/>
      </c>
      <c r="Q221" s="196" t="s">
        <v>380</v>
      </c>
      <c r="R221" s="124" t="str">
        <f ca="1">IF(O225=FALSE,"",TEXT(OFFSET(Calcu!$D$227,0,R211*3),R215))</f>
        <v/>
      </c>
      <c r="S221" s="269"/>
      <c r="T221" s="45"/>
      <c r="U221" s="45"/>
      <c r="V221" s="265"/>
      <c r="W221" s="196" t="s">
        <v>378</v>
      </c>
      <c r="X221" s="124" t="str">
        <f ca="1">IF(Y225=FALSE,"",TEXT(OFFSET(Calcu!$B$227,0,AB211*3),AB215))</f>
        <v/>
      </c>
      <c r="Y221" s="196" t="s">
        <v>379</v>
      </c>
      <c r="Z221" s="124" t="str">
        <f ca="1">IF(Y225=FALSE,"",TEXT(OFFSET(Calcu!$C$227,0,AB211*3),AB215))</f>
        <v/>
      </c>
      <c r="AA221" s="196" t="s">
        <v>380</v>
      </c>
      <c r="AB221" s="124" t="str">
        <f ca="1">IF(Y225=FALSE,"",TEXT(OFFSET(Calcu!$D$227,0,AB211*3),AB215))</f>
        <v/>
      </c>
      <c r="AC221" s="269"/>
      <c r="AD221" s="45"/>
    </row>
    <row r="222" spans="1:30" ht="13.5" customHeight="1">
      <c r="B222" s="265"/>
      <c r="C222" s="196" t="s">
        <v>381</v>
      </c>
      <c r="D222" s="124" t="str">
        <f ca="1">IF(E225=FALSE,"",TEXT(OFFSET(Calcu!$B$228,0,H211*3),H215))</f>
        <v/>
      </c>
      <c r="E222" s="196" t="s">
        <v>382</v>
      </c>
      <c r="F222" s="124" t="str">
        <f ca="1">IF(E225=FALSE,"",TEXT(OFFSET(Calcu!$C$228,0,H211*3),H215))</f>
        <v/>
      </c>
      <c r="G222" s="196" t="s">
        <v>383</v>
      </c>
      <c r="H222" s="124" t="str">
        <f ca="1">IF(E225=FALSE,"",TEXT(OFFSET(Calcu!$D$228,0,H211*3),H215))</f>
        <v/>
      </c>
      <c r="I222" s="269"/>
      <c r="J222" s="45"/>
      <c r="K222" s="45"/>
      <c r="L222" s="265"/>
      <c r="M222" s="196" t="s">
        <v>381</v>
      </c>
      <c r="N222" s="124" t="str">
        <f ca="1">IF(O225=FALSE,"",TEXT(OFFSET(Calcu!$B$228,0,R211*3),R215))</f>
        <v/>
      </c>
      <c r="O222" s="196" t="s">
        <v>382</v>
      </c>
      <c r="P222" s="124" t="str">
        <f ca="1">IF(O225=FALSE,"",TEXT(OFFSET(Calcu!$C$228,0,R211*3),R215))</f>
        <v/>
      </c>
      <c r="Q222" s="196" t="s">
        <v>383</v>
      </c>
      <c r="R222" s="124" t="str">
        <f ca="1">IF(O225=FALSE,"",TEXT(OFFSET(Calcu!$D$228,0,R211*3),R215))</f>
        <v/>
      </c>
      <c r="S222" s="269"/>
      <c r="T222" s="45"/>
      <c r="U222" s="45"/>
      <c r="V222" s="265"/>
      <c r="W222" s="196" t="s">
        <v>381</v>
      </c>
      <c r="X222" s="124" t="str">
        <f ca="1">IF(Y225=FALSE,"",TEXT(OFFSET(Calcu!$B$228,0,AB211*3),AB215))</f>
        <v/>
      </c>
      <c r="Y222" s="196" t="s">
        <v>382</v>
      </c>
      <c r="Z222" s="124" t="str">
        <f ca="1">IF(Y225=FALSE,"",TEXT(OFFSET(Calcu!$C$228,0,AB211*3),AB215))</f>
        <v/>
      </c>
      <c r="AA222" s="196" t="s">
        <v>383</v>
      </c>
      <c r="AB222" s="124" t="str">
        <f ca="1">IF(Y225=FALSE,"",TEXT(OFFSET(Calcu!$D$228,0,AB211*3),AB215))</f>
        <v/>
      </c>
      <c r="AC222" s="269"/>
      <c r="AD222" s="45"/>
    </row>
    <row r="223" spans="1:30" ht="13.5" customHeight="1">
      <c r="B223" s="265"/>
      <c r="C223" s="196" t="s">
        <v>384</v>
      </c>
      <c r="D223" s="124" t="str">
        <f ca="1">IF(E225=FALSE,"",TEXT(OFFSET(Calcu!$B$229,0,H211*3),H215))</f>
        <v/>
      </c>
      <c r="E223" s="196" t="s">
        <v>385</v>
      </c>
      <c r="F223" s="124" t="str">
        <f ca="1">IF(E225=FALSE,"",TEXT(OFFSET(Calcu!$C$229,0,H211*3),H215))</f>
        <v/>
      </c>
      <c r="G223" s="196" t="s">
        <v>386</v>
      </c>
      <c r="H223" s="124" t="str">
        <f ca="1">IF(E225=FALSE,"",TEXT(OFFSET(Calcu!$D$229,0,H211*3),H215))</f>
        <v/>
      </c>
      <c r="I223" s="269"/>
      <c r="J223" s="45"/>
      <c r="K223" s="45"/>
      <c r="L223" s="265"/>
      <c r="M223" s="196" t="s">
        <v>384</v>
      </c>
      <c r="N223" s="124" t="str">
        <f ca="1">IF(O225=FALSE,"",TEXT(OFFSET(Calcu!$B$229,0,R211*3),R215))</f>
        <v/>
      </c>
      <c r="O223" s="196" t="s">
        <v>385</v>
      </c>
      <c r="P223" s="124" t="str">
        <f ca="1">IF(O225=FALSE,"",TEXT(OFFSET(Calcu!$C$229,0,R211*3),R215))</f>
        <v/>
      </c>
      <c r="Q223" s="196" t="s">
        <v>386</v>
      </c>
      <c r="R223" s="124" t="str">
        <f ca="1">IF(O225=FALSE,"",TEXT(OFFSET(Calcu!$D$229,0,R211*3),R215))</f>
        <v/>
      </c>
      <c r="S223" s="269"/>
      <c r="T223" s="45"/>
      <c r="U223" s="45"/>
      <c r="V223" s="265"/>
      <c r="W223" s="196" t="s">
        <v>384</v>
      </c>
      <c r="X223" s="124" t="str">
        <f ca="1">IF(Y225=FALSE,"",TEXT(OFFSET(Calcu!$B$229,0,AB211*3),AB215))</f>
        <v/>
      </c>
      <c r="Y223" s="196" t="s">
        <v>385</v>
      </c>
      <c r="Z223" s="124" t="str">
        <f ca="1">IF(Y225=FALSE,"",TEXT(OFFSET(Calcu!$C$229,0,AB211*3),AB215))</f>
        <v/>
      </c>
      <c r="AA223" s="196" t="s">
        <v>386</v>
      </c>
      <c r="AB223" s="124" t="str">
        <f ca="1">IF(Y225=FALSE,"",TEXT(OFFSET(Calcu!$D$229,0,AB211*3),AB215))</f>
        <v/>
      </c>
      <c r="AC223" s="269"/>
      <c r="AD223" s="45"/>
    </row>
    <row r="224" spans="1:30" ht="13.5" customHeight="1">
      <c r="B224" s="265"/>
      <c r="C224" s="196" t="s">
        <v>387</v>
      </c>
      <c r="D224" s="124" t="str">
        <f ca="1">IF(E225=FALSE,"",TEXT(OFFSET(Calcu!$B$230,0,H211*3),H215))</f>
        <v/>
      </c>
      <c r="E224" s="196" t="s">
        <v>388</v>
      </c>
      <c r="F224" s="124" t="str">
        <f ca="1">IF(E225=FALSE,"",TEXT(OFFSET(Calcu!$C$230,0,H211*3),H215))</f>
        <v/>
      </c>
      <c r="G224" s="196" t="s">
        <v>684</v>
      </c>
      <c r="H224" s="124" t="str">
        <f ca="1">IF(E225=FALSE,"",TEXT(OFFSET(Calcu!$D$230,0,H211*3),H215))</f>
        <v/>
      </c>
      <c r="I224" s="269"/>
      <c r="J224" s="45"/>
      <c r="K224" s="45"/>
      <c r="L224" s="265"/>
      <c r="M224" s="196" t="s">
        <v>387</v>
      </c>
      <c r="N224" s="124" t="str">
        <f ca="1">IF(O225=FALSE,"",TEXT(OFFSET(Calcu!$B$230,0,R211*3),R215))</f>
        <v/>
      </c>
      <c r="O224" s="196" t="s">
        <v>388</v>
      </c>
      <c r="P224" s="124" t="str">
        <f ca="1">IF(O225=FALSE,"",TEXT(OFFSET(Calcu!$C$230,0,R211*3),R215))</f>
        <v/>
      </c>
      <c r="Q224" s="196" t="s">
        <v>684</v>
      </c>
      <c r="R224" s="124" t="str">
        <f ca="1">IF(O225=FALSE,"",TEXT(OFFSET(Calcu!$D$230,0,R211*3),R215))</f>
        <v/>
      </c>
      <c r="S224" s="269"/>
      <c r="T224" s="45"/>
      <c r="U224" s="45"/>
      <c r="V224" s="265"/>
      <c r="W224" s="196" t="s">
        <v>387</v>
      </c>
      <c r="X224" s="124" t="str">
        <f ca="1">IF(Y225=FALSE,"",TEXT(OFFSET(Calcu!$B$230,0,AB211*3),AB215))</f>
        <v/>
      </c>
      <c r="Y224" s="196" t="s">
        <v>388</v>
      </c>
      <c r="Z224" s="124" t="str">
        <f ca="1">IF(Y225=FALSE,"",TEXT(OFFSET(Calcu!$C$230,0,AB211*3),AB215))</f>
        <v/>
      </c>
      <c r="AA224" s="196" t="s">
        <v>684</v>
      </c>
      <c r="AB224" s="124" t="str">
        <f ca="1">IF(Y225=FALSE,"",TEXT(OFFSET(Calcu!$D$230,0,AB211*3),AB215))</f>
        <v/>
      </c>
      <c r="AC224" s="269"/>
      <c r="AD224" s="45"/>
    </row>
    <row r="225" spans="1:30" ht="13.5" customHeight="1">
      <c r="B225" s="265"/>
      <c r="C225" s="196" t="s">
        <v>389</v>
      </c>
      <c r="D225" s="124" t="str">
        <f ca="1">IF(E225=FALSE,"",TEXT(OFFSET(Calcu!$B$231,0,H211*3),H215))</f>
        <v/>
      </c>
      <c r="E225" s="271" t="b">
        <f ca="1">OFFSET(Calcu!$AC$17,H211+1,0)</f>
        <v>0</v>
      </c>
      <c r="F225" s="28"/>
      <c r="G225" s="28"/>
      <c r="H225" s="28"/>
      <c r="I225" s="269"/>
      <c r="J225" s="45"/>
      <c r="K225" s="45"/>
      <c r="L225" s="265"/>
      <c r="M225" s="196" t="s">
        <v>389</v>
      </c>
      <c r="N225" s="124" t="str">
        <f ca="1">IF(O225=FALSE,"",TEXT(OFFSET(Calcu!$B$231,0,R211*3),R215))</f>
        <v/>
      </c>
      <c r="O225" s="271" t="b">
        <f ca="1">OFFSET(Calcu!$AC$17,R211+1,0)</f>
        <v>0</v>
      </c>
      <c r="P225" s="28"/>
      <c r="Q225" s="28"/>
      <c r="R225" s="28"/>
      <c r="S225" s="269"/>
      <c r="T225" s="45"/>
      <c r="U225" s="45"/>
      <c r="V225" s="265"/>
      <c r="W225" s="196" t="s">
        <v>389</v>
      </c>
      <c r="X225" s="124" t="str">
        <f ca="1">IF(Y225=FALSE,"",TEXT(OFFSET(Calcu!$B$231,0,AB211*3),AB215))</f>
        <v/>
      </c>
      <c r="Y225" s="271" t="b">
        <f ca="1">OFFSET(Calcu!$AC$17,AB211+1,0)</f>
        <v>0</v>
      </c>
      <c r="Z225" s="28"/>
      <c r="AA225" s="28"/>
      <c r="AB225" s="28"/>
      <c r="AC225" s="269"/>
      <c r="AD225" s="45"/>
    </row>
    <row r="226" spans="1:30" ht="13.5" customHeight="1">
      <c r="B226" s="272"/>
      <c r="C226" s="273"/>
      <c r="D226" s="273"/>
      <c r="E226" s="273"/>
      <c r="F226" s="273"/>
      <c r="G226" s="273"/>
      <c r="H226" s="274"/>
      <c r="I226" s="275"/>
      <c r="J226" s="45"/>
      <c r="K226" s="45"/>
      <c r="L226" s="272"/>
      <c r="M226" s="273"/>
      <c r="N226" s="273"/>
      <c r="O226" s="273"/>
      <c r="P226" s="273"/>
      <c r="Q226" s="273"/>
      <c r="R226" s="274"/>
      <c r="S226" s="275"/>
      <c r="T226" s="45"/>
      <c r="U226" s="45"/>
      <c r="V226" s="272"/>
      <c r="W226" s="273"/>
      <c r="X226" s="273"/>
      <c r="Y226" s="273"/>
      <c r="Z226" s="273"/>
      <c r="AA226" s="273"/>
      <c r="AB226" s="274"/>
      <c r="AC226" s="275"/>
      <c r="AD226" s="45"/>
    </row>
    <row r="227" spans="1:30" s="28" customFormat="1" ht="15" customHeight="1">
      <c r="A227" s="45"/>
      <c r="B227" s="261"/>
      <c r="C227" s="262"/>
      <c r="D227" s="262"/>
      <c r="E227" s="263"/>
      <c r="F227" s="263"/>
      <c r="G227" s="263"/>
      <c r="H227" s="263"/>
      <c r="I227" s="264"/>
      <c r="J227" s="25"/>
      <c r="K227" s="25"/>
      <c r="L227" s="261"/>
      <c r="M227" s="262"/>
      <c r="N227" s="262"/>
      <c r="O227" s="263"/>
      <c r="P227" s="263"/>
      <c r="Q227" s="263"/>
      <c r="R227" s="263"/>
      <c r="S227" s="264"/>
      <c r="T227" s="25"/>
      <c r="U227" s="25"/>
      <c r="V227" s="261"/>
      <c r="W227" s="262"/>
      <c r="X227" s="262"/>
      <c r="Y227" s="263"/>
      <c r="Z227" s="263"/>
      <c r="AA227" s="263"/>
      <c r="AB227" s="263"/>
      <c r="AC227" s="264"/>
      <c r="AD227" s="25"/>
    </row>
    <row r="228" spans="1:30" ht="13.5" customHeight="1">
      <c r="B228" s="265"/>
      <c r="C228" s="45" t="s">
        <v>696</v>
      </c>
      <c r="D228" s="28"/>
      <c r="E228" s="28"/>
      <c r="F228" s="25"/>
      <c r="G228" s="266" t="s">
        <v>686</v>
      </c>
      <c r="H228" s="267">
        <f>H211+3</f>
        <v>39</v>
      </c>
      <c r="I228" s="268"/>
      <c r="J228" s="25"/>
      <c r="K228" s="25"/>
      <c r="L228" s="265"/>
      <c r="M228" s="45" t="s">
        <v>678</v>
      </c>
      <c r="N228" s="28"/>
      <c r="O228" s="28"/>
      <c r="P228" s="25"/>
      <c r="Q228" s="266" t="s">
        <v>663</v>
      </c>
      <c r="R228" s="267">
        <f>H228+1</f>
        <v>40</v>
      </c>
      <c r="S228" s="268"/>
      <c r="T228" s="25"/>
      <c r="U228" s="25"/>
      <c r="V228" s="265"/>
      <c r="W228" s="45" t="s">
        <v>678</v>
      </c>
      <c r="X228" s="28"/>
      <c r="Y228" s="28"/>
      <c r="Z228" s="25"/>
      <c r="AA228" s="266" t="s">
        <v>663</v>
      </c>
      <c r="AB228" s="267">
        <f>R228+1</f>
        <v>41</v>
      </c>
      <c r="AC228" s="268"/>
      <c r="AD228" s="25"/>
    </row>
    <row r="229" spans="1:30" ht="13.5" customHeight="1">
      <c r="B229" s="265"/>
      <c r="C229" s="163"/>
      <c r="D229" s="126" t="s">
        <v>669</v>
      </c>
      <c r="E229" s="126" t="s">
        <v>679</v>
      </c>
      <c r="F229" s="126" t="s">
        <v>172</v>
      </c>
      <c r="G229" s="126" t="s">
        <v>670</v>
      </c>
      <c r="H229" s="126" t="s">
        <v>668</v>
      </c>
      <c r="I229" s="269"/>
      <c r="J229" s="45"/>
      <c r="K229" s="45"/>
      <c r="L229" s="265"/>
      <c r="M229" s="163"/>
      <c r="N229" s="126" t="s">
        <v>669</v>
      </c>
      <c r="O229" s="126" t="s">
        <v>679</v>
      </c>
      <c r="P229" s="126" t="s">
        <v>172</v>
      </c>
      <c r="Q229" s="126" t="s">
        <v>670</v>
      </c>
      <c r="R229" s="126" t="s">
        <v>668</v>
      </c>
      <c r="S229" s="269"/>
      <c r="T229" s="45"/>
      <c r="U229" s="45"/>
      <c r="V229" s="265"/>
      <c r="W229" s="163"/>
      <c r="X229" s="126" t="s">
        <v>669</v>
      </c>
      <c r="Y229" s="126" t="s">
        <v>679</v>
      </c>
      <c r="Z229" s="126" t="s">
        <v>172</v>
      </c>
      <c r="AA229" s="126" t="s">
        <v>670</v>
      </c>
      <c r="AB229" s="126" t="s">
        <v>668</v>
      </c>
      <c r="AC229" s="269"/>
      <c r="AD229" s="45"/>
    </row>
    <row r="230" spans="1:30" ht="13.5" customHeight="1">
      <c r="B230" s="265"/>
      <c r="C230" s="163" t="s">
        <v>671</v>
      </c>
      <c r="D230" s="124" t="e">
        <f ca="1">TEXT(OFFSET(Calcu!$P$17,H228+1,0),H231)</f>
        <v>#DIV/0!</v>
      </c>
      <c r="E230" s="124" t="e">
        <f ca="1">TEXT(OFFSET(Calcu!$Q$17,H228+1,0),H231)</f>
        <v>#N/A</v>
      </c>
      <c r="F230" s="195">
        <f ca="1">OFFSET(Calcu!$R$17,H228+1,0)</f>
        <v>0</v>
      </c>
      <c r="G230" s="124">
        <f ca="1">OFFSET(Calcu!$S$17,H228+1,0)</f>
        <v>0</v>
      </c>
      <c r="H230" s="124">
        <f ca="1">OFFSET(Calcu!$Y$17,H228+1,0)</f>
        <v>0</v>
      </c>
      <c r="I230" s="269"/>
      <c r="J230" s="45"/>
      <c r="K230" s="45"/>
      <c r="L230" s="265"/>
      <c r="M230" s="163" t="s">
        <v>671</v>
      </c>
      <c r="N230" s="124" t="e">
        <f ca="1">TEXT(OFFSET(Calcu!$P$17,R228+1,0),R231)</f>
        <v>#DIV/0!</v>
      </c>
      <c r="O230" s="124" t="e">
        <f ca="1">TEXT(OFFSET(Calcu!$Q$17,R228+1,0),R231)</f>
        <v>#N/A</v>
      </c>
      <c r="P230" s="195">
        <f ca="1">OFFSET(Calcu!$R$17,R228+1,0)</f>
        <v>0</v>
      </c>
      <c r="Q230" s="124">
        <f ca="1">OFFSET(Calcu!$S$17,R228+1,0)</f>
        <v>0</v>
      </c>
      <c r="R230" s="124">
        <f ca="1">OFFSET(Calcu!$Y$17,R228+1,0)</f>
        <v>0</v>
      </c>
      <c r="S230" s="269"/>
      <c r="T230" s="45"/>
      <c r="U230" s="45"/>
      <c r="V230" s="265"/>
      <c r="W230" s="163" t="s">
        <v>671</v>
      </c>
      <c r="X230" s="124" t="e">
        <f ca="1">TEXT(OFFSET(Calcu!$P$17,AB228+1,0),AB231)</f>
        <v>#DIV/0!</v>
      </c>
      <c r="Y230" s="124" t="e">
        <f ca="1">TEXT(OFFSET(Calcu!$Q$17,AB228+1,0),AB231)</f>
        <v>#N/A</v>
      </c>
      <c r="Z230" s="195">
        <f ca="1">OFFSET(Calcu!$R$17,AB228+1,0)</f>
        <v>0</v>
      </c>
      <c r="AA230" s="124">
        <f ca="1">OFFSET(Calcu!$S$17,AB228+1,0)</f>
        <v>0</v>
      </c>
      <c r="AB230" s="124">
        <f ca="1">OFFSET(Calcu!$Y$17,AB228+1,0)</f>
        <v>0</v>
      </c>
      <c r="AC230" s="269"/>
      <c r="AD230" s="45"/>
    </row>
    <row r="231" spans="1:30" ht="13.5" customHeight="1">
      <c r="B231" s="265"/>
      <c r="C231" s="163" t="s">
        <v>681</v>
      </c>
      <c r="D231" s="124" t="e">
        <f ca="1">TEXT(OFFSET(Calcu!$L$17,H228+1,0),H231)</f>
        <v>#DIV/0!</v>
      </c>
      <c r="E231" s="124" t="e">
        <f ca="1">TEXT(OFFSET(Calcu!$M$17,H228+1,0),H231)</f>
        <v>#DIV/0!</v>
      </c>
      <c r="F231" s="195">
        <f ca="1">OFFSET(Calcu!$I$17,H228+1,0)</f>
        <v>0</v>
      </c>
      <c r="G231" s="124"/>
      <c r="H231" s="270" t="e">
        <f ca="1">OFFSET(Calcu!$BE$17,H228+1,0)</f>
        <v>#N/A</v>
      </c>
      <c r="I231" s="269"/>
      <c r="J231" s="45"/>
      <c r="K231" s="45"/>
      <c r="L231" s="265"/>
      <c r="M231" s="163" t="s">
        <v>681</v>
      </c>
      <c r="N231" s="124" t="e">
        <f ca="1">TEXT(OFFSET(Calcu!$L$17,R228+1,0),R231)</f>
        <v>#DIV/0!</v>
      </c>
      <c r="O231" s="124" t="e">
        <f ca="1">TEXT(OFFSET(Calcu!$M$17,R228+1,0),R231)</f>
        <v>#DIV/0!</v>
      </c>
      <c r="P231" s="195">
        <f ca="1">OFFSET(Calcu!$I$17,R228+1,0)</f>
        <v>0</v>
      </c>
      <c r="Q231" s="124"/>
      <c r="R231" s="270" t="e">
        <f ca="1">OFFSET(Calcu!$BE$17,R228+1,0)</f>
        <v>#N/A</v>
      </c>
      <c r="S231" s="269"/>
      <c r="T231" s="45"/>
      <c r="U231" s="45"/>
      <c r="V231" s="265"/>
      <c r="W231" s="163" t="s">
        <v>681</v>
      </c>
      <c r="X231" s="124" t="e">
        <f ca="1">TEXT(OFFSET(Calcu!$L$17,AB228+1,0),AB231)</f>
        <v>#DIV/0!</v>
      </c>
      <c r="Y231" s="124" t="e">
        <f ca="1">TEXT(OFFSET(Calcu!$M$17,AB228+1,0),AB231)</f>
        <v>#DIV/0!</v>
      </c>
      <c r="Z231" s="195">
        <f ca="1">OFFSET(Calcu!$I$17,AB228+1,0)</f>
        <v>0</v>
      </c>
      <c r="AA231" s="124"/>
      <c r="AB231" s="270" t="e">
        <f ca="1">OFFSET(Calcu!$BE$17,AB228+1,0)</f>
        <v>#N/A</v>
      </c>
      <c r="AC231" s="269"/>
      <c r="AD231" s="45"/>
    </row>
    <row r="232" spans="1:30" ht="13.5" customHeight="1">
      <c r="B232" s="265"/>
      <c r="C232" s="163" t="s">
        <v>672</v>
      </c>
      <c r="D232" s="124" t="e">
        <f ca="1">TEXT(OFFSET(Calcu!$U$17,H228+1,0),H231)</f>
        <v>#DIV/0!</v>
      </c>
      <c r="E232" s="124" t="e">
        <f ca="1">TEXT(OFFSET(Calcu!$V$17,H228+1,0),H231)</f>
        <v>#N/A</v>
      </c>
      <c r="F232" s="195">
        <f ca="1">OFFSET(Calcu!$W$17,H228+1,0)</f>
        <v>0</v>
      </c>
      <c r="G232" s="124">
        <f ca="1">OFFSET(Calcu!$X$17,H228+1,0)</f>
        <v>0</v>
      </c>
      <c r="H232" s="270" t="e">
        <f ca="1">OFFSET(Calcu!$BF$17,H228+1,0)</f>
        <v>#N/A</v>
      </c>
      <c r="I232" s="269"/>
      <c r="J232" s="45"/>
      <c r="K232" s="45"/>
      <c r="L232" s="265"/>
      <c r="M232" s="163" t="s">
        <v>672</v>
      </c>
      <c r="N232" s="124" t="e">
        <f ca="1">TEXT(OFFSET(Calcu!$U$17,R228+1,0),R231)</f>
        <v>#DIV/0!</v>
      </c>
      <c r="O232" s="124" t="e">
        <f ca="1">TEXT(OFFSET(Calcu!$V$17,R228+1,0),R231)</f>
        <v>#N/A</v>
      </c>
      <c r="P232" s="195">
        <f ca="1">OFFSET(Calcu!$W$17,R228+1,0)</f>
        <v>0</v>
      </c>
      <c r="Q232" s="124">
        <f ca="1">OFFSET(Calcu!$X$17,R228+1,0)</f>
        <v>0</v>
      </c>
      <c r="R232" s="270" t="e">
        <f ca="1">OFFSET(Calcu!$BF$17,R228+1,0)</f>
        <v>#N/A</v>
      </c>
      <c r="S232" s="269"/>
      <c r="T232" s="45"/>
      <c r="U232" s="45"/>
      <c r="V232" s="265"/>
      <c r="W232" s="163" t="s">
        <v>672</v>
      </c>
      <c r="X232" s="124" t="e">
        <f ca="1">TEXT(OFFSET(Calcu!$U$17,AB228+1,0),AB231)</f>
        <v>#DIV/0!</v>
      </c>
      <c r="Y232" s="124" t="e">
        <f ca="1">TEXT(OFFSET(Calcu!$V$17,AB228+1,0),AB231)</f>
        <v>#N/A</v>
      </c>
      <c r="Z232" s="195">
        <f ca="1">OFFSET(Calcu!$W$17,AB228+1,0)</f>
        <v>0</v>
      </c>
      <c r="AA232" s="124">
        <f ca="1">OFFSET(Calcu!$X$17,AB228+1,0)</f>
        <v>0</v>
      </c>
      <c r="AB232" s="270" t="e">
        <f ca="1">OFFSET(Calcu!$BF$17,AB228+1,0)</f>
        <v>#N/A</v>
      </c>
      <c r="AC232" s="269"/>
      <c r="AD232" s="45"/>
    </row>
    <row r="233" spans="1:30" ht="13.5" customHeight="1">
      <c r="B233" s="265"/>
      <c r="C233" s="28"/>
      <c r="D233" s="28"/>
      <c r="E233" s="28"/>
      <c r="F233" s="28"/>
      <c r="G233" s="28"/>
      <c r="H233" s="45"/>
      <c r="I233" s="269"/>
      <c r="J233" s="45"/>
      <c r="K233" s="45"/>
      <c r="L233" s="265"/>
      <c r="M233" s="28"/>
      <c r="N233" s="28"/>
      <c r="O233" s="28"/>
      <c r="P233" s="28"/>
      <c r="Q233" s="28"/>
      <c r="R233" s="45"/>
      <c r="S233" s="269"/>
      <c r="T233" s="45"/>
      <c r="U233" s="45"/>
      <c r="V233" s="265"/>
      <c r="W233" s="28"/>
      <c r="X233" s="28"/>
      <c r="Y233" s="28"/>
      <c r="Z233" s="28"/>
      <c r="AA233" s="28"/>
      <c r="AB233" s="45"/>
      <c r="AC233" s="269"/>
      <c r="AD233" s="45"/>
    </row>
    <row r="234" spans="1:30" ht="13.5" customHeight="1">
      <c r="B234" s="265"/>
      <c r="C234" s="45" t="s">
        <v>673</v>
      </c>
      <c r="D234" s="28"/>
      <c r="E234" s="28"/>
      <c r="F234" s="28"/>
      <c r="G234" s="28"/>
      <c r="H234" s="45"/>
      <c r="I234" s="269"/>
      <c r="J234" s="45"/>
      <c r="K234" s="45"/>
      <c r="L234" s="265"/>
      <c r="M234" s="45" t="s">
        <v>673</v>
      </c>
      <c r="N234" s="28"/>
      <c r="O234" s="28"/>
      <c r="P234" s="28"/>
      <c r="Q234" s="28"/>
      <c r="R234" s="45"/>
      <c r="S234" s="269"/>
      <c r="T234" s="45"/>
      <c r="U234" s="45"/>
      <c r="V234" s="265"/>
      <c r="W234" s="45" t="s">
        <v>673</v>
      </c>
      <c r="X234" s="28"/>
      <c r="Y234" s="28"/>
      <c r="Z234" s="28"/>
      <c r="AA234" s="28"/>
      <c r="AB234" s="45"/>
      <c r="AC234" s="269"/>
      <c r="AD234" s="45"/>
    </row>
    <row r="235" spans="1:30" ht="13.5" customHeight="1">
      <c r="B235" s="265"/>
      <c r="C235" s="163"/>
      <c r="D235" s="163" t="s">
        <v>701</v>
      </c>
      <c r="E235" s="196"/>
      <c r="F235" s="163" t="s">
        <v>702</v>
      </c>
      <c r="G235" s="196"/>
      <c r="H235" s="163" t="s">
        <v>674</v>
      </c>
      <c r="I235" s="269"/>
      <c r="J235" s="45"/>
      <c r="K235" s="45"/>
      <c r="L235" s="265"/>
      <c r="M235" s="163"/>
      <c r="N235" s="163" t="s">
        <v>701</v>
      </c>
      <c r="O235" s="196"/>
      <c r="P235" s="163" t="s">
        <v>702</v>
      </c>
      <c r="Q235" s="196"/>
      <c r="R235" s="163" t="s">
        <v>674</v>
      </c>
      <c r="S235" s="269"/>
      <c r="T235" s="45"/>
      <c r="U235" s="45"/>
      <c r="V235" s="265"/>
      <c r="W235" s="163"/>
      <c r="X235" s="163" t="s">
        <v>701</v>
      </c>
      <c r="Y235" s="196"/>
      <c r="Z235" s="163" t="s">
        <v>702</v>
      </c>
      <c r="AA235" s="196"/>
      <c r="AB235" s="163" t="s">
        <v>674</v>
      </c>
      <c r="AC235" s="269"/>
      <c r="AD235" s="45"/>
    </row>
    <row r="236" spans="1:30" ht="13.5" customHeight="1">
      <c r="B236" s="265"/>
      <c r="C236" s="196" t="s">
        <v>373</v>
      </c>
      <c r="D236" s="124" t="str">
        <f ca="1">IF(E242=FALSE,"",TEXT(OFFSET(Calcu!$B$225,0,H228*3),H232))</f>
        <v/>
      </c>
      <c r="E236" s="196" t="s">
        <v>374</v>
      </c>
      <c r="F236" s="124" t="str">
        <f ca="1">IF(E242=FALSE,"",TEXT(OFFSET(Calcu!$C$225,0,H228*3),H232))</f>
        <v/>
      </c>
      <c r="G236" s="196" t="s">
        <v>676</v>
      </c>
      <c r="H236" s="124" t="str">
        <f ca="1">IF(E242=FALSE,"",TEXT(OFFSET(Calcu!$D$225,0,H228*3),H232))</f>
        <v/>
      </c>
      <c r="I236" s="269"/>
      <c r="J236" s="45"/>
      <c r="K236" s="45"/>
      <c r="L236" s="265"/>
      <c r="M236" s="196" t="s">
        <v>373</v>
      </c>
      <c r="N236" s="124" t="str">
        <f ca="1">IF(O242=FALSE,"",TEXT(OFFSET(Calcu!$B$225,0,R228*3),R232))</f>
        <v/>
      </c>
      <c r="O236" s="196" t="s">
        <v>374</v>
      </c>
      <c r="P236" s="124" t="str">
        <f ca="1">IF(O242=FALSE,"",TEXT(OFFSET(Calcu!$C$225,0,R228*3),R232))</f>
        <v/>
      </c>
      <c r="Q236" s="196" t="s">
        <v>676</v>
      </c>
      <c r="R236" s="124" t="str">
        <f ca="1">IF(O242=FALSE,"",TEXT(OFFSET(Calcu!$D$225,0,R228*3),R232))</f>
        <v/>
      </c>
      <c r="S236" s="269"/>
      <c r="T236" s="45"/>
      <c r="U236" s="45"/>
      <c r="V236" s="265"/>
      <c r="W236" s="196" t="s">
        <v>373</v>
      </c>
      <c r="X236" s="124" t="str">
        <f ca="1">IF(Y242=FALSE,"",TEXT(OFFSET(Calcu!$B$225,0,AB228*3),AB232))</f>
        <v/>
      </c>
      <c r="Y236" s="196" t="s">
        <v>374</v>
      </c>
      <c r="Z236" s="124" t="str">
        <f ca="1">IF(Y242=FALSE,"",TEXT(OFFSET(Calcu!$C$225,0,AB228*3),AB232))</f>
        <v/>
      </c>
      <c r="AA236" s="196" t="s">
        <v>676</v>
      </c>
      <c r="AB236" s="124" t="str">
        <f ca="1">IF(Y242=FALSE,"",TEXT(OFFSET(Calcu!$D$225,0,AB228*3),AB232))</f>
        <v/>
      </c>
      <c r="AC236" s="269"/>
      <c r="AD236" s="45"/>
    </row>
    <row r="237" spans="1:30" ht="13.5" customHeight="1">
      <c r="B237" s="265"/>
      <c r="C237" s="196" t="s">
        <v>375</v>
      </c>
      <c r="D237" s="124" t="str">
        <f ca="1">IF(E242=FALSE,"",TEXT(OFFSET(Calcu!$B$226,0,H228*3),H232))</f>
        <v/>
      </c>
      <c r="E237" s="196" t="s">
        <v>376</v>
      </c>
      <c r="F237" s="124" t="str">
        <f ca="1">IF(E242=FALSE,"",TEXT(OFFSET(Calcu!$C$226,0,H228*3),H232))</f>
        <v/>
      </c>
      <c r="G237" s="196" t="s">
        <v>377</v>
      </c>
      <c r="H237" s="124" t="str">
        <f ca="1">IF(E242=FALSE,"",TEXT(OFFSET(Calcu!$D$226,0,H228*3),H232))</f>
        <v/>
      </c>
      <c r="I237" s="269"/>
      <c r="J237" s="45"/>
      <c r="K237" s="45"/>
      <c r="L237" s="265"/>
      <c r="M237" s="196" t="s">
        <v>375</v>
      </c>
      <c r="N237" s="124" t="str">
        <f ca="1">IF(O242=FALSE,"",TEXT(OFFSET(Calcu!$B$226,0,R228*3),R232))</f>
        <v/>
      </c>
      <c r="O237" s="196" t="s">
        <v>376</v>
      </c>
      <c r="P237" s="124" t="str">
        <f ca="1">IF(O242=FALSE,"",TEXT(OFFSET(Calcu!$C$226,0,R228*3),R232))</f>
        <v/>
      </c>
      <c r="Q237" s="196" t="s">
        <v>377</v>
      </c>
      <c r="R237" s="124" t="str">
        <f ca="1">IF(O242=FALSE,"",TEXT(OFFSET(Calcu!$D$226,0,R228*3),R232))</f>
        <v/>
      </c>
      <c r="S237" s="269"/>
      <c r="T237" s="45"/>
      <c r="U237" s="45"/>
      <c r="V237" s="265"/>
      <c r="W237" s="196" t="s">
        <v>375</v>
      </c>
      <c r="X237" s="124" t="str">
        <f ca="1">IF(Y242=FALSE,"",TEXT(OFFSET(Calcu!$B$226,0,AB228*3),AB232))</f>
        <v/>
      </c>
      <c r="Y237" s="196" t="s">
        <v>376</v>
      </c>
      <c r="Z237" s="124" t="str">
        <f ca="1">IF(Y242=FALSE,"",TEXT(OFFSET(Calcu!$C$226,0,AB228*3),AB232))</f>
        <v/>
      </c>
      <c r="AA237" s="196" t="s">
        <v>377</v>
      </c>
      <c r="AB237" s="124" t="str">
        <f ca="1">IF(Y242=FALSE,"",TEXT(OFFSET(Calcu!$D$226,0,AB228*3),AB232))</f>
        <v/>
      </c>
      <c r="AC237" s="269"/>
      <c r="AD237" s="45"/>
    </row>
    <row r="238" spans="1:30" ht="13.5" customHeight="1">
      <c r="B238" s="265"/>
      <c r="C238" s="196" t="s">
        <v>378</v>
      </c>
      <c r="D238" s="124" t="str">
        <f ca="1">IF(E242=FALSE,"",TEXT(OFFSET(Calcu!$B$227,0,H228*3),H232))</f>
        <v/>
      </c>
      <c r="E238" s="196" t="s">
        <v>379</v>
      </c>
      <c r="F238" s="124" t="str">
        <f ca="1">IF(E242=FALSE,"",TEXT(OFFSET(Calcu!$C$227,0,H228*3),H232))</f>
        <v/>
      </c>
      <c r="G238" s="196" t="s">
        <v>380</v>
      </c>
      <c r="H238" s="124" t="str">
        <f ca="1">IF(E242=FALSE,"",TEXT(OFFSET(Calcu!$D$227,0,H228*3),H232))</f>
        <v/>
      </c>
      <c r="I238" s="269"/>
      <c r="J238" s="45"/>
      <c r="K238" s="45"/>
      <c r="L238" s="265"/>
      <c r="M238" s="196" t="s">
        <v>378</v>
      </c>
      <c r="N238" s="124" t="str">
        <f ca="1">IF(O242=FALSE,"",TEXT(OFFSET(Calcu!$B$227,0,R228*3),R232))</f>
        <v/>
      </c>
      <c r="O238" s="196" t="s">
        <v>379</v>
      </c>
      <c r="P238" s="124" t="str">
        <f ca="1">IF(O242=FALSE,"",TEXT(OFFSET(Calcu!$C$227,0,R228*3),R232))</f>
        <v/>
      </c>
      <c r="Q238" s="196" t="s">
        <v>380</v>
      </c>
      <c r="R238" s="124" t="str">
        <f ca="1">IF(O242=FALSE,"",TEXT(OFFSET(Calcu!$D$227,0,R228*3),R232))</f>
        <v/>
      </c>
      <c r="S238" s="269"/>
      <c r="T238" s="45"/>
      <c r="U238" s="45"/>
      <c r="V238" s="265"/>
      <c r="W238" s="196" t="s">
        <v>378</v>
      </c>
      <c r="X238" s="124" t="str">
        <f ca="1">IF(Y242=FALSE,"",TEXT(OFFSET(Calcu!$B$227,0,AB228*3),AB232))</f>
        <v/>
      </c>
      <c r="Y238" s="196" t="s">
        <v>379</v>
      </c>
      <c r="Z238" s="124" t="str">
        <f ca="1">IF(Y242=FALSE,"",TEXT(OFFSET(Calcu!$C$227,0,AB228*3),AB232))</f>
        <v/>
      </c>
      <c r="AA238" s="196" t="s">
        <v>380</v>
      </c>
      <c r="AB238" s="124" t="str">
        <f ca="1">IF(Y242=FALSE,"",TEXT(OFFSET(Calcu!$D$227,0,AB228*3),AB232))</f>
        <v/>
      </c>
      <c r="AC238" s="269"/>
      <c r="AD238" s="45"/>
    </row>
    <row r="239" spans="1:30" ht="13.5" customHeight="1">
      <c r="B239" s="265"/>
      <c r="C239" s="196" t="s">
        <v>381</v>
      </c>
      <c r="D239" s="124" t="str">
        <f ca="1">IF(E242=FALSE,"",TEXT(OFFSET(Calcu!$B$228,0,H228*3),H232))</f>
        <v/>
      </c>
      <c r="E239" s="196" t="s">
        <v>382</v>
      </c>
      <c r="F239" s="124" t="str">
        <f ca="1">IF(E242=FALSE,"",TEXT(OFFSET(Calcu!$C$228,0,H228*3),H232))</f>
        <v/>
      </c>
      <c r="G239" s="196" t="s">
        <v>383</v>
      </c>
      <c r="H239" s="124" t="str">
        <f ca="1">IF(E242=FALSE,"",TEXT(OFFSET(Calcu!$D$228,0,H228*3),H232))</f>
        <v/>
      </c>
      <c r="I239" s="269"/>
      <c r="J239" s="45"/>
      <c r="K239" s="45"/>
      <c r="L239" s="265"/>
      <c r="M239" s="196" t="s">
        <v>381</v>
      </c>
      <c r="N239" s="124" t="str">
        <f ca="1">IF(O242=FALSE,"",TEXT(OFFSET(Calcu!$B$228,0,R228*3),R232))</f>
        <v/>
      </c>
      <c r="O239" s="196" t="s">
        <v>382</v>
      </c>
      <c r="P239" s="124" t="str">
        <f ca="1">IF(O242=FALSE,"",TEXT(OFFSET(Calcu!$C$228,0,R228*3),R232))</f>
        <v/>
      </c>
      <c r="Q239" s="196" t="s">
        <v>383</v>
      </c>
      <c r="R239" s="124" t="str">
        <f ca="1">IF(O242=FALSE,"",TEXT(OFFSET(Calcu!$D$228,0,R228*3),R232))</f>
        <v/>
      </c>
      <c r="S239" s="269"/>
      <c r="T239" s="45"/>
      <c r="U239" s="45"/>
      <c r="V239" s="265"/>
      <c r="W239" s="196" t="s">
        <v>381</v>
      </c>
      <c r="X239" s="124" t="str">
        <f ca="1">IF(Y242=FALSE,"",TEXT(OFFSET(Calcu!$B$228,0,AB228*3),AB232))</f>
        <v/>
      </c>
      <c r="Y239" s="196" t="s">
        <v>382</v>
      </c>
      <c r="Z239" s="124" t="str">
        <f ca="1">IF(Y242=FALSE,"",TEXT(OFFSET(Calcu!$C$228,0,AB228*3),AB232))</f>
        <v/>
      </c>
      <c r="AA239" s="196" t="s">
        <v>383</v>
      </c>
      <c r="AB239" s="124" t="str">
        <f ca="1">IF(Y242=FALSE,"",TEXT(OFFSET(Calcu!$D$228,0,AB228*3),AB232))</f>
        <v/>
      </c>
      <c r="AC239" s="269"/>
      <c r="AD239" s="45"/>
    </row>
    <row r="240" spans="1:30" ht="13.5" customHeight="1">
      <c r="B240" s="265"/>
      <c r="C240" s="196" t="s">
        <v>384</v>
      </c>
      <c r="D240" s="124" t="str">
        <f ca="1">IF(E242=FALSE,"",TEXT(OFFSET(Calcu!$B$229,0,H228*3),H232))</f>
        <v/>
      </c>
      <c r="E240" s="196" t="s">
        <v>385</v>
      </c>
      <c r="F240" s="124" t="str">
        <f ca="1">IF(E242=FALSE,"",TEXT(OFFSET(Calcu!$C$229,0,H228*3),H232))</f>
        <v/>
      </c>
      <c r="G240" s="196" t="s">
        <v>386</v>
      </c>
      <c r="H240" s="124" t="str">
        <f ca="1">IF(E242=FALSE,"",TEXT(OFFSET(Calcu!$D$229,0,H228*3),H232))</f>
        <v/>
      </c>
      <c r="I240" s="269"/>
      <c r="J240" s="45"/>
      <c r="K240" s="45"/>
      <c r="L240" s="265"/>
      <c r="M240" s="196" t="s">
        <v>384</v>
      </c>
      <c r="N240" s="124" t="str">
        <f ca="1">IF(O242=FALSE,"",TEXT(OFFSET(Calcu!$B$229,0,R228*3),R232))</f>
        <v/>
      </c>
      <c r="O240" s="196" t="s">
        <v>385</v>
      </c>
      <c r="P240" s="124" t="str">
        <f ca="1">IF(O242=FALSE,"",TEXT(OFFSET(Calcu!$C$229,0,R228*3),R232))</f>
        <v/>
      </c>
      <c r="Q240" s="196" t="s">
        <v>386</v>
      </c>
      <c r="R240" s="124" t="str">
        <f ca="1">IF(O242=FALSE,"",TEXT(OFFSET(Calcu!$D$229,0,R228*3),R232))</f>
        <v/>
      </c>
      <c r="S240" s="269"/>
      <c r="T240" s="45"/>
      <c r="U240" s="45"/>
      <c r="V240" s="265"/>
      <c r="W240" s="196" t="s">
        <v>384</v>
      </c>
      <c r="X240" s="124" t="str">
        <f ca="1">IF(Y242=FALSE,"",TEXT(OFFSET(Calcu!$B$229,0,AB228*3),AB232))</f>
        <v/>
      </c>
      <c r="Y240" s="196" t="s">
        <v>385</v>
      </c>
      <c r="Z240" s="124" t="str">
        <f ca="1">IF(Y242=FALSE,"",TEXT(OFFSET(Calcu!$C$229,0,AB228*3),AB232))</f>
        <v/>
      </c>
      <c r="AA240" s="196" t="s">
        <v>386</v>
      </c>
      <c r="AB240" s="124" t="str">
        <f ca="1">IF(Y242=FALSE,"",TEXT(OFFSET(Calcu!$D$229,0,AB228*3),AB232))</f>
        <v/>
      </c>
      <c r="AC240" s="269"/>
      <c r="AD240" s="45"/>
    </row>
    <row r="241" spans="1:30" ht="13.5" customHeight="1">
      <c r="B241" s="265"/>
      <c r="C241" s="196" t="s">
        <v>387</v>
      </c>
      <c r="D241" s="124" t="str">
        <f ca="1">IF(E242=FALSE,"",TEXT(OFFSET(Calcu!$B$230,0,H228*3),H232))</f>
        <v/>
      </c>
      <c r="E241" s="196" t="s">
        <v>388</v>
      </c>
      <c r="F241" s="124" t="str">
        <f ca="1">IF(E242=FALSE,"",TEXT(OFFSET(Calcu!$C$230,0,H228*3),H232))</f>
        <v/>
      </c>
      <c r="G241" s="196" t="s">
        <v>676</v>
      </c>
      <c r="H241" s="124" t="str">
        <f ca="1">IF(E242=FALSE,"",TEXT(OFFSET(Calcu!$D$230,0,H228*3),H232))</f>
        <v/>
      </c>
      <c r="I241" s="269"/>
      <c r="J241" s="45"/>
      <c r="K241" s="45"/>
      <c r="L241" s="265"/>
      <c r="M241" s="196" t="s">
        <v>387</v>
      </c>
      <c r="N241" s="124" t="str">
        <f ca="1">IF(O242=FALSE,"",TEXT(OFFSET(Calcu!$B$230,0,R228*3),R232))</f>
        <v/>
      </c>
      <c r="O241" s="196" t="s">
        <v>388</v>
      </c>
      <c r="P241" s="124" t="str">
        <f ca="1">IF(O242=FALSE,"",TEXT(OFFSET(Calcu!$C$230,0,R228*3),R232))</f>
        <v/>
      </c>
      <c r="Q241" s="196" t="s">
        <v>677</v>
      </c>
      <c r="R241" s="124" t="str">
        <f ca="1">IF(O242=FALSE,"",TEXT(OFFSET(Calcu!$D$230,0,R228*3),R232))</f>
        <v/>
      </c>
      <c r="S241" s="269"/>
      <c r="T241" s="45"/>
      <c r="U241" s="45"/>
      <c r="V241" s="265"/>
      <c r="W241" s="196" t="s">
        <v>387</v>
      </c>
      <c r="X241" s="124" t="str">
        <f ca="1">IF(Y242=FALSE,"",TEXT(OFFSET(Calcu!$B$230,0,AB228*3),AB232))</f>
        <v/>
      </c>
      <c r="Y241" s="196" t="s">
        <v>388</v>
      </c>
      <c r="Z241" s="124" t="str">
        <f ca="1">IF(Y242=FALSE,"",TEXT(OFFSET(Calcu!$C$230,0,AB228*3),AB232))</f>
        <v/>
      </c>
      <c r="AA241" s="196" t="s">
        <v>684</v>
      </c>
      <c r="AB241" s="124" t="str">
        <f ca="1">IF(Y242=FALSE,"",TEXT(OFFSET(Calcu!$D$230,0,AB228*3),AB232))</f>
        <v/>
      </c>
      <c r="AC241" s="269"/>
      <c r="AD241" s="45"/>
    </row>
    <row r="242" spans="1:30" ht="13.5" customHeight="1">
      <c r="B242" s="265"/>
      <c r="C242" s="196" t="s">
        <v>389</v>
      </c>
      <c r="D242" s="124" t="str">
        <f ca="1">IF(E242=FALSE,"",TEXT(OFFSET(Calcu!$B$231,0,H228*3),H232))</f>
        <v/>
      </c>
      <c r="E242" s="271" t="b">
        <f ca="1">OFFSET(Calcu!$AC$17,H228+1,0)</f>
        <v>0</v>
      </c>
      <c r="F242" s="28"/>
      <c r="G242" s="28"/>
      <c r="H242" s="28"/>
      <c r="I242" s="269"/>
      <c r="J242" s="45"/>
      <c r="K242" s="45"/>
      <c r="L242" s="265"/>
      <c r="M242" s="196" t="s">
        <v>389</v>
      </c>
      <c r="N242" s="124" t="str">
        <f ca="1">IF(O242=FALSE,"",TEXT(OFFSET(Calcu!$B$231,0,R228*3),R232))</f>
        <v/>
      </c>
      <c r="O242" s="271" t="b">
        <f ca="1">OFFSET(Calcu!$AC$17,R228+1,0)</f>
        <v>0</v>
      </c>
      <c r="P242" s="28"/>
      <c r="Q242" s="28"/>
      <c r="R242" s="28"/>
      <c r="S242" s="269"/>
      <c r="T242" s="45"/>
      <c r="U242" s="45"/>
      <c r="V242" s="265"/>
      <c r="W242" s="196" t="s">
        <v>389</v>
      </c>
      <c r="X242" s="124" t="str">
        <f ca="1">IF(Y242=FALSE,"",TEXT(OFFSET(Calcu!$B$231,0,AB228*3),AB232))</f>
        <v/>
      </c>
      <c r="Y242" s="271" t="b">
        <f ca="1">OFFSET(Calcu!$AC$17,AB228+1,0)</f>
        <v>0</v>
      </c>
      <c r="Z242" s="28"/>
      <c r="AA242" s="28"/>
      <c r="AB242" s="28"/>
      <c r="AC242" s="269"/>
      <c r="AD242" s="45"/>
    </row>
    <row r="243" spans="1:30" ht="13.5" customHeight="1">
      <c r="B243" s="272"/>
      <c r="C243" s="273"/>
      <c r="D243" s="273"/>
      <c r="E243" s="273"/>
      <c r="F243" s="273"/>
      <c r="G243" s="273"/>
      <c r="H243" s="274"/>
      <c r="I243" s="275"/>
      <c r="J243" s="45"/>
      <c r="K243" s="45"/>
      <c r="L243" s="272"/>
      <c r="M243" s="273"/>
      <c r="N243" s="273"/>
      <c r="O243" s="273"/>
      <c r="P243" s="273"/>
      <c r="Q243" s="273"/>
      <c r="R243" s="274"/>
      <c r="S243" s="275"/>
      <c r="T243" s="45"/>
      <c r="U243" s="45"/>
      <c r="V243" s="272"/>
      <c r="W243" s="273"/>
      <c r="X243" s="273"/>
      <c r="Y243" s="273"/>
      <c r="Z243" s="273"/>
      <c r="AA243" s="273"/>
      <c r="AB243" s="274"/>
      <c r="AC243" s="275"/>
      <c r="AD243" s="45"/>
    </row>
    <row r="244" spans="1:30" s="28" customFormat="1" ht="15" customHeight="1">
      <c r="A244" s="45"/>
      <c r="B244" s="261"/>
      <c r="C244" s="262"/>
      <c r="D244" s="262"/>
      <c r="E244" s="263"/>
      <c r="F244" s="263"/>
      <c r="G244" s="263"/>
      <c r="H244" s="263"/>
      <c r="I244" s="264"/>
      <c r="J244" s="25"/>
      <c r="K244" s="25"/>
      <c r="L244" s="261"/>
      <c r="M244" s="262"/>
      <c r="N244" s="262"/>
      <c r="O244" s="263"/>
      <c r="P244" s="263"/>
      <c r="Q244" s="263"/>
      <c r="R244" s="263"/>
      <c r="S244" s="264"/>
      <c r="T244" s="25"/>
      <c r="U244" s="25"/>
      <c r="V244" s="261"/>
      <c r="W244" s="262"/>
      <c r="X244" s="262"/>
      <c r="Y244" s="263"/>
      <c r="Z244" s="263"/>
      <c r="AA244" s="263"/>
      <c r="AB244" s="263"/>
      <c r="AC244" s="264"/>
      <c r="AD244" s="25"/>
    </row>
    <row r="245" spans="1:30" ht="13.5" customHeight="1">
      <c r="B245" s="265"/>
      <c r="C245" s="45" t="s">
        <v>678</v>
      </c>
      <c r="D245" s="28"/>
      <c r="E245" s="28"/>
      <c r="F245" s="25"/>
      <c r="G245" s="266" t="s">
        <v>663</v>
      </c>
      <c r="H245" s="267">
        <f>H228+3</f>
        <v>42</v>
      </c>
      <c r="I245" s="268"/>
      <c r="J245" s="25"/>
      <c r="K245" s="25"/>
      <c r="L245" s="265"/>
      <c r="M245" s="45" t="s">
        <v>678</v>
      </c>
      <c r="N245" s="28"/>
      <c r="O245" s="28"/>
      <c r="P245" s="25"/>
      <c r="Q245" s="266" t="s">
        <v>663</v>
      </c>
      <c r="R245" s="267">
        <f>H245+1</f>
        <v>43</v>
      </c>
      <c r="S245" s="268"/>
      <c r="T245" s="25"/>
      <c r="U245" s="25"/>
      <c r="V245" s="265"/>
      <c r="W245" s="45" t="s">
        <v>696</v>
      </c>
      <c r="X245" s="28"/>
      <c r="Y245" s="28"/>
      <c r="Z245" s="25"/>
      <c r="AA245" s="266" t="s">
        <v>663</v>
      </c>
      <c r="AB245" s="267">
        <f>R245+1</f>
        <v>44</v>
      </c>
      <c r="AC245" s="268"/>
      <c r="AD245" s="25"/>
    </row>
    <row r="246" spans="1:30" ht="13.5" customHeight="1">
      <c r="B246" s="265"/>
      <c r="C246" s="163"/>
      <c r="D246" s="126" t="s">
        <v>669</v>
      </c>
      <c r="E246" s="126" t="s">
        <v>679</v>
      </c>
      <c r="F246" s="126" t="s">
        <v>172</v>
      </c>
      <c r="G246" s="126" t="s">
        <v>670</v>
      </c>
      <c r="H246" s="126" t="s">
        <v>668</v>
      </c>
      <c r="I246" s="269"/>
      <c r="J246" s="45"/>
      <c r="K246" s="45"/>
      <c r="L246" s="265"/>
      <c r="M246" s="163"/>
      <c r="N246" s="126" t="s">
        <v>669</v>
      </c>
      <c r="O246" s="126" t="s">
        <v>679</v>
      </c>
      <c r="P246" s="126" t="s">
        <v>172</v>
      </c>
      <c r="Q246" s="126" t="s">
        <v>670</v>
      </c>
      <c r="R246" s="126" t="s">
        <v>668</v>
      </c>
      <c r="S246" s="269"/>
      <c r="T246" s="45"/>
      <c r="U246" s="45"/>
      <c r="V246" s="265"/>
      <c r="W246" s="163"/>
      <c r="X246" s="126" t="s">
        <v>690</v>
      </c>
      <c r="Y246" s="126" t="s">
        <v>679</v>
      </c>
      <c r="Z246" s="126" t="s">
        <v>172</v>
      </c>
      <c r="AA246" s="126" t="s">
        <v>670</v>
      </c>
      <c r="AB246" s="126" t="s">
        <v>668</v>
      </c>
      <c r="AC246" s="269"/>
      <c r="AD246" s="45"/>
    </row>
    <row r="247" spans="1:30" ht="13.5" customHeight="1">
      <c r="B247" s="265"/>
      <c r="C247" s="163" t="s">
        <v>671</v>
      </c>
      <c r="D247" s="124" t="e">
        <f ca="1">TEXT(OFFSET(Calcu!$P$17,H245+1,0),H248)</f>
        <v>#DIV/0!</v>
      </c>
      <c r="E247" s="124" t="e">
        <f ca="1">TEXT(OFFSET(Calcu!$Q$17,H245+1,0),H248)</f>
        <v>#N/A</v>
      </c>
      <c r="F247" s="195">
        <f ca="1">OFFSET(Calcu!$R$17,H245+1,0)</f>
        <v>0</v>
      </c>
      <c r="G247" s="124">
        <f ca="1">OFFSET(Calcu!$S$17,H245+1,0)</f>
        <v>0</v>
      </c>
      <c r="H247" s="124">
        <f ca="1">OFFSET(Calcu!$Y$17,H245+1,0)</f>
        <v>0</v>
      </c>
      <c r="I247" s="269"/>
      <c r="J247" s="45"/>
      <c r="K247" s="45"/>
      <c r="L247" s="265"/>
      <c r="M247" s="163" t="s">
        <v>671</v>
      </c>
      <c r="N247" s="124" t="e">
        <f ca="1">TEXT(OFFSET(Calcu!$P$17,R245+1,0),R248)</f>
        <v>#DIV/0!</v>
      </c>
      <c r="O247" s="124" t="e">
        <f ca="1">TEXT(OFFSET(Calcu!$Q$17,R245+1,0),R248)</f>
        <v>#N/A</v>
      </c>
      <c r="P247" s="195">
        <f ca="1">OFFSET(Calcu!$R$17,R245+1,0)</f>
        <v>0</v>
      </c>
      <c r="Q247" s="124">
        <f ca="1">OFFSET(Calcu!$S$17,R245+1,0)</f>
        <v>0</v>
      </c>
      <c r="R247" s="124">
        <f ca="1">OFFSET(Calcu!$Y$17,R245+1,0)</f>
        <v>0</v>
      </c>
      <c r="S247" s="269"/>
      <c r="T247" s="45"/>
      <c r="U247" s="45"/>
      <c r="V247" s="265"/>
      <c r="W247" s="163" t="s">
        <v>682</v>
      </c>
      <c r="X247" s="124" t="e">
        <f ca="1">TEXT(OFFSET(Calcu!$P$17,AB245+1,0),AB248)</f>
        <v>#DIV/0!</v>
      </c>
      <c r="Y247" s="124" t="e">
        <f ca="1">TEXT(OFFSET(Calcu!$Q$17,AB245+1,0),AB248)</f>
        <v>#N/A</v>
      </c>
      <c r="Z247" s="195">
        <f ca="1">OFFSET(Calcu!$R$17,AB245+1,0)</f>
        <v>0</v>
      </c>
      <c r="AA247" s="124">
        <f ca="1">OFFSET(Calcu!$S$17,AB245+1,0)</f>
        <v>0</v>
      </c>
      <c r="AB247" s="124">
        <f ca="1">OFFSET(Calcu!$Y$17,AB245+1,0)</f>
        <v>0</v>
      </c>
      <c r="AC247" s="269"/>
      <c r="AD247" s="45"/>
    </row>
    <row r="248" spans="1:30" ht="13.5" customHeight="1">
      <c r="B248" s="265"/>
      <c r="C248" s="163" t="s">
        <v>681</v>
      </c>
      <c r="D248" s="124" t="e">
        <f ca="1">TEXT(OFFSET(Calcu!$L$17,H245+1,0),H248)</f>
        <v>#DIV/0!</v>
      </c>
      <c r="E248" s="124" t="e">
        <f ca="1">TEXT(OFFSET(Calcu!$M$17,H245+1,0),H248)</f>
        <v>#DIV/0!</v>
      </c>
      <c r="F248" s="195">
        <f ca="1">OFFSET(Calcu!$I$17,H245+1,0)</f>
        <v>0</v>
      </c>
      <c r="G248" s="124"/>
      <c r="H248" s="270" t="e">
        <f ca="1">OFFSET(Calcu!$BE$17,H245+1,0)</f>
        <v>#N/A</v>
      </c>
      <c r="I248" s="269"/>
      <c r="J248" s="45"/>
      <c r="K248" s="45"/>
      <c r="L248" s="265"/>
      <c r="M248" s="163" t="s">
        <v>692</v>
      </c>
      <c r="N248" s="124" t="e">
        <f ca="1">TEXT(OFFSET(Calcu!$L$17,R245+1,0),R248)</f>
        <v>#DIV/0!</v>
      </c>
      <c r="O248" s="124" t="e">
        <f ca="1">TEXT(OFFSET(Calcu!$M$17,R245+1,0),R248)</f>
        <v>#DIV/0!</v>
      </c>
      <c r="P248" s="195">
        <f ca="1">OFFSET(Calcu!$I$17,R245+1,0)</f>
        <v>0</v>
      </c>
      <c r="Q248" s="124"/>
      <c r="R248" s="270" t="e">
        <f ca="1">OFFSET(Calcu!$BE$17,R245+1,0)</f>
        <v>#N/A</v>
      </c>
      <c r="S248" s="269"/>
      <c r="T248" s="45"/>
      <c r="U248" s="45"/>
      <c r="V248" s="265"/>
      <c r="W248" s="163" t="s">
        <v>692</v>
      </c>
      <c r="X248" s="124" t="e">
        <f ca="1">TEXT(OFFSET(Calcu!$L$17,AB245+1,0),AB248)</f>
        <v>#DIV/0!</v>
      </c>
      <c r="Y248" s="124" t="e">
        <f ca="1">TEXT(OFFSET(Calcu!$M$17,AB245+1,0),AB248)</f>
        <v>#DIV/0!</v>
      </c>
      <c r="Z248" s="195">
        <f ca="1">OFFSET(Calcu!$I$17,AB245+1,0)</f>
        <v>0</v>
      </c>
      <c r="AA248" s="124"/>
      <c r="AB248" s="270" t="e">
        <f ca="1">OFFSET(Calcu!$BE$17,AB245+1,0)</f>
        <v>#N/A</v>
      </c>
      <c r="AC248" s="269"/>
      <c r="AD248" s="45"/>
    </row>
    <row r="249" spans="1:30" ht="13.5" customHeight="1">
      <c r="B249" s="265"/>
      <c r="C249" s="163" t="s">
        <v>672</v>
      </c>
      <c r="D249" s="124" t="e">
        <f ca="1">TEXT(OFFSET(Calcu!$U$17,H245+1,0),H248)</f>
        <v>#DIV/0!</v>
      </c>
      <c r="E249" s="124" t="e">
        <f ca="1">TEXT(OFFSET(Calcu!$V$17,H245+1,0),H248)</f>
        <v>#N/A</v>
      </c>
      <c r="F249" s="195">
        <f ca="1">OFFSET(Calcu!$W$17,H245+1,0)</f>
        <v>0</v>
      </c>
      <c r="G249" s="124">
        <f ca="1">OFFSET(Calcu!$X$17,H245+1,0)</f>
        <v>0</v>
      </c>
      <c r="H249" s="270" t="e">
        <f ca="1">OFFSET(Calcu!$BF$17,H245+1,0)</f>
        <v>#N/A</v>
      </c>
      <c r="I249" s="269"/>
      <c r="J249" s="45"/>
      <c r="K249" s="45"/>
      <c r="L249" s="265"/>
      <c r="M249" s="163" t="s">
        <v>694</v>
      </c>
      <c r="N249" s="124" t="e">
        <f ca="1">TEXT(OFFSET(Calcu!$U$17,R245+1,0),R248)</f>
        <v>#DIV/0!</v>
      </c>
      <c r="O249" s="124" t="e">
        <f ca="1">TEXT(OFFSET(Calcu!$V$17,R245+1,0),R248)</f>
        <v>#N/A</v>
      </c>
      <c r="P249" s="195">
        <f ca="1">OFFSET(Calcu!$W$17,R245+1,0)</f>
        <v>0</v>
      </c>
      <c r="Q249" s="124">
        <f ca="1">OFFSET(Calcu!$X$17,R245+1,0)</f>
        <v>0</v>
      </c>
      <c r="R249" s="270" t="e">
        <f ca="1">OFFSET(Calcu!$BF$17,R245+1,0)</f>
        <v>#N/A</v>
      </c>
      <c r="S249" s="269"/>
      <c r="T249" s="45"/>
      <c r="U249" s="45"/>
      <c r="V249" s="265"/>
      <c r="W249" s="163" t="s">
        <v>672</v>
      </c>
      <c r="X249" s="124" t="e">
        <f ca="1">TEXT(OFFSET(Calcu!$U$17,AB245+1,0),AB248)</f>
        <v>#DIV/0!</v>
      </c>
      <c r="Y249" s="124" t="e">
        <f ca="1">TEXT(OFFSET(Calcu!$V$17,AB245+1,0),AB248)</f>
        <v>#N/A</v>
      </c>
      <c r="Z249" s="195">
        <f ca="1">OFFSET(Calcu!$W$17,AB245+1,0)</f>
        <v>0</v>
      </c>
      <c r="AA249" s="124">
        <f ca="1">OFFSET(Calcu!$X$17,AB245+1,0)</f>
        <v>0</v>
      </c>
      <c r="AB249" s="270" t="e">
        <f ca="1">OFFSET(Calcu!$BF$17,AB245+1,0)</f>
        <v>#N/A</v>
      </c>
      <c r="AC249" s="269"/>
      <c r="AD249" s="45"/>
    </row>
    <row r="250" spans="1:30" ht="13.5" customHeight="1">
      <c r="B250" s="265"/>
      <c r="C250" s="28"/>
      <c r="D250" s="28"/>
      <c r="E250" s="28"/>
      <c r="F250" s="28"/>
      <c r="G250" s="28"/>
      <c r="H250" s="45"/>
      <c r="I250" s="269"/>
      <c r="J250" s="45"/>
      <c r="K250" s="45"/>
      <c r="L250" s="265"/>
      <c r="M250" s="28"/>
      <c r="N250" s="28"/>
      <c r="O250" s="28"/>
      <c r="P250" s="28"/>
      <c r="Q250" s="28"/>
      <c r="R250" s="45"/>
      <c r="S250" s="269"/>
      <c r="T250" s="45"/>
      <c r="U250" s="45"/>
      <c r="V250" s="265"/>
      <c r="W250" s="28"/>
      <c r="X250" s="28"/>
      <c r="Y250" s="28"/>
      <c r="Z250" s="28"/>
      <c r="AA250" s="28"/>
      <c r="AB250" s="45"/>
      <c r="AC250" s="269"/>
      <c r="AD250" s="45"/>
    </row>
    <row r="251" spans="1:30" ht="13.5" customHeight="1">
      <c r="B251" s="265"/>
      <c r="C251" s="45" t="s">
        <v>673</v>
      </c>
      <c r="D251" s="28"/>
      <c r="E251" s="28"/>
      <c r="F251" s="28"/>
      <c r="G251" s="28"/>
      <c r="H251" s="45"/>
      <c r="I251" s="269"/>
      <c r="J251" s="45"/>
      <c r="K251" s="45"/>
      <c r="L251" s="265"/>
      <c r="M251" s="45" t="s">
        <v>673</v>
      </c>
      <c r="N251" s="28"/>
      <c r="O251" s="28"/>
      <c r="P251" s="28"/>
      <c r="Q251" s="28"/>
      <c r="R251" s="45"/>
      <c r="S251" s="269"/>
      <c r="T251" s="45"/>
      <c r="U251" s="45"/>
      <c r="V251" s="265"/>
      <c r="W251" s="45" t="s">
        <v>673</v>
      </c>
      <c r="X251" s="28"/>
      <c r="Y251" s="28"/>
      <c r="Z251" s="28"/>
      <c r="AA251" s="28"/>
      <c r="AB251" s="45"/>
      <c r="AC251" s="269"/>
      <c r="AD251" s="45"/>
    </row>
    <row r="252" spans="1:30" ht="13.5" customHeight="1">
      <c r="B252" s="265"/>
      <c r="C252" s="163"/>
      <c r="D252" s="163" t="s">
        <v>701</v>
      </c>
      <c r="E252" s="196"/>
      <c r="F252" s="163" t="s">
        <v>702</v>
      </c>
      <c r="G252" s="196"/>
      <c r="H252" s="163" t="s">
        <v>674</v>
      </c>
      <c r="I252" s="269"/>
      <c r="J252" s="45"/>
      <c r="K252" s="45"/>
      <c r="L252" s="265"/>
      <c r="M252" s="163"/>
      <c r="N252" s="163" t="s">
        <v>701</v>
      </c>
      <c r="O252" s="196"/>
      <c r="P252" s="163" t="s">
        <v>702</v>
      </c>
      <c r="Q252" s="196"/>
      <c r="R252" s="163" t="s">
        <v>689</v>
      </c>
      <c r="S252" s="269"/>
      <c r="T252" s="45"/>
      <c r="U252" s="45"/>
      <c r="V252" s="265"/>
      <c r="W252" s="163"/>
      <c r="X252" s="163" t="s">
        <v>701</v>
      </c>
      <c r="Y252" s="196"/>
      <c r="Z252" s="163" t="s">
        <v>702</v>
      </c>
      <c r="AA252" s="196"/>
      <c r="AB252" s="163" t="s">
        <v>674</v>
      </c>
      <c r="AC252" s="269"/>
      <c r="AD252" s="45"/>
    </row>
    <row r="253" spans="1:30" ht="13.5" customHeight="1">
      <c r="B253" s="265"/>
      <c r="C253" s="196" t="s">
        <v>373</v>
      </c>
      <c r="D253" s="124" t="str">
        <f ca="1">IF(E259=FALSE,"",TEXT(OFFSET(Calcu!$B$225,0,H245*3),H249))</f>
        <v/>
      </c>
      <c r="E253" s="196" t="s">
        <v>374</v>
      </c>
      <c r="F253" s="124" t="str">
        <f ca="1">IF(E259=FALSE,"",TEXT(OFFSET(Calcu!$C$225,0,H245*3),H249))</f>
        <v/>
      </c>
      <c r="G253" s="196" t="s">
        <v>676</v>
      </c>
      <c r="H253" s="124" t="str">
        <f ca="1">IF(E259=FALSE,"",TEXT(OFFSET(Calcu!$D$225,0,H245*3),H249))</f>
        <v/>
      </c>
      <c r="I253" s="269"/>
      <c r="J253" s="45"/>
      <c r="K253" s="45"/>
      <c r="L253" s="265"/>
      <c r="M253" s="196" t="s">
        <v>373</v>
      </c>
      <c r="N253" s="124" t="str">
        <f ca="1">IF(O259=FALSE,"",TEXT(OFFSET(Calcu!$B$225,0,R245*3),R249))</f>
        <v/>
      </c>
      <c r="O253" s="196" t="s">
        <v>374</v>
      </c>
      <c r="P253" s="124" t="str">
        <f ca="1">IF(O259=FALSE,"",TEXT(OFFSET(Calcu!$C$225,0,R245*3),R249))</f>
        <v/>
      </c>
      <c r="Q253" s="196" t="s">
        <v>684</v>
      </c>
      <c r="R253" s="124" t="str">
        <f ca="1">IF(O259=FALSE,"",TEXT(OFFSET(Calcu!$D$225,0,R245*3),R249))</f>
        <v/>
      </c>
      <c r="S253" s="269"/>
      <c r="T253" s="45"/>
      <c r="U253" s="45"/>
      <c r="V253" s="265"/>
      <c r="W253" s="196" t="s">
        <v>373</v>
      </c>
      <c r="X253" s="124" t="str">
        <f ca="1">IF(Y259=FALSE,"",TEXT(OFFSET(Calcu!$B$225,0,AB245*3),AB249))</f>
        <v/>
      </c>
      <c r="Y253" s="196" t="s">
        <v>374</v>
      </c>
      <c r="Z253" s="124" t="str">
        <f ca="1">IF(Y259=FALSE,"",TEXT(OFFSET(Calcu!$C$225,0,AB245*3),AB249))</f>
        <v/>
      </c>
      <c r="AA253" s="196" t="s">
        <v>676</v>
      </c>
      <c r="AB253" s="124" t="str">
        <f ca="1">IF(Y259=FALSE,"",TEXT(OFFSET(Calcu!$D$225,0,AB245*3),AB249))</f>
        <v/>
      </c>
      <c r="AC253" s="269"/>
      <c r="AD253" s="45"/>
    </row>
    <row r="254" spans="1:30" ht="13.5" customHeight="1">
      <c r="B254" s="265"/>
      <c r="C254" s="196" t="s">
        <v>375</v>
      </c>
      <c r="D254" s="124" t="str">
        <f ca="1">IF(E259=FALSE,"",TEXT(OFFSET(Calcu!$B$226,0,H245*3),H249))</f>
        <v/>
      </c>
      <c r="E254" s="196" t="s">
        <v>376</v>
      </c>
      <c r="F254" s="124" t="str">
        <f ca="1">IF(E259=FALSE,"",TEXT(OFFSET(Calcu!$C$226,0,H245*3),H249))</f>
        <v/>
      </c>
      <c r="G254" s="196" t="s">
        <v>377</v>
      </c>
      <c r="H254" s="124" t="str">
        <f ca="1">IF(E259=FALSE,"",TEXT(OFFSET(Calcu!$D$226,0,H245*3),H249))</f>
        <v/>
      </c>
      <c r="I254" s="269"/>
      <c r="J254" s="45"/>
      <c r="K254" s="45"/>
      <c r="L254" s="265"/>
      <c r="M254" s="196" t="s">
        <v>375</v>
      </c>
      <c r="N254" s="124" t="str">
        <f ca="1">IF(O259=FALSE,"",TEXT(OFFSET(Calcu!$B$226,0,R245*3),R249))</f>
        <v/>
      </c>
      <c r="O254" s="196" t="s">
        <v>376</v>
      </c>
      <c r="P254" s="124" t="str">
        <f ca="1">IF(O259=FALSE,"",TEXT(OFFSET(Calcu!$C$226,0,R245*3),R249))</f>
        <v/>
      </c>
      <c r="Q254" s="196" t="s">
        <v>377</v>
      </c>
      <c r="R254" s="124" t="str">
        <f ca="1">IF(O259=FALSE,"",TEXT(OFFSET(Calcu!$D$226,0,R245*3),R249))</f>
        <v/>
      </c>
      <c r="S254" s="269"/>
      <c r="T254" s="45"/>
      <c r="U254" s="45"/>
      <c r="V254" s="265"/>
      <c r="W254" s="196" t="s">
        <v>375</v>
      </c>
      <c r="X254" s="124" t="str">
        <f ca="1">IF(Y259=FALSE,"",TEXT(OFFSET(Calcu!$B$226,0,AB245*3),AB249))</f>
        <v/>
      </c>
      <c r="Y254" s="196" t="s">
        <v>376</v>
      </c>
      <c r="Z254" s="124" t="str">
        <f ca="1">IF(Y259=FALSE,"",TEXT(OFFSET(Calcu!$C$226,0,AB245*3),AB249))</f>
        <v/>
      </c>
      <c r="AA254" s="196" t="s">
        <v>377</v>
      </c>
      <c r="AB254" s="124" t="str">
        <f ca="1">IF(Y259=FALSE,"",TEXT(OFFSET(Calcu!$D$226,0,AB245*3),AB249))</f>
        <v/>
      </c>
      <c r="AC254" s="269"/>
      <c r="AD254" s="45"/>
    </row>
    <row r="255" spans="1:30" ht="13.5" customHeight="1">
      <c r="B255" s="265"/>
      <c r="C255" s="196" t="s">
        <v>378</v>
      </c>
      <c r="D255" s="124" t="str">
        <f ca="1">IF(E259=FALSE,"",TEXT(OFFSET(Calcu!$B$227,0,H245*3),H249))</f>
        <v/>
      </c>
      <c r="E255" s="196" t="s">
        <v>379</v>
      </c>
      <c r="F255" s="124" t="str">
        <f ca="1">IF(E259=FALSE,"",TEXT(OFFSET(Calcu!$C$227,0,H245*3),H249))</f>
        <v/>
      </c>
      <c r="G255" s="196" t="s">
        <v>380</v>
      </c>
      <c r="H255" s="124" t="str">
        <f ca="1">IF(E259=FALSE,"",TEXT(OFFSET(Calcu!$D$227,0,H245*3),H249))</f>
        <v/>
      </c>
      <c r="I255" s="269"/>
      <c r="J255" s="45"/>
      <c r="K255" s="45"/>
      <c r="L255" s="265"/>
      <c r="M255" s="196" t="s">
        <v>378</v>
      </c>
      <c r="N255" s="124" t="str">
        <f ca="1">IF(O259=FALSE,"",TEXT(OFFSET(Calcu!$B$227,0,R245*3),R249))</f>
        <v/>
      </c>
      <c r="O255" s="196" t="s">
        <v>379</v>
      </c>
      <c r="P255" s="124" t="str">
        <f ca="1">IF(O259=FALSE,"",TEXT(OFFSET(Calcu!$C$227,0,R245*3),R249))</f>
        <v/>
      </c>
      <c r="Q255" s="196" t="s">
        <v>380</v>
      </c>
      <c r="R255" s="124" t="str">
        <f ca="1">IF(O259=FALSE,"",TEXT(OFFSET(Calcu!$D$227,0,R245*3),R249))</f>
        <v/>
      </c>
      <c r="S255" s="269"/>
      <c r="T255" s="45"/>
      <c r="U255" s="45"/>
      <c r="V255" s="265"/>
      <c r="W255" s="196" t="s">
        <v>378</v>
      </c>
      <c r="X255" s="124" t="str">
        <f ca="1">IF(Y259=FALSE,"",TEXT(OFFSET(Calcu!$B$227,0,AB245*3),AB249))</f>
        <v/>
      </c>
      <c r="Y255" s="196" t="s">
        <v>379</v>
      </c>
      <c r="Z255" s="124" t="str">
        <f ca="1">IF(Y259=FALSE,"",TEXT(OFFSET(Calcu!$C$227,0,AB245*3),AB249))</f>
        <v/>
      </c>
      <c r="AA255" s="196" t="s">
        <v>380</v>
      </c>
      <c r="AB255" s="124" t="str">
        <f ca="1">IF(Y259=FALSE,"",TEXT(OFFSET(Calcu!$D$227,0,AB245*3),AB249))</f>
        <v/>
      </c>
      <c r="AC255" s="269"/>
      <c r="AD255" s="45"/>
    </row>
    <row r="256" spans="1:30" ht="13.5" customHeight="1">
      <c r="B256" s="265"/>
      <c r="C256" s="196" t="s">
        <v>381</v>
      </c>
      <c r="D256" s="124" t="str">
        <f ca="1">IF(E259=FALSE,"",TEXT(OFFSET(Calcu!$B$228,0,H245*3),H249))</f>
        <v/>
      </c>
      <c r="E256" s="196" t="s">
        <v>382</v>
      </c>
      <c r="F256" s="124" t="str">
        <f ca="1">IF(E259=FALSE,"",TEXT(OFFSET(Calcu!$C$228,0,H245*3),H249))</f>
        <v/>
      </c>
      <c r="G256" s="196" t="s">
        <v>383</v>
      </c>
      <c r="H256" s="124" t="str">
        <f ca="1">IF(E259=FALSE,"",TEXT(OFFSET(Calcu!$D$228,0,H245*3),H249))</f>
        <v/>
      </c>
      <c r="I256" s="269"/>
      <c r="J256" s="45"/>
      <c r="K256" s="45"/>
      <c r="L256" s="265"/>
      <c r="M256" s="196" t="s">
        <v>381</v>
      </c>
      <c r="N256" s="124" t="str">
        <f ca="1">IF(O259=FALSE,"",TEXT(OFFSET(Calcu!$B$228,0,R245*3),R249))</f>
        <v/>
      </c>
      <c r="O256" s="196" t="s">
        <v>382</v>
      </c>
      <c r="P256" s="124" t="str">
        <f ca="1">IF(O259=FALSE,"",TEXT(OFFSET(Calcu!$C$228,0,R245*3),R249))</f>
        <v/>
      </c>
      <c r="Q256" s="196" t="s">
        <v>383</v>
      </c>
      <c r="R256" s="124" t="str">
        <f ca="1">IF(O259=FALSE,"",TEXT(OFFSET(Calcu!$D$228,0,R245*3),R249))</f>
        <v/>
      </c>
      <c r="S256" s="269"/>
      <c r="T256" s="45"/>
      <c r="U256" s="45"/>
      <c r="V256" s="265"/>
      <c r="W256" s="196" t="s">
        <v>381</v>
      </c>
      <c r="X256" s="124" t="str">
        <f ca="1">IF(Y259=FALSE,"",TEXT(OFFSET(Calcu!$B$228,0,AB245*3),AB249))</f>
        <v/>
      </c>
      <c r="Y256" s="196" t="s">
        <v>382</v>
      </c>
      <c r="Z256" s="124" t="str">
        <f ca="1">IF(Y259=FALSE,"",TEXT(OFFSET(Calcu!$C$228,0,AB245*3),AB249))</f>
        <v/>
      </c>
      <c r="AA256" s="196" t="s">
        <v>383</v>
      </c>
      <c r="AB256" s="124" t="str">
        <f ca="1">IF(Y259=FALSE,"",TEXT(OFFSET(Calcu!$D$228,0,AB245*3),AB249))</f>
        <v/>
      </c>
      <c r="AC256" s="269"/>
      <c r="AD256" s="45"/>
    </row>
    <row r="257" spans="1:30" ht="13.5" customHeight="1">
      <c r="B257" s="265"/>
      <c r="C257" s="196" t="s">
        <v>384</v>
      </c>
      <c r="D257" s="124" t="str">
        <f ca="1">IF(E259=FALSE,"",TEXT(OFFSET(Calcu!$B$229,0,H245*3),H249))</f>
        <v/>
      </c>
      <c r="E257" s="196" t="s">
        <v>385</v>
      </c>
      <c r="F257" s="124" t="str">
        <f ca="1">IF(E259=FALSE,"",TEXT(OFFSET(Calcu!$C$229,0,H245*3),H249))</f>
        <v/>
      </c>
      <c r="G257" s="196" t="s">
        <v>386</v>
      </c>
      <c r="H257" s="124" t="str">
        <f ca="1">IF(E259=FALSE,"",TEXT(OFFSET(Calcu!$D$229,0,H245*3),H249))</f>
        <v/>
      </c>
      <c r="I257" s="269"/>
      <c r="J257" s="45"/>
      <c r="K257" s="45"/>
      <c r="L257" s="265"/>
      <c r="M257" s="196" t="s">
        <v>384</v>
      </c>
      <c r="N257" s="124" t="str">
        <f ca="1">IF(O259=FALSE,"",TEXT(OFFSET(Calcu!$B$229,0,R245*3),R249))</f>
        <v/>
      </c>
      <c r="O257" s="196" t="s">
        <v>385</v>
      </c>
      <c r="P257" s="124" t="str">
        <f ca="1">IF(O259=FALSE,"",TEXT(OFFSET(Calcu!$C$229,0,R245*3),R249))</f>
        <v/>
      </c>
      <c r="Q257" s="196" t="s">
        <v>386</v>
      </c>
      <c r="R257" s="124" t="str">
        <f ca="1">IF(O259=FALSE,"",TEXT(OFFSET(Calcu!$D$229,0,R245*3),R249))</f>
        <v/>
      </c>
      <c r="S257" s="269"/>
      <c r="T257" s="45"/>
      <c r="U257" s="45"/>
      <c r="V257" s="265"/>
      <c r="W257" s="196" t="s">
        <v>384</v>
      </c>
      <c r="X257" s="124" t="str">
        <f ca="1">IF(Y259=FALSE,"",TEXT(OFFSET(Calcu!$B$229,0,AB245*3),AB249))</f>
        <v/>
      </c>
      <c r="Y257" s="196" t="s">
        <v>385</v>
      </c>
      <c r="Z257" s="124" t="str">
        <f ca="1">IF(Y259=FALSE,"",TEXT(OFFSET(Calcu!$C$229,0,AB245*3),AB249))</f>
        <v/>
      </c>
      <c r="AA257" s="196" t="s">
        <v>386</v>
      </c>
      <c r="AB257" s="124" t="str">
        <f ca="1">IF(Y259=FALSE,"",TEXT(OFFSET(Calcu!$D$229,0,AB245*3),AB249))</f>
        <v/>
      </c>
      <c r="AC257" s="269"/>
      <c r="AD257" s="45"/>
    </row>
    <row r="258" spans="1:30" ht="13.5" customHeight="1">
      <c r="B258" s="265"/>
      <c r="C258" s="196" t="s">
        <v>387</v>
      </c>
      <c r="D258" s="124" t="str">
        <f ca="1">IF(E259=FALSE,"",TEXT(OFFSET(Calcu!$B$230,0,H245*3),H249))</f>
        <v/>
      </c>
      <c r="E258" s="196" t="s">
        <v>388</v>
      </c>
      <c r="F258" s="124" t="str">
        <f ca="1">IF(E259=FALSE,"",TEXT(OFFSET(Calcu!$C$230,0,H245*3),H249))</f>
        <v/>
      </c>
      <c r="G258" s="196" t="s">
        <v>684</v>
      </c>
      <c r="H258" s="124" t="str">
        <f ca="1">IF(E259=FALSE,"",TEXT(OFFSET(Calcu!$D$230,0,H245*3),H249))</f>
        <v/>
      </c>
      <c r="I258" s="269"/>
      <c r="J258" s="45"/>
      <c r="K258" s="45"/>
      <c r="L258" s="265"/>
      <c r="M258" s="196" t="s">
        <v>387</v>
      </c>
      <c r="N258" s="124" t="str">
        <f ca="1">IF(O259=FALSE,"",TEXT(OFFSET(Calcu!$B$230,0,R245*3),R249))</f>
        <v/>
      </c>
      <c r="O258" s="196" t="s">
        <v>388</v>
      </c>
      <c r="P258" s="124" t="str">
        <f ca="1">IF(O259=FALSE,"",TEXT(OFFSET(Calcu!$C$230,0,R245*3),R249))</f>
        <v/>
      </c>
      <c r="Q258" s="196" t="s">
        <v>676</v>
      </c>
      <c r="R258" s="124" t="str">
        <f ca="1">IF(O259=FALSE,"",TEXT(OFFSET(Calcu!$D$230,0,R245*3),R249))</f>
        <v/>
      </c>
      <c r="S258" s="269"/>
      <c r="T258" s="45"/>
      <c r="U258" s="45"/>
      <c r="V258" s="265"/>
      <c r="W258" s="196" t="s">
        <v>387</v>
      </c>
      <c r="X258" s="124" t="str">
        <f ca="1">IF(Y259=FALSE,"",TEXT(OFFSET(Calcu!$B$230,0,AB245*3),AB249))</f>
        <v/>
      </c>
      <c r="Y258" s="196" t="s">
        <v>388</v>
      </c>
      <c r="Z258" s="124" t="str">
        <f ca="1">IF(Y259=FALSE,"",TEXT(OFFSET(Calcu!$C$230,0,AB245*3),AB249))</f>
        <v/>
      </c>
      <c r="AA258" s="196" t="s">
        <v>676</v>
      </c>
      <c r="AB258" s="124" t="str">
        <f ca="1">IF(Y259=FALSE,"",TEXT(OFFSET(Calcu!$D$230,0,AB245*3),AB249))</f>
        <v/>
      </c>
      <c r="AC258" s="269"/>
      <c r="AD258" s="45"/>
    </row>
    <row r="259" spans="1:30" ht="13.5" customHeight="1">
      <c r="B259" s="265"/>
      <c r="C259" s="196" t="s">
        <v>389</v>
      </c>
      <c r="D259" s="124" t="str">
        <f ca="1">IF(E259=FALSE,"",TEXT(OFFSET(Calcu!$B$231,0,H245*3),H249))</f>
        <v/>
      </c>
      <c r="E259" s="271" t="b">
        <f ca="1">OFFSET(Calcu!$AC$17,H245+1,0)</f>
        <v>0</v>
      </c>
      <c r="F259" s="28"/>
      <c r="G259" s="28"/>
      <c r="H259" s="28"/>
      <c r="I259" s="269"/>
      <c r="J259" s="45"/>
      <c r="K259" s="45"/>
      <c r="L259" s="265"/>
      <c r="M259" s="196" t="s">
        <v>389</v>
      </c>
      <c r="N259" s="124" t="str">
        <f ca="1">IF(O259=FALSE,"",TEXT(OFFSET(Calcu!$B$231,0,R245*3),R249))</f>
        <v/>
      </c>
      <c r="O259" s="271" t="b">
        <f ca="1">OFFSET(Calcu!$AC$17,R245+1,0)</f>
        <v>0</v>
      </c>
      <c r="P259" s="28"/>
      <c r="Q259" s="28"/>
      <c r="R259" s="28"/>
      <c r="S259" s="269"/>
      <c r="T259" s="45"/>
      <c r="U259" s="45"/>
      <c r="V259" s="265"/>
      <c r="W259" s="196" t="s">
        <v>389</v>
      </c>
      <c r="X259" s="124" t="str">
        <f ca="1">IF(Y259=FALSE,"",TEXT(OFFSET(Calcu!$B$231,0,AB245*3),AB249))</f>
        <v/>
      </c>
      <c r="Y259" s="271" t="b">
        <f ca="1">OFFSET(Calcu!$AC$17,AB245+1,0)</f>
        <v>0</v>
      </c>
      <c r="Z259" s="28"/>
      <c r="AA259" s="28"/>
      <c r="AB259" s="28"/>
      <c r="AC259" s="269"/>
      <c r="AD259" s="45"/>
    </row>
    <row r="260" spans="1:30" ht="13.5" customHeight="1">
      <c r="B260" s="272"/>
      <c r="C260" s="273"/>
      <c r="D260" s="273"/>
      <c r="E260" s="273"/>
      <c r="F260" s="273"/>
      <c r="G260" s="273"/>
      <c r="H260" s="274"/>
      <c r="I260" s="275"/>
      <c r="J260" s="45"/>
      <c r="K260" s="45"/>
      <c r="L260" s="272"/>
      <c r="M260" s="273"/>
      <c r="N260" s="273"/>
      <c r="O260" s="273"/>
      <c r="P260" s="273"/>
      <c r="Q260" s="273"/>
      <c r="R260" s="274"/>
      <c r="S260" s="275"/>
      <c r="T260" s="45"/>
      <c r="U260" s="45"/>
      <c r="V260" s="272"/>
      <c r="W260" s="273"/>
      <c r="X260" s="273"/>
      <c r="Y260" s="273"/>
      <c r="Z260" s="273"/>
      <c r="AA260" s="273"/>
      <c r="AB260" s="274"/>
      <c r="AC260" s="275"/>
      <c r="AD260" s="45"/>
    </row>
    <row r="261" spans="1:30" s="28" customFormat="1" ht="15" customHeight="1">
      <c r="A261" s="45"/>
      <c r="B261" s="261"/>
      <c r="C261" s="262"/>
      <c r="D261" s="262"/>
      <c r="E261" s="263"/>
      <c r="F261" s="263"/>
      <c r="G261" s="263"/>
      <c r="H261" s="263"/>
      <c r="I261" s="264"/>
      <c r="J261" s="25"/>
      <c r="K261" s="25"/>
      <c r="L261" s="261"/>
      <c r="M261" s="262"/>
      <c r="N261" s="262"/>
      <c r="O261" s="263"/>
      <c r="P261" s="263"/>
      <c r="Q261" s="263"/>
      <c r="R261" s="263"/>
      <c r="S261" s="264"/>
      <c r="T261" s="25"/>
      <c r="U261" s="25"/>
      <c r="V261" s="261"/>
      <c r="W261" s="262"/>
      <c r="X261" s="262"/>
      <c r="Y261" s="263"/>
      <c r="Z261" s="263"/>
      <c r="AA261" s="263"/>
      <c r="AB261" s="263"/>
      <c r="AC261" s="264"/>
      <c r="AD261" s="25"/>
    </row>
    <row r="262" spans="1:30" ht="13.5" customHeight="1">
      <c r="B262" s="265"/>
      <c r="C262" s="45" t="s">
        <v>678</v>
      </c>
      <c r="D262" s="28"/>
      <c r="E262" s="28"/>
      <c r="F262" s="25"/>
      <c r="G262" s="266" t="s">
        <v>663</v>
      </c>
      <c r="H262" s="267">
        <f>H245+3</f>
        <v>45</v>
      </c>
      <c r="I262" s="268"/>
      <c r="J262" s="25"/>
      <c r="K262" s="25"/>
      <c r="L262" s="265"/>
      <c r="M262" s="45" t="s">
        <v>678</v>
      </c>
      <c r="N262" s="28"/>
      <c r="O262" s="28"/>
      <c r="P262" s="25"/>
      <c r="Q262" s="266" t="s">
        <v>686</v>
      </c>
      <c r="R262" s="267">
        <f>H262+1</f>
        <v>46</v>
      </c>
      <c r="S262" s="268"/>
      <c r="T262" s="25"/>
      <c r="U262" s="25"/>
      <c r="V262" s="265"/>
      <c r="W262" s="45" t="s">
        <v>696</v>
      </c>
      <c r="X262" s="28"/>
      <c r="Y262" s="28"/>
      <c r="Z262" s="25"/>
      <c r="AA262" s="266" t="s">
        <v>686</v>
      </c>
      <c r="AB262" s="267">
        <f>R262+1</f>
        <v>47</v>
      </c>
      <c r="AC262" s="268"/>
      <c r="AD262" s="25"/>
    </row>
    <row r="263" spans="1:30" ht="13.5" customHeight="1">
      <c r="B263" s="265"/>
      <c r="C263" s="163"/>
      <c r="D263" s="126" t="s">
        <v>669</v>
      </c>
      <c r="E263" s="126" t="s">
        <v>697</v>
      </c>
      <c r="F263" s="126" t="s">
        <v>172</v>
      </c>
      <c r="G263" s="126" t="s">
        <v>687</v>
      </c>
      <c r="H263" s="126" t="s">
        <v>688</v>
      </c>
      <c r="I263" s="269"/>
      <c r="J263" s="45"/>
      <c r="K263" s="45"/>
      <c r="L263" s="265"/>
      <c r="M263" s="163"/>
      <c r="N263" s="126" t="s">
        <v>690</v>
      </c>
      <c r="O263" s="126" t="s">
        <v>697</v>
      </c>
      <c r="P263" s="126" t="s">
        <v>172</v>
      </c>
      <c r="Q263" s="126" t="s">
        <v>687</v>
      </c>
      <c r="R263" s="126" t="s">
        <v>688</v>
      </c>
      <c r="S263" s="269"/>
      <c r="T263" s="45"/>
      <c r="U263" s="45"/>
      <c r="V263" s="265"/>
      <c r="W263" s="163"/>
      <c r="X263" s="126" t="s">
        <v>669</v>
      </c>
      <c r="Y263" s="126" t="s">
        <v>697</v>
      </c>
      <c r="Z263" s="126" t="s">
        <v>172</v>
      </c>
      <c r="AA263" s="126" t="s">
        <v>687</v>
      </c>
      <c r="AB263" s="126" t="s">
        <v>688</v>
      </c>
      <c r="AC263" s="269"/>
      <c r="AD263" s="45"/>
    </row>
    <row r="264" spans="1:30" ht="13.5" customHeight="1">
      <c r="B264" s="265"/>
      <c r="C264" s="163" t="s">
        <v>691</v>
      </c>
      <c r="D264" s="124" t="e">
        <f ca="1">TEXT(OFFSET(Calcu!$P$17,H262+1,0),H265)</f>
        <v>#DIV/0!</v>
      </c>
      <c r="E264" s="124" t="e">
        <f ca="1">TEXT(OFFSET(Calcu!$Q$17,H262+1,0),H265)</f>
        <v>#N/A</v>
      </c>
      <c r="F264" s="195">
        <f ca="1">OFFSET(Calcu!$R$17,H262+1,0)</f>
        <v>0</v>
      </c>
      <c r="G264" s="124">
        <f ca="1">OFFSET(Calcu!$S$17,H262+1,0)</f>
        <v>0</v>
      </c>
      <c r="H264" s="124">
        <f ca="1">OFFSET(Calcu!$Y$17,H262+1,0)</f>
        <v>0</v>
      </c>
      <c r="I264" s="269"/>
      <c r="J264" s="45"/>
      <c r="K264" s="45"/>
      <c r="L264" s="265"/>
      <c r="M264" s="163" t="s">
        <v>691</v>
      </c>
      <c r="N264" s="124" t="e">
        <f ca="1">TEXT(OFFSET(Calcu!$P$17,R262+1,0),R265)</f>
        <v>#DIV/0!</v>
      </c>
      <c r="O264" s="124" t="e">
        <f ca="1">TEXT(OFFSET(Calcu!$Q$17,R262+1,0),R265)</f>
        <v>#N/A</v>
      </c>
      <c r="P264" s="195">
        <f ca="1">OFFSET(Calcu!$R$17,R262+1,0)</f>
        <v>0</v>
      </c>
      <c r="Q264" s="124">
        <f ca="1">OFFSET(Calcu!$S$17,R262+1,0)</f>
        <v>0</v>
      </c>
      <c r="R264" s="124">
        <f ca="1">OFFSET(Calcu!$Y$17,R262+1,0)</f>
        <v>0</v>
      </c>
      <c r="S264" s="269"/>
      <c r="T264" s="45"/>
      <c r="U264" s="45"/>
      <c r="V264" s="265"/>
      <c r="W264" s="163" t="s">
        <v>671</v>
      </c>
      <c r="X264" s="124" t="e">
        <f ca="1">TEXT(OFFSET(Calcu!$P$17,AB262+1,0),AB265)</f>
        <v>#DIV/0!</v>
      </c>
      <c r="Y264" s="124" t="e">
        <f ca="1">TEXT(OFFSET(Calcu!$Q$17,AB262+1,0),AB265)</f>
        <v>#N/A</v>
      </c>
      <c r="Z264" s="195">
        <f ca="1">OFFSET(Calcu!$R$17,AB262+1,0)</f>
        <v>0</v>
      </c>
      <c r="AA264" s="124">
        <f ca="1">OFFSET(Calcu!$S$17,AB262+1,0)</f>
        <v>0</v>
      </c>
      <c r="AB264" s="124">
        <f ca="1">OFFSET(Calcu!$Y$17,AB262+1,0)</f>
        <v>0</v>
      </c>
      <c r="AC264" s="269"/>
      <c r="AD264" s="45"/>
    </row>
    <row r="265" spans="1:30" ht="13.5" customHeight="1">
      <c r="B265" s="265"/>
      <c r="C265" s="163" t="s">
        <v>692</v>
      </c>
      <c r="D265" s="124" t="e">
        <f ca="1">TEXT(OFFSET(Calcu!$L$17,H262+1,0),H265)</f>
        <v>#DIV/0!</v>
      </c>
      <c r="E265" s="124" t="e">
        <f ca="1">TEXT(OFFSET(Calcu!$M$17,H262+1,0),H265)</f>
        <v>#DIV/0!</v>
      </c>
      <c r="F265" s="195">
        <f ca="1">OFFSET(Calcu!$I$17,H262+1,0)</f>
        <v>0</v>
      </c>
      <c r="G265" s="124"/>
      <c r="H265" s="270" t="e">
        <f ca="1">OFFSET(Calcu!$BE$17,H262+1,0)</f>
        <v>#N/A</v>
      </c>
      <c r="I265" s="269"/>
      <c r="J265" s="45"/>
      <c r="K265" s="45"/>
      <c r="L265" s="265"/>
      <c r="M265" s="163" t="s">
        <v>692</v>
      </c>
      <c r="N265" s="124" t="e">
        <f ca="1">TEXT(OFFSET(Calcu!$L$17,R262+1,0),R265)</f>
        <v>#DIV/0!</v>
      </c>
      <c r="O265" s="124" t="e">
        <f ca="1">TEXT(OFFSET(Calcu!$M$17,R262+1,0),R265)</f>
        <v>#DIV/0!</v>
      </c>
      <c r="P265" s="195">
        <f ca="1">OFFSET(Calcu!$I$17,R262+1,0)</f>
        <v>0</v>
      </c>
      <c r="Q265" s="124"/>
      <c r="R265" s="270" t="e">
        <f ca="1">OFFSET(Calcu!$BE$17,R262+1,0)</f>
        <v>#N/A</v>
      </c>
      <c r="S265" s="269"/>
      <c r="T265" s="45"/>
      <c r="U265" s="45"/>
      <c r="V265" s="265"/>
      <c r="W265" s="163" t="s">
        <v>692</v>
      </c>
      <c r="X265" s="124" t="e">
        <f ca="1">TEXT(OFFSET(Calcu!$L$17,AB262+1,0),AB265)</f>
        <v>#DIV/0!</v>
      </c>
      <c r="Y265" s="124" t="e">
        <f ca="1">TEXT(OFFSET(Calcu!$M$17,AB262+1,0),AB265)</f>
        <v>#DIV/0!</v>
      </c>
      <c r="Z265" s="195">
        <f ca="1">OFFSET(Calcu!$I$17,AB262+1,0)</f>
        <v>0</v>
      </c>
      <c r="AA265" s="124"/>
      <c r="AB265" s="270" t="e">
        <f ca="1">OFFSET(Calcu!$BE$17,AB262+1,0)</f>
        <v>#N/A</v>
      </c>
      <c r="AC265" s="269"/>
      <c r="AD265" s="45"/>
    </row>
    <row r="266" spans="1:30" ht="13.5" customHeight="1">
      <c r="B266" s="265"/>
      <c r="C266" s="163" t="s">
        <v>694</v>
      </c>
      <c r="D266" s="124" t="e">
        <f ca="1">TEXT(OFFSET(Calcu!$U$17,H262+1,0),H265)</f>
        <v>#DIV/0!</v>
      </c>
      <c r="E266" s="124" t="e">
        <f ca="1">TEXT(OFFSET(Calcu!$V$17,H262+1,0),H265)</f>
        <v>#N/A</v>
      </c>
      <c r="F266" s="195">
        <f ca="1">OFFSET(Calcu!$W$17,H262+1,0)</f>
        <v>0</v>
      </c>
      <c r="G266" s="124">
        <f ca="1">OFFSET(Calcu!$X$17,H262+1,0)</f>
        <v>0</v>
      </c>
      <c r="H266" s="270" t="e">
        <f ca="1">OFFSET(Calcu!$BF$17,H262+1,0)</f>
        <v>#N/A</v>
      </c>
      <c r="I266" s="269"/>
      <c r="J266" s="45"/>
      <c r="K266" s="45"/>
      <c r="L266" s="265"/>
      <c r="M266" s="163" t="s">
        <v>672</v>
      </c>
      <c r="N266" s="124" t="e">
        <f ca="1">TEXT(OFFSET(Calcu!$U$17,R262+1,0),R265)</f>
        <v>#DIV/0!</v>
      </c>
      <c r="O266" s="124" t="e">
        <f ca="1">TEXT(OFFSET(Calcu!$V$17,R262+1,0),R265)</f>
        <v>#N/A</v>
      </c>
      <c r="P266" s="195">
        <f ca="1">OFFSET(Calcu!$W$17,R262+1,0)</f>
        <v>0</v>
      </c>
      <c r="Q266" s="124">
        <f ca="1">OFFSET(Calcu!$X$17,R262+1,0)</f>
        <v>0</v>
      </c>
      <c r="R266" s="270" t="e">
        <f ca="1">OFFSET(Calcu!$BF$17,R262+1,0)</f>
        <v>#N/A</v>
      </c>
      <c r="S266" s="269"/>
      <c r="T266" s="45"/>
      <c r="U266" s="45"/>
      <c r="V266" s="265"/>
      <c r="W266" s="163" t="s">
        <v>694</v>
      </c>
      <c r="X266" s="124" t="e">
        <f ca="1">TEXT(OFFSET(Calcu!$U$17,AB262+1,0),AB265)</f>
        <v>#DIV/0!</v>
      </c>
      <c r="Y266" s="124" t="e">
        <f ca="1">TEXT(OFFSET(Calcu!$V$17,AB262+1,0),AB265)</f>
        <v>#N/A</v>
      </c>
      <c r="Z266" s="195">
        <f ca="1">OFFSET(Calcu!$W$17,AB262+1,0)</f>
        <v>0</v>
      </c>
      <c r="AA266" s="124">
        <f ca="1">OFFSET(Calcu!$X$17,AB262+1,0)</f>
        <v>0</v>
      </c>
      <c r="AB266" s="270" t="e">
        <f ca="1">OFFSET(Calcu!$BF$17,AB262+1,0)</f>
        <v>#N/A</v>
      </c>
      <c r="AC266" s="269"/>
      <c r="AD266" s="45"/>
    </row>
    <row r="267" spans="1:30" ht="13.5" customHeight="1">
      <c r="B267" s="265"/>
      <c r="C267" s="28"/>
      <c r="D267" s="28"/>
      <c r="E267" s="28"/>
      <c r="F267" s="28"/>
      <c r="G267" s="28"/>
      <c r="H267" s="45"/>
      <c r="I267" s="269"/>
      <c r="J267" s="45"/>
      <c r="K267" s="45"/>
      <c r="L267" s="265"/>
      <c r="M267" s="28"/>
      <c r="N267" s="28"/>
      <c r="O267" s="28"/>
      <c r="P267" s="28"/>
      <c r="Q267" s="28"/>
      <c r="R267" s="45"/>
      <c r="S267" s="269"/>
      <c r="T267" s="45"/>
      <c r="U267" s="45"/>
      <c r="V267" s="265"/>
      <c r="W267" s="28"/>
      <c r="X267" s="28"/>
      <c r="Y267" s="28"/>
      <c r="Z267" s="28"/>
      <c r="AA267" s="28"/>
      <c r="AB267" s="45"/>
      <c r="AC267" s="269"/>
      <c r="AD267" s="45"/>
    </row>
    <row r="268" spans="1:30" ht="13.5" customHeight="1">
      <c r="B268" s="265"/>
      <c r="C268" s="45" t="s">
        <v>693</v>
      </c>
      <c r="D268" s="28"/>
      <c r="E268" s="28"/>
      <c r="F268" s="28"/>
      <c r="G268" s="28"/>
      <c r="H268" s="45"/>
      <c r="I268" s="269"/>
      <c r="J268" s="45"/>
      <c r="K268" s="45"/>
      <c r="L268" s="265"/>
      <c r="M268" s="45" t="s">
        <v>693</v>
      </c>
      <c r="N268" s="28"/>
      <c r="O268" s="28"/>
      <c r="P268" s="28"/>
      <c r="Q268" s="28"/>
      <c r="R268" s="45"/>
      <c r="S268" s="269"/>
      <c r="T268" s="45"/>
      <c r="U268" s="45"/>
      <c r="V268" s="265"/>
      <c r="W268" s="45" t="s">
        <v>673</v>
      </c>
      <c r="X268" s="28"/>
      <c r="Y268" s="28"/>
      <c r="Z268" s="28"/>
      <c r="AA268" s="28"/>
      <c r="AB268" s="45"/>
      <c r="AC268" s="269"/>
      <c r="AD268" s="45"/>
    </row>
    <row r="269" spans="1:30" ht="13.5" customHeight="1">
      <c r="B269" s="265"/>
      <c r="C269" s="163"/>
      <c r="D269" s="163" t="s">
        <v>701</v>
      </c>
      <c r="E269" s="196"/>
      <c r="F269" s="163" t="s">
        <v>702</v>
      </c>
      <c r="G269" s="196"/>
      <c r="H269" s="163" t="s">
        <v>674</v>
      </c>
      <c r="I269" s="269"/>
      <c r="J269" s="45"/>
      <c r="K269" s="45"/>
      <c r="L269" s="265"/>
      <c r="M269" s="163"/>
      <c r="N269" s="163" t="s">
        <v>701</v>
      </c>
      <c r="O269" s="196"/>
      <c r="P269" s="163" t="s">
        <v>702</v>
      </c>
      <c r="Q269" s="196"/>
      <c r="R269" s="163" t="s">
        <v>689</v>
      </c>
      <c r="S269" s="269"/>
      <c r="T269" s="45"/>
      <c r="U269" s="45"/>
      <c r="V269" s="265"/>
      <c r="W269" s="163"/>
      <c r="X269" s="163" t="s">
        <v>701</v>
      </c>
      <c r="Y269" s="196"/>
      <c r="Z269" s="163" t="s">
        <v>702</v>
      </c>
      <c r="AA269" s="196"/>
      <c r="AB269" s="163" t="s">
        <v>689</v>
      </c>
      <c r="AC269" s="269"/>
      <c r="AD269" s="45"/>
    </row>
    <row r="270" spans="1:30" ht="13.5" customHeight="1">
      <c r="B270" s="265"/>
      <c r="C270" s="196" t="s">
        <v>373</v>
      </c>
      <c r="D270" s="124" t="str">
        <f ca="1">IF(E276=FALSE,"",TEXT(OFFSET(Calcu!$B$225,0,H262*3),H266))</f>
        <v/>
      </c>
      <c r="E270" s="196" t="s">
        <v>374</v>
      </c>
      <c r="F270" s="124" t="str">
        <f ca="1">IF(E276=FALSE,"",TEXT(OFFSET(Calcu!$C$225,0,H262*3),H266))</f>
        <v/>
      </c>
      <c r="G270" s="196" t="s">
        <v>684</v>
      </c>
      <c r="H270" s="124" t="str">
        <f ca="1">IF(E276=FALSE,"",TEXT(OFFSET(Calcu!$D$225,0,H262*3),H266))</f>
        <v/>
      </c>
      <c r="I270" s="269"/>
      <c r="J270" s="45"/>
      <c r="K270" s="45"/>
      <c r="L270" s="265"/>
      <c r="M270" s="196" t="s">
        <v>373</v>
      </c>
      <c r="N270" s="124" t="str">
        <f ca="1">IF(O276=FALSE,"",TEXT(OFFSET(Calcu!$B$225,0,R262*3),R266))</f>
        <v/>
      </c>
      <c r="O270" s="196" t="s">
        <v>374</v>
      </c>
      <c r="P270" s="124" t="str">
        <f ca="1">IF(O276=FALSE,"",TEXT(OFFSET(Calcu!$C$225,0,R262*3),R266))</f>
        <v/>
      </c>
      <c r="Q270" s="196" t="s">
        <v>676</v>
      </c>
      <c r="R270" s="124" t="str">
        <f ca="1">IF(O276=FALSE,"",TEXT(OFFSET(Calcu!$D$225,0,R262*3),R266))</f>
        <v/>
      </c>
      <c r="S270" s="269"/>
      <c r="T270" s="45"/>
      <c r="U270" s="45"/>
      <c r="V270" s="265"/>
      <c r="W270" s="196" t="s">
        <v>373</v>
      </c>
      <c r="X270" s="124" t="str">
        <f ca="1">IF(Y276=FALSE,"",TEXT(OFFSET(Calcu!$B$225,0,AB262*3),AB266))</f>
        <v/>
      </c>
      <c r="Y270" s="196" t="s">
        <v>374</v>
      </c>
      <c r="Z270" s="124" t="str">
        <f ca="1">IF(Y276=FALSE,"",TEXT(OFFSET(Calcu!$C$225,0,AB262*3),AB266))</f>
        <v/>
      </c>
      <c r="AA270" s="196" t="s">
        <v>676</v>
      </c>
      <c r="AB270" s="124" t="str">
        <f ca="1">IF(Y276=FALSE,"",TEXT(OFFSET(Calcu!$D$225,0,AB262*3),AB266))</f>
        <v/>
      </c>
      <c r="AC270" s="269"/>
      <c r="AD270" s="45"/>
    </row>
    <row r="271" spans="1:30" ht="13.5" customHeight="1">
      <c r="B271" s="265"/>
      <c r="C271" s="196" t="s">
        <v>375</v>
      </c>
      <c r="D271" s="124" t="str">
        <f ca="1">IF(E276=FALSE,"",TEXT(OFFSET(Calcu!$B$226,0,H262*3),H266))</f>
        <v/>
      </c>
      <c r="E271" s="196" t="s">
        <v>376</v>
      </c>
      <c r="F271" s="124" t="str">
        <f ca="1">IF(E276=FALSE,"",TEXT(OFFSET(Calcu!$C$226,0,H262*3),H266))</f>
        <v/>
      </c>
      <c r="G271" s="196" t="s">
        <v>377</v>
      </c>
      <c r="H271" s="124" t="str">
        <f ca="1">IF(E276=FALSE,"",TEXT(OFFSET(Calcu!$D$226,0,H262*3),H266))</f>
        <v/>
      </c>
      <c r="I271" s="269"/>
      <c r="J271" s="45"/>
      <c r="K271" s="45"/>
      <c r="L271" s="265"/>
      <c r="M271" s="196" t="s">
        <v>375</v>
      </c>
      <c r="N271" s="124" t="str">
        <f ca="1">IF(O276=FALSE,"",TEXT(OFFSET(Calcu!$B$226,0,R262*3),R266))</f>
        <v/>
      </c>
      <c r="O271" s="196" t="s">
        <v>376</v>
      </c>
      <c r="P271" s="124" t="str">
        <f ca="1">IF(O276=FALSE,"",TEXT(OFFSET(Calcu!$C$226,0,R262*3),R266))</f>
        <v/>
      </c>
      <c r="Q271" s="196" t="s">
        <v>377</v>
      </c>
      <c r="R271" s="124" t="str">
        <f ca="1">IF(O276=FALSE,"",TEXT(OFFSET(Calcu!$D$226,0,R262*3),R266))</f>
        <v/>
      </c>
      <c r="S271" s="269"/>
      <c r="T271" s="45"/>
      <c r="U271" s="45"/>
      <c r="V271" s="265"/>
      <c r="W271" s="196" t="s">
        <v>375</v>
      </c>
      <c r="X271" s="124" t="str">
        <f ca="1">IF(Y276=FALSE,"",TEXT(OFFSET(Calcu!$B$226,0,AB262*3),AB266))</f>
        <v/>
      </c>
      <c r="Y271" s="196" t="s">
        <v>376</v>
      </c>
      <c r="Z271" s="124" t="str">
        <f ca="1">IF(Y276=FALSE,"",TEXT(OFFSET(Calcu!$C$226,0,AB262*3),AB266))</f>
        <v/>
      </c>
      <c r="AA271" s="196" t="s">
        <v>377</v>
      </c>
      <c r="AB271" s="124" t="str">
        <f ca="1">IF(Y276=FALSE,"",TEXT(OFFSET(Calcu!$D$226,0,AB262*3),AB266))</f>
        <v/>
      </c>
      <c r="AC271" s="269"/>
      <c r="AD271" s="45"/>
    </row>
    <row r="272" spans="1:30" ht="13.5" customHeight="1">
      <c r="B272" s="265"/>
      <c r="C272" s="196" t="s">
        <v>378</v>
      </c>
      <c r="D272" s="124" t="str">
        <f ca="1">IF(E276=FALSE,"",TEXT(OFFSET(Calcu!$B$227,0,H262*3),H266))</f>
        <v/>
      </c>
      <c r="E272" s="196" t="s">
        <v>379</v>
      </c>
      <c r="F272" s="124" t="str">
        <f ca="1">IF(E276=FALSE,"",TEXT(OFFSET(Calcu!$C$227,0,H262*3),H266))</f>
        <v/>
      </c>
      <c r="G272" s="196" t="s">
        <v>380</v>
      </c>
      <c r="H272" s="124" t="str">
        <f ca="1">IF(E276=FALSE,"",TEXT(OFFSET(Calcu!$D$227,0,H262*3),H266))</f>
        <v/>
      </c>
      <c r="I272" s="269"/>
      <c r="J272" s="45"/>
      <c r="K272" s="45"/>
      <c r="L272" s="265"/>
      <c r="M272" s="196" t="s">
        <v>378</v>
      </c>
      <c r="N272" s="124" t="str">
        <f ca="1">IF(O276=FALSE,"",TEXT(OFFSET(Calcu!$B$227,0,R262*3),R266))</f>
        <v/>
      </c>
      <c r="O272" s="196" t="s">
        <v>379</v>
      </c>
      <c r="P272" s="124" t="str">
        <f ca="1">IF(O276=FALSE,"",TEXT(OFFSET(Calcu!$C$227,0,R262*3),R266))</f>
        <v/>
      </c>
      <c r="Q272" s="196" t="s">
        <v>380</v>
      </c>
      <c r="R272" s="124" t="str">
        <f ca="1">IF(O276=FALSE,"",TEXT(OFFSET(Calcu!$D$227,0,R262*3),R266))</f>
        <v/>
      </c>
      <c r="S272" s="269"/>
      <c r="T272" s="45"/>
      <c r="U272" s="45"/>
      <c r="V272" s="265"/>
      <c r="W272" s="196" t="s">
        <v>378</v>
      </c>
      <c r="X272" s="124" t="str">
        <f ca="1">IF(Y276=FALSE,"",TEXT(OFFSET(Calcu!$B$227,0,AB262*3),AB266))</f>
        <v/>
      </c>
      <c r="Y272" s="196" t="s">
        <v>379</v>
      </c>
      <c r="Z272" s="124" t="str">
        <f ca="1">IF(Y276=FALSE,"",TEXT(OFFSET(Calcu!$C$227,0,AB262*3),AB266))</f>
        <v/>
      </c>
      <c r="AA272" s="196" t="s">
        <v>380</v>
      </c>
      <c r="AB272" s="124" t="str">
        <f ca="1">IF(Y276=FALSE,"",TEXT(OFFSET(Calcu!$D$227,0,AB262*3),AB266))</f>
        <v/>
      </c>
      <c r="AC272" s="269"/>
      <c r="AD272" s="45"/>
    </row>
    <row r="273" spans="1:30" ht="13.5" customHeight="1">
      <c r="B273" s="265"/>
      <c r="C273" s="196" t="s">
        <v>381</v>
      </c>
      <c r="D273" s="124" t="str">
        <f ca="1">IF(E276=FALSE,"",TEXT(OFFSET(Calcu!$B$228,0,H262*3),H266))</f>
        <v/>
      </c>
      <c r="E273" s="196" t="s">
        <v>382</v>
      </c>
      <c r="F273" s="124" t="str">
        <f ca="1">IF(E276=FALSE,"",TEXT(OFFSET(Calcu!$C$228,0,H262*3),H266))</f>
        <v/>
      </c>
      <c r="G273" s="196" t="s">
        <v>383</v>
      </c>
      <c r="H273" s="124" t="str">
        <f ca="1">IF(E276=FALSE,"",TEXT(OFFSET(Calcu!$D$228,0,H262*3),H266))</f>
        <v/>
      </c>
      <c r="I273" s="269"/>
      <c r="J273" s="45"/>
      <c r="K273" s="45"/>
      <c r="L273" s="265"/>
      <c r="M273" s="196" t="s">
        <v>381</v>
      </c>
      <c r="N273" s="124" t="str">
        <f ca="1">IF(O276=FALSE,"",TEXT(OFFSET(Calcu!$B$228,0,R262*3),R266))</f>
        <v/>
      </c>
      <c r="O273" s="196" t="s">
        <v>382</v>
      </c>
      <c r="P273" s="124" t="str">
        <f ca="1">IF(O276=FALSE,"",TEXT(OFFSET(Calcu!$C$228,0,R262*3),R266))</f>
        <v/>
      </c>
      <c r="Q273" s="196" t="s">
        <v>383</v>
      </c>
      <c r="R273" s="124" t="str">
        <f ca="1">IF(O276=FALSE,"",TEXT(OFFSET(Calcu!$D$228,0,R262*3),R266))</f>
        <v/>
      </c>
      <c r="S273" s="269"/>
      <c r="T273" s="45"/>
      <c r="U273" s="45"/>
      <c r="V273" s="265"/>
      <c r="W273" s="196" t="s">
        <v>381</v>
      </c>
      <c r="X273" s="124" t="str">
        <f ca="1">IF(Y276=FALSE,"",TEXT(OFFSET(Calcu!$B$228,0,AB262*3),AB266))</f>
        <v/>
      </c>
      <c r="Y273" s="196" t="s">
        <v>382</v>
      </c>
      <c r="Z273" s="124" t="str">
        <f ca="1">IF(Y276=FALSE,"",TEXT(OFFSET(Calcu!$C$228,0,AB262*3),AB266))</f>
        <v/>
      </c>
      <c r="AA273" s="196" t="s">
        <v>383</v>
      </c>
      <c r="AB273" s="124" t="str">
        <f ca="1">IF(Y276=FALSE,"",TEXT(OFFSET(Calcu!$D$228,0,AB262*3),AB266))</f>
        <v/>
      </c>
      <c r="AC273" s="269"/>
      <c r="AD273" s="45"/>
    </row>
    <row r="274" spans="1:30" ht="13.5" customHeight="1">
      <c r="B274" s="265"/>
      <c r="C274" s="196" t="s">
        <v>384</v>
      </c>
      <c r="D274" s="124" t="str">
        <f ca="1">IF(E276=FALSE,"",TEXT(OFFSET(Calcu!$B$229,0,H262*3),H266))</f>
        <v/>
      </c>
      <c r="E274" s="196" t="s">
        <v>385</v>
      </c>
      <c r="F274" s="124" t="str">
        <f ca="1">IF(E276=FALSE,"",TEXT(OFFSET(Calcu!$C$229,0,H262*3),H266))</f>
        <v/>
      </c>
      <c r="G274" s="196" t="s">
        <v>386</v>
      </c>
      <c r="H274" s="124" t="str">
        <f ca="1">IF(E276=FALSE,"",TEXT(OFFSET(Calcu!$D$229,0,H262*3),H266))</f>
        <v/>
      </c>
      <c r="I274" s="269"/>
      <c r="J274" s="45"/>
      <c r="K274" s="45"/>
      <c r="L274" s="265"/>
      <c r="M274" s="196" t="s">
        <v>384</v>
      </c>
      <c r="N274" s="124" t="str">
        <f ca="1">IF(O276=FALSE,"",TEXT(OFFSET(Calcu!$B$229,0,R262*3),R266))</f>
        <v/>
      </c>
      <c r="O274" s="196" t="s">
        <v>385</v>
      </c>
      <c r="P274" s="124" t="str">
        <f ca="1">IF(O276=FALSE,"",TEXT(OFFSET(Calcu!$C$229,0,R262*3),R266))</f>
        <v/>
      </c>
      <c r="Q274" s="196" t="s">
        <v>386</v>
      </c>
      <c r="R274" s="124" t="str">
        <f ca="1">IF(O276=FALSE,"",TEXT(OFFSET(Calcu!$D$229,0,R262*3),R266))</f>
        <v/>
      </c>
      <c r="S274" s="269"/>
      <c r="T274" s="45"/>
      <c r="U274" s="45"/>
      <c r="V274" s="265"/>
      <c r="W274" s="196" t="s">
        <v>384</v>
      </c>
      <c r="X274" s="124" t="str">
        <f ca="1">IF(Y276=FALSE,"",TEXT(OFFSET(Calcu!$B$229,0,AB262*3),AB266))</f>
        <v/>
      </c>
      <c r="Y274" s="196" t="s">
        <v>385</v>
      </c>
      <c r="Z274" s="124" t="str">
        <f ca="1">IF(Y276=FALSE,"",TEXT(OFFSET(Calcu!$C$229,0,AB262*3),AB266))</f>
        <v/>
      </c>
      <c r="AA274" s="196" t="s">
        <v>386</v>
      </c>
      <c r="AB274" s="124" t="str">
        <f ca="1">IF(Y276=FALSE,"",TEXT(OFFSET(Calcu!$D$229,0,AB262*3),AB266))</f>
        <v/>
      </c>
      <c r="AC274" s="269"/>
      <c r="AD274" s="45"/>
    </row>
    <row r="275" spans="1:30" ht="13.5" customHeight="1">
      <c r="B275" s="265"/>
      <c r="C275" s="196" t="s">
        <v>387</v>
      </c>
      <c r="D275" s="124" t="str">
        <f ca="1">IF(E276=FALSE,"",TEXT(OFFSET(Calcu!$B$230,0,H262*3),H266))</f>
        <v/>
      </c>
      <c r="E275" s="196" t="s">
        <v>388</v>
      </c>
      <c r="F275" s="124" t="str">
        <f ca="1">IF(E276=FALSE,"",TEXT(OFFSET(Calcu!$C$230,0,H262*3),H266))</f>
        <v/>
      </c>
      <c r="G275" s="196" t="s">
        <v>684</v>
      </c>
      <c r="H275" s="124" t="str">
        <f ca="1">IF(E276=FALSE,"",TEXT(OFFSET(Calcu!$D$230,0,H262*3),H266))</f>
        <v/>
      </c>
      <c r="I275" s="269"/>
      <c r="J275" s="45"/>
      <c r="K275" s="45"/>
      <c r="L275" s="265"/>
      <c r="M275" s="196" t="s">
        <v>387</v>
      </c>
      <c r="N275" s="124" t="str">
        <f ca="1">IF(O276=FALSE,"",TEXT(OFFSET(Calcu!$B$230,0,R262*3),R266))</f>
        <v/>
      </c>
      <c r="O275" s="196" t="s">
        <v>388</v>
      </c>
      <c r="P275" s="124" t="str">
        <f ca="1">IF(O276=FALSE,"",TEXT(OFFSET(Calcu!$C$230,0,R262*3),R266))</f>
        <v/>
      </c>
      <c r="Q275" s="196" t="s">
        <v>684</v>
      </c>
      <c r="R275" s="124" t="str">
        <f ca="1">IF(O276=FALSE,"",TEXT(OFFSET(Calcu!$D$230,0,R262*3),R266))</f>
        <v/>
      </c>
      <c r="S275" s="269"/>
      <c r="T275" s="45"/>
      <c r="U275" s="45"/>
      <c r="V275" s="265"/>
      <c r="W275" s="196" t="s">
        <v>387</v>
      </c>
      <c r="X275" s="124" t="str">
        <f ca="1">IF(Y276=FALSE,"",TEXT(OFFSET(Calcu!$B$230,0,AB262*3),AB266))</f>
        <v/>
      </c>
      <c r="Y275" s="196" t="s">
        <v>388</v>
      </c>
      <c r="Z275" s="124" t="str">
        <f ca="1">IF(Y276=FALSE,"",TEXT(OFFSET(Calcu!$C$230,0,AB262*3),AB266))</f>
        <v/>
      </c>
      <c r="AA275" s="196" t="s">
        <v>676</v>
      </c>
      <c r="AB275" s="124" t="str">
        <f ca="1">IF(Y276=FALSE,"",TEXT(OFFSET(Calcu!$D$230,0,AB262*3),AB266))</f>
        <v/>
      </c>
      <c r="AC275" s="269"/>
      <c r="AD275" s="45"/>
    </row>
    <row r="276" spans="1:30" ht="13.5" customHeight="1">
      <c r="B276" s="265"/>
      <c r="C276" s="196" t="s">
        <v>389</v>
      </c>
      <c r="D276" s="124" t="str">
        <f ca="1">IF(E276=FALSE,"",TEXT(OFFSET(Calcu!$B$231,0,H262*3),H266))</f>
        <v/>
      </c>
      <c r="E276" s="271" t="b">
        <f ca="1">OFFSET(Calcu!$AC$17,H262+1,0)</f>
        <v>0</v>
      </c>
      <c r="F276" s="28"/>
      <c r="G276" s="28"/>
      <c r="H276" s="28"/>
      <c r="I276" s="269"/>
      <c r="J276" s="45"/>
      <c r="K276" s="45"/>
      <c r="L276" s="265"/>
      <c r="M276" s="196" t="s">
        <v>389</v>
      </c>
      <c r="N276" s="124" t="str">
        <f ca="1">IF(O276=FALSE,"",TEXT(OFFSET(Calcu!$B$231,0,R262*3),R266))</f>
        <v/>
      </c>
      <c r="O276" s="271" t="b">
        <f ca="1">OFFSET(Calcu!$AC$17,R262+1,0)</f>
        <v>0</v>
      </c>
      <c r="P276" s="28"/>
      <c r="Q276" s="28"/>
      <c r="R276" s="28"/>
      <c r="S276" s="269"/>
      <c r="T276" s="45"/>
      <c r="U276" s="45"/>
      <c r="V276" s="265"/>
      <c r="W276" s="196" t="s">
        <v>389</v>
      </c>
      <c r="X276" s="124" t="str">
        <f ca="1">IF(Y276=FALSE,"",TEXT(OFFSET(Calcu!$B$231,0,AB262*3),AB266))</f>
        <v/>
      </c>
      <c r="Y276" s="271" t="b">
        <f ca="1">OFFSET(Calcu!$AC$17,AB262+1,0)</f>
        <v>0</v>
      </c>
      <c r="Z276" s="28"/>
      <c r="AA276" s="28"/>
      <c r="AB276" s="28"/>
      <c r="AC276" s="269"/>
      <c r="AD276" s="45"/>
    </row>
    <row r="277" spans="1:30" ht="13.5" customHeight="1">
      <c r="B277" s="272"/>
      <c r="C277" s="273"/>
      <c r="D277" s="273"/>
      <c r="E277" s="273"/>
      <c r="F277" s="273"/>
      <c r="G277" s="273"/>
      <c r="H277" s="274"/>
      <c r="I277" s="275"/>
      <c r="J277" s="45"/>
      <c r="K277" s="45"/>
      <c r="L277" s="272"/>
      <c r="M277" s="273"/>
      <c r="N277" s="273"/>
      <c r="O277" s="273"/>
      <c r="P277" s="273"/>
      <c r="Q277" s="273"/>
      <c r="R277" s="274"/>
      <c r="S277" s="275"/>
      <c r="T277" s="45"/>
      <c r="U277" s="45"/>
      <c r="V277" s="272"/>
      <c r="W277" s="273"/>
      <c r="X277" s="273"/>
      <c r="Y277" s="273"/>
      <c r="Z277" s="273"/>
      <c r="AA277" s="273"/>
      <c r="AB277" s="274"/>
      <c r="AC277" s="275"/>
      <c r="AD277" s="45"/>
    </row>
    <row r="278" spans="1:30" s="28" customFormat="1" ht="15" customHeight="1">
      <c r="A278" s="45"/>
      <c r="B278" s="261"/>
      <c r="C278" s="262"/>
      <c r="D278" s="262"/>
      <c r="E278" s="263"/>
      <c r="F278" s="263"/>
      <c r="G278" s="263"/>
      <c r="H278" s="263"/>
      <c r="I278" s="264"/>
      <c r="J278" s="25"/>
      <c r="K278" s="25"/>
      <c r="L278" s="261"/>
      <c r="M278" s="262"/>
      <c r="N278" s="262"/>
      <c r="O278" s="263"/>
      <c r="P278" s="263"/>
      <c r="Q278" s="263"/>
      <c r="R278" s="263"/>
      <c r="S278" s="264"/>
      <c r="T278" s="25"/>
      <c r="U278" s="25"/>
      <c r="V278" s="261"/>
      <c r="W278" s="262"/>
      <c r="X278" s="262"/>
      <c r="Y278" s="263"/>
      <c r="Z278" s="263"/>
      <c r="AA278" s="263"/>
      <c r="AB278" s="263"/>
      <c r="AC278" s="264"/>
      <c r="AD278" s="25"/>
    </row>
    <row r="279" spans="1:30" ht="13.5" customHeight="1">
      <c r="B279" s="265"/>
      <c r="C279" s="45" t="s">
        <v>678</v>
      </c>
      <c r="D279" s="28"/>
      <c r="E279" s="28"/>
      <c r="F279" s="25"/>
      <c r="G279" s="266" t="s">
        <v>663</v>
      </c>
      <c r="H279" s="267">
        <f>H262+3</f>
        <v>48</v>
      </c>
      <c r="I279" s="268"/>
      <c r="J279" s="25"/>
      <c r="K279" s="25"/>
      <c r="L279" s="265"/>
      <c r="M279" s="45" t="s">
        <v>678</v>
      </c>
      <c r="N279" s="28"/>
      <c r="O279" s="28"/>
      <c r="P279" s="25"/>
      <c r="Q279" s="266" t="s">
        <v>686</v>
      </c>
      <c r="R279" s="267">
        <f>H279+1</f>
        <v>49</v>
      </c>
      <c r="S279" s="268"/>
      <c r="T279" s="25"/>
      <c r="U279" s="25"/>
      <c r="V279" s="265"/>
      <c r="W279" s="45" t="s">
        <v>696</v>
      </c>
      <c r="X279" s="28"/>
      <c r="Y279" s="28"/>
      <c r="Z279" s="25"/>
      <c r="AA279" s="266" t="s">
        <v>686</v>
      </c>
      <c r="AB279" s="267">
        <f>R279+1</f>
        <v>50</v>
      </c>
      <c r="AC279" s="268"/>
      <c r="AD279" s="25"/>
    </row>
    <row r="280" spans="1:30" ht="13.5" customHeight="1">
      <c r="B280" s="265"/>
      <c r="C280" s="163"/>
      <c r="D280" s="126" t="s">
        <v>669</v>
      </c>
      <c r="E280" s="126" t="s">
        <v>697</v>
      </c>
      <c r="F280" s="126" t="s">
        <v>172</v>
      </c>
      <c r="G280" s="126" t="s">
        <v>670</v>
      </c>
      <c r="H280" s="126" t="s">
        <v>688</v>
      </c>
      <c r="I280" s="269"/>
      <c r="J280" s="45"/>
      <c r="K280" s="45"/>
      <c r="L280" s="265"/>
      <c r="M280" s="163"/>
      <c r="N280" s="126" t="s">
        <v>690</v>
      </c>
      <c r="O280" s="126" t="s">
        <v>679</v>
      </c>
      <c r="P280" s="126" t="s">
        <v>172</v>
      </c>
      <c r="Q280" s="126" t="s">
        <v>687</v>
      </c>
      <c r="R280" s="126" t="s">
        <v>688</v>
      </c>
      <c r="S280" s="269"/>
      <c r="T280" s="45"/>
      <c r="U280" s="45"/>
      <c r="V280" s="265"/>
      <c r="W280" s="163"/>
      <c r="X280" s="126" t="s">
        <v>690</v>
      </c>
      <c r="Y280" s="126" t="s">
        <v>679</v>
      </c>
      <c r="Z280" s="126" t="s">
        <v>172</v>
      </c>
      <c r="AA280" s="126" t="s">
        <v>670</v>
      </c>
      <c r="AB280" s="126" t="s">
        <v>668</v>
      </c>
      <c r="AC280" s="269"/>
      <c r="AD280" s="45"/>
    </row>
    <row r="281" spans="1:30" ht="13.5" customHeight="1">
      <c r="B281" s="265"/>
      <c r="C281" s="163" t="s">
        <v>671</v>
      </c>
      <c r="D281" s="124" t="e">
        <f ca="1">TEXT(OFFSET(Calcu!$P$17,H279+1,0),H282)</f>
        <v>#DIV/0!</v>
      </c>
      <c r="E281" s="124" t="e">
        <f ca="1">TEXT(OFFSET(Calcu!$Q$17,H279+1,0),H282)</f>
        <v>#N/A</v>
      </c>
      <c r="F281" s="195">
        <f ca="1">OFFSET(Calcu!$R$17,H279+1,0)</f>
        <v>0</v>
      </c>
      <c r="G281" s="124">
        <f ca="1">OFFSET(Calcu!$S$17,H279+1,0)</f>
        <v>0</v>
      </c>
      <c r="H281" s="124">
        <f ca="1">OFFSET(Calcu!$Y$17,H279+1,0)</f>
        <v>0</v>
      </c>
      <c r="I281" s="269"/>
      <c r="J281" s="45"/>
      <c r="K281" s="45"/>
      <c r="L281" s="265"/>
      <c r="M281" s="163" t="s">
        <v>671</v>
      </c>
      <c r="N281" s="124" t="e">
        <f ca="1">TEXT(OFFSET(Calcu!$P$17,R279+1,0),R282)</f>
        <v>#DIV/0!</v>
      </c>
      <c r="O281" s="124" t="e">
        <f ca="1">TEXT(OFFSET(Calcu!$Q$17,R279+1,0),R282)</f>
        <v>#N/A</v>
      </c>
      <c r="P281" s="195">
        <f ca="1">OFFSET(Calcu!$R$17,R279+1,0)</f>
        <v>0</v>
      </c>
      <c r="Q281" s="124">
        <f ca="1">OFFSET(Calcu!$S$17,R279+1,0)</f>
        <v>0</v>
      </c>
      <c r="R281" s="124">
        <f ca="1">OFFSET(Calcu!$Y$17,R279+1,0)</f>
        <v>0</v>
      </c>
      <c r="S281" s="269"/>
      <c r="T281" s="45"/>
      <c r="U281" s="45"/>
      <c r="V281" s="265"/>
      <c r="W281" s="163" t="s">
        <v>671</v>
      </c>
      <c r="X281" s="124" t="e">
        <f ca="1">TEXT(OFFSET(Calcu!$P$17,AB279+1,0),AB282)</f>
        <v>#DIV/0!</v>
      </c>
      <c r="Y281" s="124" t="e">
        <f ca="1">TEXT(OFFSET(Calcu!$Q$17,AB279+1,0),AB282)</f>
        <v>#N/A</v>
      </c>
      <c r="Z281" s="195">
        <f ca="1">OFFSET(Calcu!$R$17,AB279+1,0)</f>
        <v>0</v>
      </c>
      <c r="AA281" s="124">
        <f ca="1">OFFSET(Calcu!$S$17,AB279+1,0)</f>
        <v>0</v>
      </c>
      <c r="AB281" s="124">
        <f ca="1">OFFSET(Calcu!$Y$17,AB279+1,0)</f>
        <v>0</v>
      </c>
      <c r="AC281" s="269"/>
      <c r="AD281" s="45"/>
    </row>
    <row r="282" spans="1:30" ht="13.5" customHeight="1">
      <c r="B282" s="265"/>
      <c r="C282" s="163" t="s">
        <v>692</v>
      </c>
      <c r="D282" s="124" t="e">
        <f ca="1">TEXT(OFFSET(Calcu!$L$17,H279+1,0),H282)</f>
        <v>#DIV/0!</v>
      </c>
      <c r="E282" s="124" t="e">
        <f ca="1">TEXT(OFFSET(Calcu!$M$17,H279+1,0),H282)</f>
        <v>#DIV/0!</v>
      </c>
      <c r="F282" s="195">
        <f ca="1">OFFSET(Calcu!$I$17,H279+1,0)</f>
        <v>0</v>
      </c>
      <c r="G282" s="124"/>
      <c r="H282" s="270" t="e">
        <f ca="1">OFFSET(Calcu!$BE$17,H279+1,0)</f>
        <v>#N/A</v>
      </c>
      <c r="I282" s="269"/>
      <c r="J282" s="45"/>
      <c r="K282" s="45"/>
      <c r="L282" s="265"/>
      <c r="M282" s="163" t="s">
        <v>681</v>
      </c>
      <c r="N282" s="124" t="e">
        <f ca="1">TEXT(OFFSET(Calcu!$L$17,R279+1,0),R282)</f>
        <v>#DIV/0!</v>
      </c>
      <c r="O282" s="124" t="e">
        <f ca="1">TEXT(OFFSET(Calcu!$M$17,R279+1,0),R282)</f>
        <v>#DIV/0!</v>
      </c>
      <c r="P282" s="195">
        <f ca="1">OFFSET(Calcu!$I$17,R279+1,0)</f>
        <v>0</v>
      </c>
      <c r="Q282" s="124"/>
      <c r="R282" s="270" t="e">
        <f ca="1">OFFSET(Calcu!$BE$17,R279+1,0)</f>
        <v>#N/A</v>
      </c>
      <c r="S282" s="269"/>
      <c r="T282" s="45"/>
      <c r="U282" s="45"/>
      <c r="V282" s="265"/>
      <c r="W282" s="163" t="s">
        <v>692</v>
      </c>
      <c r="X282" s="124" t="e">
        <f ca="1">TEXT(OFFSET(Calcu!$L$17,AB279+1,0),AB282)</f>
        <v>#DIV/0!</v>
      </c>
      <c r="Y282" s="124" t="e">
        <f ca="1">TEXT(OFFSET(Calcu!$M$17,AB279+1,0),AB282)</f>
        <v>#DIV/0!</v>
      </c>
      <c r="Z282" s="195">
        <f ca="1">OFFSET(Calcu!$I$17,AB279+1,0)</f>
        <v>0</v>
      </c>
      <c r="AA282" s="124"/>
      <c r="AB282" s="270" t="e">
        <f ca="1">OFFSET(Calcu!$BE$17,AB279+1,0)</f>
        <v>#N/A</v>
      </c>
      <c r="AC282" s="269"/>
      <c r="AD282" s="45"/>
    </row>
    <row r="283" spans="1:30" ht="13.5" customHeight="1">
      <c r="B283" s="265"/>
      <c r="C283" s="163" t="s">
        <v>672</v>
      </c>
      <c r="D283" s="124" t="e">
        <f ca="1">TEXT(OFFSET(Calcu!$U$17,H279+1,0),H282)</f>
        <v>#DIV/0!</v>
      </c>
      <c r="E283" s="124" t="e">
        <f ca="1">TEXT(OFFSET(Calcu!$V$17,H279+1,0),H282)</f>
        <v>#N/A</v>
      </c>
      <c r="F283" s="195">
        <f ca="1">OFFSET(Calcu!$W$17,H279+1,0)</f>
        <v>0</v>
      </c>
      <c r="G283" s="124">
        <f ca="1">OFFSET(Calcu!$X$17,H279+1,0)</f>
        <v>0</v>
      </c>
      <c r="H283" s="270" t="e">
        <f ca="1">OFFSET(Calcu!$BF$17,H279+1,0)</f>
        <v>#N/A</v>
      </c>
      <c r="I283" s="269"/>
      <c r="J283" s="45"/>
      <c r="K283" s="45"/>
      <c r="L283" s="265"/>
      <c r="M283" s="163" t="s">
        <v>672</v>
      </c>
      <c r="N283" s="124" t="e">
        <f ca="1">TEXT(OFFSET(Calcu!$U$17,R279+1,0),R282)</f>
        <v>#DIV/0!</v>
      </c>
      <c r="O283" s="124" t="e">
        <f ca="1">TEXT(OFFSET(Calcu!$V$17,R279+1,0),R282)</f>
        <v>#N/A</v>
      </c>
      <c r="P283" s="195">
        <f ca="1">OFFSET(Calcu!$W$17,R279+1,0)</f>
        <v>0</v>
      </c>
      <c r="Q283" s="124">
        <f ca="1">OFFSET(Calcu!$X$17,R279+1,0)</f>
        <v>0</v>
      </c>
      <c r="R283" s="270" t="e">
        <f ca="1">OFFSET(Calcu!$BF$17,R279+1,0)</f>
        <v>#N/A</v>
      </c>
      <c r="S283" s="269"/>
      <c r="T283" s="45"/>
      <c r="U283" s="45"/>
      <c r="V283" s="265"/>
      <c r="W283" s="163" t="s">
        <v>694</v>
      </c>
      <c r="X283" s="124" t="e">
        <f ca="1">TEXT(OFFSET(Calcu!$U$17,AB279+1,0),AB282)</f>
        <v>#DIV/0!</v>
      </c>
      <c r="Y283" s="124" t="e">
        <f ca="1">TEXT(OFFSET(Calcu!$V$17,AB279+1,0),AB282)</f>
        <v>#N/A</v>
      </c>
      <c r="Z283" s="195">
        <f ca="1">OFFSET(Calcu!$W$17,AB279+1,0)</f>
        <v>0</v>
      </c>
      <c r="AA283" s="124">
        <f ca="1">OFFSET(Calcu!$X$17,AB279+1,0)</f>
        <v>0</v>
      </c>
      <c r="AB283" s="270" t="e">
        <f ca="1">OFFSET(Calcu!$BF$17,AB279+1,0)</f>
        <v>#N/A</v>
      </c>
      <c r="AC283" s="269"/>
      <c r="AD283" s="45"/>
    </row>
    <row r="284" spans="1:30" ht="13.5" customHeight="1">
      <c r="B284" s="265"/>
      <c r="C284" s="28"/>
      <c r="D284" s="28"/>
      <c r="E284" s="28"/>
      <c r="F284" s="28"/>
      <c r="G284" s="28"/>
      <c r="H284" s="45"/>
      <c r="I284" s="269"/>
      <c r="J284" s="45"/>
      <c r="K284" s="45"/>
      <c r="L284" s="265"/>
      <c r="M284" s="28"/>
      <c r="N284" s="28"/>
      <c r="O284" s="28"/>
      <c r="P284" s="28"/>
      <c r="Q284" s="28"/>
      <c r="R284" s="45"/>
      <c r="S284" s="269"/>
      <c r="T284" s="45"/>
      <c r="U284" s="45"/>
      <c r="V284" s="265"/>
      <c r="W284" s="28"/>
      <c r="X284" s="28"/>
      <c r="Y284" s="28"/>
      <c r="Z284" s="28"/>
      <c r="AA284" s="28"/>
      <c r="AB284" s="45"/>
      <c r="AC284" s="269"/>
      <c r="AD284" s="45"/>
    </row>
    <row r="285" spans="1:30" ht="13.5" customHeight="1">
      <c r="B285" s="265"/>
      <c r="C285" s="45" t="s">
        <v>673</v>
      </c>
      <c r="D285" s="28"/>
      <c r="E285" s="28"/>
      <c r="F285" s="28"/>
      <c r="G285" s="28"/>
      <c r="H285" s="45"/>
      <c r="I285" s="269"/>
      <c r="J285" s="45"/>
      <c r="K285" s="45"/>
      <c r="L285" s="265"/>
      <c r="M285" s="45" t="s">
        <v>693</v>
      </c>
      <c r="N285" s="28"/>
      <c r="O285" s="28"/>
      <c r="P285" s="28"/>
      <c r="Q285" s="28"/>
      <c r="R285" s="45"/>
      <c r="S285" s="269"/>
      <c r="T285" s="45"/>
      <c r="U285" s="45"/>
      <c r="V285" s="265"/>
      <c r="W285" s="45" t="s">
        <v>673</v>
      </c>
      <c r="X285" s="28"/>
      <c r="Y285" s="28"/>
      <c r="Z285" s="28"/>
      <c r="AA285" s="28"/>
      <c r="AB285" s="45"/>
      <c r="AC285" s="269"/>
      <c r="AD285" s="45"/>
    </row>
    <row r="286" spans="1:30" ht="13.5" customHeight="1">
      <c r="B286" s="265"/>
      <c r="C286" s="163"/>
      <c r="D286" s="163" t="s">
        <v>701</v>
      </c>
      <c r="E286" s="196"/>
      <c r="F286" s="163" t="s">
        <v>702</v>
      </c>
      <c r="G286" s="196"/>
      <c r="H286" s="163" t="s">
        <v>689</v>
      </c>
      <c r="I286" s="269"/>
      <c r="J286" s="45"/>
      <c r="K286" s="45"/>
      <c r="L286" s="265"/>
      <c r="M286" s="163"/>
      <c r="N286" s="163" t="s">
        <v>701</v>
      </c>
      <c r="O286" s="196"/>
      <c r="P286" s="163" t="s">
        <v>702</v>
      </c>
      <c r="Q286" s="196"/>
      <c r="R286" s="163" t="s">
        <v>689</v>
      </c>
      <c r="S286" s="269"/>
      <c r="T286" s="45"/>
      <c r="U286" s="45"/>
      <c r="V286" s="265"/>
      <c r="W286" s="163"/>
      <c r="X286" s="163" t="s">
        <v>701</v>
      </c>
      <c r="Y286" s="196"/>
      <c r="Z286" s="163" t="s">
        <v>702</v>
      </c>
      <c r="AA286" s="196"/>
      <c r="AB286" s="163" t="s">
        <v>674</v>
      </c>
      <c r="AC286" s="269"/>
      <c r="AD286" s="45"/>
    </row>
    <row r="287" spans="1:30" ht="13.5" customHeight="1">
      <c r="B287" s="265"/>
      <c r="C287" s="196" t="s">
        <v>373</v>
      </c>
      <c r="D287" s="124" t="str">
        <f ca="1">IF(E293=FALSE,"",TEXT(OFFSET(Calcu!$B$225,0,H279*3),H283))</f>
        <v/>
      </c>
      <c r="E287" s="196" t="s">
        <v>374</v>
      </c>
      <c r="F287" s="124" t="str">
        <f ca="1">IF(E293=FALSE,"",TEXT(OFFSET(Calcu!$C$225,0,H279*3),H283))</f>
        <v/>
      </c>
      <c r="G287" s="196" t="s">
        <v>676</v>
      </c>
      <c r="H287" s="124" t="str">
        <f ca="1">IF(E293=FALSE,"",TEXT(OFFSET(Calcu!$D$225,0,H279*3),H283))</f>
        <v/>
      </c>
      <c r="I287" s="269"/>
      <c r="J287" s="45"/>
      <c r="K287" s="45"/>
      <c r="L287" s="265"/>
      <c r="M287" s="196" t="s">
        <v>373</v>
      </c>
      <c r="N287" s="124" t="str">
        <f ca="1">IF(O293=FALSE,"",TEXT(OFFSET(Calcu!$B$225,0,R279*3),R283))</f>
        <v/>
      </c>
      <c r="O287" s="196" t="s">
        <v>374</v>
      </c>
      <c r="P287" s="124" t="str">
        <f ca="1">IF(O293=FALSE,"",TEXT(OFFSET(Calcu!$C$225,0,R279*3),R283))</f>
        <v/>
      </c>
      <c r="Q287" s="196" t="s">
        <v>684</v>
      </c>
      <c r="R287" s="124" t="str">
        <f ca="1">IF(O293=FALSE,"",TEXT(OFFSET(Calcu!$D$225,0,R279*3),R283))</f>
        <v/>
      </c>
      <c r="S287" s="269"/>
      <c r="T287" s="45"/>
      <c r="U287" s="45"/>
      <c r="V287" s="265"/>
      <c r="W287" s="196" t="s">
        <v>373</v>
      </c>
      <c r="X287" s="124" t="str">
        <f ca="1">IF(Y293=FALSE,"",TEXT(OFFSET(Calcu!$B$225,0,AB279*3),AB283))</f>
        <v/>
      </c>
      <c r="Y287" s="196" t="s">
        <v>374</v>
      </c>
      <c r="Z287" s="124" t="str">
        <f ca="1">IF(Y293=FALSE,"",TEXT(OFFSET(Calcu!$C$225,0,AB279*3),AB283))</f>
        <v/>
      </c>
      <c r="AA287" s="196" t="s">
        <v>676</v>
      </c>
      <c r="AB287" s="124" t="str">
        <f ca="1">IF(Y293=FALSE,"",TEXT(OFFSET(Calcu!$D$225,0,AB279*3),AB283))</f>
        <v/>
      </c>
      <c r="AC287" s="269"/>
      <c r="AD287" s="45"/>
    </row>
    <row r="288" spans="1:30" ht="13.5" customHeight="1">
      <c r="B288" s="265"/>
      <c r="C288" s="196" t="s">
        <v>375</v>
      </c>
      <c r="D288" s="124" t="str">
        <f ca="1">IF(E293=FALSE,"",TEXT(OFFSET(Calcu!$B$226,0,H279*3),H283))</f>
        <v/>
      </c>
      <c r="E288" s="196" t="s">
        <v>376</v>
      </c>
      <c r="F288" s="124" t="str">
        <f ca="1">IF(E293=FALSE,"",TEXT(OFFSET(Calcu!$C$226,0,H279*3),H283))</f>
        <v/>
      </c>
      <c r="G288" s="196" t="s">
        <v>377</v>
      </c>
      <c r="H288" s="124" t="str">
        <f ca="1">IF(E293=FALSE,"",TEXT(OFFSET(Calcu!$D$226,0,H279*3),H283))</f>
        <v/>
      </c>
      <c r="I288" s="269"/>
      <c r="J288" s="45"/>
      <c r="K288" s="45"/>
      <c r="L288" s="265"/>
      <c r="M288" s="196" t="s">
        <v>375</v>
      </c>
      <c r="N288" s="124" t="str">
        <f ca="1">IF(O293=FALSE,"",TEXT(OFFSET(Calcu!$B$226,0,R279*3),R283))</f>
        <v/>
      </c>
      <c r="O288" s="196" t="s">
        <v>376</v>
      </c>
      <c r="P288" s="124" t="str">
        <f ca="1">IF(O293=FALSE,"",TEXT(OFFSET(Calcu!$C$226,0,R279*3),R283))</f>
        <v/>
      </c>
      <c r="Q288" s="196" t="s">
        <v>377</v>
      </c>
      <c r="R288" s="124" t="str">
        <f ca="1">IF(O293=FALSE,"",TEXT(OFFSET(Calcu!$D$226,0,R279*3),R283))</f>
        <v/>
      </c>
      <c r="S288" s="269"/>
      <c r="T288" s="45"/>
      <c r="U288" s="45"/>
      <c r="V288" s="265"/>
      <c r="W288" s="196" t="s">
        <v>375</v>
      </c>
      <c r="X288" s="124" t="str">
        <f ca="1">IF(Y293=FALSE,"",TEXT(OFFSET(Calcu!$B$226,0,AB279*3),AB283))</f>
        <v/>
      </c>
      <c r="Y288" s="196" t="s">
        <v>376</v>
      </c>
      <c r="Z288" s="124" t="str">
        <f ca="1">IF(Y293=FALSE,"",TEXT(OFFSET(Calcu!$C$226,0,AB279*3),AB283))</f>
        <v/>
      </c>
      <c r="AA288" s="196" t="s">
        <v>377</v>
      </c>
      <c r="AB288" s="124" t="str">
        <f ca="1">IF(Y293=FALSE,"",TEXT(OFFSET(Calcu!$D$226,0,AB279*3),AB283))</f>
        <v/>
      </c>
      <c r="AC288" s="269"/>
      <c r="AD288" s="45"/>
    </row>
    <row r="289" spans="1:30" ht="13.5" customHeight="1">
      <c r="B289" s="265"/>
      <c r="C289" s="196" t="s">
        <v>378</v>
      </c>
      <c r="D289" s="124" t="str">
        <f ca="1">IF(E293=FALSE,"",TEXT(OFFSET(Calcu!$B$227,0,H279*3),H283))</f>
        <v/>
      </c>
      <c r="E289" s="196" t="s">
        <v>379</v>
      </c>
      <c r="F289" s="124" t="str">
        <f ca="1">IF(E293=FALSE,"",TEXT(OFFSET(Calcu!$C$227,0,H279*3),H283))</f>
        <v/>
      </c>
      <c r="G289" s="196" t="s">
        <v>380</v>
      </c>
      <c r="H289" s="124" t="str">
        <f ca="1">IF(E293=FALSE,"",TEXT(OFFSET(Calcu!$D$227,0,H279*3),H283))</f>
        <v/>
      </c>
      <c r="I289" s="269"/>
      <c r="J289" s="45"/>
      <c r="K289" s="45"/>
      <c r="L289" s="265"/>
      <c r="M289" s="196" t="s">
        <v>378</v>
      </c>
      <c r="N289" s="124" t="str">
        <f ca="1">IF(O293=FALSE,"",TEXT(OFFSET(Calcu!$B$227,0,R279*3),R283))</f>
        <v/>
      </c>
      <c r="O289" s="196" t="s">
        <v>379</v>
      </c>
      <c r="P289" s="124" t="str">
        <f ca="1">IF(O293=FALSE,"",TEXT(OFFSET(Calcu!$C$227,0,R279*3),R283))</f>
        <v/>
      </c>
      <c r="Q289" s="196" t="s">
        <v>380</v>
      </c>
      <c r="R289" s="124" t="str">
        <f ca="1">IF(O293=FALSE,"",TEXT(OFFSET(Calcu!$D$227,0,R279*3),R283))</f>
        <v/>
      </c>
      <c r="S289" s="269"/>
      <c r="T289" s="45"/>
      <c r="U289" s="45"/>
      <c r="V289" s="265"/>
      <c r="W289" s="196" t="s">
        <v>378</v>
      </c>
      <c r="X289" s="124" t="str">
        <f ca="1">IF(Y293=FALSE,"",TEXT(OFFSET(Calcu!$B$227,0,AB279*3),AB283))</f>
        <v/>
      </c>
      <c r="Y289" s="196" t="s">
        <v>379</v>
      </c>
      <c r="Z289" s="124" t="str">
        <f ca="1">IF(Y293=FALSE,"",TEXT(OFFSET(Calcu!$C$227,0,AB279*3),AB283))</f>
        <v/>
      </c>
      <c r="AA289" s="196" t="s">
        <v>380</v>
      </c>
      <c r="AB289" s="124" t="str">
        <f ca="1">IF(Y293=FALSE,"",TEXT(OFFSET(Calcu!$D$227,0,AB279*3),AB283))</f>
        <v/>
      </c>
      <c r="AC289" s="269"/>
      <c r="AD289" s="45"/>
    </row>
    <row r="290" spans="1:30" ht="13.5" customHeight="1">
      <c r="B290" s="265"/>
      <c r="C290" s="196" t="s">
        <v>381</v>
      </c>
      <c r="D290" s="124" t="str">
        <f ca="1">IF(E293=FALSE,"",TEXT(OFFSET(Calcu!$B$228,0,H279*3),H283))</f>
        <v/>
      </c>
      <c r="E290" s="196" t="s">
        <v>382</v>
      </c>
      <c r="F290" s="124" t="str">
        <f ca="1">IF(E293=FALSE,"",TEXT(OFFSET(Calcu!$C$228,0,H279*3),H283))</f>
        <v/>
      </c>
      <c r="G290" s="196" t="s">
        <v>383</v>
      </c>
      <c r="H290" s="124" t="str">
        <f ca="1">IF(E293=FALSE,"",TEXT(OFFSET(Calcu!$D$228,0,H279*3),H283))</f>
        <v/>
      </c>
      <c r="I290" s="269"/>
      <c r="J290" s="45"/>
      <c r="K290" s="45"/>
      <c r="L290" s="265"/>
      <c r="M290" s="196" t="s">
        <v>381</v>
      </c>
      <c r="N290" s="124" t="str">
        <f ca="1">IF(O293=FALSE,"",TEXT(OFFSET(Calcu!$B$228,0,R279*3),R283))</f>
        <v/>
      </c>
      <c r="O290" s="196" t="s">
        <v>382</v>
      </c>
      <c r="P290" s="124" t="str">
        <f ca="1">IF(O293=FALSE,"",TEXT(OFFSET(Calcu!$C$228,0,R279*3),R283))</f>
        <v/>
      </c>
      <c r="Q290" s="196" t="s">
        <v>383</v>
      </c>
      <c r="R290" s="124" t="str">
        <f ca="1">IF(O293=FALSE,"",TEXT(OFFSET(Calcu!$D$228,0,R279*3),R283))</f>
        <v/>
      </c>
      <c r="S290" s="269"/>
      <c r="T290" s="45"/>
      <c r="U290" s="45"/>
      <c r="V290" s="265"/>
      <c r="W290" s="196" t="s">
        <v>381</v>
      </c>
      <c r="X290" s="124" t="str">
        <f ca="1">IF(Y293=FALSE,"",TEXT(OFFSET(Calcu!$B$228,0,AB279*3),AB283))</f>
        <v/>
      </c>
      <c r="Y290" s="196" t="s">
        <v>382</v>
      </c>
      <c r="Z290" s="124" t="str">
        <f ca="1">IF(Y293=FALSE,"",TEXT(OFFSET(Calcu!$C$228,0,AB279*3),AB283))</f>
        <v/>
      </c>
      <c r="AA290" s="196" t="s">
        <v>383</v>
      </c>
      <c r="AB290" s="124" t="str">
        <f ca="1">IF(Y293=FALSE,"",TEXT(OFFSET(Calcu!$D$228,0,AB279*3),AB283))</f>
        <v/>
      </c>
      <c r="AC290" s="269"/>
      <c r="AD290" s="45"/>
    </row>
    <row r="291" spans="1:30" ht="13.5" customHeight="1">
      <c r="B291" s="265"/>
      <c r="C291" s="196" t="s">
        <v>384</v>
      </c>
      <c r="D291" s="124" t="str">
        <f ca="1">IF(E293=FALSE,"",TEXT(OFFSET(Calcu!$B$229,0,H279*3),H283))</f>
        <v/>
      </c>
      <c r="E291" s="196" t="s">
        <v>385</v>
      </c>
      <c r="F291" s="124" t="str">
        <f ca="1">IF(E293=FALSE,"",TEXT(OFFSET(Calcu!$C$229,0,H279*3),H283))</f>
        <v/>
      </c>
      <c r="G291" s="196" t="s">
        <v>386</v>
      </c>
      <c r="H291" s="124" t="str">
        <f ca="1">IF(E293=FALSE,"",TEXT(OFFSET(Calcu!$D$229,0,H279*3),H283))</f>
        <v/>
      </c>
      <c r="I291" s="269"/>
      <c r="J291" s="45"/>
      <c r="K291" s="45"/>
      <c r="L291" s="265"/>
      <c r="M291" s="196" t="s">
        <v>384</v>
      </c>
      <c r="N291" s="124" t="str">
        <f ca="1">IF(O293=FALSE,"",TEXT(OFFSET(Calcu!$B$229,0,R279*3),R283))</f>
        <v/>
      </c>
      <c r="O291" s="196" t="s">
        <v>385</v>
      </c>
      <c r="P291" s="124" t="str">
        <f ca="1">IF(O293=FALSE,"",TEXT(OFFSET(Calcu!$C$229,0,R279*3),R283))</f>
        <v/>
      </c>
      <c r="Q291" s="196" t="s">
        <v>386</v>
      </c>
      <c r="R291" s="124" t="str">
        <f ca="1">IF(O293=FALSE,"",TEXT(OFFSET(Calcu!$D$229,0,R279*3),R283))</f>
        <v/>
      </c>
      <c r="S291" s="269"/>
      <c r="T291" s="45"/>
      <c r="U291" s="45"/>
      <c r="V291" s="265"/>
      <c r="W291" s="196" t="s">
        <v>384</v>
      </c>
      <c r="X291" s="124" t="str">
        <f ca="1">IF(Y293=FALSE,"",TEXT(OFFSET(Calcu!$B$229,0,AB279*3),AB283))</f>
        <v/>
      </c>
      <c r="Y291" s="196" t="s">
        <v>385</v>
      </c>
      <c r="Z291" s="124" t="str">
        <f ca="1">IF(Y293=FALSE,"",TEXT(OFFSET(Calcu!$C$229,0,AB279*3),AB283))</f>
        <v/>
      </c>
      <c r="AA291" s="196" t="s">
        <v>386</v>
      </c>
      <c r="AB291" s="124" t="str">
        <f ca="1">IF(Y293=FALSE,"",TEXT(OFFSET(Calcu!$D$229,0,AB279*3),AB283))</f>
        <v/>
      </c>
      <c r="AC291" s="269"/>
      <c r="AD291" s="45"/>
    </row>
    <row r="292" spans="1:30" ht="13.5" customHeight="1">
      <c r="B292" s="265"/>
      <c r="C292" s="196" t="s">
        <v>387</v>
      </c>
      <c r="D292" s="124" t="str">
        <f ca="1">IF(E293=FALSE,"",TEXT(OFFSET(Calcu!$B$230,0,H279*3),H283))</f>
        <v/>
      </c>
      <c r="E292" s="196" t="s">
        <v>388</v>
      </c>
      <c r="F292" s="124" t="str">
        <f ca="1">IF(E293=FALSE,"",TEXT(OFFSET(Calcu!$C$230,0,H279*3),H283))</f>
        <v/>
      </c>
      <c r="G292" s="196" t="s">
        <v>676</v>
      </c>
      <c r="H292" s="124" t="str">
        <f ca="1">IF(E293=FALSE,"",TEXT(OFFSET(Calcu!$D$230,0,H279*3),H283))</f>
        <v/>
      </c>
      <c r="I292" s="269"/>
      <c r="J292" s="45"/>
      <c r="K292" s="45"/>
      <c r="L292" s="265"/>
      <c r="M292" s="196" t="s">
        <v>387</v>
      </c>
      <c r="N292" s="124" t="str">
        <f ca="1">IF(O293=FALSE,"",TEXT(OFFSET(Calcu!$B$230,0,R279*3),R283))</f>
        <v/>
      </c>
      <c r="O292" s="196" t="s">
        <v>388</v>
      </c>
      <c r="P292" s="124" t="str">
        <f ca="1">IF(O293=FALSE,"",TEXT(OFFSET(Calcu!$C$230,0,R279*3),R283))</f>
        <v/>
      </c>
      <c r="Q292" s="196" t="s">
        <v>676</v>
      </c>
      <c r="R292" s="124" t="str">
        <f ca="1">IF(O293=FALSE,"",TEXT(OFFSET(Calcu!$D$230,0,R279*3),R283))</f>
        <v/>
      </c>
      <c r="S292" s="269"/>
      <c r="T292" s="45"/>
      <c r="U292" s="45"/>
      <c r="V292" s="265"/>
      <c r="W292" s="196" t="s">
        <v>387</v>
      </c>
      <c r="X292" s="124" t="str">
        <f ca="1">IF(Y293=FALSE,"",TEXT(OFFSET(Calcu!$B$230,0,AB279*3),AB283))</f>
        <v/>
      </c>
      <c r="Y292" s="196" t="s">
        <v>388</v>
      </c>
      <c r="Z292" s="124" t="str">
        <f ca="1">IF(Y293=FALSE,"",TEXT(OFFSET(Calcu!$C$230,0,AB279*3),AB283))</f>
        <v/>
      </c>
      <c r="AA292" s="196" t="s">
        <v>684</v>
      </c>
      <c r="AB292" s="124" t="str">
        <f ca="1">IF(Y293=FALSE,"",TEXT(OFFSET(Calcu!$D$230,0,AB279*3),AB283))</f>
        <v/>
      </c>
      <c r="AC292" s="269"/>
      <c r="AD292" s="45"/>
    </row>
    <row r="293" spans="1:30" ht="13.5" customHeight="1">
      <c r="B293" s="265"/>
      <c r="C293" s="196" t="s">
        <v>389</v>
      </c>
      <c r="D293" s="124" t="str">
        <f ca="1">IF(E293=FALSE,"",TEXT(OFFSET(Calcu!$B$231,0,H279*3),H283))</f>
        <v/>
      </c>
      <c r="E293" s="271" t="b">
        <f ca="1">OFFSET(Calcu!$AC$17,H279+1,0)</f>
        <v>0</v>
      </c>
      <c r="F293" s="28"/>
      <c r="G293" s="28"/>
      <c r="H293" s="28"/>
      <c r="I293" s="269"/>
      <c r="J293" s="45"/>
      <c r="K293" s="45"/>
      <c r="L293" s="265"/>
      <c r="M293" s="196" t="s">
        <v>389</v>
      </c>
      <c r="N293" s="124" t="str">
        <f ca="1">IF(O293=FALSE,"",TEXT(OFFSET(Calcu!$B$231,0,R279*3),R283))</f>
        <v/>
      </c>
      <c r="O293" s="271" t="b">
        <f ca="1">OFFSET(Calcu!$AC$17,R279+1,0)</f>
        <v>0</v>
      </c>
      <c r="P293" s="28"/>
      <c r="Q293" s="28"/>
      <c r="R293" s="28"/>
      <c r="S293" s="269"/>
      <c r="T293" s="45"/>
      <c r="U293" s="45"/>
      <c r="V293" s="265"/>
      <c r="W293" s="196" t="s">
        <v>389</v>
      </c>
      <c r="X293" s="124" t="str">
        <f ca="1">IF(Y293=FALSE,"",TEXT(OFFSET(Calcu!$B$231,0,AB279*3),AB283))</f>
        <v/>
      </c>
      <c r="Y293" s="271" t="b">
        <f ca="1">OFFSET(Calcu!$AC$17,AB279+1,0)</f>
        <v>0</v>
      </c>
      <c r="Z293" s="28"/>
      <c r="AA293" s="28"/>
      <c r="AB293" s="28"/>
      <c r="AC293" s="269"/>
      <c r="AD293" s="45"/>
    </row>
    <row r="294" spans="1:30" ht="13.5" customHeight="1">
      <c r="B294" s="272"/>
      <c r="C294" s="273"/>
      <c r="D294" s="273"/>
      <c r="E294" s="273"/>
      <c r="F294" s="273"/>
      <c r="G294" s="273"/>
      <c r="H294" s="274"/>
      <c r="I294" s="275"/>
      <c r="J294" s="45"/>
      <c r="K294" s="45"/>
      <c r="L294" s="272"/>
      <c r="M294" s="273"/>
      <c r="N294" s="273"/>
      <c r="O294" s="273"/>
      <c r="P294" s="273"/>
      <c r="Q294" s="273"/>
      <c r="R294" s="274"/>
      <c r="S294" s="275"/>
      <c r="T294" s="45"/>
      <c r="U294" s="45"/>
      <c r="V294" s="272"/>
      <c r="W294" s="273"/>
      <c r="X294" s="273"/>
      <c r="Y294" s="273"/>
      <c r="Z294" s="273"/>
      <c r="AA294" s="273"/>
      <c r="AB294" s="274"/>
      <c r="AC294" s="275"/>
      <c r="AD294" s="45"/>
    </row>
    <row r="295" spans="1:30" s="28" customFormat="1" ht="15" customHeight="1">
      <c r="A295" s="45"/>
      <c r="B295" s="261"/>
      <c r="C295" s="262"/>
      <c r="D295" s="262"/>
      <c r="E295" s="263"/>
      <c r="F295" s="263"/>
      <c r="G295" s="263"/>
      <c r="H295" s="263"/>
      <c r="I295" s="264"/>
      <c r="J295" s="25"/>
      <c r="K295" s="25"/>
      <c r="L295" s="261"/>
      <c r="M295" s="262"/>
      <c r="N295" s="262"/>
      <c r="O295" s="263"/>
      <c r="P295" s="263"/>
      <c r="Q295" s="263"/>
      <c r="R295" s="263"/>
      <c r="S295" s="264"/>
      <c r="T295" s="25"/>
      <c r="U295" s="25"/>
      <c r="V295" s="261"/>
      <c r="W295" s="262"/>
      <c r="X295" s="262"/>
      <c r="Y295" s="263"/>
      <c r="Z295" s="263"/>
      <c r="AA295" s="263"/>
      <c r="AB295" s="263"/>
      <c r="AC295" s="264"/>
      <c r="AD295" s="25"/>
    </row>
    <row r="296" spans="1:30" ht="13.5" customHeight="1">
      <c r="B296" s="265"/>
      <c r="C296" s="45" t="s">
        <v>678</v>
      </c>
      <c r="D296" s="28"/>
      <c r="E296" s="28"/>
      <c r="F296" s="25"/>
      <c r="G296" s="266" t="s">
        <v>686</v>
      </c>
      <c r="H296" s="267">
        <f>H279+3</f>
        <v>51</v>
      </c>
      <c r="I296" s="268"/>
      <c r="J296" s="25"/>
      <c r="K296" s="25"/>
      <c r="L296" s="265"/>
      <c r="M296" s="45" t="s">
        <v>678</v>
      </c>
      <c r="N296" s="28"/>
      <c r="O296" s="28"/>
      <c r="P296" s="25"/>
      <c r="Q296" s="266" t="s">
        <v>663</v>
      </c>
      <c r="R296" s="267">
        <f>H296+1</f>
        <v>52</v>
      </c>
      <c r="S296" s="268"/>
      <c r="T296" s="25"/>
      <c r="U296" s="25"/>
      <c r="V296" s="265"/>
      <c r="W296" s="45" t="s">
        <v>678</v>
      </c>
      <c r="X296" s="28"/>
      <c r="Y296" s="28"/>
      <c r="Z296" s="25"/>
      <c r="AA296" s="266" t="s">
        <v>686</v>
      </c>
      <c r="AB296" s="267">
        <f>R296+1</f>
        <v>53</v>
      </c>
      <c r="AC296" s="268"/>
      <c r="AD296" s="25"/>
    </row>
    <row r="297" spans="1:30" ht="13.5" customHeight="1">
      <c r="B297" s="265"/>
      <c r="C297" s="163"/>
      <c r="D297" s="126" t="s">
        <v>669</v>
      </c>
      <c r="E297" s="126" t="s">
        <v>679</v>
      </c>
      <c r="F297" s="126" t="s">
        <v>172</v>
      </c>
      <c r="G297" s="126" t="s">
        <v>670</v>
      </c>
      <c r="H297" s="126" t="s">
        <v>668</v>
      </c>
      <c r="I297" s="269"/>
      <c r="J297" s="45"/>
      <c r="K297" s="45"/>
      <c r="L297" s="265"/>
      <c r="M297" s="163"/>
      <c r="N297" s="126" t="s">
        <v>669</v>
      </c>
      <c r="O297" s="126" t="s">
        <v>679</v>
      </c>
      <c r="P297" s="126" t="s">
        <v>172</v>
      </c>
      <c r="Q297" s="126" t="s">
        <v>670</v>
      </c>
      <c r="R297" s="126" t="s">
        <v>668</v>
      </c>
      <c r="S297" s="269"/>
      <c r="T297" s="45"/>
      <c r="U297" s="45"/>
      <c r="V297" s="265"/>
      <c r="W297" s="163"/>
      <c r="X297" s="126" t="s">
        <v>669</v>
      </c>
      <c r="Y297" s="126" t="s">
        <v>679</v>
      </c>
      <c r="Z297" s="126" t="s">
        <v>172</v>
      </c>
      <c r="AA297" s="126" t="s">
        <v>670</v>
      </c>
      <c r="AB297" s="126" t="s">
        <v>688</v>
      </c>
      <c r="AC297" s="269"/>
      <c r="AD297" s="45"/>
    </row>
    <row r="298" spans="1:30" ht="13.5" customHeight="1">
      <c r="B298" s="265"/>
      <c r="C298" s="163" t="s">
        <v>671</v>
      </c>
      <c r="D298" s="124" t="e">
        <f ca="1">TEXT(OFFSET(Calcu!$P$17,H296+1,0),H299)</f>
        <v>#DIV/0!</v>
      </c>
      <c r="E298" s="124" t="e">
        <f ca="1">TEXT(OFFSET(Calcu!$Q$17,H296+1,0),H299)</f>
        <v>#N/A</v>
      </c>
      <c r="F298" s="195">
        <f ca="1">OFFSET(Calcu!$R$17,H296+1,0)</f>
        <v>0</v>
      </c>
      <c r="G298" s="124">
        <f ca="1">OFFSET(Calcu!$S$17,H296+1,0)</f>
        <v>0</v>
      </c>
      <c r="H298" s="124">
        <f ca="1">OFFSET(Calcu!$Y$17,H296+1,0)</f>
        <v>0</v>
      </c>
      <c r="I298" s="269"/>
      <c r="J298" s="45"/>
      <c r="K298" s="45"/>
      <c r="L298" s="265"/>
      <c r="M298" s="163" t="s">
        <v>671</v>
      </c>
      <c r="N298" s="124" t="e">
        <f ca="1">TEXT(OFFSET(Calcu!$P$17,R296+1,0),R299)</f>
        <v>#DIV/0!</v>
      </c>
      <c r="O298" s="124" t="e">
        <f ca="1">TEXT(OFFSET(Calcu!$Q$17,R296+1,0),R299)</f>
        <v>#N/A</v>
      </c>
      <c r="P298" s="195">
        <f ca="1">OFFSET(Calcu!$R$17,R296+1,0)</f>
        <v>0</v>
      </c>
      <c r="Q298" s="124">
        <f ca="1">OFFSET(Calcu!$S$17,R296+1,0)</f>
        <v>0</v>
      </c>
      <c r="R298" s="124">
        <f ca="1">OFFSET(Calcu!$Y$17,R296+1,0)</f>
        <v>0</v>
      </c>
      <c r="S298" s="269"/>
      <c r="T298" s="45"/>
      <c r="U298" s="45"/>
      <c r="V298" s="265"/>
      <c r="W298" s="163" t="s">
        <v>671</v>
      </c>
      <c r="X298" s="124" t="e">
        <f ca="1">TEXT(OFFSET(Calcu!$P$17,AB296+1,0),AB299)</f>
        <v>#DIV/0!</v>
      </c>
      <c r="Y298" s="124" t="e">
        <f ca="1">TEXT(OFFSET(Calcu!$Q$17,AB296+1,0),AB299)</f>
        <v>#N/A</v>
      </c>
      <c r="Z298" s="195">
        <f ca="1">OFFSET(Calcu!$R$17,AB296+1,0)</f>
        <v>0</v>
      </c>
      <c r="AA298" s="124">
        <f ca="1">OFFSET(Calcu!$S$17,AB296+1,0)</f>
        <v>0</v>
      </c>
      <c r="AB298" s="124">
        <f ca="1">OFFSET(Calcu!$Y$17,AB296+1,0)</f>
        <v>0</v>
      </c>
      <c r="AC298" s="269"/>
      <c r="AD298" s="45"/>
    </row>
    <row r="299" spans="1:30" ht="13.5" customHeight="1">
      <c r="B299" s="265"/>
      <c r="C299" s="163" t="s">
        <v>692</v>
      </c>
      <c r="D299" s="124" t="e">
        <f ca="1">TEXT(OFFSET(Calcu!$L$17,H296+1,0),H299)</f>
        <v>#DIV/0!</v>
      </c>
      <c r="E299" s="124" t="e">
        <f ca="1">TEXT(OFFSET(Calcu!$M$17,H296+1,0),H299)</f>
        <v>#DIV/0!</v>
      </c>
      <c r="F299" s="195">
        <f ca="1">OFFSET(Calcu!$I$17,H296+1,0)</f>
        <v>0</v>
      </c>
      <c r="G299" s="124"/>
      <c r="H299" s="270" t="e">
        <f ca="1">OFFSET(Calcu!$BE$17,H296+1,0)</f>
        <v>#N/A</v>
      </c>
      <c r="I299" s="269"/>
      <c r="J299" s="45"/>
      <c r="K299" s="45"/>
      <c r="L299" s="265"/>
      <c r="M299" s="163" t="s">
        <v>681</v>
      </c>
      <c r="N299" s="124" t="e">
        <f ca="1">TEXT(OFFSET(Calcu!$L$17,R296+1,0),R299)</f>
        <v>#DIV/0!</v>
      </c>
      <c r="O299" s="124" t="e">
        <f ca="1">TEXT(OFFSET(Calcu!$M$17,R296+1,0),R299)</f>
        <v>#DIV/0!</v>
      </c>
      <c r="P299" s="195">
        <f ca="1">OFFSET(Calcu!$I$17,R296+1,0)</f>
        <v>0</v>
      </c>
      <c r="Q299" s="124"/>
      <c r="R299" s="270" t="e">
        <f ca="1">OFFSET(Calcu!$BE$17,R296+1,0)</f>
        <v>#N/A</v>
      </c>
      <c r="S299" s="269"/>
      <c r="T299" s="45"/>
      <c r="U299" s="45"/>
      <c r="V299" s="265"/>
      <c r="W299" s="163" t="s">
        <v>681</v>
      </c>
      <c r="X299" s="124" t="e">
        <f ca="1">TEXT(OFFSET(Calcu!$L$17,AB296+1,0),AB299)</f>
        <v>#DIV/0!</v>
      </c>
      <c r="Y299" s="124" t="e">
        <f ca="1">TEXT(OFFSET(Calcu!$M$17,AB296+1,0),AB299)</f>
        <v>#DIV/0!</v>
      </c>
      <c r="Z299" s="195">
        <f ca="1">OFFSET(Calcu!$I$17,AB296+1,0)</f>
        <v>0</v>
      </c>
      <c r="AA299" s="124"/>
      <c r="AB299" s="270" t="e">
        <f ca="1">OFFSET(Calcu!$BE$17,AB296+1,0)</f>
        <v>#N/A</v>
      </c>
      <c r="AC299" s="269"/>
      <c r="AD299" s="45"/>
    </row>
    <row r="300" spans="1:30" ht="13.5" customHeight="1">
      <c r="B300" s="265"/>
      <c r="C300" s="163" t="s">
        <v>672</v>
      </c>
      <c r="D300" s="124" t="e">
        <f ca="1">TEXT(OFFSET(Calcu!$U$17,H296+1,0),H299)</f>
        <v>#DIV/0!</v>
      </c>
      <c r="E300" s="124" t="e">
        <f ca="1">TEXT(OFFSET(Calcu!$V$17,H296+1,0),H299)</f>
        <v>#N/A</v>
      </c>
      <c r="F300" s="195">
        <f ca="1">OFFSET(Calcu!$W$17,H296+1,0)</f>
        <v>0</v>
      </c>
      <c r="G300" s="124">
        <f ca="1">OFFSET(Calcu!$X$17,H296+1,0)</f>
        <v>0</v>
      </c>
      <c r="H300" s="270" t="e">
        <f ca="1">OFFSET(Calcu!$BF$17,H296+1,0)</f>
        <v>#N/A</v>
      </c>
      <c r="I300" s="269"/>
      <c r="J300" s="45"/>
      <c r="K300" s="45"/>
      <c r="L300" s="265"/>
      <c r="M300" s="163" t="s">
        <v>672</v>
      </c>
      <c r="N300" s="124" t="e">
        <f ca="1">TEXT(OFFSET(Calcu!$U$17,R296+1,0),R299)</f>
        <v>#DIV/0!</v>
      </c>
      <c r="O300" s="124" t="e">
        <f ca="1">TEXT(OFFSET(Calcu!$V$17,R296+1,0),R299)</f>
        <v>#N/A</v>
      </c>
      <c r="P300" s="195">
        <f ca="1">OFFSET(Calcu!$W$17,R296+1,0)</f>
        <v>0</v>
      </c>
      <c r="Q300" s="124">
        <f ca="1">OFFSET(Calcu!$X$17,R296+1,0)</f>
        <v>0</v>
      </c>
      <c r="R300" s="270" t="e">
        <f ca="1">OFFSET(Calcu!$BF$17,R296+1,0)</f>
        <v>#N/A</v>
      </c>
      <c r="S300" s="269"/>
      <c r="T300" s="45"/>
      <c r="U300" s="45"/>
      <c r="V300" s="265"/>
      <c r="W300" s="163" t="s">
        <v>672</v>
      </c>
      <c r="X300" s="124" t="e">
        <f ca="1">TEXT(OFFSET(Calcu!$U$17,AB296+1,0),AB299)</f>
        <v>#DIV/0!</v>
      </c>
      <c r="Y300" s="124" t="e">
        <f ca="1">TEXT(OFFSET(Calcu!$V$17,AB296+1,0),AB299)</f>
        <v>#N/A</v>
      </c>
      <c r="Z300" s="195">
        <f ca="1">OFFSET(Calcu!$W$17,AB296+1,0)</f>
        <v>0</v>
      </c>
      <c r="AA300" s="124">
        <f ca="1">OFFSET(Calcu!$X$17,AB296+1,0)</f>
        <v>0</v>
      </c>
      <c r="AB300" s="270" t="e">
        <f ca="1">OFFSET(Calcu!$BF$17,AB296+1,0)</f>
        <v>#N/A</v>
      </c>
      <c r="AC300" s="269"/>
      <c r="AD300" s="45"/>
    </row>
    <row r="301" spans="1:30" ht="13.5" customHeight="1">
      <c r="B301" s="265"/>
      <c r="C301" s="28"/>
      <c r="D301" s="28"/>
      <c r="E301" s="28"/>
      <c r="F301" s="28"/>
      <c r="G301" s="28"/>
      <c r="H301" s="45"/>
      <c r="I301" s="269"/>
      <c r="J301" s="45"/>
      <c r="K301" s="45"/>
      <c r="L301" s="265"/>
      <c r="M301" s="28"/>
      <c r="N301" s="28"/>
      <c r="O301" s="28"/>
      <c r="P301" s="28"/>
      <c r="Q301" s="28"/>
      <c r="R301" s="45"/>
      <c r="S301" s="269"/>
      <c r="T301" s="45"/>
      <c r="U301" s="45"/>
      <c r="V301" s="265"/>
      <c r="W301" s="28"/>
      <c r="X301" s="28"/>
      <c r="Y301" s="28"/>
      <c r="Z301" s="28"/>
      <c r="AA301" s="28"/>
      <c r="AB301" s="45"/>
      <c r="AC301" s="269"/>
      <c r="AD301" s="45"/>
    </row>
    <row r="302" spans="1:30" ht="13.5" customHeight="1">
      <c r="B302" s="265"/>
      <c r="C302" s="45" t="s">
        <v>673</v>
      </c>
      <c r="D302" s="28"/>
      <c r="E302" s="28"/>
      <c r="F302" s="28"/>
      <c r="G302" s="28"/>
      <c r="H302" s="45"/>
      <c r="I302" s="269"/>
      <c r="J302" s="45"/>
      <c r="K302" s="45"/>
      <c r="L302" s="265"/>
      <c r="M302" s="45" t="s">
        <v>673</v>
      </c>
      <c r="N302" s="28"/>
      <c r="O302" s="28"/>
      <c r="P302" s="28"/>
      <c r="Q302" s="28"/>
      <c r="R302" s="45"/>
      <c r="S302" s="269"/>
      <c r="T302" s="45"/>
      <c r="U302" s="45"/>
      <c r="V302" s="265"/>
      <c r="W302" s="45" t="s">
        <v>693</v>
      </c>
      <c r="X302" s="28"/>
      <c r="Y302" s="28"/>
      <c r="Z302" s="28"/>
      <c r="AA302" s="28"/>
      <c r="AB302" s="45"/>
      <c r="AC302" s="269"/>
      <c r="AD302" s="45"/>
    </row>
    <row r="303" spans="1:30" ht="13.5" customHeight="1">
      <c r="B303" s="265"/>
      <c r="C303" s="163"/>
      <c r="D303" s="163" t="s">
        <v>701</v>
      </c>
      <c r="E303" s="196"/>
      <c r="F303" s="163" t="s">
        <v>702</v>
      </c>
      <c r="G303" s="196"/>
      <c r="H303" s="163" t="s">
        <v>689</v>
      </c>
      <c r="I303" s="269"/>
      <c r="J303" s="45"/>
      <c r="K303" s="45"/>
      <c r="L303" s="265"/>
      <c r="M303" s="163"/>
      <c r="N303" s="163" t="s">
        <v>701</v>
      </c>
      <c r="O303" s="196"/>
      <c r="P303" s="163" t="s">
        <v>702</v>
      </c>
      <c r="Q303" s="196"/>
      <c r="R303" s="163" t="s">
        <v>674</v>
      </c>
      <c r="S303" s="269"/>
      <c r="T303" s="45"/>
      <c r="U303" s="45"/>
      <c r="V303" s="265"/>
      <c r="W303" s="163"/>
      <c r="X303" s="163" t="s">
        <v>701</v>
      </c>
      <c r="Y303" s="196"/>
      <c r="Z303" s="163" t="s">
        <v>702</v>
      </c>
      <c r="AA303" s="196"/>
      <c r="AB303" s="163" t="s">
        <v>674</v>
      </c>
      <c r="AC303" s="269"/>
      <c r="AD303" s="45"/>
    </row>
    <row r="304" spans="1:30" ht="13.5" customHeight="1">
      <c r="B304" s="265"/>
      <c r="C304" s="196" t="s">
        <v>373</v>
      </c>
      <c r="D304" s="124" t="str">
        <f ca="1">IF(E310=FALSE,"",TEXT(OFFSET(Calcu!$B$225,0,H296*3),H300))</f>
        <v/>
      </c>
      <c r="E304" s="196" t="s">
        <v>374</v>
      </c>
      <c r="F304" s="124" t="str">
        <f ca="1">IF(E310=FALSE,"",TEXT(OFFSET(Calcu!$C$225,0,H296*3),H300))</f>
        <v/>
      </c>
      <c r="G304" s="196" t="s">
        <v>676</v>
      </c>
      <c r="H304" s="124" t="str">
        <f ca="1">IF(E310=FALSE,"",TEXT(OFFSET(Calcu!$D$225,0,H296*3),H300))</f>
        <v/>
      </c>
      <c r="I304" s="269"/>
      <c r="J304" s="45"/>
      <c r="K304" s="45"/>
      <c r="L304" s="265"/>
      <c r="M304" s="196" t="s">
        <v>373</v>
      </c>
      <c r="N304" s="124" t="str">
        <f ca="1">IF(O310=FALSE,"",TEXT(OFFSET(Calcu!$B$225,0,R296*3),R300))</f>
        <v/>
      </c>
      <c r="O304" s="196" t="s">
        <v>374</v>
      </c>
      <c r="P304" s="124" t="str">
        <f ca="1">IF(O310=FALSE,"",TEXT(OFFSET(Calcu!$C$225,0,R296*3),R300))</f>
        <v/>
      </c>
      <c r="Q304" s="196" t="s">
        <v>684</v>
      </c>
      <c r="R304" s="124" t="str">
        <f ca="1">IF(O310=FALSE,"",TEXT(OFFSET(Calcu!$D$225,0,R296*3),R300))</f>
        <v/>
      </c>
      <c r="S304" s="269"/>
      <c r="T304" s="45"/>
      <c r="U304" s="45"/>
      <c r="V304" s="265"/>
      <c r="W304" s="196" t="s">
        <v>373</v>
      </c>
      <c r="X304" s="124" t="str">
        <f ca="1">IF(Y310=FALSE,"",TEXT(OFFSET(Calcu!$B$225,0,AB296*3),AB300))</f>
        <v/>
      </c>
      <c r="Y304" s="196" t="s">
        <v>374</v>
      </c>
      <c r="Z304" s="124" t="str">
        <f ca="1">IF(Y310=FALSE,"",TEXT(OFFSET(Calcu!$C$225,0,AB296*3),AB300))</f>
        <v/>
      </c>
      <c r="AA304" s="196" t="s">
        <v>676</v>
      </c>
      <c r="AB304" s="124" t="str">
        <f ca="1">IF(Y310=FALSE,"",TEXT(OFFSET(Calcu!$D$225,0,AB296*3),AB300))</f>
        <v/>
      </c>
      <c r="AC304" s="269"/>
      <c r="AD304" s="45"/>
    </row>
    <row r="305" spans="1:30" ht="13.5" customHeight="1">
      <c r="B305" s="265"/>
      <c r="C305" s="196" t="s">
        <v>375</v>
      </c>
      <c r="D305" s="124" t="str">
        <f ca="1">IF(E310=FALSE,"",TEXT(OFFSET(Calcu!$B$226,0,H296*3),H300))</f>
        <v/>
      </c>
      <c r="E305" s="196" t="s">
        <v>376</v>
      </c>
      <c r="F305" s="124" t="str">
        <f ca="1">IF(E310=FALSE,"",TEXT(OFFSET(Calcu!$C$226,0,H296*3),H300))</f>
        <v/>
      </c>
      <c r="G305" s="196" t="s">
        <v>377</v>
      </c>
      <c r="H305" s="124" t="str">
        <f ca="1">IF(E310=FALSE,"",TEXT(OFFSET(Calcu!$D$226,0,H296*3),H300))</f>
        <v/>
      </c>
      <c r="I305" s="269"/>
      <c r="J305" s="45"/>
      <c r="K305" s="45"/>
      <c r="L305" s="265"/>
      <c r="M305" s="196" t="s">
        <v>375</v>
      </c>
      <c r="N305" s="124" t="str">
        <f ca="1">IF(O310=FALSE,"",TEXT(OFFSET(Calcu!$B$226,0,R296*3),R300))</f>
        <v/>
      </c>
      <c r="O305" s="196" t="s">
        <v>376</v>
      </c>
      <c r="P305" s="124" t="str">
        <f ca="1">IF(O310=FALSE,"",TEXT(OFFSET(Calcu!$C$226,0,R296*3),R300))</f>
        <v/>
      </c>
      <c r="Q305" s="196" t="s">
        <v>377</v>
      </c>
      <c r="R305" s="124" t="str">
        <f ca="1">IF(O310=FALSE,"",TEXT(OFFSET(Calcu!$D$226,0,R296*3),R300))</f>
        <v/>
      </c>
      <c r="S305" s="269"/>
      <c r="T305" s="45"/>
      <c r="U305" s="45"/>
      <c r="V305" s="265"/>
      <c r="W305" s="196" t="s">
        <v>375</v>
      </c>
      <c r="X305" s="124" t="str">
        <f ca="1">IF(Y310=FALSE,"",TEXT(OFFSET(Calcu!$B$226,0,AB296*3),AB300))</f>
        <v/>
      </c>
      <c r="Y305" s="196" t="s">
        <v>376</v>
      </c>
      <c r="Z305" s="124" t="str">
        <f ca="1">IF(Y310=FALSE,"",TEXT(OFFSET(Calcu!$C$226,0,AB296*3),AB300))</f>
        <v/>
      </c>
      <c r="AA305" s="196" t="s">
        <v>377</v>
      </c>
      <c r="AB305" s="124" t="str">
        <f ca="1">IF(Y310=FALSE,"",TEXT(OFFSET(Calcu!$D$226,0,AB296*3),AB300))</f>
        <v/>
      </c>
      <c r="AC305" s="269"/>
      <c r="AD305" s="45"/>
    </row>
    <row r="306" spans="1:30" ht="13.5" customHeight="1">
      <c r="B306" s="265"/>
      <c r="C306" s="196" t="s">
        <v>378</v>
      </c>
      <c r="D306" s="124" t="str">
        <f ca="1">IF(E310=FALSE,"",TEXT(OFFSET(Calcu!$B$227,0,H296*3),H300))</f>
        <v/>
      </c>
      <c r="E306" s="196" t="s">
        <v>379</v>
      </c>
      <c r="F306" s="124" t="str">
        <f ca="1">IF(E310=FALSE,"",TEXT(OFFSET(Calcu!$C$227,0,H296*3),H300))</f>
        <v/>
      </c>
      <c r="G306" s="196" t="s">
        <v>380</v>
      </c>
      <c r="H306" s="124" t="str">
        <f ca="1">IF(E310=FALSE,"",TEXT(OFFSET(Calcu!$D$227,0,H296*3),H300))</f>
        <v/>
      </c>
      <c r="I306" s="269"/>
      <c r="J306" s="45"/>
      <c r="K306" s="45"/>
      <c r="L306" s="265"/>
      <c r="M306" s="196" t="s">
        <v>378</v>
      </c>
      <c r="N306" s="124" t="str">
        <f ca="1">IF(O310=FALSE,"",TEXT(OFFSET(Calcu!$B$227,0,R296*3),R300))</f>
        <v/>
      </c>
      <c r="O306" s="196" t="s">
        <v>379</v>
      </c>
      <c r="P306" s="124" t="str">
        <f ca="1">IF(O310=FALSE,"",TEXT(OFFSET(Calcu!$C$227,0,R296*3),R300))</f>
        <v/>
      </c>
      <c r="Q306" s="196" t="s">
        <v>380</v>
      </c>
      <c r="R306" s="124" t="str">
        <f ca="1">IF(O310=FALSE,"",TEXT(OFFSET(Calcu!$D$227,0,R296*3),R300))</f>
        <v/>
      </c>
      <c r="S306" s="269"/>
      <c r="T306" s="45"/>
      <c r="U306" s="45"/>
      <c r="V306" s="265"/>
      <c r="W306" s="196" t="s">
        <v>378</v>
      </c>
      <c r="X306" s="124" t="str">
        <f ca="1">IF(Y310=FALSE,"",TEXT(OFFSET(Calcu!$B$227,0,AB296*3),AB300))</f>
        <v/>
      </c>
      <c r="Y306" s="196" t="s">
        <v>379</v>
      </c>
      <c r="Z306" s="124" t="str">
        <f ca="1">IF(Y310=FALSE,"",TEXT(OFFSET(Calcu!$C$227,0,AB296*3),AB300))</f>
        <v/>
      </c>
      <c r="AA306" s="196" t="s">
        <v>380</v>
      </c>
      <c r="AB306" s="124" t="str">
        <f ca="1">IF(Y310=FALSE,"",TEXT(OFFSET(Calcu!$D$227,0,AB296*3),AB300))</f>
        <v/>
      </c>
      <c r="AC306" s="269"/>
      <c r="AD306" s="45"/>
    </row>
    <row r="307" spans="1:30" ht="13.5" customHeight="1">
      <c r="B307" s="265"/>
      <c r="C307" s="196" t="s">
        <v>381</v>
      </c>
      <c r="D307" s="124" t="str">
        <f ca="1">IF(E310=FALSE,"",TEXT(OFFSET(Calcu!$B$228,0,H296*3),H300))</f>
        <v/>
      </c>
      <c r="E307" s="196" t="s">
        <v>382</v>
      </c>
      <c r="F307" s="124" t="str">
        <f ca="1">IF(E310=FALSE,"",TEXT(OFFSET(Calcu!$C$228,0,H296*3),H300))</f>
        <v/>
      </c>
      <c r="G307" s="196" t="s">
        <v>383</v>
      </c>
      <c r="H307" s="124" t="str">
        <f ca="1">IF(E310=FALSE,"",TEXT(OFFSET(Calcu!$D$228,0,H296*3),H300))</f>
        <v/>
      </c>
      <c r="I307" s="269"/>
      <c r="J307" s="45"/>
      <c r="K307" s="45"/>
      <c r="L307" s="265"/>
      <c r="M307" s="196" t="s">
        <v>381</v>
      </c>
      <c r="N307" s="124" t="str">
        <f ca="1">IF(O310=FALSE,"",TEXT(OFFSET(Calcu!$B$228,0,R296*3),R300))</f>
        <v/>
      </c>
      <c r="O307" s="196" t="s">
        <v>382</v>
      </c>
      <c r="P307" s="124" t="str">
        <f ca="1">IF(O310=FALSE,"",TEXT(OFFSET(Calcu!$C$228,0,R296*3),R300))</f>
        <v/>
      </c>
      <c r="Q307" s="196" t="s">
        <v>383</v>
      </c>
      <c r="R307" s="124" t="str">
        <f ca="1">IF(O310=FALSE,"",TEXT(OFFSET(Calcu!$D$228,0,R296*3),R300))</f>
        <v/>
      </c>
      <c r="S307" s="269"/>
      <c r="T307" s="45"/>
      <c r="U307" s="45"/>
      <c r="V307" s="265"/>
      <c r="W307" s="196" t="s">
        <v>381</v>
      </c>
      <c r="X307" s="124" t="str">
        <f ca="1">IF(Y310=FALSE,"",TEXT(OFFSET(Calcu!$B$228,0,AB296*3),AB300))</f>
        <v/>
      </c>
      <c r="Y307" s="196" t="s">
        <v>382</v>
      </c>
      <c r="Z307" s="124" t="str">
        <f ca="1">IF(Y310=FALSE,"",TEXT(OFFSET(Calcu!$C$228,0,AB296*3),AB300))</f>
        <v/>
      </c>
      <c r="AA307" s="196" t="s">
        <v>383</v>
      </c>
      <c r="AB307" s="124" t="str">
        <f ca="1">IF(Y310=FALSE,"",TEXT(OFFSET(Calcu!$D$228,0,AB296*3),AB300))</f>
        <v/>
      </c>
      <c r="AC307" s="269"/>
      <c r="AD307" s="45"/>
    </row>
    <row r="308" spans="1:30" ht="13.5" customHeight="1">
      <c r="B308" s="265"/>
      <c r="C308" s="196" t="s">
        <v>384</v>
      </c>
      <c r="D308" s="124" t="str">
        <f ca="1">IF(E310=FALSE,"",TEXT(OFFSET(Calcu!$B$229,0,H296*3),H300))</f>
        <v/>
      </c>
      <c r="E308" s="196" t="s">
        <v>385</v>
      </c>
      <c r="F308" s="124" t="str">
        <f ca="1">IF(E310=FALSE,"",TEXT(OFFSET(Calcu!$C$229,0,H296*3),H300))</f>
        <v/>
      </c>
      <c r="G308" s="196" t="s">
        <v>386</v>
      </c>
      <c r="H308" s="124" t="str">
        <f ca="1">IF(E310=FALSE,"",TEXT(OFFSET(Calcu!$D$229,0,H296*3),H300))</f>
        <v/>
      </c>
      <c r="I308" s="269"/>
      <c r="J308" s="45"/>
      <c r="K308" s="45"/>
      <c r="L308" s="265"/>
      <c r="M308" s="196" t="s">
        <v>384</v>
      </c>
      <c r="N308" s="124" t="str">
        <f ca="1">IF(O310=FALSE,"",TEXT(OFFSET(Calcu!$B$229,0,R296*3),R300))</f>
        <v/>
      </c>
      <c r="O308" s="196" t="s">
        <v>385</v>
      </c>
      <c r="P308" s="124" t="str">
        <f ca="1">IF(O310=FALSE,"",TEXT(OFFSET(Calcu!$C$229,0,R296*3),R300))</f>
        <v/>
      </c>
      <c r="Q308" s="196" t="s">
        <v>386</v>
      </c>
      <c r="R308" s="124" t="str">
        <f ca="1">IF(O310=FALSE,"",TEXT(OFFSET(Calcu!$D$229,0,R296*3),R300))</f>
        <v/>
      </c>
      <c r="S308" s="269"/>
      <c r="T308" s="45"/>
      <c r="U308" s="45"/>
      <c r="V308" s="265"/>
      <c r="W308" s="196" t="s">
        <v>384</v>
      </c>
      <c r="X308" s="124" t="str">
        <f ca="1">IF(Y310=FALSE,"",TEXT(OFFSET(Calcu!$B$229,0,AB296*3),AB300))</f>
        <v/>
      </c>
      <c r="Y308" s="196" t="s">
        <v>385</v>
      </c>
      <c r="Z308" s="124" t="str">
        <f ca="1">IF(Y310=FALSE,"",TEXT(OFFSET(Calcu!$C$229,0,AB296*3),AB300))</f>
        <v/>
      </c>
      <c r="AA308" s="196" t="s">
        <v>386</v>
      </c>
      <c r="AB308" s="124" t="str">
        <f ca="1">IF(Y310=FALSE,"",TEXT(OFFSET(Calcu!$D$229,0,AB296*3),AB300))</f>
        <v/>
      </c>
      <c r="AC308" s="269"/>
      <c r="AD308" s="45"/>
    </row>
    <row r="309" spans="1:30" ht="13.5" customHeight="1">
      <c r="B309" s="265"/>
      <c r="C309" s="196" t="s">
        <v>387</v>
      </c>
      <c r="D309" s="124" t="str">
        <f ca="1">IF(E310=FALSE,"",TEXT(OFFSET(Calcu!$B$230,0,H296*3),H300))</f>
        <v/>
      </c>
      <c r="E309" s="196" t="s">
        <v>388</v>
      </c>
      <c r="F309" s="124" t="str">
        <f ca="1">IF(E310=FALSE,"",TEXT(OFFSET(Calcu!$C$230,0,H296*3),H300))</f>
        <v/>
      </c>
      <c r="G309" s="196" t="s">
        <v>676</v>
      </c>
      <c r="H309" s="124" t="str">
        <f ca="1">IF(E310=FALSE,"",TEXT(OFFSET(Calcu!$D$230,0,H296*3),H300))</f>
        <v/>
      </c>
      <c r="I309" s="269"/>
      <c r="J309" s="45"/>
      <c r="K309" s="45"/>
      <c r="L309" s="265"/>
      <c r="M309" s="196" t="s">
        <v>387</v>
      </c>
      <c r="N309" s="124" t="str">
        <f ca="1">IF(O310=FALSE,"",TEXT(OFFSET(Calcu!$B$230,0,R296*3),R300))</f>
        <v/>
      </c>
      <c r="O309" s="196" t="s">
        <v>388</v>
      </c>
      <c r="P309" s="124" t="str">
        <f ca="1">IF(O310=FALSE,"",TEXT(OFFSET(Calcu!$C$230,0,R296*3),R300))</f>
        <v/>
      </c>
      <c r="Q309" s="196" t="s">
        <v>684</v>
      </c>
      <c r="R309" s="124" t="str">
        <f ca="1">IF(O310=FALSE,"",TEXT(OFFSET(Calcu!$D$230,0,R296*3),R300))</f>
        <v/>
      </c>
      <c r="S309" s="269"/>
      <c r="T309" s="45"/>
      <c r="U309" s="45"/>
      <c r="V309" s="265"/>
      <c r="W309" s="196" t="s">
        <v>387</v>
      </c>
      <c r="X309" s="124" t="str">
        <f ca="1">IF(Y310=FALSE,"",TEXT(OFFSET(Calcu!$B$230,0,AB296*3),AB300))</f>
        <v/>
      </c>
      <c r="Y309" s="196" t="s">
        <v>388</v>
      </c>
      <c r="Z309" s="124" t="str">
        <f ca="1">IF(Y310=FALSE,"",TEXT(OFFSET(Calcu!$C$230,0,AB296*3),AB300))</f>
        <v/>
      </c>
      <c r="AA309" s="196" t="s">
        <v>676</v>
      </c>
      <c r="AB309" s="124" t="str">
        <f ca="1">IF(Y310=FALSE,"",TEXT(OFFSET(Calcu!$D$230,0,AB296*3),AB300))</f>
        <v/>
      </c>
      <c r="AC309" s="269"/>
      <c r="AD309" s="45"/>
    </row>
    <row r="310" spans="1:30" ht="13.5" customHeight="1">
      <c r="B310" s="265"/>
      <c r="C310" s="196" t="s">
        <v>389</v>
      </c>
      <c r="D310" s="124" t="str">
        <f ca="1">IF(E310=FALSE,"",TEXT(OFFSET(Calcu!$B$231,0,H296*3),H300))</f>
        <v/>
      </c>
      <c r="E310" s="271" t="b">
        <f ca="1">OFFSET(Calcu!$AC$17,H296+1,0)</f>
        <v>0</v>
      </c>
      <c r="F310" s="28"/>
      <c r="G310" s="28"/>
      <c r="H310" s="28"/>
      <c r="I310" s="269"/>
      <c r="J310" s="45"/>
      <c r="K310" s="45"/>
      <c r="L310" s="265"/>
      <c r="M310" s="196" t="s">
        <v>389</v>
      </c>
      <c r="N310" s="124" t="str">
        <f ca="1">IF(O310=FALSE,"",TEXT(OFFSET(Calcu!$B$231,0,R296*3),R300))</f>
        <v/>
      </c>
      <c r="O310" s="271" t="b">
        <f ca="1">OFFSET(Calcu!$AC$17,R296+1,0)</f>
        <v>0</v>
      </c>
      <c r="P310" s="28"/>
      <c r="Q310" s="28"/>
      <c r="R310" s="28"/>
      <c r="S310" s="269"/>
      <c r="T310" s="45"/>
      <c r="U310" s="45"/>
      <c r="V310" s="265"/>
      <c r="W310" s="196" t="s">
        <v>389</v>
      </c>
      <c r="X310" s="124" t="str">
        <f ca="1">IF(Y310=FALSE,"",TEXT(OFFSET(Calcu!$B$231,0,AB296*3),AB300))</f>
        <v/>
      </c>
      <c r="Y310" s="271" t="b">
        <f ca="1">OFFSET(Calcu!$AC$17,AB296+1,0)</f>
        <v>0</v>
      </c>
      <c r="Z310" s="28"/>
      <c r="AA310" s="28"/>
      <c r="AB310" s="28"/>
      <c r="AC310" s="269"/>
      <c r="AD310" s="45"/>
    </row>
    <row r="311" spans="1:30" ht="13.5" customHeight="1">
      <c r="B311" s="272"/>
      <c r="C311" s="273"/>
      <c r="D311" s="273"/>
      <c r="E311" s="273"/>
      <c r="F311" s="273"/>
      <c r="G311" s="273"/>
      <c r="H311" s="274"/>
      <c r="I311" s="275"/>
      <c r="J311" s="45"/>
      <c r="K311" s="45"/>
      <c r="L311" s="272"/>
      <c r="M311" s="273"/>
      <c r="N311" s="273"/>
      <c r="O311" s="273"/>
      <c r="P311" s="273"/>
      <c r="Q311" s="273"/>
      <c r="R311" s="274"/>
      <c r="S311" s="275"/>
      <c r="T311" s="45"/>
      <c r="U311" s="45"/>
      <c r="V311" s="272"/>
      <c r="W311" s="273"/>
      <c r="X311" s="273"/>
      <c r="Y311" s="273"/>
      <c r="Z311" s="273"/>
      <c r="AA311" s="273"/>
      <c r="AB311" s="274"/>
      <c r="AC311" s="275"/>
      <c r="AD311" s="45"/>
    </row>
    <row r="312" spans="1:30" s="28" customFormat="1" ht="15" customHeight="1">
      <c r="A312" s="45"/>
      <c r="B312" s="261"/>
      <c r="C312" s="262"/>
      <c r="D312" s="262"/>
      <c r="E312" s="263"/>
      <c r="F312" s="263"/>
      <c r="G312" s="263"/>
      <c r="H312" s="263"/>
      <c r="I312" s="264"/>
      <c r="J312" s="25"/>
      <c r="K312" s="25"/>
      <c r="L312" s="261"/>
      <c r="M312" s="262"/>
      <c r="N312" s="262"/>
      <c r="O312" s="263"/>
      <c r="P312" s="263"/>
      <c r="Q312" s="263"/>
      <c r="R312" s="263"/>
      <c r="S312" s="264"/>
      <c r="T312" s="25"/>
      <c r="U312" s="25"/>
      <c r="V312" s="261"/>
      <c r="W312" s="262"/>
      <c r="X312" s="262"/>
      <c r="Y312" s="263"/>
      <c r="Z312" s="263"/>
      <c r="AA312" s="263"/>
      <c r="AB312" s="263"/>
      <c r="AC312" s="264"/>
      <c r="AD312" s="25"/>
    </row>
    <row r="313" spans="1:30" ht="13.5" customHeight="1">
      <c r="B313" s="265"/>
      <c r="C313" s="45" t="s">
        <v>696</v>
      </c>
      <c r="D313" s="28"/>
      <c r="E313" s="28"/>
      <c r="F313" s="25"/>
      <c r="G313" s="266" t="s">
        <v>686</v>
      </c>
      <c r="H313" s="267">
        <f>H296+3</f>
        <v>54</v>
      </c>
      <c r="I313" s="268"/>
      <c r="J313" s="25"/>
      <c r="K313" s="25"/>
      <c r="L313" s="265"/>
      <c r="M313" s="45" t="s">
        <v>696</v>
      </c>
      <c r="N313" s="28"/>
      <c r="O313" s="28"/>
      <c r="P313" s="25"/>
      <c r="Q313" s="266" t="s">
        <v>663</v>
      </c>
      <c r="R313" s="267">
        <f>H313+1</f>
        <v>55</v>
      </c>
      <c r="S313" s="268"/>
      <c r="T313" s="25"/>
      <c r="U313" s="25"/>
      <c r="V313" s="265"/>
      <c r="W313" s="45" t="s">
        <v>678</v>
      </c>
      <c r="X313" s="28"/>
      <c r="Y313" s="28"/>
      <c r="Z313" s="25"/>
      <c r="AA313" s="266" t="s">
        <v>663</v>
      </c>
      <c r="AB313" s="267">
        <f>R313+1</f>
        <v>56</v>
      </c>
      <c r="AC313" s="268"/>
      <c r="AD313" s="25"/>
    </row>
    <row r="314" spans="1:30" ht="13.5" customHeight="1">
      <c r="B314" s="265"/>
      <c r="C314" s="163"/>
      <c r="D314" s="126" t="s">
        <v>669</v>
      </c>
      <c r="E314" s="126" t="s">
        <v>697</v>
      </c>
      <c r="F314" s="126" t="s">
        <v>172</v>
      </c>
      <c r="G314" s="126" t="s">
        <v>687</v>
      </c>
      <c r="H314" s="126" t="s">
        <v>688</v>
      </c>
      <c r="I314" s="269"/>
      <c r="J314" s="45"/>
      <c r="K314" s="45"/>
      <c r="L314" s="265"/>
      <c r="M314" s="163"/>
      <c r="N314" s="126" t="s">
        <v>669</v>
      </c>
      <c r="O314" s="126" t="s">
        <v>679</v>
      </c>
      <c r="P314" s="126" t="s">
        <v>172</v>
      </c>
      <c r="Q314" s="126" t="s">
        <v>670</v>
      </c>
      <c r="R314" s="126" t="s">
        <v>688</v>
      </c>
      <c r="S314" s="269"/>
      <c r="T314" s="45"/>
      <c r="U314" s="45"/>
      <c r="V314" s="265"/>
      <c r="W314" s="163"/>
      <c r="X314" s="126" t="s">
        <v>690</v>
      </c>
      <c r="Y314" s="126" t="s">
        <v>679</v>
      </c>
      <c r="Z314" s="126" t="s">
        <v>172</v>
      </c>
      <c r="AA314" s="126" t="s">
        <v>670</v>
      </c>
      <c r="AB314" s="126" t="s">
        <v>688</v>
      </c>
      <c r="AC314" s="269"/>
      <c r="AD314" s="45"/>
    </row>
    <row r="315" spans="1:30" ht="13.5" customHeight="1">
      <c r="B315" s="265"/>
      <c r="C315" s="163" t="s">
        <v>671</v>
      </c>
      <c r="D315" s="124" t="e">
        <f ca="1">TEXT(OFFSET(Calcu!$P$17,H313+1,0),H316)</f>
        <v>#DIV/0!</v>
      </c>
      <c r="E315" s="124" t="e">
        <f ca="1">TEXT(OFFSET(Calcu!$Q$17,H313+1,0),H316)</f>
        <v>#N/A</v>
      </c>
      <c r="F315" s="195">
        <f ca="1">OFFSET(Calcu!$R$17,H313+1,0)</f>
        <v>0</v>
      </c>
      <c r="G315" s="124">
        <f ca="1">OFFSET(Calcu!$S$17,H313+1,0)</f>
        <v>0</v>
      </c>
      <c r="H315" s="124">
        <f ca="1">OFFSET(Calcu!$Y$17,H313+1,0)</f>
        <v>0</v>
      </c>
      <c r="I315" s="269"/>
      <c r="J315" s="45"/>
      <c r="K315" s="45"/>
      <c r="L315" s="265"/>
      <c r="M315" s="163" t="s">
        <v>671</v>
      </c>
      <c r="N315" s="124" t="e">
        <f ca="1">TEXT(OFFSET(Calcu!$P$17,R313+1,0),R316)</f>
        <v>#DIV/0!</v>
      </c>
      <c r="O315" s="124" t="e">
        <f ca="1">TEXT(OFFSET(Calcu!$Q$17,R313+1,0),R316)</f>
        <v>#N/A</v>
      </c>
      <c r="P315" s="195">
        <f ca="1">OFFSET(Calcu!$R$17,R313+1,0)</f>
        <v>0</v>
      </c>
      <c r="Q315" s="124">
        <f ca="1">OFFSET(Calcu!$S$17,R313+1,0)</f>
        <v>0</v>
      </c>
      <c r="R315" s="124">
        <f ca="1">OFFSET(Calcu!$Y$17,R313+1,0)</f>
        <v>0</v>
      </c>
      <c r="S315" s="269"/>
      <c r="T315" s="45"/>
      <c r="U315" s="45"/>
      <c r="V315" s="265"/>
      <c r="W315" s="163" t="s">
        <v>671</v>
      </c>
      <c r="X315" s="124" t="e">
        <f ca="1">TEXT(OFFSET(Calcu!$P$17,AB313+1,0),AB316)</f>
        <v>#DIV/0!</v>
      </c>
      <c r="Y315" s="124" t="e">
        <f ca="1">TEXT(OFFSET(Calcu!$Q$17,AB313+1,0),AB316)</f>
        <v>#N/A</v>
      </c>
      <c r="Z315" s="195">
        <f ca="1">OFFSET(Calcu!$R$17,AB313+1,0)</f>
        <v>0</v>
      </c>
      <c r="AA315" s="124">
        <f ca="1">OFFSET(Calcu!$S$17,AB313+1,0)</f>
        <v>0</v>
      </c>
      <c r="AB315" s="124">
        <f ca="1">OFFSET(Calcu!$Y$17,AB313+1,0)</f>
        <v>0</v>
      </c>
      <c r="AC315" s="269"/>
      <c r="AD315" s="45"/>
    </row>
    <row r="316" spans="1:30" ht="13.5" customHeight="1">
      <c r="B316" s="265"/>
      <c r="C316" s="163" t="s">
        <v>681</v>
      </c>
      <c r="D316" s="124" t="e">
        <f ca="1">TEXT(OFFSET(Calcu!$L$17,H313+1,0),H316)</f>
        <v>#DIV/0!</v>
      </c>
      <c r="E316" s="124" t="e">
        <f ca="1">TEXT(OFFSET(Calcu!$M$17,H313+1,0),H316)</f>
        <v>#DIV/0!</v>
      </c>
      <c r="F316" s="195">
        <f ca="1">OFFSET(Calcu!$I$17,H313+1,0)</f>
        <v>0</v>
      </c>
      <c r="G316" s="124"/>
      <c r="H316" s="270" t="e">
        <f ca="1">OFFSET(Calcu!$BE$17,H313+1,0)</f>
        <v>#N/A</v>
      </c>
      <c r="I316" s="269"/>
      <c r="J316" s="45"/>
      <c r="K316" s="45"/>
      <c r="L316" s="265"/>
      <c r="M316" s="163" t="s">
        <v>681</v>
      </c>
      <c r="N316" s="124" t="e">
        <f ca="1">TEXT(OFFSET(Calcu!$L$17,R313+1,0),R316)</f>
        <v>#DIV/0!</v>
      </c>
      <c r="O316" s="124" t="e">
        <f ca="1">TEXT(OFFSET(Calcu!$M$17,R313+1,0),R316)</f>
        <v>#DIV/0!</v>
      </c>
      <c r="P316" s="195">
        <f ca="1">OFFSET(Calcu!$I$17,R313+1,0)</f>
        <v>0</v>
      </c>
      <c r="Q316" s="124"/>
      <c r="R316" s="270" t="e">
        <f ca="1">OFFSET(Calcu!$BE$17,R313+1,0)</f>
        <v>#N/A</v>
      </c>
      <c r="S316" s="269"/>
      <c r="T316" s="45"/>
      <c r="U316" s="45"/>
      <c r="V316" s="265"/>
      <c r="W316" s="163" t="s">
        <v>692</v>
      </c>
      <c r="X316" s="124" t="e">
        <f ca="1">TEXT(OFFSET(Calcu!$L$17,AB313+1,0),AB316)</f>
        <v>#DIV/0!</v>
      </c>
      <c r="Y316" s="124" t="e">
        <f ca="1">TEXT(OFFSET(Calcu!$M$17,AB313+1,0),AB316)</f>
        <v>#DIV/0!</v>
      </c>
      <c r="Z316" s="195">
        <f ca="1">OFFSET(Calcu!$I$17,AB313+1,0)</f>
        <v>0</v>
      </c>
      <c r="AA316" s="124"/>
      <c r="AB316" s="270" t="e">
        <f ca="1">OFFSET(Calcu!$BE$17,AB313+1,0)</f>
        <v>#N/A</v>
      </c>
      <c r="AC316" s="269"/>
      <c r="AD316" s="45"/>
    </row>
    <row r="317" spans="1:30" ht="13.5" customHeight="1">
      <c r="B317" s="265"/>
      <c r="C317" s="163" t="s">
        <v>694</v>
      </c>
      <c r="D317" s="124" t="e">
        <f ca="1">TEXT(OFFSET(Calcu!$U$17,H313+1,0),H316)</f>
        <v>#DIV/0!</v>
      </c>
      <c r="E317" s="124" t="e">
        <f ca="1">TEXT(OFFSET(Calcu!$V$17,H313+1,0),H316)</f>
        <v>#N/A</v>
      </c>
      <c r="F317" s="195">
        <f ca="1">OFFSET(Calcu!$W$17,H313+1,0)</f>
        <v>0</v>
      </c>
      <c r="G317" s="124">
        <f ca="1">OFFSET(Calcu!$X$17,H313+1,0)</f>
        <v>0</v>
      </c>
      <c r="H317" s="270" t="e">
        <f ca="1">OFFSET(Calcu!$BF$17,H313+1,0)</f>
        <v>#N/A</v>
      </c>
      <c r="I317" s="269"/>
      <c r="J317" s="45"/>
      <c r="K317" s="45"/>
      <c r="L317" s="265"/>
      <c r="M317" s="163" t="s">
        <v>694</v>
      </c>
      <c r="N317" s="124" t="e">
        <f ca="1">TEXT(OFFSET(Calcu!$U$17,R313+1,0),R316)</f>
        <v>#DIV/0!</v>
      </c>
      <c r="O317" s="124" t="e">
        <f ca="1">TEXT(OFFSET(Calcu!$V$17,R313+1,0),R316)</f>
        <v>#N/A</v>
      </c>
      <c r="P317" s="195">
        <f ca="1">OFFSET(Calcu!$W$17,R313+1,0)</f>
        <v>0</v>
      </c>
      <c r="Q317" s="124">
        <f ca="1">OFFSET(Calcu!$X$17,R313+1,0)</f>
        <v>0</v>
      </c>
      <c r="R317" s="270" t="e">
        <f ca="1">OFFSET(Calcu!$BF$17,R313+1,0)</f>
        <v>#N/A</v>
      </c>
      <c r="S317" s="269"/>
      <c r="T317" s="45"/>
      <c r="U317" s="45"/>
      <c r="V317" s="265"/>
      <c r="W317" s="163" t="s">
        <v>672</v>
      </c>
      <c r="X317" s="124" t="e">
        <f ca="1">TEXT(OFFSET(Calcu!$U$17,AB313+1,0),AB316)</f>
        <v>#DIV/0!</v>
      </c>
      <c r="Y317" s="124" t="e">
        <f ca="1">TEXT(OFFSET(Calcu!$V$17,AB313+1,0),AB316)</f>
        <v>#N/A</v>
      </c>
      <c r="Z317" s="195">
        <f ca="1">OFFSET(Calcu!$W$17,AB313+1,0)</f>
        <v>0</v>
      </c>
      <c r="AA317" s="124">
        <f ca="1">OFFSET(Calcu!$X$17,AB313+1,0)</f>
        <v>0</v>
      </c>
      <c r="AB317" s="270" t="e">
        <f ca="1">OFFSET(Calcu!$BF$17,AB313+1,0)</f>
        <v>#N/A</v>
      </c>
      <c r="AC317" s="269"/>
      <c r="AD317" s="45"/>
    </row>
    <row r="318" spans="1:30" ht="13.5" customHeight="1">
      <c r="B318" s="265"/>
      <c r="C318" s="28"/>
      <c r="D318" s="28"/>
      <c r="E318" s="28"/>
      <c r="F318" s="28"/>
      <c r="G318" s="28"/>
      <c r="H318" s="45"/>
      <c r="I318" s="269"/>
      <c r="J318" s="45"/>
      <c r="K318" s="45"/>
      <c r="L318" s="265"/>
      <c r="M318" s="28"/>
      <c r="N318" s="28"/>
      <c r="O318" s="28"/>
      <c r="P318" s="28"/>
      <c r="Q318" s="28"/>
      <c r="R318" s="45"/>
      <c r="S318" s="269"/>
      <c r="T318" s="45"/>
      <c r="U318" s="45"/>
      <c r="V318" s="265"/>
      <c r="W318" s="28"/>
      <c r="X318" s="28"/>
      <c r="Y318" s="28"/>
      <c r="Z318" s="28"/>
      <c r="AA318" s="28"/>
      <c r="AB318" s="45"/>
      <c r="AC318" s="269"/>
      <c r="AD318" s="45"/>
    </row>
    <row r="319" spans="1:30" ht="13.5" customHeight="1">
      <c r="B319" s="265"/>
      <c r="C319" s="45" t="s">
        <v>673</v>
      </c>
      <c r="D319" s="28"/>
      <c r="E319" s="28"/>
      <c r="F319" s="28"/>
      <c r="G319" s="28"/>
      <c r="H319" s="45"/>
      <c r="I319" s="269"/>
      <c r="J319" s="45"/>
      <c r="K319" s="45"/>
      <c r="L319" s="265"/>
      <c r="M319" s="45" t="s">
        <v>673</v>
      </c>
      <c r="N319" s="28"/>
      <c r="O319" s="28"/>
      <c r="P319" s="28"/>
      <c r="Q319" s="28"/>
      <c r="R319" s="45"/>
      <c r="S319" s="269"/>
      <c r="T319" s="45"/>
      <c r="U319" s="45"/>
      <c r="V319" s="265"/>
      <c r="W319" s="45" t="s">
        <v>673</v>
      </c>
      <c r="X319" s="28"/>
      <c r="Y319" s="28"/>
      <c r="Z319" s="28"/>
      <c r="AA319" s="28"/>
      <c r="AB319" s="45"/>
      <c r="AC319" s="269"/>
      <c r="AD319" s="45"/>
    </row>
    <row r="320" spans="1:30" ht="13.5" customHeight="1">
      <c r="B320" s="265"/>
      <c r="C320" s="163"/>
      <c r="D320" s="163" t="s">
        <v>701</v>
      </c>
      <c r="E320" s="196"/>
      <c r="F320" s="163" t="s">
        <v>702</v>
      </c>
      <c r="G320" s="196"/>
      <c r="H320" s="163" t="s">
        <v>689</v>
      </c>
      <c r="I320" s="269"/>
      <c r="J320" s="45"/>
      <c r="K320" s="45"/>
      <c r="L320" s="265"/>
      <c r="M320" s="163"/>
      <c r="N320" s="163" t="s">
        <v>701</v>
      </c>
      <c r="O320" s="196"/>
      <c r="P320" s="163" t="s">
        <v>702</v>
      </c>
      <c r="Q320" s="196"/>
      <c r="R320" s="163" t="s">
        <v>674</v>
      </c>
      <c r="S320" s="269"/>
      <c r="T320" s="45"/>
      <c r="U320" s="45"/>
      <c r="V320" s="265"/>
      <c r="W320" s="163"/>
      <c r="X320" s="163" t="s">
        <v>701</v>
      </c>
      <c r="Y320" s="196"/>
      <c r="Z320" s="163" t="s">
        <v>702</v>
      </c>
      <c r="AA320" s="196"/>
      <c r="AB320" s="163" t="s">
        <v>689</v>
      </c>
      <c r="AC320" s="269"/>
      <c r="AD320" s="45"/>
    </row>
    <row r="321" spans="1:30" ht="13.5" customHeight="1">
      <c r="B321" s="265"/>
      <c r="C321" s="196" t="s">
        <v>373</v>
      </c>
      <c r="D321" s="124" t="str">
        <f ca="1">IF(E327=FALSE,"",TEXT(OFFSET(Calcu!$B$225,0,H313*3),H317))</f>
        <v/>
      </c>
      <c r="E321" s="196" t="s">
        <v>374</v>
      </c>
      <c r="F321" s="124" t="str">
        <f ca="1">IF(E327=FALSE,"",TEXT(OFFSET(Calcu!$C$225,0,H313*3),H317))</f>
        <v/>
      </c>
      <c r="G321" s="196" t="s">
        <v>684</v>
      </c>
      <c r="H321" s="124" t="str">
        <f ca="1">IF(E327=FALSE,"",TEXT(OFFSET(Calcu!$D$225,0,H313*3),H317))</f>
        <v/>
      </c>
      <c r="I321" s="269"/>
      <c r="J321" s="45"/>
      <c r="K321" s="45"/>
      <c r="L321" s="265"/>
      <c r="M321" s="196" t="s">
        <v>373</v>
      </c>
      <c r="N321" s="124" t="str">
        <f ca="1">IF(O327=FALSE,"",TEXT(OFFSET(Calcu!$B$225,0,R313*3),R317))</f>
        <v/>
      </c>
      <c r="O321" s="196" t="s">
        <v>374</v>
      </c>
      <c r="P321" s="124" t="str">
        <f ca="1">IF(O327=FALSE,"",TEXT(OFFSET(Calcu!$C$225,0,R313*3),R317))</f>
        <v/>
      </c>
      <c r="Q321" s="196" t="s">
        <v>684</v>
      </c>
      <c r="R321" s="124" t="str">
        <f ca="1">IF(O327=FALSE,"",TEXT(OFFSET(Calcu!$D$225,0,R313*3),R317))</f>
        <v/>
      </c>
      <c r="S321" s="269"/>
      <c r="T321" s="45"/>
      <c r="U321" s="45"/>
      <c r="V321" s="265"/>
      <c r="W321" s="196" t="s">
        <v>373</v>
      </c>
      <c r="X321" s="124" t="str">
        <f ca="1">IF(Y327=FALSE,"",TEXT(OFFSET(Calcu!$B$225,0,AB313*3),AB317))</f>
        <v/>
      </c>
      <c r="Y321" s="196" t="s">
        <v>374</v>
      </c>
      <c r="Z321" s="124" t="str">
        <f ca="1">IF(Y327=FALSE,"",TEXT(OFFSET(Calcu!$C$225,0,AB313*3),AB317))</f>
        <v/>
      </c>
      <c r="AA321" s="196" t="s">
        <v>684</v>
      </c>
      <c r="AB321" s="124" t="str">
        <f ca="1">IF(Y327=FALSE,"",TEXT(OFFSET(Calcu!$D$225,0,AB313*3),AB317))</f>
        <v/>
      </c>
      <c r="AC321" s="269"/>
      <c r="AD321" s="45"/>
    </row>
    <row r="322" spans="1:30" ht="13.5" customHeight="1">
      <c r="B322" s="265"/>
      <c r="C322" s="196" t="s">
        <v>375</v>
      </c>
      <c r="D322" s="124" t="str">
        <f ca="1">IF(E327=FALSE,"",TEXT(OFFSET(Calcu!$B$226,0,H313*3),H317))</f>
        <v/>
      </c>
      <c r="E322" s="196" t="s">
        <v>376</v>
      </c>
      <c r="F322" s="124" t="str">
        <f ca="1">IF(E327=FALSE,"",TEXT(OFFSET(Calcu!$C$226,0,H313*3),H317))</f>
        <v/>
      </c>
      <c r="G322" s="196" t="s">
        <v>377</v>
      </c>
      <c r="H322" s="124" t="str">
        <f ca="1">IF(E327=FALSE,"",TEXT(OFFSET(Calcu!$D$226,0,H313*3),H317))</f>
        <v/>
      </c>
      <c r="I322" s="269"/>
      <c r="J322" s="45"/>
      <c r="K322" s="45"/>
      <c r="L322" s="265"/>
      <c r="M322" s="196" t="s">
        <v>375</v>
      </c>
      <c r="N322" s="124" t="str">
        <f ca="1">IF(O327=FALSE,"",TEXT(OFFSET(Calcu!$B$226,0,R313*3),R317))</f>
        <v/>
      </c>
      <c r="O322" s="196" t="s">
        <v>376</v>
      </c>
      <c r="P322" s="124" t="str">
        <f ca="1">IF(O327=FALSE,"",TEXT(OFFSET(Calcu!$C$226,0,R313*3),R317))</f>
        <v/>
      </c>
      <c r="Q322" s="196" t="s">
        <v>377</v>
      </c>
      <c r="R322" s="124" t="str">
        <f ca="1">IF(O327=FALSE,"",TEXT(OFFSET(Calcu!$D$226,0,R313*3),R317))</f>
        <v/>
      </c>
      <c r="S322" s="269"/>
      <c r="T322" s="45"/>
      <c r="U322" s="45"/>
      <c r="V322" s="265"/>
      <c r="W322" s="196" t="s">
        <v>375</v>
      </c>
      <c r="X322" s="124" t="str">
        <f ca="1">IF(Y327=FALSE,"",TEXT(OFFSET(Calcu!$B$226,0,AB313*3),AB317))</f>
        <v/>
      </c>
      <c r="Y322" s="196" t="s">
        <v>376</v>
      </c>
      <c r="Z322" s="124" t="str">
        <f ca="1">IF(Y327=FALSE,"",TEXT(OFFSET(Calcu!$C$226,0,AB313*3),AB317))</f>
        <v/>
      </c>
      <c r="AA322" s="196" t="s">
        <v>377</v>
      </c>
      <c r="AB322" s="124" t="str">
        <f ca="1">IF(Y327=FALSE,"",TEXT(OFFSET(Calcu!$D$226,0,AB313*3),AB317))</f>
        <v/>
      </c>
      <c r="AC322" s="269"/>
      <c r="AD322" s="45"/>
    </row>
    <row r="323" spans="1:30" ht="13.5" customHeight="1">
      <c r="B323" s="265"/>
      <c r="C323" s="196" t="s">
        <v>378</v>
      </c>
      <c r="D323" s="124" t="str">
        <f ca="1">IF(E327=FALSE,"",TEXT(OFFSET(Calcu!$B$227,0,H313*3),H317))</f>
        <v/>
      </c>
      <c r="E323" s="196" t="s">
        <v>379</v>
      </c>
      <c r="F323" s="124" t="str">
        <f ca="1">IF(E327=FALSE,"",TEXT(OFFSET(Calcu!$C$227,0,H313*3),H317))</f>
        <v/>
      </c>
      <c r="G323" s="196" t="s">
        <v>380</v>
      </c>
      <c r="H323" s="124" t="str">
        <f ca="1">IF(E327=FALSE,"",TEXT(OFFSET(Calcu!$D$227,0,H313*3),H317))</f>
        <v/>
      </c>
      <c r="I323" s="269"/>
      <c r="J323" s="45"/>
      <c r="K323" s="45"/>
      <c r="L323" s="265"/>
      <c r="M323" s="196" t="s">
        <v>378</v>
      </c>
      <c r="N323" s="124" t="str">
        <f ca="1">IF(O327=FALSE,"",TEXT(OFFSET(Calcu!$B$227,0,R313*3),R317))</f>
        <v/>
      </c>
      <c r="O323" s="196" t="s">
        <v>379</v>
      </c>
      <c r="P323" s="124" t="str">
        <f ca="1">IF(O327=FALSE,"",TEXT(OFFSET(Calcu!$C$227,0,R313*3),R317))</f>
        <v/>
      </c>
      <c r="Q323" s="196" t="s">
        <v>380</v>
      </c>
      <c r="R323" s="124" t="str">
        <f ca="1">IF(O327=FALSE,"",TEXT(OFFSET(Calcu!$D$227,0,R313*3),R317))</f>
        <v/>
      </c>
      <c r="S323" s="269"/>
      <c r="T323" s="45"/>
      <c r="U323" s="45"/>
      <c r="V323" s="265"/>
      <c r="W323" s="196" t="s">
        <v>378</v>
      </c>
      <c r="X323" s="124" t="str">
        <f ca="1">IF(Y327=FALSE,"",TEXT(OFFSET(Calcu!$B$227,0,AB313*3),AB317))</f>
        <v/>
      </c>
      <c r="Y323" s="196" t="s">
        <v>379</v>
      </c>
      <c r="Z323" s="124" t="str">
        <f ca="1">IF(Y327=FALSE,"",TEXT(OFFSET(Calcu!$C$227,0,AB313*3),AB317))</f>
        <v/>
      </c>
      <c r="AA323" s="196" t="s">
        <v>380</v>
      </c>
      <c r="AB323" s="124" t="str">
        <f ca="1">IF(Y327=FALSE,"",TEXT(OFFSET(Calcu!$D$227,0,AB313*3),AB317))</f>
        <v/>
      </c>
      <c r="AC323" s="269"/>
      <c r="AD323" s="45"/>
    </row>
    <row r="324" spans="1:30" ht="13.5" customHeight="1">
      <c r="B324" s="265"/>
      <c r="C324" s="196" t="s">
        <v>381</v>
      </c>
      <c r="D324" s="124" t="str">
        <f ca="1">IF(E327=FALSE,"",TEXT(OFFSET(Calcu!$B$228,0,H313*3),H317))</f>
        <v/>
      </c>
      <c r="E324" s="196" t="s">
        <v>382</v>
      </c>
      <c r="F324" s="124" t="str">
        <f ca="1">IF(E327=FALSE,"",TEXT(OFFSET(Calcu!$C$228,0,H313*3),H317))</f>
        <v/>
      </c>
      <c r="G324" s="196" t="s">
        <v>383</v>
      </c>
      <c r="H324" s="124" t="str">
        <f ca="1">IF(E327=FALSE,"",TEXT(OFFSET(Calcu!$D$228,0,H313*3),H317))</f>
        <v/>
      </c>
      <c r="I324" s="269"/>
      <c r="J324" s="45"/>
      <c r="K324" s="45"/>
      <c r="L324" s="265"/>
      <c r="M324" s="196" t="s">
        <v>381</v>
      </c>
      <c r="N324" s="124" t="str">
        <f ca="1">IF(O327=FALSE,"",TEXT(OFFSET(Calcu!$B$228,0,R313*3),R317))</f>
        <v/>
      </c>
      <c r="O324" s="196" t="s">
        <v>382</v>
      </c>
      <c r="P324" s="124" t="str">
        <f ca="1">IF(O327=FALSE,"",TEXT(OFFSET(Calcu!$C$228,0,R313*3),R317))</f>
        <v/>
      </c>
      <c r="Q324" s="196" t="s">
        <v>383</v>
      </c>
      <c r="R324" s="124" t="str">
        <f ca="1">IF(O327=FALSE,"",TEXT(OFFSET(Calcu!$D$228,0,R313*3),R317))</f>
        <v/>
      </c>
      <c r="S324" s="269"/>
      <c r="T324" s="45"/>
      <c r="U324" s="45"/>
      <c r="V324" s="265"/>
      <c r="W324" s="196" t="s">
        <v>381</v>
      </c>
      <c r="X324" s="124" t="str">
        <f ca="1">IF(Y327=FALSE,"",TEXT(OFFSET(Calcu!$B$228,0,AB313*3),AB317))</f>
        <v/>
      </c>
      <c r="Y324" s="196" t="s">
        <v>382</v>
      </c>
      <c r="Z324" s="124" t="str">
        <f ca="1">IF(Y327=FALSE,"",TEXT(OFFSET(Calcu!$C$228,0,AB313*3),AB317))</f>
        <v/>
      </c>
      <c r="AA324" s="196" t="s">
        <v>383</v>
      </c>
      <c r="AB324" s="124" t="str">
        <f ca="1">IF(Y327=FALSE,"",TEXT(OFFSET(Calcu!$D$228,0,AB313*3),AB317))</f>
        <v/>
      </c>
      <c r="AC324" s="269"/>
      <c r="AD324" s="45"/>
    </row>
    <row r="325" spans="1:30" ht="13.5" customHeight="1">
      <c r="B325" s="265"/>
      <c r="C325" s="196" t="s">
        <v>384</v>
      </c>
      <c r="D325" s="124" t="str">
        <f ca="1">IF(E327=FALSE,"",TEXT(OFFSET(Calcu!$B$229,0,H313*3),H317))</f>
        <v/>
      </c>
      <c r="E325" s="196" t="s">
        <v>385</v>
      </c>
      <c r="F325" s="124" t="str">
        <f ca="1">IF(E327=FALSE,"",TEXT(OFFSET(Calcu!$C$229,0,H313*3),H317))</f>
        <v/>
      </c>
      <c r="G325" s="196" t="s">
        <v>386</v>
      </c>
      <c r="H325" s="124" t="str">
        <f ca="1">IF(E327=FALSE,"",TEXT(OFFSET(Calcu!$D$229,0,H313*3),H317))</f>
        <v/>
      </c>
      <c r="I325" s="269"/>
      <c r="J325" s="45"/>
      <c r="K325" s="45"/>
      <c r="L325" s="265"/>
      <c r="M325" s="196" t="s">
        <v>384</v>
      </c>
      <c r="N325" s="124" t="str">
        <f ca="1">IF(O327=FALSE,"",TEXT(OFFSET(Calcu!$B$229,0,R313*3),R317))</f>
        <v/>
      </c>
      <c r="O325" s="196" t="s">
        <v>385</v>
      </c>
      <c r="P325" s="124" t="str">
        <f ca="1">IF(O327=FALSE,"",TEXT(OFFSET(Calcu!$C$229,0,R313*3),R317))</f>
        <v/>
      </c>
      <c r="Q325" s="196" t="s">
        <v>386</v>
      </c>
      <c r="R325" s="124" t="str">
        <f ca="1">IF(O327=FALSE,"",TEXT(OFFSET(Calcu!$D$229,0,R313*3),R317))</f>
        <v/>
      </c>
      <c r="S325" s="269"/>
      <c r="T325" s="45"/>
      <c r="U325" s="45"/>
      <c r="V325" s="265"/>
      <c r="W325" s="196" t="s">
        <v>384</v>
      </c>
      <c r="X325" s="124" t="str">
        <f ca="1">IF(Y327=FALSE,"",TEXT(OFFSET(Calcu!$B$229,0,AB313*3),AB317))</f>
        <v/>
      </c>
      <c r="Y325" s="196" t="s">
        <v>385</v>
      </c>
      <c r="Z325" s="124" t="str">
        <f ca="1">IF(Y327=FALSE,"",TEXT(OFFSET(Calcu!$C$229,0,AB313*3),AB317))</f>
        <v/>
      </c>
      <c r="AA325" s="196" t="s">
        <v>386</v>
      </c>
      <c r="AB325" s="124" t="str">
        <f ca="1">IF(Y327=FALSE,"",TEXT(OFFSET(Calcu!$D$229,0,AB313*3),AB317))</f>
        <v/>
      </c>
      <c r="AC325" s="269"/>
      <c r="AD325" s="45"/>
    </row>
    <row r="326" spans="1:30" ht="13.5" customHeight="1">
      <c r="B326" s="265"/>
      <c r="C326" s="196" t="s">
        <v>387</v>
      </c>
      <c r="D326" s="124" t="str">
        <f ca="1">IF(E327=FALSE,"",TEXT(OFFSET(Calcu!$B$230,0,H313*3),H317))</f>
        <v/>
      </c>
      <c r="E326" s="196" t="s">
        <v>388</v>
      </c>
      <c r="F326" s="124" t="str">
        <f ca="1">IF(E327=FALSE,"",TEXT(OFFSET(Calcu!$C$230,0,H313*3),H317))</f>
        <v/>
      </c>
      <c r="G326" s="196" t="s">
        <v>676</v>
      </c>
      <c r="H326" s="124" t="str">
        <f ca="1">IF(E327=FALSE,"",TEXT(OFFSET(Calcu!$D$230,0,H313*3),H317))</f>
        <v/>
      </c>
      <c r="I326" s="269"/>
      <c r="J326" s="45"/>
      <c r="K326" s="45"/>
      <c r="L326" s="265"/>
      <c r="M326" s="196" t="s">
        <v>387</v>
      </c>
      <c r="N326" s="124" t="str">
        <f ca="1">IF(O327=FALSE,"",TEXT(OFFSET(Calcu!$B$230,0,R313*3),R317))</f>
        <v/>
      </c>
      <c r="O326" s="196" t="s">
        <v>388</v>
      </c>
      <c r="P326" s="124" t="str">
        <f ca="1">IF(O327=FALSE,"",TEXT(OFFSET(Calcu!$C$230,0,R313*3),R317))</f>
        <v/>
      </c>
      <c r="Q326" s="196" t="s">
        <v>684</v>
      </c>
      <c r="R326" s="124" t="str">
        <f ca="1">IF(O327=FALSE,"",TEXT(OFFSET(Calcu!$D$230,0,R313*3),R317))</f>
        <v/>
      </c>
      <c r="S326" s="269"/>
      <c r="T326" s="45"/>
      <c r="U326" s="45"/>
      <c r="V326" s="265"/>
      <c r="W326" s="196" t="s">
        <v>387</v>
      </c>
      <c r="X326" s="124" t="str">
        <f ca="1">IF(Y327=FALSE,"",TEXT(OFFSET(Calcu!$B$230,0,AB313*3),AB317))</f>
        <v/>
      </c>
      <c r="Y326" s="196" t="s">
        <v>388</v>
      </c>
      <c r="Z326" s="124" t="str">
        <f ca="1">IF(Y327=FALSE,"",TEXT(OFFSET(Calcu!$C$230,0,AB313*3),AB317))</f>
        <v/>
      </c>
      <c r="AA326" s="196" t="s">
        <v>676</v>
      </c>
      <c r="AB326" s="124" t="str">
        <f ca="1">IF(Y327=FALSE,"",TEXT(OFFSET(Calcu!$D$230,0,AB313*3),AB317))</f>
        <v/>
      </c>
      <c r="AC326" s="269"/>
      <c r="AD326" s="45"/>
    </row>
    <row r="327" spans="1:30" ht="13.5" customHeight="1">
      <c r="B327" s="265"/>
      <c r="C327" s="196" t="s">
        <v>389</v>
      </c>
      <c r="D327" s="124" t="str">
        <f ca="1">IF(E327=FALSE,"",TEXT(OFFSET(Calcu!$B$231,0,H313*3),H317))</f>
        <v/>
      </c>
      <c r="E327" s="271" t="b">
        <f ca="1">OFFSET(Calcu!$AC$17,H313+1,0)</f>
        <v>0</v>
      </c>
      <c r="F327" s="28"/>
      <c r="G327" s="28"/>
      <c r="H327" s="28"/>
      <c r="I327" s="269"/>
      <c r="J327" s="45"/>
      <c r="K327" s="45"/>
      <c r="L327" s="265"/>
      <c r="M327" s="196" t="s">
        <v>389</v>
      </c>
      <c r="N327" s="124" t="str">
        <f ca="1">IF(O327=FALSE,"",TEXT(OFFSET(Calcu!$B$231,0,R313*3),R317))</f>
        <v/>
      </c>
      <c r="O327" s="271" t="b">
        <f ca="1">OFFSET(Calcu!$AC$17,R313+1,0)</f>
        <v>0</v>
      </c>
      <c r="P327" s="28"/>
      <c r="Q327" s="28"/>
      <c r="R327" s="28"/>
      <c r="S327" s="269"/>
      <c r="T327" s="45"/>
      <c r="U327" s="45"/>
      <c r="V327" s="265"/>
      <c r="W327" s="196" t="s">
        <v>389</v>
      </c>
      <c r="X327" s="124" t="str">
        <f ca="1">IF(Y327=FALSE,"",TEXT(OFFSET(Calcu!$B$231,0,AB313*3),AB317))</f>
        <v/>
      </c>
      <c r="Y327" s="271" t="b">
        <f ca="1">OFFSET(Calcu!$AC$17,AB313+1,0)</f>
        <v>0</v>
      </c>
      <c r="Z327" s="28"/>
      <c r="AA327" s="28"/>
      <c r="AB327" s="28"/>
      <c r="AC327" s="269"/>
      <c r="AD327" s="45"/>
    </row>
    <row r="328" spans="1:30" ht="13.5" customHeight="1">
      <c r="B328" s="272"/>
      <c r="C328" s="273"/>
      <c r="D328" s="273"/>
      <c r="E328" s="273"/>
      <c r="F328" s="273"/>
      <c r="G328" s="273"/>
      <c r="H328" s="274"/>
      <c r="I328" s="275"/>
      <c r="J328" s="45"/>
      <c r="K328" s="45"/>
      <c r="L328" s="272"/>
      <c r="M328" s="273"/>
      <c r="N328" s="273"/>
      <c r="O328" s="273"/>
      <c r="P328" s="273"/>
      <c r="Q328" s="273"/>
      <c r="R328" s="274"/>
      <c r="S328" s="275"/>
      <c r="T328" s="45"/>
      <c r="U328" s="45"/>
      <c r="V328" s="272"/>
      <c r="W328" s="273"/>
      <c r="X328" s="273"/>
      <c r="Y328" s="273"/>
      <c r="Z328" s="273"/>
      <c r="AA328" s="273"/>
      <c r="AB328" s="274"/>
      <c r="AC328" s="275"/>
      <c r="AD328" s="45"/>
    </row>
    <row r="329" spans="1:30" s="28" customFormat="1" ht="15" customHeight="1">
      <c r="A329" s="45"/>
      <c r="B329" s="261"/>
      <c r="C329" s="262"/>
      <c r="D329" s="262"/>
      <c r="E329" s="263"/>
      <c r="F329" s="263"/>
      <c r="G329" s="263"/>
      <c r="H329" s="263"/>
      <c r="I329" s="264"/>
      <c r="J329" s="25"/>
      <c r="K329" s="25"/>
      <c r="L329" s="261"/>
      <c r="M329" s="262"/>
      <c r="N329" s="262"/>
      <c r="O329" s="263"/>
      <c r="P329" s="263"/>
      <c r="Q329" s="263"/>
      <c r="R329" s="263"/>
      <c r="S329" s="264"/>
      <c r="T329" s="25"/>
      <c r="U329" s="25"/>
      <c r="V329" s="261"/>
      <c r="W329" s="262"/>
      <c r="X329" s="262"/>
      <c r="Y329" s="263"/>
      <c r="Z329" s="263"/>
      <c r="AA329" s="263"/>
      <c r="AB329" s="263"/>
      <c r="AC329" s="264"/>
      <c r="AD329" s="25"/>
    </row>
    <row r="330" spans="1:30" ht="13.5" customHeight="1">
      <c r="B330" s="265"/>
      <c r="C330" s="45" t="s">
        <v>678</v>
      </c>
      <c r="D330" s="28"/>
      <c r="E330" s="28"/>
      <c r="F330" s="25"/>
      <c r="G330" s="266" t="s">
        <v>686</v>
      </c>
      <c r="H330" s="267">
        <f>H313+3</f>
        <v>57</v>
      </c>
      <c r="I330" s="268"/>
      <c r="J330" s="25"/>
      <c r="K330" s="25"/>
      <c r="L330" s="265"/>
      <c r="M330" s="45" t="s">
        <v>696</v>
      </c>
      <c r="N330" s="28"/>
      <c r="O330" s="28"/>
      <c r="P330" s="25"/>
      <c r="Q330" s="266" t="s">
        <v>663</v>
      </c>
      <c r="R330" s="267">
        <f>H330+1</f>
        <v>58</v>
      </c>
      <c r="S330" s="268"/>
      <c r="T330" s="25"/>
      <c r="U330" s="25"/>
      <c r="V330" s="265"/>
      <c r="W330" s="45" t="s">
        <v>696</v>
      </c>
      <c r="X330" s="28"/>
      <c r="Y330" s="28"/>
      <c r="Z330" s="25"/>
      <c r="AA330" s="266" t="s">
        <v>686</v>
      </c>
      <c r="AB330" s="267">
        <f>R330+1</f>
        <v>59</v>
      </c>
      <c r="AC330" s="268"/>
      <c r="AD330" s="25"/>
    </row>
    <row r="331" spans="1:30" ht="13.5" customHeight="1">
      <c r="B331" s="265"/>
      <c r="C331" s="163"/>
      <c r="D331" s="126" t="s">
        <v>669</v>
      </c>
      <c r="E331" s="126" t="s">
        <v>679</v>
      </c>
      <c r="F331" s="126" t="s">
        <v>172</v>
      </c>
      <c r="G331" s="126" t="s">
        <v>670</v>
      </c>
      <c r="H331" s="126" t="s">
        <v>668</v>
      </c>
      <c r="I331" s="269"/>
      <c r="J331" s="45"/>
      <c r="K331" s="45"/>
      <c r="L331" s="265"/>
      <c r="M331" s="163"/>
      <c r="N331" s="126" t="s">
        <v>669</v>
      </c>
      <c r="O331" s="126" t="s">
        <v>679</v>
      </c>
      <c r="P331" s="126" t="s">
        <v>172</v>
      </c>
      <c r="Q331" s="126" t="s">
        <v>670</v>
      </c>
      <c r="R331" s="126" t="s">
        <v>668</v>
      </c>
      <c r="S331" s="269"/>
      <c r="T331" s="45"/>
      <c r="U331" s="45"/>
      <c r="V331" s="265"/>
      <c r="W331" s="163"/>
      <c r="X331" s="126" t="s">
        <v>669</v>
      </c>
      <c r="Y331" s="126" t="s">
        <v>679</v>
      </c>
      <c r="Z331" s="126" t="s">
        <v>172</v>
      </c>
      <c r="AA331" s="126" t="s">
        <v>670</v>
      </c>
      <c r="AB331" s="126" t="s">
        <v>668</v>
      </c>
      <c r="AC331" s="269"/>
      <c r="AD331" s="45"/>
    </row>
    <row r="332" spans="1:30" ht="13.5" customHeight="1">
      <c r="B332" s="265"/>
      <c r="C332" s="163" t="s">
        <v>671</v>
      </c>
      <c r="D332" s="124" t="e">
        <f ca="1">TEXT(OFFSET(Calcu!$P$17,H330+1,0),H333)</f>
        <v>#DIV/0!</v>
      </c>
      <c r="E332" s="124" t="e">
        <f ca="1">TEXT(OFFSET(Calcu!$Q$17,H330+1,0),H333)</f>
        <v>#N/A</v>
      </c>
      <c r="F332" s="195">
        <f ca="1">OFFSET(Calcu!$R$17,H330+1,0)</f>
        <v>0</v>
      </c>
      <c r="G332" s="124">
        <f ca="1">OFFSET(Calcu!$S$17,H330+1,0)</f>
        <v>0</v>
      </c>
      <c r="H332" s="124">
        <f ca="1">OFFSET(Calcu!$Y$17,H330+1,0)</f>
        <v>0</v>
      </c>
      <c r="I332" s="269"/>
      <c r="J332" s="45"/>
      <c r="K332" s="45"/>
      <c r="L332" s="265"/>
      <c r="M332" s="163" t="s">
        <v>671</v>
      </c>
      <c r="N332" s="124" t="e">
        <f ca="1">TEXT(OFFSET(Calcu!$P$17,R330+1,0),R333)</f>
        <v>#DIV/0!</v>
      </c>
      <c r="O332" s="124" t="e">
        <f ca="1">TEXT(OFFSET(Calcu!$Q$17,R330+1,0),R333)</f>
        <v>#N/A</v>
      </c>
      <c r="P332" s="195">
        <f ca="1">OFFSET(Calcu!$R$17,R330+1,0)</f>
        <v>0</v>
      </c>
      <c r="Q332" s="124">
        <f ca="1">OFFSET(Calcu!$S$17,R330+1,0)</f>
        <v>0</v>
      </c>
      <c r="R332" s="124">
        <f ca="1">OFFSET(Calcu!$Y$17,R330+1,0)</f>
        <v>0</v>
      </c>
      <c r="S332" s="269"/>
      <c r="T332" s="45"/>
      <c r="U332" s="45"/>
      <c r="V332" s="265"/>
      <c r="W332" s="163" t="s">
        <v>671</v>
      </c>
      <c r="X332" s="124" t="e">
        <f ca="1">TEXT(OFFSET(Calcu!$P$17,AB330+1,0),AB333)</f>
        <v>#DIV/0!</v>
      </c>
      <c r="Y332" s="124" t="e">
        <f ca="1">TEXT(OFFSET(Calcu!$Q$17,AB330+1,0),AB333)</f>
        <v>#N/A</v>
      </c>
      <c r="Z332" s="195">
        <f ca="1">OFFSET(Calcu!$R$17,AB330+1,0)</f>
        <v>0</v>
      </c>
      <c r="AA332" s="124">
        <f ca="1">OFFSET(Calcu!$S$17,AB330+1,0)</f>
        <v>0</v>
      </c>
      <c r="AB332" s="124">
        <f ca="1">OFFSET(Calcu!$Y$17,AB330+1,0)</f>
        <v>0</v>
      </c>
      <c r="AC332" s="269"/>
      <c r="AD332" s="45"/>
    </row>
    <row r="333" spans="1:30" ht="13.5" customHeight="1">
      <c r="B333" s="265"/>
      <c r="C333" s="163" t="s">
        <v>681</v>
      </c>
      <c r="D333" s="124" t="e">
        <f ca="1">TEXT(OFFSET(Calcu!$L$17,H330+1,0),H333)</f>
        <v>#DIV/0!</v>
      </c>
      <c r="E333" s="124" t="e">
        <f ca="1">TEXT(OFFSET(Calcu!$M$17,H330+1,0),H333)</f>
        <v>#DIV/0!</v>
      </c>
      <c r="F333" s="195">
        <f ca="1">OFFSET(Calcu!$I$17,H330+1,0)</f>
        <v>0</v>
      </c>
      <c r="G333" s="124"/>
      <c r="H333" s="270" t="e">
        <f ca="1">OFFSET(Calcu!$BE$17,H330+1,0)</f>
        <v>#N/A</v>
      </c>
      <c r="I333" s="269"/>
      <c r="J333" s="45"/>
      <c r="K333" s="45"/>
      <c r="L333" s="265"/>
      <c r="M333" s="163" t="s">
        <v>681</v>
      </c>
      <c r="N333" s="124" t="e">
        <f ca="1">TEXT(OFFSET(Calcu!$L$17,R330+1,0),R333)</f>
        <v>#DIV/0!</v>
      </c>
      <c r="O333" s="124" t="e">
        <f ca="1">TEXT(OFFSET(Calcu!$M$17,R330+1,0),R333)</f>
        <v>#DIV/0!</v>
      </c>
      <c r="P333" s="195">
        <f ca="1">OFFSET(Calcu!$I$17,R330+1,0)</f>
        <v>0</v>
      </c>
      <c r="Q333" s="124"/>
      <c r="R333" s="270" t="e">
        <f ca="1">OFFSET(Calcu!$BE$17,R330+1,0)</f>
        <v>#N/A</v>
      </c>
      <c r="S333" s="269"/>
      <c r="T333" s="45"/>
      <c r="U333" s="45"/>
      <c r="V333" s="265"/>
      <c r="W333" s="163" t="s">
        <v>681</v>
      </c>
      <c r="X333" s="124" t="e">
        <f ca="1">TEXT(OFFSET(Calcu!$L$17,AB330+1,0),AB333)</f>
        <v>#DIV/0!</v>
      </c>
      <c r="Y333" s="124" t="e">
        <f ca="1">TEXT(OFFSET(Calcu!$M$17,AB330+1,0),AB333)</f>
        <v>#DIV/0!</v>
      </c>
      <c r="Z333" s="195">
        <f ca="1">OFFSET(Calcu!$I$17,AB330+1,0)</f>
        <v>0</v>
      </c>
      <c r="AA333" s="124"/>
      <c r="AB333" s="270" t="e">
        <f ca="1">OFFSET(Calcu!$BE$17,AB330+1,0)</f>
        <v>#N/A</v>
      </c>
      <c r="AC333" s="269"/>
      <c r="AD333" s="45"/>
    </row>
    <row r="334" spans="1:30" ht="13.5" customHeight="1">
      <c r="B334" s="265"/>
      <c r="C334" s="163" t="s">
        <v>672</v>
      </c>
      <c r="D334" s="124" t="e">
        <f ca="1">TEXT(OFFSET(Calcu!$U$17,H330+1,0),H333)</f>
        <v>#DIV/0!</v>
      </c>
      <c r="E334" s="124" t="e">
        <f ca="1">TEXT(OFFSET(Calcu!$V$17,H330+1,0),H333)</f>
        <v>#N/A</v>
      </c>
      <c r="F334" s="195">
        <f ca="1">OFFSET(Calcu!$W$17,H330+1,0)</f>
        <v>0</v>
      </c>
      <c r="G334" s="124">
        <f ca="1">OFFSET(Calcu!$X$17,H330+1,0)</f>
        <v>0</v>
      </c>
      <c r="H334" s="270" t="e">
        <f ca="1">OFFSET(Calcu!$BF$17,H330+1,0)</f>
        <v>#N/A</v>
      </c>
      <c r="I334" s="269"/>
      <c r="J334" s="45"/>
      <c r="K334" s="45"/>
      <c r="L334" s="265"/>
      <c r="M334" s="163" t="s">
        <v>672</v>
      </c>
      <c r="N334" s="124" t="e">
        <f ca="1">TEXT(OFFSET(Calcu!$U$17,R330+1,0),R333)</f>
        <v>#DIV/0!</v>
      </c>
      <c r="O334" s="124" t="e">
        <f ca="1">TEXT(OFFSET(Calcu!$V$17,R330+1,0),R333)</f>
        <v>#N/A</v>
      </c>
      <c r="P334" s="195">
        <f ca="1">OFFSET(Calcu!$W$17,R330+1,0)</f>
        <v>0</v>
      </c>
      <c r="Q334" s="124">
        <f ca="1">OFFSET(Calcu!$X$17,R330+1,0)</f>
        <v>0</v>
      </c>
      <c r="R334" s="270" t="e">
        <f ca="1">OFFSET(Calcu!$BF$17,R330+1,0)</f>
        <v>#N/A</v>
      </c>
      <c r="S334" s="269"/>
      <c r="T334" s="45"/>
      <c r="U334" s="45"/>
      <c r="V334" s="265"/>
      <c r="W334" s="163" t="s">
        <v>672</v>
      </c>
      <c r="X334" s="124" t="e">
        <f ca="1">TEXT(OFFSET(Calcu!$U$17,AB330+1,0),AB333)</f>
        <v>#DIV/0!</v>
      </c>
      <c r="Y334" s="124" t="e">
        <f ca="1">TEXT(OFFSET(Calcu!$V$17,AB330+1,0),AB333)</f>
        <v>#N/A</v>
      </c>
      <c r="Z334" s="195">
        <f ca="1">OFFSET(Calcu!$W$17,AB330+1,0)</f>
        <v>0</v>
      </c>
      <c r="AA334" s="124">
        <f ca="1">OFFSET(Calcu!$X$17,AB330+1,0)</f>
        <v>0</v>
      </c>
      <c r="AB334" s="270" t="e">
        <f ca="1">OFFSET(Calcu!$BF$17,AB330+1,0)</f>
        <v>#N/A</v>
      </c>
      <c r="AC334" s="269"/>
      <c r="AD334" s="45"/>
    </row>
    <row r="335" spans="1:30" ht="13.5" customHeight="1">
      <c r="B335" s="265"/>
      <c r="C335" s="28"/>
      <c r="D335" s="28"/>
      <c r="E335" s="28"/>
      <c r="F335" s="28"/>
      <c r="G335" s="28"/>
      <c r="H335" s="45"/>
      <c r="I335" s="269"/>
      <c r="J335" s="45"/>
      <c r="K335" s="45"/>
      <c r="L335" s="265"/>
      <c r="M335" s="28"/>
      <c r="N335" s="28"/>
      <c r="O335" s="28"/>
      <c r="P335" s="28"/>
      <c r="Q335" s="28"/>
      <c r="R335" s="45"/>
      <c r="S335" s="269"/>
      <c r="T335" s="45"/>
      <c r="U335" s="45"/>
      <c r="V335" s="265"/>
      <c r="W335" s="28"/>
      <c r="X335" s="28"/>
      <c r="Y335" s="28"/>
      <c r="Z335" s="28"/>
      <c r="AA335" s="28"/>
      <c r="AB335" s="45"/>
      <c r="AC335" s="269"/>
      <c r="AD335" s="45"/>
    </row>
    <row r="336" spans="1:30" ht="13.5" customHeight="1">
      <c r="B336" s="265"/>
      <c r="C336" s="45" t="s">
        <v>673</v>
      </c>
      <c r="D336" s="28"/>
      <c r="E336" s="28"/>
      <c r="F336" s="28"/>
      <c r="G336" s="28"/>
      <c r="H336" s="45"/>
      <c r="I336" s="269"/>
      <c r="J336" s="45"/>
      <c r="K336" s="45"/>
      <c r="L336" s="265"/>
      <c r="M336" s="45" t="s">
        <v>673</v>
      </c>
      <c r="N336" s="28"/>
      <c r="O336" s="28"/>
      <c r="P336" s="28"/>
      <c r="Q336" s="28"/>
      <c r="R336" s="45"/>
      <c r="S336" s="269"/>
      <c r="T336" s="45"/>
      <c r="U336" s="45"/>
      <c r="V336" s="265"/>
      <c r="W336" s="45" t="s">
        <v>673</v>
      </c>
      <c r="X336" s="28"/>
      <c r="Y336" s="28"/>
      <c r="Z336" s="28"/>
      <c r="AA336" s="28"/>
      <c r="AB336" s="45"/>
      <c r="AC336" s="269"/>
      <c r="AD336" s="45"/>
    </row>
    <row r="337" spans="1:30" ht="13.5" customHeight="1">
      <c r="B337" s="265"/>
      <c r="C337" s="163"/>
      <c r="D337" s="163" t="s">
        <v>701</v>
      </c>
      <c r="E337" s="196"/>
      <c r="F337" s="163" t="s">
        <v>702</v>
      </c>
      <c r="G337" s="196"/>
      <c r="H337" s="163" t="s">
        <v>674</v>
      </c>
      <c r="I337" s="269"/>
      <c r="J337" s="45"/>
      <c r="K337" s="45"/>
      <c r="L337" s="265"/>
      <c r="M337" s="163"/>
      <c r="N337" s="163" t="s">
        <v>701</v>
      </c>
      <c r="O337" s="196"/>
      <c r="P337" s="163" t="s">
        <v>702</v>
      </c>
      <c r="Q337" s="196"/>
      <c r="R337" s="163" t="s">
        <v>674</v>
      </c>
      <c r="S337" s="269"/>
      <c r="T337" s="45"/>
      <c r="U337" s="45"/>
      <c r="V337" s="265"/>
      <c r="W337" s="163"/>
      <c r="X337" s="163" t="s">
        <v>701</v>
      </c>
      <c r="Y337" s="196"/>
      <c r="Z337" s="163" t="s">
        <v>702</v>
      </c>
      <c r="AA337" s="196"/>
      <c r="AB337" s="163" t="s">
        <v>674</v>
      </c>
      <c r="AC337" s="269"/>
      <c r="AD337" s="45"/>
    </row>
    <row r="338" spans="1:30" ht="13.5" customHeight="1">
      <c r="B338" s="265"/>
      <c r="C338" s="196" t="s">
        <v>373</v>
      </c>
      <c r="D338" s="124" t="str">
        <f ca="1">IF(E344=FALSE,"",TEXT(OFFSET(Calcu!$B$225,0,H330*3),H334))</f>
        <v/>
      </c>
      <c r="E338" s="196" t="s">
        <v>374</v>
      </c>
      <c r="F338" s="124" t="str">
        <f ca="1">IF(E344=FALSE,"",TEXT(OFFSET(Calcu!$C$225,0,H330*3),H334))</f>
        <v/>
      </c>
      <c r="G338" s="196" t="s">
        <v>676</v>
      </c>
      <c r="H338" s="124" t="str">
        <f ca="1">IF(E344=FALSE,"",TEXT(OFFSET(Calcu!$D$225,0,H330*3),H334))</f>
        <v/>
      </c>
      <c r="I338" s="269"/>
      <c r="J338" s="45"/>
      <c r="K338" s="45"/>
      <c r="L338" s="265"/>
      <c r="M338" s="196" t="s">
        <v>373</v>
      </c>
      <c r="N338" s="124" t="str">
        <f ca="1">IF(O344=FALSE,"",TEXT(OFFSET(Calcu!$B$225,0,R330*3),R334))</f>
        <v/>
      </c>
      <c r="O338" s="196" t="s">
        <v>374</v>
      </c>
      <c r="P338" s="124" t="str">
        <f ca="1">IF(O344=FALSE,"",TEXT(OFFSET(Calcu!$C$225,0,R330*3),R334))</f>
        <v/>
      </c>
      <c r="Q338" s="196" t="s">
        <v>676</v>
      </c>
      <c r="R338" s="124" t="str">
        <f ca="1">IF(O344=FALSE,"",TEXT(OFFSET(Calcu!$D$225,0,R330*3),R334))</f>
        <v/>
      </c>
      <c r="S338" s="269"/>
      <c r="T338" s="45"/>
      <c r="U338" s="45"/>
      <c r="V338" s="265"/>
      <c r="W338" s="196" t="s">
        <v>373</v>
      </c>
      <c r="X338" s="124" t="str">
        <f ca="1">IF(Y344=FALSE,"",TEXT(OFFSET(Calcu!$B$225,0,AB330*3),AB334))</f>
        <v/>
      </c>
      <c r="Y338" s="196" t="s">
        <v>374</v>
      </c>
      <c r="Z338" s="124" t="str">
        <f ca="1">IF(Y344=FALSE,"",TEXT(OFFSET(Calcu!$C$225,0,AB330*3),AB334))</f>
        <v/>
      </c>
      <c r="AA338" s="196" t="s">
        <v>676</v>
      </c>
      <c r="AB338" s="124" t="str">
        <f ca="1">IF(Y344=FALSE,"",TEXT(OFFSET(Calcu!$D$225,0,AB330*3),AB334))</f>
        <v/>
      </c>
      <c r="AC338" s="269"/>
      <c r="AD338" s="45"/>
    </row>
    <row r="339" spans="1:30" ht="13.5" customHeight="1">
      <c r="B339" s="265"/>
      <c r="C339" s="196" t="s">
        <v>375</v>
      </c>
      <c r="D339" s="124" t="str">
        <f ca="1">IF(E344=FALSE,"",TEXT(OFFSET(Calcu!$B$226,0,H330*3),H334))</f>
        <v/>
      </c>
      <c r="E339" s="196" t="s">
        <v>376</v>
      </c>
      <c r="F339" s="124" t="str">
        <f ca="1">IF(E344=FALSE,"",TEXT(OFFSET(Calcu!$C$226,0,H330*3),H334))</f>
        <v/>
      </c>
      <c r="G339" s="196" t="s">
        <v>377</v>
      </c>
      <c r="H339" s="124" t="str">
        <f ca="1">IF(E344=FALSE,"",TEXT(OFFSET(Calcu!$D$226,0,H330*3),H334))</f>
        <v/>
      </c>
      <c r="I339" s="269"/>
      <c r="J339" s="45"/>
      <c r="K339" s="45"/>
      <c r="L339" s="265"/>
      <c r="M339" s="196" t="s">
        <v>375</v>
      </c>
      <c r="N339" s="124" t="str">
        <f ca="1">IF(O344=FALSE,"",TEXT(OFFSET(Calcu!$B$226,0,R330*3),R334))</f>
        <v/>
      </c>
      <c r="O339" s="196" t="s">
        <v>376</v>
      </c>
      <c r="P339" s="124" t="str">
        <f ca="1">IF(O344=FALSE,"",TEXT(OFFSET(Calcu!$C$226,0,R330*3),R334))</f>
        <v/>
      </c>
      <c r="Q339" s="196" t="s">
        <v>377</v>
      </c>
      <c r="R339" s="124" t="str">
        <f ca="1">IF(O344=FALSE,"",TEXT(OFFSET(Calcu!$D$226,0,R330*3),R334))</f>
        <v/>
      </c>
      <c r="S339" s="269"/>
      <c r="T339" s="45"/>
      <c r="U339" s="45"/>
      <c r="V339" s="265"/>
      <c r="W339" s="196" t="s">
        <v>375</v>
      </c>
      <c r="X339" s="124" t="str">
        <f ca="1">IF(Y344=FALSE,"",TEXT(OFFSET(Calcu!$B$226,0,AB330*3),AB334))</f>
        <v/>
      </c>
      <c r="Y339" s="196" t="s">
        <v>376</v>
      </c>
      <c r="Z339" s="124" t="str">
        <f ca="1">IF(Y344=FALSE,"",TEXT(OFFSET(Calcu!$C$226,0,AB330*3),AB334))</f>
        <v/>
      </c>
      <c r="AA339" s="196" t="s">
        <v>377</v>
      </c>
      <c r="AB339" s="124" t="str">
        <f ca="1">IF(Y344=FALSE,"",TEXT(OFFSET(Calcu!$D$226,0,AB330*3),AB334))</f>
        <v/>
      </c>
      <c r="AC339" s="269"/>
      <c r="AD339" s="45"/>
    </row>
    <row r="340" spans="1:30" ht="13.5" customHeight="1">
      <c r="B340" s="265"/>
      <c r="C340" s="196" t="s">
        <v>378</v>
      </c>
      <c r="D340" s="124" t="str">
        <f ca="1">IF(E344=FALSE,"",TEXT(OFFSET(Calcu!$B$227,0,H330*3),H334))</f>
        <v/>
      </c>
      <c r="E340" s="196" t="s">
        <v>379</v>
      </c>
      <c r="F340" s="124" t="str">
        <f ca="1">IF(E344=FALSE,"",TEXT(OFFSET(Calcu!$C$227,0,H330*3),H334))</f>
        <v/>
      </c>
      <c r="G340" s="196" t="s">
        <v>380</v>
      </c>
      <c r="H340" s="124" t="str">
        <f ca="1">IF(E344=FALSE,"",TEXT(OFFSET(Calcu!$D$227,0,H330*3),H334))</f>
        <v/>
      </c>
      <c r="I340" s="269"/>
      <c r="J340" s="45"/>
      <c r="K340" s="45"/>
      <c r="L340" s="265"/>
      <c r="M340" s="196" t="s">
        <v>378</v>
      </c>
      <c r="N340" s="124" t="str">
        <f ca="1">IF(O344=FALSE,"",TEXT(OFFSET(Calcu!$B$227,0,R330*3),R334))</f>
        <v/>
      </c>
      <c r="O340" s="196" t="s">
        <v>379</v>
      </c>
      <c r="P340" s="124" t="str">
        <f ca="1">IF(O344=FALSE,"",TEXT(OFFSET(Calcu!$C$227,0,R330*3),R334))</f>
        <v/>
      </c>
      <c r="Q340" s="196" t="s">
        <v>380</v>
      </c>
      <c r="R340" s="124" t="str">
        <f ca="1">IF(O344=FALSE,"",TEXT(OFFSET(Calcu!$D$227,0,R330*3),R334))</f>
        <v/>
      </c>
      <c r="S340" s="269"/>
      <c r="T340" s="45"/>
      <c r="U340" s="45"/>
      <c r="V340" s="265"/>
      <c r="W340" s="196" t="s">
        <v>378</v>
      </c>
      <c r="X340" s="124" t="str">
        <f ca="1">IF(Y344=FALSE,"",TEXT(OFFSET(Calcu!$B$227,0,AB330*3),AB334))</f>
        <v/>
      </c>
      <c r="Y340" s="196" t="s">
        <v>379</v>
      </c>
      <c r="Z340" s="124" t="str">
        <f ca="1">IF(Y344=FALSE,"",TEXT(OFFSET(Calcu!$C$227,0,AB330*3),AB334))</f>
        <v/>
      </c>
      <c r="AA340" s="196" t="s">
        <v>380</v>
      </c>
      <c r="AB340" s="124" t="str">
        <f ca="1">IF(Y344=FALSE,"",TEXT(OFFSET(Calcu!$D$227,0,AB330*3),AB334))</f>
        <v/>
      </c>
      <c r="AC340" s="269"/>
      <c r="AD340" s="45"/>
    </row>
    <row r="341" spans="1:30" ht="13.5" customHeight="1">
      <c r="B341" s="265"/>
      <c r="C341" s="196" t="s">
        <v>381</v>
      </c>
      <c r="D341" s="124" t="str">
        <f ca="1">IF(E344=FALSE,"",TEXT(OFFSET(Calcu!$B$228,0,H330*3),H334))</f>
        <v/>
      </c>
      <c r="E341" s="196" t="s">
        <v>382</v>
      </c>
      <c r="F341" s="124" t="str">
        <f ca="1">IF(E344=FALSE,"",TEXT(OFFSET(Calcu!$C$228,0,H330*3),H334))</f>
        <v/>
      </c>
      <c r="G341" s="196" t="s">
        <v>383</v>
      </c>
      <c r="H341" s="124" t="str">
        <f ca="1">IF(E344=FALSE,"",TEXT(OFFSET(Calcu!$D$228,0,H330*3),H334))</f>
        <v/>
      </c>
      <c r="I341" s="269"/>
      <c r="J341" s="45"/>
      <c r="K341" s="45"/>
      <c r="L341" s="265"/>
      <c r="M341" s="196" t="s">
        <v>381</v>
      </c>
      <c r="N341" s="124" t="str">
        <f ca="1">IF(O344=FALSE,"",TEXT(OFFSET(Calcu!$B$228,0,R330*3),R334))</f>
        <v/>
      </c>
      <c r="O341" s="196" t="s">
        <v>382</v>
      </c>
      <c r="P341" s="124" t="str">
        <f ca="1">IF(O344=FALSE,"",TEXT(OFFSET(Calcu!$C$228,0,R330*3),R334))</f>
        <v/>
      </c>
      <c r="Q341" s="196" t="s">
        <v>383</v>
      </c>
      <c r="R341" s="124" t="str">
        <f ca="1">IF(O344=FALSE,"",TEXT(OFFSET(Calcu!$D$228,0,R330*3),R334))</f>
        <v/>
      </c>
      <c r="S341" s="269"/>
      <c r="T341" s="45"/>
      <c r="U341" s="45"/>
      <c r="V341" s="265"/>
      <c r="W341" s="196" t="s">
        <v>381</v>
      </c>
      <c r="X341" s="124" t="str">
        <f ca="1">IF(Y344=FALSE,"",TEXT(OFFSET(Calcu!$B$228,0,AB330*3),AB334))</f>
        <v/>
      </c>
      <c r="Y341" s="196" t="s">
        <v>382</v>
      </c>
      <c r="Z341" s="124" t="str">
        <f ca="1">IF(Y344=FALSE,"",TEXT(OFFSET(Calcu!$C$228,0,AB330*3),AB334))</f>
        <v/>
      </c>
      <c r="AA341" s="196" t="s">
        <v>383</v>
      </c>
      <c r="AB341" s="124" t="str">
        <f ca="1">IF(Y344=FALSE,"",TEXT(OFFSET(Calcu!$D$228,0,AB330*3),AB334))</f>
        <v/>
      </c>
      <c r="AC341" s="269"/>
      <c r="AD341" s="45"/>
    </row>
    <row r="342" spans="1:30" ht="13.5" customHeight="1">
      <c r="B342" s="265"/>
      <c r="C342" s="196" t="s">
        <v>384</v>
      </c>
      <c r="D342" s="124" t="str">
        <f ca="1">IF(E344=FALSE,"",TEXT(OFFSET(Calcu!$B$229,0,H330*3),H334))</f>
        <v/>
      </c>
      <c r="E342" s="196" t="s">
        <v>385</v>
      </c>
      <c r="F342" s="124" t="str">
        <f ca="1">IF(E344=FALSE,"",TEXT(OFFSET(Calcu!$C$229,0,H330*3),H334))</f>
        <v/>
      </c>
      <c r="G342" s="196" t="s">
        <v>386</v>
      </c>
      <c r="H342" s="124" t="str">
        <f ca="1">IF(E344=FALSE,"",TEXT(OFFSET(Calcu!$D$229,0,H330*3),H334))</f>
        <v/>
      </c>
      <c r="I342" s="269"/>
      <c r="J342" s="45"/>
      <c r="K342" s="45"/>
      <c r="L342" s="265"/>
      <c r="M342" s="196" t="s">
        <v>384</v>
      </c>
      <c r="N342" s="124" t="str">
        <f ca="1">IF(O344=FALSE,"",TEXT(OFFSET(Calcu!$B$229,0,R330*3),R334))</f>
        <v/>
      </c>
      <c r="O342" s="196" t="s">
        <v>385</v>
      </c>
      <c r="P342" s="124" t="str">
        <f ca="1">IF(O344=FALSE,"",TEXT(OFFSET(Calcu!$C$229,0,R330*3),R334))</f>
        <v/>
      </c>
      <c r="Q342" s="196" t="s">
        <v>386</v>
      </c>
      <c r="R342" s="124" t="str">
        <f ca="1">IF(O344=FALSE,"",TEXT(OFFSET(Calcu!$D$229,0,R330*3),R334))</f>
        <v/>
      </c>
      <c r="S342" s="269"/>
      <c r="T342" s="45"/>
      <c r="U342" s="45"/>
      <c r="V342" s="265"/>
      <c r="W342" s="196" t="s">
        <v>384</v>
      </c>
      <c r="X342" s="124" t="str">
        <f ca="1">IF(Y344=FALSE,"",TEXT(OFFSET(Calcu!$B$229,0,AB330*3),AB334))</f>
        <v/>
      </c>
      <c r="Y342" s="196" t="s">
        <v>385</v>
      </c>
      <c r="Z342" s="124" t="str">
        <f ca="1">IF(Y344=FALSE,"",TEXT(OFFSET(Calcu!$C$229,0,AB330*3),AB334))</f>
        <v/>
      </c>
      <c r="AA342" s="196" t="s">
        <v>386</v>
      </c>
      <c r="AB342" s="124" t="str">
        <f ca="1">IF(Y344=FALSE,"",TEXT(OFFSET(Calcu!$D$229,0,AB330*3),AB334))</f>
        <v/>
      </c>
      <c r="AC342" s="269"/>
      <c r="AD342" s="45"/>
    </row>
    <row r="343" spans="1:30" ht="13.5" customHeight="1">
      <c r="B343" s="265"/>
      <c r="C343" s="196" t="s">
        <v>387</v>
      </c>
      <c r="D343" s="124" t="str">
        <f ca="1">IF(E344=FALSE,"",TEXT(OFFSET(Calcu!$B$230,0,H330*3),H334))</f>
        <v/>
      </c>
      <c r="E343" s="196" t="s">
        <v>388</v>
      </c>
      <c r="F343" s="124" t="str">
        <f ca="1">IF(E344=FALSE,"",TEXT(OFFSET(Calcu!$C$230,0,H330*3),H334))</f>
        <v/>
      </c>
      <c r="G343" s="196" t="s">
        <v>676</v>
      </c>
      <c r="H343" s="124" t="str">
        <f ca="1">IF(E344=FALSE,"",TEXT(OFFSET(Calcu!$D$230,0,H330*3),H334))</f>
        <v/>
      </c>
      <c r="I343" s="269"/>
      <c r="J343" s="45"/>
      <c r="K343" s="45"/>
      <c r="L343" s="265"/>
      <c r="M343" s="196" t="s">
        <v>387</v>
      </c>
      <c r="N343" s="124" t="str">
        <f ca="1">IF(O344=FALSE,"",TEXT(OFFSET(Calcu!$B$230,0,R330*3),R334))</f>
        <v/>
      </c>
      <c r="O343" s="196" t="s">
        <v>388</v>
      </c>
      <c r="P343" s="124" t="str">
        <f ca="1">IF(O344=FALSE,"",TEXT(OFFSET(Calcu!$C$230,0,R330*3),R334))</f>
        <v/>
      </c>
      <c r="Q343" s="196" t="s">
        <v>676</v>
      </c>
      <c r="R343" s="124" t="str">
        <f ca="1">IF(O344=FALSE,"",TEXT(OFFSET(Calcu!$D$230,0,R330*3),R334))</f>
        <v/>
      </c>
      <c r="S343" s="269"/>
      <c r="T343" s="45"/>
      <c r="U343" s="45"/>
      <c r="V343" s="265"/>
      <c r="W343" s="196" t="s">
        <v>387</v>
      </c>
      <c r="X343" s="124" t="str">
        <f ca="1">IF(Y344=FALSE,"",TEXT(OFFSET(Calcu!$B$230,0,AB330*3),AB334))</f>
        <v/>
      </c>
      <c r="Y343" s="196" t="s">
        <v>388</v>
      </c>
      <c r="Z343" s="124" t="str">
        <f ca="1">IF(Y344=FALSE,"",TEXT(OFFSET(Calcu!$C$230,0,AB330*3),AB334))</f>
        <v/>
      </c>
      <c r="AA343" s="196" t="s">
        <v>676</v>
      </c>
      <c r="AB343" s="124" t="str">
        <f ca="1">IF(Y344=FALSE,"",TEXT(OFFSET(Calcu!$D$230,0,AB330*3),AB334))</f>
        <v/>
      </c>
      <c r="AC343" s="269"/>
      <c r="AD343" s="45"/>
    </row>
    <row r="344" spans="1:30" ht="13.5" customHeight="1">
      <c r="B344" s="265"/>
      <c r="C344" s="196" t="s">
        <v>389</v>
      </c>
      <c r="D344" s="124" t="str">
        <f ca="1">IF(E344=FALSE,"",TEXT(OFFSET(Calcu!$B$231,0,H330*3),H334))</f>
        <v/>
      </c>
      <c r="E344" s="271" t="b">
        <f ca="1">OFFSET(Calcu!$AC$17,H330+1,0)</f>
        <v>0</v>
      </c>
      <c r="F344" s="28"/>
      <c r="G344" s="28"/>
      <c r="H344" s="28"/>
      <c r="I344" s="269"/>
      <c r="J344" s="45"/>
      <c r="K344" s="45"/>
      <c r="L344" s="265"/>
      <c r="M344" s="196" t="s">
        <v>389</v>
      </c>
      <c r="N344" s="124" t="str">
        <f ca="1">IF(O344=FALSE,"",TEXT(OFFSET(Calcu!$B$231,0,R330*3),R334))</f>
        <v/>
      </c>
      <c r="O344" s="271" t="b">
        <f ca="1">OFFSET(Calcu!$AC$17,R330+1,0)</f>
        <v>0</v>
      </c>
      <c r="P344" s="28"/>
      <c r="Q344" s="28"/>
      <c r="R344" s="28"/>
      <c r="S344" s="269"/>
      <c r="T344" s="45"/>
      <c r="U344" s="45"/>
      <c r="V344" s="265"/>
      <c r="W344" s="196" t="s">
        <v>389</v>
      </c>
      <c r="X344" s="124" t="str">
        <f ca="1">IF(Y344=FALSE,"",TEXT(OFFSET(Calcu!$B$231,0,AB330*3),AB334))</f>
        <v/>
      </c>
      <c r="Y344" s="271" t="b">
        <f ca="1">OFFSET(Calcu!$AC$17,AB330+1,0)</f>
        <v>0</v>
      </c>
      <c r="Z344" s="28"/>
      <c r="AA344" s="28"/>
      <c r="AB344" s="28"/>
      <c r="AC344" s="269"/>
      <c r="AD344" s="45"/>
    </row>
    <row r="345" spans="1:30" ht="13.5" customHeight="1">
      <c r="B345" s="272"/>
      <c r="C345" s="273"/>
      <c r="D345" s="273"/>
      <c r="E345" s="273"/>
      <c r="F345" s="273"/>
      <c r="G345" s="273"/>
      <c r="H345" s="274"/>
      <c r="I345" s="275"/>
      <c r="J345" s="45"/>
      <c r="K345" s="45"/>
      <c r="L345" s="272"/>
      <c r="M345" s="273"/>
      <c r="N345" s="273"/>
      <c r="O345" s="273"/>
      <c r="P345" s="273"/>
      <c r="Q345" s="273"/>
      <c r="R345" s="274"/>
      <c r="S345" s="275"/>
      <c r="T345" s="45"/>
      <c r="U345" s="45"/>
      <c r="V345" s="272"/>
      <c r="W345" s="273"/>
      <c r="X345" s="273"/>
      <c r="Y345" s="273"/>
      <c r="Z345" s="273"/>
      <c r="AA345" s="273"/>
      <c r="AB345" s="274"/>
      <c r="AC345" s="275"/>
      <c r="AD345" s="45"/>
    </row>
    <row r="346" spans="1:30" s="28" customFormat="1" ht="15" customHeight="1">
      <c r="A346" s="45"/>
      <c r="B346" s="261"/>
      <c r="C346" s="262"/>
      <c r="D346" s="262"/>
      <c r="E346" s="263"/>
      <c r="F346" s="263"/>
      <c r="G346" s="263"/>
      <c r="H346" s="263"/>
      <c r="I346" s="264"/>
      <c r="J346" s="25"/>
      <c r="K346" s="25"/>
      <c r="L346" s="261"/>
      <c r="M346" s="262"/>
      <c r="N346" s="262"/>
      <c r="O346" s="263"/>
      <c r="P346" s="263"/>
      <c r="Q346" s="263"/>
      <c r="R346" s="263"/>
      <c r="S346" s="264"/>
      <c r="T346" s="25"/>
      <c r="U346" s="25"/>
      <c r="V346" s="261"/>
      <c r="W346" s="262"/>
      <c r="X346" s="262"/>
      <c r="Y346" s="263"/>
      <c r="Z346" s="263"/>
      <c r="AA346" s="263"/>
      <c r="AB346" s="263"/>
      <c r="AC346" s="264"/>
      <c r="AD346" s="25"/>
    </row>
    <row r="347" spans="1:30" ht="13.5" customHeight="1">
      <c r="B347" s="265"/>
      <c r="C347" s="45" t="s">
        <v>678</v>
      </c>
      <c r="D347" s="28"/>
      <c r="E347" s="28"/>
      <c r="F347" s="25"/>
      <c r="G347" s="266" t="s">
        <v>663</v>
      </c>
      <c r="H347" s="267">
        <f>H330+3</f>
        <v>60</v>
      </c>
      <c r="I347" s="268"/>
      <c r="J347" s="25"/>
      <c r="K347" s="25"/>
      <c r="L347" s="265"/>
      <c r="M347" s="45" t="s">
        <v>678</v>
      </c>
      <c r="N347" s="28"/>
      <c r="O347" s="28"/>
      <c r="P347" s="25"/>
      <c r="Q347" s="266" t="s">
        <v>663</v>
      </c>
      <c r="R347" s="267">
        <f>H347+1</f>
        <v>61</v>
      </c>
      <c r="S347" s="268"/>
      <c r="T347" s="25"/>
      <c r="U347" s="25"/>
      <c r="V347" s="265"/>
      <c r="W347" s="45" t="s">
        <v>678</v>
      </c>
      <c r="X347" s="28"/>
      <c r="Y347" s="28"/>
      <c r="Z347" s="25"/>
      <c r="AA347" s="266" t="s">
        <v>663</v>
      </c>
      <c r="AB347" s="267">
        <f>R347+1</f>
        <v>62</v>
      </c>
      <c r="AC347" s="268"/>
      <c r="AD347" s="25"/>
    </row>
    <row r="348" spans="1:30" ht="13.5" customHeight="1">
      <c r="B348" s="265"/>
      <c r="C348" s="163"/>
      <c r="D348" s="126" t="s">
        <v>669</v>
      </c>
      <c r="E348" s="126" t="s">
        <v>679</v>
      </c>
      <c r="F348" s="126" t="s">
        <v>172</v>
      </c>
      <c r="G348" s="126" t="s">
        <v>670</v>
      </c>
      <c r="H348" s="126" t="s">
        <v>668</v>
      </c>
      <c r="I348" s="269"/>
      <c r="J348" s="45"/>
      <c r="K348" s="45"/>
      <c r="L348" s="265"/>
      <c r="M348" s="163"/>
      <c r="N348" s="126" t="s">
        <v>669</v>
      </c>
      <c r="O348" s="126" t="s">
        <v>679</v>
      </c>
      <c r="P348" s="126" t="s">
        <v>172</v>
      </c>
      <c r="Q348" s="126" t="s">
        <v>670</v>
      </c>
      <c r="R348" s="126" t="s">
        <v>668</v>
      </c>
      <c r="S348" s="269"/>
      <c r="T348" s="45"/>
      <c r="U348" s="45"/>
      <c r="V348" s="265"/>
      <c r="W348" s="163"/>
      <c r="X348" s="126" t="s">
        <v>669</v>
      </c>
      <c r="Y348" s="126" t="s">
        <v>679</v>
      </c>
      <c r="Z348" s="126" t="s">
        <v>172</v>
      </c>
      <c r="AA348" s="126" t="s">
        <v>670</v>
      </c>
      <c r="AB348" s="126" t="s">
        <v>668</v>
      </c>
      <c r="AC348" s="269"/>
      <c r="AD348" s="45"/>
    </row>
    <row r="349" spans="1:30" ht="13.5" customHeight="1">
      <c r="B349" s="265"/>
      <c r="C349" s="163" t="s">
        <v>671</v>
      </c>
      <c r="D349" s="124" t="e">
        <f ca="1">TEXT(OFFSET(Calcu!$P$17,H347+1,0),H350)</f>
        <v>#DIV/0!</v>
      </c>
      <c r="E349" s="124" t="e">
        <f ca="1">TEXT(OFFSET(Calcu!$Q$17,H347+1,0),H350)</f>
        <v>#N/A</v>
      </c>
      <c r="F349" s="195">
        <f ca="1">OFFSET(Calcu!$R$17,H347+1,0)</f>
        <v>0</v>
      </c>
      <c r="G349" s="124">
        <f ca="1">OFFSET(Calcu!$S$17,H347+1,0)</f>
        <v>0</v>
      </c>
      <c r="H349" s="124">
        <f ca="1">OFFSET(Calcu!$Y$17,H347+1,0)</f>
        <v>0</v>
      </c>
      <c r="I349" s="269"/>
      <c r="J349" s="45"/>
      <c r="K349" s="45"/>
      <c r="L349" s="265"/>
      <c r="M349" s="163" t="s">
        <v>671</v>
      </c>
      <c r="N349" s="124" t="e">
        <f ca="1">TEXT(OFFSET(Calcu!$P$17,R347+1,0),R350)</f>
        <v>#DIV/0!</v>
      </c>
      <c r="O349" s="124" t="e">
        <f ca="1">TEXT(OFFSET(Calcu!$Q$17,R347+1,0),R350)</f>
        <v>#N/A</v>
      </c>
      <c r="P349" s="195">
        <f ca="1">OFFSET(Calcu!$R$17,R347+1,0)</f>
        <v>0</v>
      </c>
      <c r="Q349" s="124">
        <f ca="1">OFFSET(Calcu!$S$17,R347+1,0)</f>
        <v>0</v>
      </c>
      <c r="R349" s="124">
        <f ca="1">OFFSET(Calcu!$Y$17,R347+1,0)</f>
        <v>0</v>
      </c>
      <c r="S349" s="269"/>
      <c r="T349" s="45"/>
      <c r="U349" s="45"/>
      <c r="V349" s="265"/>
      <c r="W349" s="163" t="s">
        <v>671</v>
      </c>
      <c r="X349" s="124" t="e">
        <f ca="1">TEXT(OFFSET(Calcu!$P$17,AB347+1,0),AB350)</f>
        <v>#DIV/0!</v>
      </c>
      <c r="Y349" s="124" t="e">
        <f ca="1">TEXT(OFFSET(Calcu!$Q$17,AB347+1,0),AB350)</f>
        <v>#N/A</v>
      </c>
      <c r="Z349" s="195">
        <f ca="1">OFFSET(Calcu!$R$17,AB347+1,0)</f>
        <v>0</v>
      </c>
      <c r="AA349" s="124">
        <f ca="1">OFFSET(Calcu!$S$17,AB347+1,0)</f>
        <v>0</v>
      </c>
      <c r="AB349" s="124">
        <f ca="1">OFFSET(Calcu!$Y$17,AB347+1,0)</f>
        <v>0</v>
      </c>
      <c r="AC349" s="269"/>
      <c r="AD349" s="45"/>
    </row>
    <row r="350" spans="1:30" ht="13.5" customHeight="1">
      <c r="B350" s="265"/>
      <c r="C350" s="163" t="s">
        <v>683</v>
      </c>
      <c r="D350" s="124" t="e">
        <f ca="1">TEXT(OFFSET(Calcu!$L$17,H347+1,0),H350)</f>
        <v>#DIV/0!</v>
      </c>
      <c r="E350" s="124" t="e">
        <f ca="1">TEXT(OFFSET(Calcu!$M$17,H347+1,0),H350)</f>
        <v>#DIV/0!</v>
      </c>
      <c r="F350" s="195">
        <f ca="1">OFFSET(Calcu!$I$17,H347+1,0)</f>
        <v>0</v>
      </c>
      <c r="G350" s="124"/>
      <c r="H350" s="270" t="e">
        <f ca="1">OFFSET(Calcu!$BE$17,H347+1,0)</f>
        <v>#N/A</v>
      </c>
      <c r="I350" s="269"/>
      <c r="J350" s="45"/>
      <c r="K350" s="45"/>
      <c r="L350" s="265"/>
      <c r="M350" s="163" t="s">
        <v>681</v>
      </c>
      <c r="N350" s="124" t="e">
        <f ca="1">TEXT(OFFSET(Calcu!$L$17,R347+1,0),R350)</f>
        <v>#DIV/0!</v>
      </c>
      <c r="O350" s="124" t="e">
        <f ca="1">TEXT(OFFSET(Calcu!$M$17,R347+1,0),R350)</f>
        <v>#DIV/0!</v>
      </c>
      <c r="P350" s="195">
        <f ca="1">OFFSET(Calcu!$I$17,R347+1,0)</f>
        <v>0</v>
      </c>
      <c r="Q350" s="124"/>
      <c r="R350" s="270" t="e">
        <f ca="1">OFFSET(Calcu!$BE$17,R347+1,0)</f>
        <v>#N/A</v>
      </c>
      <c r="S350" s="269"/>
      <c r="T350" s="45"/>
      <c r="U350" s="45"/>
      <c r="V350" s="265"/>
      <c r="W350" s="163" t="s">
        <v>681</v>
      </c>
      <c r="X350" s="124" t="e">
        <f ca="1">TEXT(OFFSET(Calcu!$L$17,AB347+1,0),AB350)</f>
        <v>#DIV/0!</v>
      </c>
      <c r="Y350" s="124" t="e">
        <f ca="1">TEXT(OFFSET(Calcu!$M$17,AB347+1,0),AB350)</f>
        <v>#DIV/0!</v>
      </c>
      <c r="Z350" s="195">
        <f ca="1">OFFSET(Calcu!$I$17,AB347+1,0)</f>
        <v>0</v>
      </c>
      <c r="AA350" s="124"/>
      <c r="AB350" s="270" t="e">
        <f ca="1">OFFSET(Calcu!$BE$17,AB347+1,0)</f>
        <v>#N/A</v>
      </c>
      <c r="AC350" s="269"/>
      <c r="AD350" s="45"/>
    </row>
    <row r="351" spans="1:30" ht="13.5" customHeight="1">
      <c r="B351" s="265"/>
      <c r="C351" s="163" t="s">
        <v>672</v>
      </c>
      <c r="D351" s="124" t="e">
        <f ca="1">TEXT(OFFSET(Calcu!$U$17,H347+1,0),H350)</f>
        <v>#DIV/0!</v>
      </c>
      <c r="E351" s="124" t="e">
        <f ca="1">TEXT(OFFSET(Calcu!$V$17,H347+1,0),H350)</f>
        <v>#N/A</v>
      </c>
      <c r="F351" s="195">
        <f ca="1">OFFSET(Calcu!$W$17,H347+1,0)</f>
        <v>0</v>
      </c>
      <c r="G351" s="124">
        <f ca="1">OFFSET(Calcu!$X$17,H347+1,0)</f>
        <v>0</v>
      </c>
      <c r="H351" s="270" t="e">
        <f ca="1">OFFSET(Calcu!$BF$17,H347+1,0)</f>
        <v>#N/A</v>
      </c>
      <c r="I351" s="269"/>
      <c r="J351" s="45"/>
      <c r="K351" s="45"/>
      <c r="L351" s="265"/>
      <c r="M351" s="163" t="s">
        <v>672</v>
      </c>
      <c r="N351" s="124" t="e">
        <f ca="1">TEXT(OFFSET(Calcu!$U$17,R347+1,0),R350)</f>
        <v>#DIV/0!</v>
      </c>
      <c r="O351" s="124" t="e">
        <f ca="1">TEXT(OFFSET(Calcu!$V$17,R347+1,0),R350)</f>
        <v>#N/A</v>
      </c>
      <c r="P351" s="195">
        <f ca="1">OFFSET(Calcu!$W$17,R347+1,0)</f>
        <v>0</v>
      </c>
      <c r="Q351" s="124">
        <f ca="1">OFFSET(Calcu!$X$17,R347+1,0)</f>
        <v>0</v>
      </c>
      <c r="R351" s="270" t="e">
        <f ca="1">OFFSET(Calcu!$BF$17,R347+1,0)</f>
        <v>#N/A</v>
      </c>
      <c r="S351" s="269"/>
      <c r="T351" s="45"/>
      <c r="U351" s="45"/>
      <c r="V351" s="265"/>
      <c r="W351" s="163" t="s">
        <v>672</v>
      </c>
      <c r="X351" s="124" t="e">
        <f ca="1">TEXT(OFFSET(Calcu!$U$17,AB347+1,0),AB350)</f>
        <v>#DIV/0!</v>
      </c>
      <c r="Y351" s="124" t="e">
        <f ca="1">TEXT(OFFSET(Calcu!$V$17,AB347+1,0),AB350)</f>
        <v>#N/A</v>
      </c>
      <c r="Z351" s="195">
        <f ca="1">OFFSET(Calcu!$W$17,AB347+1,0)</f>
        <v>0</v>
      </c>
      <c r="AA351" s="124">
        <f ca="1">OFFSET(Calcu!$X$17,AB347+1,0)</f>
        <v>0</v>
      </c>
      <c r="AB351" s="270" t="e">
        <f ca="1">OFFSET(Calcu!$BF$17,AB347+1,0)</f>
        <v>#N/A</v>
      </c>
      <c r="AC351" s="269"/>
      <c r="AD351" s="45"/>
    </row>
    <row r="352" spans="1:30" ht="13.5" customHeight="1">
      <c r="B352" s="265"/>
      <c r="C352" s="28"/>
      <c r="D352" s="28"/>
      <c r="E352" s="28"/>
      <c r="F352" s="28"/>
      <c r="G352" s="28"/>
      <c r="H352" s="45"/>
      <c r="I352" s="269"/>
      <c r="J352" s="45"/>
      <c r="K352" s="45"/>
      <c r="L352" s="265"/>
      <c r="M352" s="28"/>
      <c r="N352" s="28"/>
      <c r="O352" s="28"/>
      <c r="P352" s="28"/>
      <c r="Q352" s="28"/>
      <c r="R352" s="45"/>
      <c r="S352" s="269"/>
      <c r="T352" s="45"/>
      <c r="U352" s="45"/>
      <c r="V352" s="265"/>
      <c r="W352" s="28"/>
      <c r="X352" s="28"/>
      <c r="Y352" s="28"/>
      <c r="Z352" s="28"/>
      <c r="AA352" s="28"/>
      <c r="AB352" s="45"/>
      <c r="AC352" s="269"/>
      <c r="AD352" s="45"/>
    </row>
    <row r="353" spans="1:30" ht="13.5" customHeight="1">
      <c r="B353" s="265"/>
      <c r="C353" s="45" t="s">
        <v>673</v>
      </c>
      <c r="D353" s="28"/>
      <c r="E353" s="28"/>
      <c r="F353" s="28"/>
      <c r="G353" s="28"/>
      <c r="H353" s="45"/>
      <c r="I353" s="269"/>
      <c r="J353" s="45"/>
      <c r="K353" s="45"/>
      <c r="L353" s="265"/>
      <c r="M353" s="45" t="s">
        <v>673</v>
      </c>
      <c r="N353" s="28"/>
      <c r="O353" s="28"/>
      <c r="P353" s="28"/>
      <c r="Q353" s="28"/>
      <c r="R353" s="45"/>
      <c r="S353" s="269"/>
      <c r="T353" s="45"/>
      <c r="U353" s="45"/>
      <c r="V353" s="265"/>
      <c r="W353" s="45" t="s">
        <v>673</v>
      </c>
      <c r="X353" s="28"/>
      <c r="Y353" s="28"/>
      <c r="Z353" s="28"/>
      <c r="AA353" s="28"/>
      <c r="AB353" s="45"/>
      <c r="AC353" s="269"/>
      <c r="AD353" s="45"/>
    </row>
    <row r="354" spans="1:30" ht="13.5" customHeight="1">
      <c r="B354" s="265"/>
      <c r="C354" s="163"/>
      <c r="D354" s="163" t="s">
        <v>701</v>
      </c>
      <c r="E354" s="196"/>
      <c r="F354" s="163" t="s">
        <v>702</v>
      </c>
      <c r="G354" s="196"/>
      <c r="H354" s="163" t="s">
        <v>674</v>
      </c>
      <c r="I354" s="269"/>
      <c r="J354" s="45"/>
      <c r="K354" s="45"/>
      <c r="L354" s="265"/>
      <c r="M354" s="163"/>
      <c r="N354" s="163" t="s">
        <v>701</v>
      </c>
      <c r="O354" s="196"/>
      <c r="P354" s="163" t="s">
        <v>702</v>
      </c>
      <c r="Q354" s="196"/>
      <c r="R354" s="163" t="s">
        <v>675</v>
      </c>
      <c r="S354" s="269"/>
      <c r="T354" s="45"/>
      <c r="U354" s="45"/>
      <c r="V354" s="265"/>
      <c r="W354" s="163"/>
      <c r="X354" s="163" t="s">
        <v>701</v>
      </c>
      <c r="Y354" s="196"/>
      <c r="Z354" s="163" t="s">
        <v>702</v>
      </c>
      <c r="AA354" s="196"/>
      <c r="AB354" s="163" t="s">
        <v>674</v>
      </c>
      <c r="AC354" s="269"/>
      <c r="AD354" s="45"/>
    </row>
    <row r="355" spans="1:30" ht="13.5" customHeight="1">
      <c r="B355" s="265"/>
      <c r="C355" s="196" t="s">
        <v>373</v>
      </c>
      <c r="D355" s="124" t="str">
        <f ca="1">IF(E361=FALSE,"",TEXT(OFFSET(Calcu!$B$225,0,H347*3),H351))</f>
        <v/>
      </c>
      <c r="E355" s="196" t="s">
        <v>374</v>
      </c>
      <c r="F355" s="124" t="str">
        <f ca="1">IF(E361=FALSE,"",TEXT(OFFSET(Calcu!$C$225,0,H347*3),H351))</f>
        <v/>
      </c>
      <c r="G355" s="196" t="s">
        <v>676</v>
      </c>
      <c r="H355" s="124" t="str">
        <f ca="1">IF(E361=FALSE,"",TEXT(OFFSET(Calcu!$D$225,0,H347*3),H351))</f>
        <v/>
      </c>
      <c r="I355" s="269"/>
      <c r="J355" s="45"/>
      <c r="K355" s="45"/>
      <c r="L355" s="265"/>
      <c r="M355" s="196" t="s">
        <v>373</v>
      </c>
      <c r="N355" s="124" t="str">
        <f ca="1">IF(O361=FALSE,"",TEXT(OFFSET(Calcu!$B$225,0,R347*3),R351))</f>
        <v/>
      </c>
      <c r="O355" s="196" t="s">
        <v>374</v>
      </c>
      <c r="P355" s="124" t="str">
        <f ca="1">IF(O361=FALSE,"",TEXT(OFFSET(Calcu!$C$225,0,R347*3),R351))</f>
        <v/>
      </c>
      <c r="Q355" s="196" t="s">
        <v>676</v>
      </c>
      <c r="R355" s="124" t="str">
        <f ca="1">IF(O361=FALSE,"",TEXT(OFFSET(Calcu!$D$225,0,R347*3),R351))</f>
        <v/>
      </c>
      <c r="S355" s="269"/>
      <c r="T355" s="45"/>
      <c r="U355" s="45"/>
      <c r="V355" s="265"/>
      <c r="W355" s="196" t="s">
        <v>373</v>
      </c>
      <c r="X355" s="124" t="str">
        <f ca="1">IF(Y361=FALSE,"",TEXT(OFFSET(Calcu!$B$225,0,AB347*3),AB351))</f>
        <v/>
      </c>
      <c r="Y355" s="196" t="s">
        <v>374</v>
      </c>
      <c r="Z355" s="124" t="str">
        <f ca="1">IF(Y361=FALSE,"",TEXT(OFFSET(Calcu!$C$225,0,AB347*3),AB351))</f>
        <v/>
      </c>
      <c r="AA355" s="196" t="s">
        <v>684</v>
      </c>
      <c r="AB355" s="124" t="str">
        <f ca="1">IF(Y361=FALSE,"",TEXT(OFFSET(Calcu!$D$225,0,AB347*3),AB351))</f>
        <v/>
      </c>
      <c r="AC355" s="269"/>
      <c r="AD355" s="45"/>
    </row>
    <row r="356" spans="1:30" ht="13.5" customHeight="1">
      <c r="B356" s="265"/>
      <c r="C356" s="196" t="s">
        <v>375</v>
      </c>
      <c r="D356" s="124" t="str">
        <f ca="1">IF(E361=FALSE,"",TEXT(OFFSET(Calcu!$B$226,0,H347*3),H351))</f>
        <v/>
      </c>
      <c r="E356" s="196" t="s">
        <v>376</v>
      </c>
      <c r="F356" s="124" t="str">
        <f ca="1">IF(E361=FALSE,"",TEXT(OFFSET(Calcu!$C$226,0,H347*3),H351))</f>
        <v/>
      </c>
      <c r="G356" s="196" t="s">
        <v>377</v>
      </c>
      <c r="H356" s="124" t="str">
        <f ca="1">IF(E361=FALSE,"",TEXT(OFFSET(Calcu!$D$226,0,H347*3),H351))</f>
        <v/>
      </c>
      <c r="I356" s="269"/>
      <c r="J356" s="45"/>
      <c r="K356" s="45"/>
      <c r="L356" s="265"/>
      <c r="M356" s="196" t="s">
        <v>375</v>
      </c>
      <c r="N356" s="124" t="str">
        <f ca="1">IF(O361=FALSE,"",TEXT(OFFSET(Calcu!$B$226,0,R347*3),R351))</f>
        <v/>
      </c>
      <c r="O356" s="196" t="s">
        <v>376</v>
      </c>
      <c r="P356" s="124" t="str">
        <f ca="1">IF(O361=FALSE,"",TEXT(OFFSET(Calcu!$C$226,0,R347*3),R351))</f>
        <v/>
      </c>
      <c r="Q356" s="196" t="s">
        <v>377</v>
      </c>
      <c r="R356" s="124" t="str">
        <f ca="1">IF(O361=FALSE,"",TEXT(OFFSET(Calcu!$D$226,0,R347*3),R351))</f>
        <v/>
      </c>
      <c r="S356" s="269"/>
      <c r="T356" s="45"/>
      <c r="U356" s="45"/>
      <c r="V356" s="265"/>
      <c r="W356" s="196" t="s">
        <v>375</v>
      </c>
      <c r="X356" s="124" t="str">
        <f ca="1">IF(Y361=FALSE,"",TEXT(OFFSET(Calcu!$B$226,0,AB347*3),AB351))</f>
        <v/>
      </c>
      <c r="Y356" s="196" t="s">
        <v>376</v>
      </c>
      <c r="Z356" s="124" t="str">
        <f ca="1">IF(Y361=FALSE,"",TEXT(OFFSET(Calcu!$C$226,0,AB347*3),AB351))</f>
        <v/>
      </c>
      <c r="AA356" s="196" t="s">
        <v>377</v>
      </c>
      <c r="AB356" s="124" t="str">
        <f ca="1">IF(Y361=FALSE,"",TEXT(OFFSET(Calcu!$D$226,0,AB347*3),AB351))</f>
        <v/>
      </c>
      <c r="AC356" s="269"/>
      <c r="AD356" s="45"/>
    </row>
    <row r="357" spans="1:30" ht="13.5" customHeight="1">
      <c r="B357" s="265"/>
      <c r="C357" s="196" t="s">
        <v>378</v>
      </c>
      <c r="D357" s="124" t="str">
        <f ca="1">IF(E361=FALSE,"",TEXT(OFFSET(Calcu!$B$227,0,H347*3),H351))</f>
        <v/>
      </c>
      <c r="E357" s="196" t="s">
        <v>379</v>
      </c>
      <c r="F357" s="124" t="str">
        <f ca="1">IF(E361=FALSE,"",TEXT(OFFSET(Calcu!$C$227,0,H347*3),H351))</f>
        <v/>
      </c>
      <c r="G357" s="196" t="s">
        <v>380</v>
      </c>
      <c r="H357" s="124" t="str">
        <f ca="1">IF(E361=FALSE,"",TEXT(OFFSET(Calcu!$D$227,0,H347*3),H351))</f>
        <v/>
      </c>
      <c r="I357" s="269"/>
      <c r="J357" s="45"/>
      <c r="K357" s="45"/>
      <c r="L357" s="265"/>
      <c r="M357" s="196" t="s">
        <v>378</v>
      </c>
      <c r="N357" s="124" t="str">
        <f ca="1">IF(O361=FALSE,"",TEXT(OFFSET(Calcu!$B$227,0,R347*3),R351))</f>
        <v/>
      </c>
      <c r="O357" s="196" t="s">
        <v>379</v>
      </c>
      <c r="P357" s="124" t="str">
        <f ca="1">IF(O361=FALSE,"",TEXT(OFFSET(Calcu!$C$227,0,R347*3),R351))</f>
        <v/>
      </c>
      <c r="Q357" s="196" t="s">
        <v>380</v>
      </c>
      <c r="R357" s="124" t="str">
        <f ca="1">IF(O361=FALSE,"",TEXT(OFFSET(Calcu!$D$227,0,R347*3),R351))</f>
        <v/>
      </c>
      <c r="S357" s="269"/>
      <c r="T357" s="45"/>
      <c r="U357" s="45"/>
      <c r="V357" s="265"/>
      <c r="W357" s="196" t="s">
        <v>378</v>
      </c>
      <c r="X357" s="124" t="str">
        <f ca="1">IF(Y361=FALSE,"",TEXT(OFFSET(Calcu!$B$227,0,AB347*3),AB351))</f>
        <v/>
      </c>
      <c r="Y357" s="196" t="s">
        <v>379</v>
      </c>
      <c r="Z357" s="124" t="str">
        <f ca="1">IF(Y361=FALSE,"",TEXT(OFFSET(Calcu!$C$227,0,AB347*3),AB351))</f>
        <v/>
      </c>
      <c r="AA357" s="196" t="s">
        <v>380</v>
      </c>
      <c r="AB357" s="124" t="str">
        <f ca="1">IF(Y361=FALSE,"",TEXT(OFFSET(Calcu!$D$227,0,AB347*3),AB351))</f>
        <v/>
      </c>
      <c r="AC357" s="269"/>
      <c r="AD357" s="45"/>
    </row>
    <row r="358" spans="1:30" ht="13.5" customHeight="1">
      <c r="B358" s="265"/>
      <c r="C358" s="196" t="s">
        <v>381</v>
      </c>
      <c r="D358" s="124" t="str">
        <f ca="1">IF(E361=FALSE,"",TEXT(OFFSET(Calcu!$B$228,0,H347*3),H351))</f>
        <v/>
      </c>
      <c r="E358" s="196" t="s">
        <v>382</v>
      </c>
      <c r="F358" s="124" t="str">
        <f ca="1">IF(E361=FALSE,"",TEXT(OFFSET(Calcu!$C$228,0,H347*3),H351))</f>
        <v/>
      </c>
      <c r="G358" s="196" t="s">
        <v>383</v>
      </c>
      <c r="H358" s="124" t="str">
        <f ca="1">IF(E361=FALSE,"",TEXT(OFFSET(Calcu!$D$228,0,H347*3),H351))</f>
        <v/>
      </c>
      <c r="I358" s="269"/>
      <c r="J358" s="45"/>
      <c r="K358" s="45"/>
      <c r="L358" s="265"/>
      <c r="M358" s="196" t="s">
        <v>381</v>
      </c>
      <c r="N358" s="124" t="str">
        <f ca="1">IF(O361=FALSE,"",TEXT(OFFSET(Calcu!$B$228,0,R347*3),R351))</f>
        <v/>
      </c>
      <c r="O358" s="196" t="s">
        <v>382</v>
      </c>
      <c r="P358" s="124" t="str">
        <f ca="1">IF(O361=FALSE,"",TEXT(OFFSET(Calcu!$C$228,0,R347*3),R351))</f>
        <v/>
      </c>
      <c r="Q358" s="196" t="s">
        <v>383</v>
      </c>
      <c r="R358" s="124" t="str">
        <f ca="1">IF(O361=FALSE,"",TEXT(OFFSET(Calcu!$D$228,0,R347*3),R351))</f>
        <v/>
      </c>
      <c r="S358" s="269"/>
      <c r="T358" s="45"/>
      <c r="U358" s="45"/>
      <c r="V358" s="265"/>
      <c r="W358" s="196" t="s">
        <v>381</v>
      </c>
      <c r="X358" s="124" t="str">
        <f ca="1">IF(Y361=FALSE,"",TEXT(OFFSET(Calcu!$B$228,0,AB347*3),AB351))</f>
        <v/>
      </c>
      <c r="Y358" s="196" t="s">
        <v>382</v>
      </c>
      <c r="Z358" s="124" t="str">
        <f ca="1">IF(Y361=FALSE,"",TEXT(OFFSET(Calcu!$C$228,0,AB347*3),AB351))</f>
        <v/>
      </c>
      <c r="AA358" s="196" t="s">
        <v>383</v>
      </c>
      <c r="AB358" s="124" t="str">
        <f ca="1">IF(Y361=FALSE,"",TEXT(OFFSET(Calcu!$D$228,0,AB347*3),AB351))</f>
        <v/>
      </c>
      <c r="AC358" s="269"/>
      <c r="AD358" s="45"/>
    </row>
    <row r="359" spans="1:30" ht="13.5" customHeight="1">
      <c r="B359" s="265"/>
      <c r="C359" s="196" t="s">
        <v>384</v>
      </c>
      <c r="D359" s="124" t="str">
        <f ca="1">IF(E361=FALSE,"",TEXT(OFFSET(Calcu!$B$229,0,H347*3),H351))</f>
        <v/>
      </c>
      <c r="E359" s="196" t="s">
        <v>385</v>
      </c>
      <c r="F359" s="124" t="str">
        <f ca="1">IF(E361=FALSE,"",TEXT(OFFSET(Calcu!$C$229,0,H347*3),H351))</f>
        <v/>
      </c>
      <c r="G359" s="196" t="s">
        <v>386</v>
      </c>
      <c r="H359" s="124" t="str">
        <f ca="1">IF(E361=FALSE,"",TEXT(OFFSET(Calcu!$D$229,0,H347*3),H351))</f>
        <v/>
      </c>
      <c r="I359" s="269"/>
      <c r="J359" s="45"/>
      <c r="K359" s="45"/>
      <c r="L359" s="265"/>
      <c r="M359" s="196" t="s">
        <v>384</v>
      </c>
      <c r="N359" s="124" t="str">
        <f ca="1">IF(O361=FALSE,"",TEXT(OFFSET(Calcu!$B$229,0,R347*3),R351))</f>
        <v/>
      </c>
      <c r="O359" s="196" t="s">
        <v>385</v>
      </c>
      <c r="P359" s="124" t="str">
        <f ca="1">IF(O361=FALSE,"",TEXT(OFFSET(Calcu!$C$229,0,R347*3),R351))</f>
        <v/>
      </c>
      <c r="Q359" s="196" t="s">
        <v>386</v>
      </c>
      <c r="R359" s="124" t="str">
        <f ca="1">IF(O361=FALSE,"",TEXT(OFFSET(Calcu!$D$229,0,R347*3),R351))</f>
        <v/>
      </c>
      <c r="S359" s="269"/>
      <c r="T359" s="45"/>
      <c r="U359" s="45"/>
      <c r="V359" s="265"/>
      <c r="W359" s="196" t="s">
        <v>384</v>
      </c>
      <c r="X359" s="124" t="str">
        <f ca="1">IF(Y361=FALSE,"",TEXT(OFFSET(Calcu!$B$229,0,AB347*3),AB351))</f>
        <v/>
      </c>
      <c r="Y359" s="196" t="s">
        <v>385</v>
      </c>
      <c r="Z359" s="124" t="str">
        <f ca="1">IF(Y361=FALSE,"",TEXT(OFFSET(Calcu!$C$229,0,AB347*3),AB351))</f>
        <v/>
      </c>
      <c r="AA359" s="196" t="s">
        <v>386</v>
      </c>
      <c r="AB359" s="124" t="str">
        <f ca="1">IF(Y361=FALSE,"",TEXT(OFFSET(Calcu!$D$229,0,AB347*3),AB351))</f>
        <v/>
      </c>
      <c r="AC359" s="269"/>
      <c r="AD359" s="45"/>
    </row>
    <row r="360" spans="1:30" ht="13.5" customHeight="1">
      <c r="B360" s="265"/>
      <c r="C360" s="196" t="s">
        <v>387</v>
      </c>
      <c r="D360" s="124" t="str">
        <f ca="1">IF(E361=FALSE,"",TEXT(OFFSET(Calcu!$B$230,0,H347*3),H351))</f>
        <v/>
      </c>
      <c r="E360" s="196" t="s">
        <v>388</v>
      </c>
      <c r="F360" s="124" t="str">
        <f ca="1">IF(E361=FALSE,"",TEXT(OFFSET(Calcu!$C$230,0,H347*3),H351))</f>
        <v/>
      </c>
      <c r="G360" s="196" t="s">
        <v>676</v>
      </c>
      <c r="H360" s="124" t="str">
        <f ca="1">IF(E361=FALSE,"",TEXT(OFFSET(Calcu!$D$230,0,H347*3),H351))</f>
        <v/>
      </c>
      <c r="I360" s="269"/>
      <c r="J360" s="45"/>
      <c r="K360" s="45"/>
      <c r="L360" s="265"/>
      <c r="M360" s="196" t="s">
        <v>387</v>
      </c>
      <c r="N360" s="124" t="str">
        <f ca="1">IF(O361=FALSE,"",TEXT(OFFSET(Calcu!$B$230,0,R347*3),R351))</f>
        <v/>
      </c>
      <c r="O360" s="196" t="s">
        <v>388</v>
      </c>
      <c r="P360" s="124" t="str">
        <f ca="1">IF(O361=FALSE,"",TEXT(OFFSET(Calcu!$C$230,0,R347*3),R351))</f>
        <v/>
      </c>
      <c r="Q360" s="196" t="s">
        <v>676</v>
      </c>
      <c r="R360" s="124" t="str">
        <f ca="1">IF(O361=FALSE,"",TEXT(OFFSET(Calcu!$D$230,0,R347*3),R351))</f>
        <v/>
      </c>
      <c r="S360" s="269"/>
      <c r="T360" s="45"/>
      <c r="U360" s="45"/>
      <c r="V360" s="265"/>
      <c r="W360" s="196" t="s">
        <v>387</v>
      </c>
      <c r="X360" s="124" t="str">
        <f ca="1">IF(Y361=FALSE,"",TEXT(OFFSET(Calcu!$B$230,0,AB347*3),AB351))</f>
        <v/>
      </c>
      <c r="Y360" s="196" t="s">
        <v>388</v>
      </c>
      <c r="Z360" s="124" t="str">
        <f ca="1">IF(Y361=FALSE,"",TEXT(OFFSET(Calcu!$C$230,0,AB347*3),AB351))</f>
        <v/>
      </c>
      <c r="AA360" s="196" t="s">
        <v>676</v>
      </c>
      <c r="AB360" s="124" t="str">
        <f ca="1">IF(Y361=FALSE,"",TEXT(OFFSET(Calcu!$D$230,0,AB347*3),AB351))</f>
        <v/>
      </c>
      <c r="AC360" s="269"/>
      <c r="AD360" s="45"/>
    </row>
    <row r="361" spans="1:30" ht="13.5" customHeight="1">
      <c r="B361" s="265"/>
      <c r="C361" s="196" t="s">
        <v>389</v>
      </c>
      <c r="D361" s="124" t="str">
        <f ca="1">IF(E361=FALSE,"",TEXT(OFFSET(Calcu!$B$231,0,H347*3),H351))</f>
        <v/>
      </c>
      <c r="E361" s="271" t="b">
        <f ca="1">OFFSET(Calcu!$AC$17,H347+1,0)</f>
        <v>0</v>
      </c>
      <c r="F361" s="28"/>
      <c r="G361" s="28"/>
      <c r="H361" s="28"/>
      <c r="I361" s="269"/>
      <c r="J361" s="45"/>
      <c r="K361" s="45"/>
      <c r="L361" s="265"/>
      <c r="M361" s="196" t="s">
        <v>389</v>
      </c>
      <c r="N361" s="124" t="str">
        <f ca="1">IF(O361=FALSE,"",TEXT(OFFSET(Calcu!$B$231,0,R347*3),R351))</f>
        <v/>
      </c>
      <c r="O361" s="271" t="b">
        <f ca="1">OFFSET(Calcu!$AC$17,R347+1,0)</f>
        <v>0</v>
      </c>
      <c r="P361" s="28"/>
      <c r="Q361" s="28"/>
      <c r="R361" s="28"/>
      <c r="S361" s="269"/>
      <c r="T361" s="45"/>
      <c r="U361" s="45"/>
      <c r="V361" s="265"/>
      <c r="W361" s="196" t="s">
        <v>389</v>
      </c>
      <c r="X361" s="124" t="str">
        <f ca="1">IF(Y361=FALSE,"",TEXT(OFFSET(Calcu!$B$231,0,AB347*3),AB351))</f>
        <v/>
      </c>
      <c r="Y361" s="271" t="b">
        <f ca="1">OFFSET(Calcu!$AC$17,AB347+1,0)</f>
        <v>0</v>
      </c>
      <c r="Z361" s="28"/>
      <c r="AA361" s="28"/>
      <c r="AB361" s="28"/>
      <c r="AC361" s="269"/>
      <c r="AD361" s="45"/>
    </row>
    <row r="362" spans="1:30" ht="13.5" customHeight="1">
      <c r="B362" s="272"/>
      <c r="C362" s="273"/>
      <c r="D362" s="273"/>
      <c r="E362" s="273"/>
      <c r="F362" s="273"/>
      <c r="G362" s="273"/>
      <c r="H362" s="274"/>
      <c r="I362" s="275"/>
      <c r="J362" s="45"/>
      <c r="K362" s="45"/>
      <c r="L362" s="272"/>
      <c r="M362" s="273"/>
      <c r="N362" s="273"/>
      <c r="O362" s="273"/>
      <c r="P362" s="273"/>
      <c r="Q362" s="273"/>
      <c r="R362" s="274"/>
      <c r="S362" s="275"/>
      <c r="T362" s="45"/>
      <c r="U362" s="45"/>
      <c r="V362" s="272"/>
      <c r="W362" s="273"/>
      <c r="X362" s="273"/>
      <c r="Y362" s="273"/>
      <c r="Z362" s="273"/>
      <c r="AA362" s="273"/>
      <c r="AB362" s="274"/>
      <c r="AC362" s="275"/>
      <c r="AD362" s="45"/>
    </row>
    <row r="363" spans="1:30" s="28" customFormat="1" ht="15" customHeight="1">
      <c r="A363" s="45"/>
      <c r="B363" s="261"/>
      <c r="C363" s="262"/>
      <c r="D363" s="262"/>
      <c r="E363" s="263"/>
      <c r="F363" s="263"/>
      <c r="G363" s="263"/>
      <c r="H363" s="263"/>
      <c r="I363" s="264"/>
      <c r="J363" s="25"/>
      <c r="K363" s="25"/>
      <c r="L363" s="261"/>
      <c r="M363" s="262"/>
      <c r="N363" s="262"/>
      <c r="O363" s="263"/>
      <c r="P363" s="263"/>
      <c r="Q363" s="263"/>
      <c r="R363" s="263"/>
      <c r="S363" s="264"/>
      <c r="T363" s="25"/>
      <c r="U363" s="25"/>
      <c r="V363" s="261"/>
      <c r="W363" s="262"/>
      <c r="X363" s="262"/>
      <c r="Y363" s="263"/>
      <c r="Z363" s="263"/>
      <c r="AA363" s="263"/>
      <c r="AB363" s="263"/>
      <c r="AC363" s="264"/>
      <c r="AD363" s="25"/>
    </row>
    <row r="364" spans="1:30" ht="13.5" customHeight="1">
      <c r="B364" s="265"/>
      <c r="C364" s="45" t="s">
        <v>696</v>
      </c>
      <c r="D364" s="28"/>
      <c r="E364" s="28"/>
      <c r="F364" s="25"/>
      <c r="G364" s="266" t="s">
        <v>686</v>
      </c>
      <c r="H364" s="267">
        <f>H347+3</f>
        <v>63</v>
      </c>
      <c r="I364" s="268"/>
      <c r="J364" s="25"/>
      <c r="K364" s="25"/>
      <c r="L364" s="265"/>
      <c r="M364" s="45" t="s">
        <v>696</v>
      </c>
      <c r="N364" s="28"/>
      <c r="O364" s="28"/>
      <c r="P364" s="25"/>
      <c r="Q364" s="266" t="s">
        <v>663</v>
      </c>
      <c r="R364" s="267">
        <f>H364+1</f>
        <v>64</v>
      </c>
      <c r="S364" s="268"/>
      <c r="T364" s="25"/>
      <c r="U364" s="25"/>
      <c r="V364" s="265"/>
      <c r="W364" s="45" t="s">
        <v>678</v>
      </c>
      <c r="X364" s="28"/>
      <c r="Y364" s="28"/>
      <c r="Z364" s="25"/>
      <c r="AA364" s="266" t="s">
        <v>663</v>
      </c>
      <c r="AB364" s="267">
        <f>R364+1</f>
        <v>65</v>
      </c>
      <c r="AC364" s="268"/>
      <c r="AD364" s="25"/>
    </row>
    <row r="365" spans="1:30" ht="13.5" customHeight="1">
      <c r="B365" s="265"/>
      <c r="C365" s="163"/>
      <c r="D365" s="126" t="s">
        <v>665</v>
      </c>
      <c r="E365" s="126" t="s">
        <v>679</v>
      </c>
      <c r="F365" s="126" t="s">
        <v>172</v>
      </c>
      <c r="G365" s="126" t="s">
        <v>687</v>
      </c>
      <c r="H365" s="126" t="s">
        <v>668</v>
      </c>
      <c r="I365" s="269"/>
      <c r="J365" s="45"/>
      <c r="K365" s="45"/>
      <c r="L365" s="265"/>
      <c r="M365" s="163"/>
      <c r="N365" s="126" t="s">
        <v>665</v>
      </c>
      <c r="O365" s="126" t="s">
        <v>679</v>
      </c>
      <c r="P365" s="126" t="s">
        <v>172</v>
      </c>
      <c r="Q365" s="126" t="s">
        <v>687</v>
      </c>
      <c r="R365" s="126" t="s">
        <v>668</v>
      </c>
      <c r="S365" s="269"/>
      <c r="T365" s="45"/>
      <c r="U365" s="45"/>
      <c r="V365" s="265"/>
      <c r="W365" s="163"/>
      <c r="X365" s="126" t="s">
        <v>669</v>
      </c>
      <c r="Y365" s="126" t="s">
        <v>679</v>
      </c>
      <c r="Z365" s="126" t="s">
        <v>172</v>
      </c>
      <c r="AA365" s="126" t="s">
        <v>667</v>
      </c>
      <c r="AB365" s="126" t="s">
        <v>668</v>
      </c>
      <c r="AC365" s="269"/>
      <c r="AD365" s="45"/>
    </row>
    <row r="366" spans="1:30" ht="13.5" customHeight="1">
      <c r="B366" s="265"/>
      <c r="C366" s="163" t="s">
        <v>671</v>
      </c>
      <c r="D366" s="124" t="e">
        <f ca="1">TEXT(OFFSET(Calcu!$P$17,H364+1,0),H367)</f>
        <v>#DIV/0!</v>
      </c>
      <c r="E366" s="124" t="e">
        <f ca="1">TEXT(OFFSET(Calcu!$Q$17,H364+1,0),H367)</f>
        <v>#N/A</v>
      </c>
      <c r="F366" s="195">
        <f ca="1">OFFSET(Calcu!$R$17,H364+1,0)</f>
        <v>0</v>
      </c>
      <c r="G366" s="124">
        <f ca="1">OFFSET(Calcu!$S$17,H364+1,0)</f>
        <v>0</v>
      </c>
      <c r="H366" s="124">
        <f ca="1">OFFSET(Calcu!$Y$17,H364+1,0)</f>
        <v>0</v>
      </c>
      <c r="I366" s="269"/>
      <c r="J366" s="45"/>
      <c r="K366" s="45"/>
      <c r="L366" s="265"/>
      <c r="M366" s="163" t="s">
        <v>671</v>
      </c>
      <c r="N366" s="124" t="e">
        <f ca="1">TEXT(OFFSET(Calcu!$P$17,R364+1,0),R367)</f>
        <v>#DIV/0!</v>
      </c>
      <c r="O366" s="124" t="e">
        <f ca="1">TEXT(OFFSET(Calcu!$Q$17,R364+1,0),R367)</f>
        <v>#N/A</v>
      </c>
      <c r="P366" s="195">
        <f ca="1">OFFSET(Calcu!$R$17,R364+1,0)</f>
        <v>0</v>
      </c>
      <c r="Q366" s="124">
        <f ca="1">OFFSET(Calcu!$S$17,R364+1,0)</f>
        <v>0</v>
      </c>
      <c r="R366" s="124">
        <f ca="1">OFFSET(Calcu!$Y$17,R364+1,0)</f>
        <v>0</v>
      </c>
      <c r="S366" s="269"/>
      <c r="T366" s="45"/>
      <c r="U366" s="45"/>
      <c r="V366" s="265"/>
      <c r="W366" s="163" t="s">
        <v>671</v>
      </c>
      <c r="X366" s="124" t="e">
        <f ca="1">TEXT(OFFSET(Calcu!$P$17,AB364+1,0),AB367)</f>
        <v>#DIV/0!</v>
      </c>
      <c r="Y366" s="124" t="e">
        <f ca="1">TEXT(OFFSET(Calcu!$Q$17,AB364+1,0),AB367)</f>
        <v>#N/A</v>
      </c>
      <c r="Z366" s="195">
        <f ca="1">OFFSET(Calcu!$R$17,AB364+1,0)</f>
        <v>0</v>
      </c>
      <c r="AA366" s="124">
        <f ca="1">OFFSET(Calcu!$S$17,AB364+1,0)</f>
        <v>0</v>
      </c>
      <c r="AB366" s="124">
        <f ca="1">OFFSET(Calcu!$Y$17,AB364+1,0)</f>
        <v>0</v>
      </c>
      <c r="AC366" s="269"/>
      <c r="AD366" s="45"/>
    </row>
    <row r="367" spans="1:30" ht="13.5" customHeight="1">
      <c r="B367" s="265"/>
      <c r="C367" s="163" t="s">
        <v>692</v>
      </c>
      <c r="D367" s="124" t="e">
        <f ca="1">TEXT(OFFSET(Calcu!$L$17,H364+1,0),H367)</f>
        <v>#DIV/0!</v>
      </c>
      <c r="E367" s="124" t="e">
        <f ca="1">TEXT(OFFSET(Calcu!$M$17,H364+1,0),H367)</f>
        <v>#DIV/0!</v>
      </c>
      <c r="F367" s="195">
        <f ca="1">OFFSET(Calcu!$I$17,H364+1,0)</f>
        <v>0</v>
      </c>
      <c r="G367" s="124"/>
      <c r="H367" s="270" t="e">
        <f ca="1">OFFSET(Calcu!$BE$17,H364+1,0)</f>
        <v>#N/A</v>
      </c>
      <c r="I367" s="269"/>
      <c r="J367" s="45"/>
      <c r="K367" s="45"/>
      <c r="L367" s="265"/>
      <c r="M367" s="163" t="s">
        <v>683</v>
      </c>
      <c r="N367" s="124" t="e">
        <f ca="1">TEXT(OFFSET(Calcu!$L$17,R364+1,0),R367)</f>
        <v>#DIV/0!</v>
      </c>
      <c r="O367" s="124" t="e">
        <f ca="1">TEXT(OFFSET(Calcu!$M$17,R364+1,0),R367)</f>
        <v>#DIV/0!</v>
      </c>
      <c r="P367" s="195">
        <f ca="1">OFFSET(Calcu!$I$17,R364+1,0)</f>
        <v>0</v>
      </c>
      <c r="Q367" s="124"/>
      <c r="R367" s="270" t="e">
        <f ca="1">OFFSET(Calcu!$BE$17,R364+1,0)</f>
        <v>#N/A</v>
      </c>
      <c r="S367" s="269"/>
      <c r="T367" s="45"/>
      <c r="U367" s="45"/>
      <c r="V367" s="265"/>
      <c r="W367" s="163" t="s">
        <v>683</v>
      </c>
      <c r="X367" s="124" t="e">
        <f ca="1">TEXT(OFFSET(Calcu!$L$17,AB364+1,0),AB367)</f>
        <v>#DIV/0!</v>
      </c>
      <c r="Y367" s="124" t="e">
        <f ca="1">TEXT(OFFSET(Calcu!$M$17,AB364+1,0),AB367)</f>
        <v>#DIV/0!</v>
      </c>
      <c r="Z367" s="195">
        <f ca="1">OFFSET(Calcu!$I$17,AB364+1,0)</f>
        <v>0</v>
      </c>
      <c r="AA367" s="124"/>
      <c r="AB367" s="270" t="e">
        <f ca="1">OFFSET(Calcu!$BE$17,AB364+1,0)</f>
        <v>#N/A</v>
      </c>
      <c r="AC367" s="269"/>
      <c r="AD367" s="45"/>
    </row>
    <row r="368" spans="1:30" ht="13.5" customHeight="1">
      <c r="B368" s="265"/>
      <c r="C368" s="163" t="s">
        <v>672</v>
      </c>
      <c r="D368" s="124" t="e">
        <f ca="1">TEXT(OFFSET(Calcu!$U$17,H364+1,0),H367)</f>
        <v>#DIV/0!</v>
      </c>
      <c r="E368" s="124" t="e">
        <f ca="1">TEXT(OFFSET(Calcu!$V$17,H364+1,0),H367)</f>
        <v>#N/A</v>
      </c>
      <c r="F368" s="195">
        <f ca="1">OFFSET(Calcu!$W$17,H364+1,0)</f>
        <v>0</v>
      </c>
      <c r="G368" s="124">
        <f ca="1">OFFSET(Calcu!$X$17,H364+1,0)</f>
        <v>0</v>
      </c>
      <c r="H368" s="270" t="e">
        <f ca="1">OFFSET(Calcu!$BF$17,H364+1,0)</f>
        <v>#N/A</v>
      </c>
      <c r="I368" s="269"/>
      <c r="J368" s="45"/>
      <c r="K368" s="45"/>
      <c r="L368" s="265"/>
      <c r="M368" s="163" t="s">
        <v>672</v>
      </c>
      <c r="N368" s="124" t="e">
        <f ca="1">TEXT(OFFSET(Calcu!$U$17,R364+1,0),R367)</f>
        <v>#DIV/0!</v>
      </c>
      <c r="O368" s="124" t="e">
        <f ca="1">TEXT(OFFSET(Calcu!$V$17,R364+1,0),R367)</f>
        <v>#N/A</v>
      </c>
      <c r="P368" s="195">
        <f ca="1">OFFSET(Calcu!$W$17,R364+1,0)</f>
        <v>0</v>
      </c>
      <c r="Q368" s="124">
        <f ca="1">OFFSET(Calcu!$X$17,R364+1,0)</f>
        <v>0</v>
      </c>
      <c r="R368" s="270" t="e">
        <f ca="1">OFFSET(Calcu!$BF$17,R364+1,0)</f>
        <v>#N/A</v>
      </c>
      <c r="S368" s="269"/>
      <c r="T368" s="45"/>
      <c r="U368" s="45"/>
      <c r="V368" s="265"/>
      <c r="W368" s="163" t="s">
        <v>672</v>
      </c>
      <c r="X368" s="124" t="e">
        <f ca="1">TEXT(OFFSET(Calcu!$U$17,AB364+1,0),AB367)</f>
        <v>#DIV/0!</v>
      </c>
      <c r="Y368" s="124" t="e">
        <f ca="1">TEXT(OFFSET(Calcu!$V$17,AB364+1,0),AB367)</f>
        <v>#N/A</v>
      </c>
      <c r="Z368" s="195">
        <f ca="1">OFFSET(Calcu!$W$17,AB364+1,0)</f>
        <v>0</v>
      </c>
      <c r="AA368" s="124">
        <f ca="1">OFFSET(Calcu!$X$17,AB364+1,0)</f>
        <v>0</v>
      </c>
      <c r="AB368" s="270" t="e">
        <f ca="1">OFFSET(Calcu!$BF$17,AB364+1,0)</f>
        <v>#N/A</v>
      </c>
      <c r="AC368" s="269"/>
      <c r="AD368" s="45"/>
    </row>
    <row r="369" spans="1:30" ht="13.5" customHeight="1">
      <c r="B369" s="265"/>
      <c r="C369" s="28"/>
      <c r="D369" s="28"/>
      <c r="E369" s="28"/>
      <c r="F369" s="28"/>
      <c r="G369" s="28"/>
      <c r="H369" s="45"/>
      <c r="I369" s="269"/>
      <c r="J369" s="45"/>
      <c r="K369" s="45"/>
      <c r="L369" s="265"/>
      <c r="M369" s="28"/>
      <c r="N369" s="28"/>
      <c r="O369" s="28"/>
      <c r="P369" s="28"/>
      <c r="Q369" s="28"/>
      <c r="R369" s="45"/>
      <c r="S369" s="269"/>
      <c r="T369" s="45"/>
      <c r="U369" s="45"/>
      <c r="V369" s="265"/>
      <c r="W369" s="28"/>
      <c r="X369" s="28"/>
      <c r="Y369" s="28"/>
      <c r="Z369" s="28"/>
      <c r="AA369" s="28"/>
      <c r="AB369" s="45"/>
      <c r="AC369" s="269"/>
      <c r="AD369" s="45"/>
    </row>
    <row r="370" spans="1:30" ht="13.5" customHeight="1">
      <c r="B370" s="265"/>
      <c r="C370" s="45" t="s">
        <v>673</v>
      </c>
      <c r="D370" s="28"/>
      <c r="E370" s="28"/>
      <c r="F370" s="28"/>
      <c r="G370" s="28"/>
      <c r="H370" s="45"/>
      <c r="I370" s="269"/>
      <c r="J370" s="45"/>
      <c r="K370" s="45"/>
      <c r="L370" s="265"/>
      <c r="M370" s="45" t="s">
        <v>695</v>
      </c>
      <c r="N370" s="28"/>
      <c r="O370" s="28"/>
      <c r="P370" s="28"/>
      <c r="Q370" s="28"/>
      <c r="R370" s="45"/>
      <c r="S370" s="269"/>
      <c r="T370" s="45"/>
      <c r="U370" s="45"/>
      <c r="V370" s="265"/>
      <c r="W370" s="45" t="s">
        <v>673</v>
      </c>
      <c r="X370" s="28"/>
      <c r="Y370" s="28"/>
      <c r="Z370" s="28"/>
      <c r="AA370" s="28"/>
      <c r="AB370" s="45"/>
      <c r="AC370" s="269"/>
      <c r="AD370" s="45"/>
    </row>
    <row r="371" spans="1:30" ht="13.5" customHeight="1">
      <c r="B371" s="265"/>
      <c r="C371" s="163"/>
      <c r="D371" s="163" t="s">
        <v>701</v>
      </c>
      <c r="E371" s="196"/>
      <c r="F371" s="163" t="s">
        <v>702</v>
      </c>
      <c r="G371" s="196"/>
      <c r="H371" s="163" t="s">
        <v>674</v>
      </c>
      <c r="I371" s="269"/>
      <c r="J371" s="45"/>
      <c r="K371" s="45"/>
      <c r="L371" s="265"/>
      <c r="M371" s="163"/>
      <c r="N371" s="163" t="s">
        <v>701</v>
      </c>
      <c r="O371" s="196"/>
      <c r="P371" s="163" t="s">
        <v>702</v>
      </c>
      <c r="Q371" s="196"/>
      <c r="R371" s="163" t="s">
        <v>689</v>
      </c>
      <c r="S371" s="269"/>
      <c r="T371" s="45"/>
      <c r="U371" s="45"/>
      <c r="V371" s="265"/>
      <c r="W371" s="163"/>
      <c r="X371" s="163" t="s">
        <v>701</v>
      </c>
      <c r="Y371" s="196"/>
      <c r="Z371" s="163" t="s">
        <v>702</v>
      </c>
      <c r="AA371" s="196"/>
      <c r="AB371" s="163" t="s">
        <v>689</v>
      </c>
      <c r="AC371" s="269"/>
      <c r="AD371" s="45"/>
    </row>
    <row r="372" spans="1:30" ht="13.5" customHeight="1">
      <c r="B372" s="265"/>
      <c r="C372" s="196" t="s">
        <v>373</v>
      </c>
      <c r="D372" s="124" t="str">
        <f ca="1">IF(E378=FALSE,"",TEXT(OFFSET(Calcu!$B$225,0,H364*3),H368))</f>
        <v/>
      </c>
      <c r="E372" s="196" t="s">
        <v>374</v>
      </c>
      <c r="F372" s="124" t="str">
        <f ca="1">IF(E378=FALSE,"",TEXT(OFFSET(Calcu!$C$225,0,H364*3),H368))</f>
        <v/>
      </c>
      <c r="G372" s="196" t="s">
        <v>684</v>
      </c>
      <c r="H372" s="124" t="str">
        <f ca="1">IF(E378=FALSE,"",TEXT(OFFSET(Calcu!$D$225,0,H364*3),H368))</f>
        <v/>
      </c>
      <c r="I372" s="269"/>
      <c r="J372" s="45"/>
      <c r="K372" s="45"/>
      <c r="L372" s="265"/>
      <c r="M372" s="196" t="s">
        <v>373</v>
      </c>
      <c r="N372" s="124" t="str">
        <f ca="1">IF(O378=FALSE,"",TEXT(OFFSET(Calcu!$B$225,0,R364*3),R368))</f>
        <v/>
      </c>
      <c r="O372" s="196" t="s">
        <v>374</v>
      </c>
      <c r="P372" s="124" t="str">
        <f ca="1">IF(O378=FALSE,"",TEXT(OFFSET(Calcu!$C$225,0,R364*3),R368))</f>
        <v/>
      </c>
      <c r="Q372" s="196" t="s">
        <v>676</v>
      </c>
      <c r="R372" s="124" t="str">
        <f ca="1">IF(O378=FALSE,"",TEXT(OFFSET(Calcu!$D$225,0,R364*3),R368))</f>
        <v/>
      </c>
      <c r="S372" s="269"/>
      <c r="T372" s="45"/>
      <c r="U372" s="45"/>
      <c r="V372" s="265"/>
      <c r="W372" s="196" t="s">
        <v>373</v>
      </c>
      <c r="X372" s="124" t="str">
        <f ca="1">IF(Y378=FALSE,"",TEXT(OFFSET(Calcu!$B$225,0,AB364*3),AB368))</f>
        <v/>
      </c>
      <c r="Y372" s="196" t="s">
        <v>374</v>
      </c>
      <c r="Z372" s="124" t="str">
        <f ca="1">IF(Y378=FALSE,"",TEXT(OFFSET(Calcu!$C$225,0,AB364*3),AB368))</f>
        <v/>
      </c>
      <c r="AA372" s="196" t="s">
        <v>684</v>
      </c>
      <c r="AB372" s="124" t="str">
        <f ca="1">IF(Y378=FALSE,"",TEXT(OFFSET(Calcu!$D$225,0,AB364*3),AB368))</f>
        <v/>
      </c>
      <c r="AC372" s="269"/>
      <c r="AD372" s="45"/>
    </row>
    <row r="373" spans="1:30" ht="13.5" customHeight="1">
      <c r="B373" s="265"/>
      <c r="C373" s="196" t="s">
        <v>375</v>
      </c>
      <c r="D373" s="124" t="str">
        <f ca="1">IF(E378=FALSE,"",TEXT(OFFSET(Calcu!$B$226,0,H364*3),H368))</f>
        <v/>
      </c>
      <c r="E373" s="196" t="s">
        <v>376</v>
      </c>
      <c r="F373" s="124" t="str">
        <f ca="1">IF(E378=FALSE,"",TEXT(OFFSET(Calcu!$C$226,0,H364*3),H368))</f>
        <v/>
      </c>
      <c r="G373" s="196" t="s">
        <v>377</v>
      </c>
      <c r="H373" s="124" t="str">
        <f ca="1">IF(E378=FALSE,"",TEXT(OFFSET(Calcu!$D$226,0,H364*3),H368))</f>
        <v/>
      </c>
      <c r="I373" s="269"/>
      <c r="J373" s="45"/>
      <c r="K373" s="45"/>
      <c r="L373" s="265"/>
      <c r="M373" s="196" t="s">
        <v>375</v>
      </c>
      <c r="N373" s="124" t="str">
        <f ca="1">IF(O378=FALSE,"",TEXT(OFFSET(Calcu!$B$226,0,R364*3),R368))</f>
        <v/>
      </c>
      <c r="O373" s="196" t="s">
        <v>376</v>
      </c>
      <c r="P373" s="124" t="str">
        <f ca="1">IF(O378=FALSE,"",TEXT(OFFSET(Calcu!$C$226,0,R364*3),R368))</f>
        <v/>
      </c>
      <c r="Q373" s="196" t="s">
        <v>377</v>
      </c>
      <c r="R373" s="124" t="str">
        <f ca="1">IF(O378=FALSE,"",TEXT(OFFSET(Calcu!$D$226,0,R364*3),R368))</f>
        <v/>
      </c>
      <c r="S373" s="269"/>
      <c r="T373" s="45"/>
      <c r="U373" s="45"/>
      <c r="V373" s="265"/>
      <c r="W373" s="196" t="s">
        <v>375</v>
      </c>
      <c r="X373" s="124" t="str">
        <f ca="1">IF(Y378=FALSE,"",TEXT(OFFSET(Calcu!$B$226,0,AB364*3),AB368))</f>
        <v/>
      </c>
      <c r="Y373" s="196" t="s">
        <v>376</v>
      </c>
      <c r="Z373" s="124" t="str">
        <f ca="1">IF(Y378=FALSE,"",TEXT(OFFSET(Calcu!$C$226,0,AB364*3),AB368))</f>
        <v/>
      </c>
      <c r="AA373" s="196" t="s">
        <v>377</v>
      </c>
      <c r="AB373" s="124" t="str">
        <f ca="1">IF(Y378=FALSE,"",TEXT(OFFSET(Calcu!$D$226,0,AB364*3),AB368))</f>
        <v/>
      </c>
      <c r="AC373" s="269"/>
      <c r="AD373" s="45"/>
    </row>
    <row r="374" spans="1:30" ht="13.5" customHeight="1">
      <c r="B374" s="265"/>
      <c r="C374" s="196" t="s">
        <v>378</v>
      </c>
      <c r="D374" s="124" t="str">
        <f ca="1">IF(E378=FALSE,"",TEXT(OFFSET(Calcu!$B$227,0,H364*3),H368))</f>
        <v/>
      </c>
      <c r="E374" s="196" t="s">
        <v>379</v>
      </c>
      <c r="F374" s="124" t="str">
        <f ca="1">IF(E378=FALSE,"",TEXT(OFFSET(Calcu!$C$227,0,H364*3),H368))</f>
        <v/>
      </c>
      <c r="G374" s="196" t="s">
        <v>380</v>
      </c>
      <c r="H374" s="124" t="str">
        <f ca="1">IF(E378=FALSE,"",TEXT(OFFSET(Calcu!$D$227,0,H364*3),H368))</f>
        <v/>
      </c>
      <c r="I374" s="269"/>
      <c r="J374" s="45"/>
      <c r="K374" s="45"/>
      <c r="L374" s="265"/>
      <c r="M374" s="196" t="s">
        <v>378</v>
      </c>
      <c r="N374" s="124" t="str">
        <f ca="1">IF(O378=FALSE,"",TEXT(OFFSET(Calcu!$B$227,0,R364*3),R368))</f>
        <v/>
      </c>
      <c r="O374" s="196" t="s">
        <v>379</v>
      </c>
      <c r="P374" s="124" t="str">
        <f ca="1">IF(O378=FALSE,"",TEXT(OFFSET(Calcu!$C$227,0,R364*3),R368))</f>
        <v/>
      </c>
      <c r="Q374" s="196" t="s">
        <v>380</v>
      </c>
      <c r="R374" s="124" t="str">
        <f ca="1">IF(O378=FALSE,"",TEXT(OFFSET(Calcu!$D$227,0,R364*3),R368))</f>
        <v/>
      </c>
      <c r="S374" s="269"/>
      <c r="T374" s="45"/>
      <c r="U374" s="45"/>
      <c r="V374" s="265"/>
      <c r="W374" s="196" t="s">
        <v>378</v>
      </c>
      <c r="X374" s="124" t="str">
        <f ca="1">IF(Y378=FALSE,"",TEXT(OFFSET(Calcu!$B$227,0,AB364*3),AB368))</f>
        <v/>
      </c>
      <c r="Y374" s="196" t="s">
        <v>379</v>
      </c>
      <c r="Z374" s="124" t="str">
        <f ca="1">IF(Y378=FALSE,"",TEXT(OFFSET(Calcu!$C$227,0,AB364*3),AB368))</f>
        <v/>
      </c>
      <c r="AA374" s="196" t="s">
        <v>380</v>
      </c>
      <c r="AB374" s="124" t="str">
        <f ca="1">IF(Y378=FALSE,"",TEXT(OFFSET(Calcu!$D$227,0,AB364*3),AB368))</f>
        <v/>
      </c>
      <c r="AC374" s="269"/>
      <c r="AD374" s="45"/>
    </row>
    <row r="375" spans="1:30" ht="13.5" customHeight="1">
      <c r="B375" s="265"/>
      <c r="C375" s="196" t="s">
        <v>381</v>
      </c>
      <c r="D375" s="124" t="str">
        <f ca="1">IF(E378=FALSE,"",TEXT(OFFSET(Calcu!$B$228,0,H364*3),H368))</f>
        <v/>
      </c>
      <c r="E375" s="196" t="s">
        <v>382</v>
      </c>
      <c r="F375" s="124" t="str">
        <f ca="1">IF(E378=FALSE,"",TEXT(OFFSET(Calcu!$C$228,0,H364*3),H368))</f>
        <v/>
      </c>
      <c r="G375" s="196" t="s">
        <v>383</v>
      </c>
      <c r="H375" s="124" t="str">
        <f ca="1">IF(E378=FALSE,"",TEXT(OFFSET(Calcu!$D$228,0,H364*3),H368))</f>
        <v/>
      </c>
      <c r="I375" s="269"/>
      <c r="J375" s="45"/>
      <c r="K375" s="45"/>
      <c r="L375" s="265"/>
      <c r="M375" s="196" t="s">
        <v>381</v>
      </c>
      <c r="N375" s="124" t="str">
        <f ca="1">IF(O378=FALSE,"",TEXT(OFFSET(Calcu!$B$228,0,R364*3),R368))</f>
        <v/>
      </c>
      <c r="O375" s="196" t="s">
        <v>382</v>
      </c>
      <c r="P375" s="124" t="str">
        <f ca="1">IF(O378=FALSE,"",TEXT(OFFSET(Calcu!$C$228,0,R364*3),R368))</f>
        <v/>
      </c>
      <c r="Q375" s="196" t="s">
        <v>383</v>
      </c>
      <c r="R375" s="124" t="str">
        <f ca="1">IF(O378=FALSE,"",TEXT(OFFSET(Calcu!$D$228,0,R364*3),R368))</f>
        <v/>
      </c>
      <c r="S375" s="269"/>
      <c r="T375" s="45"/>
      <c r="U375" s="45"/>
      <c r="V375" s="265"/>
      <c r="W375" s="196" t="s">
        <v>381</v>
      </c>
      <c r="X375" s="124" t="str">
        <f ca="1">IF(Y378=FALSE,"",TEXT(OFFSET(Calcu!$B$228,0,AB364*3),AB368))</f>
        <v/>
      </c>
      <c r="Y375" s="196" t="s">
        <v>382</v>
      </c>
      <c r="Z375" s="124" t="str">
        <f ca="1">IF(Y378=FALSE,"",TEXT(OFFSET(Calcu!$C$228,0,AB364*3),AB368))</f>
        <v/>
      </c>
      <c r="AA375" s="196" t="s">
        <v>383</v>
      </c>
      <c r="AB375" s="124" t="str">
        <f ca="1">IF(Y378=FALSE,"",TEXT(OFFSET(Calcu!$D$228,0,AB364*3),AB368))</f>
        <v/>
      </c>
      <c r="AC375" s="269"/>
      <c r="AD375" s="45"/>
    </row>
    <row r="376" spans="1:30" ht="13.5" customHeight="1">
      <c r="B376" s="265"/>
      <c r="C376" s="196" t="s">
        <v>384</v>
      </c>
      <c r="D376" s="124" t="str">
        <f ca="1">IF(E378=FALSE,"",TEXT(OFFSET(Calcu!$B$229,0,H364*3),H368))</f>
        <v/>
      </c>
      <c r="E376" s="196" t="s">
        <v>385</v>
      </c>
      <c r="F376" s="124" t="str">
        <f ca="1">IF(E378=FALSE,"",TEXT(OFFSET(Calcu!$C$229,0,H364*3),H368))</f>
        <v/>
      </c>
      <c r="G376" s="196" t="s">
        <v>386</v>
      </c>
      <c r="H376" s="124" t="str">
        <f ca="1">IF(E378=FALSE,"",TEXT(OFFSET(Calcu!$D$229,0,H364*3),H368))</f>
        <v/>
      </c>
      <c r="I376" s="269"/>
      <c r="J376" s="45"/>
      <c r="K376" s="45"/>
      <c r="L376" s="265"/>
      <c r="M376" s="196" t="s">
        <v>384</v>
      </c>
      <c r="N376" s="124" t="str">
        <f ca="1">IF(O378=FALSE,"",TEXT(OFFSET(Calcu!$B$229,0,R364*3),R368))</f>
        <v/>
      </c>
      <c r="O376" s="196" t="s">
        <v>385</v>
      </c>
      <c r="P376" s="124" t="str">
        <f ca="1">IF(O378=FALSE,"",TEXT(OFFSET(Calcu!$C$229,0,R364*3),R368))</f>
        <v/>
      </c>
      <c r="Q376" s="196" t="s">
        <v>386</v>
      </c>
      <c r="R376" s="124" t="str">
        <f ca="1">IF(O378=FALSE,"",TEXT(OFFSET(Calcu!$D$229,0,R364*3),R368))</f>
        <v/>
      </c>
      <c r="S376" s="269"/>
      <c r="T376" s="45"/>
      <c r="U376" s="45"/>
      <c r="V376" s="265"/>
      <c r="W376" s="196" t="s">
        <v>384</v>
      </c>
      <c r="X376" s="124" t="str">
        <f ca="1">IF(Y378=FALSE,"",TEXT(OFFSET(Calcu!$B$229,0,AB364*3),AB368))</f>
        <v/>
      </c>
      <c r="Y376" s="196" t="s">
        <v>385</v>
      </c>
      <c r="Z376" s="124" t="str">
        <f ca="1">IF(Y378=FALSE,"",TEXT(OFFSET(Calcu!$C$229,0,AB364*3),AB368))</f>
        <v/>
      </c>
      <c r="AA376" s="196" t="s">
        <v>386</v>
      </c>
      <c r="AB376" s="124" t="str">
        <f ca="1">IF(Y378=FALSE,"",TEXT(OFFSET(Calcu!$D$229,0,AB364*3),AB368))</f>
        <v/>
      </c>
      <c r="AC376" s="269"/>
      <c r="AD376" s="45"/>
    </row>
    <row r="377" spans="1:30" ht="13.5" customHeight="1">
      <c r="B377" s="265"/>
      <c r="C377" s="196" t="s">
        <v>387</v>
      </c>
      <c r="D377" s="124" t="str">
        <f ca="1">IF(E378=FALSE,"",TEXT(OFFSET(Calcu!$B$230,0,H364*3),H368))</f>
        <v/>
      </c>
      <c r="E377" s="196" t="s">
        <v>388</v>
      </c>
      <c r="F377" s="124" t="str">
        <f ca="1">IF(E378=FALSE,"",TEXT(OFFSET(Calcu!$C$230,0,H364*3),H368))</f>
        <v/>
      </c>
      <c r="G377" s="196" t="s">
        <v>684</v>
      </c>
      <c r="H377" s="124" t="str">
        <f ca="1">IF(E378=FALSE,"",TEXT(OFFSET(Calcu!$D$230,0,H364*3),H368))</f>
        <v/>
      </c>
      <c r="I377" s="269"/>
      <c r="J377" s="45"/>
      <c r="K377" s="45"/>
      <c r="L377" s="265"/>
      <c r="M377" s="196" t="s">
        <v>387</v>
      </c>
      <c r="N377" s="124" t="str">
        <f ca="1">IF(O378=FALSE,"",TEXT(OFFSET(Calcu!$B$230,0,R364*3),R368))</f>
        <v/>
      </c>
      <c r="O377" s="196" t="s">
        <v>388</v>
      </c>
      <c r="P377" s="124" t="str">
        <f ca="1">IF(O378=FALSE,"",TEXT(OFFSET(Calcu!$C$230,0,R364*3),R368))</f>
        <v/>
      </c>
      <c r="Q377" s="196" t="s">
        <v>684</v>
      </c>
      <c r="R377" s="124" t="str">
        <f ca="1">IF(O378=FALSE,"",TEXT(OFFSET(Calcu!$D$230,0,R364*3),R368))</f>
        <v/>
      </c>
      <c r="S377" s="269"/>
      <c r="T377" s="45"/>
      <c r="U377" s="45"/>
      <c r="V377" s="265"/>
      <c r="W377" s="196" t="s">
        <v>387</v>
      </c>
      <c r="X377" s="124" t="str">
        <f ca="1">IF(Y378=FALSE,"",TEXT(OFFSET(Calcu!$B$230,0,AB364*3),AB368))</f>
        <v/>
      </c>
      <c r="Y377" s="196" t="s">
        <v>388</v>
      </c>
      <c r="Z377" s="124" t="str">
        <f ca="1">IF(Y378=FALSE,"",TEXT(OFFSET(Calcu!$C$230,0,AB364*3),AB368))</f>
        <v/>
      </c>
      <c r="AA377" s="196" t="s">
        <v>677</v>
      </c>
      <c r="AB377" s="124" t="str">
        <f ca="1">IF(Y378=FALSE,"",TEXT(OFFSET(Calcu!$D$230,0,AB364*3),AB368))</f>
        <v/>
      </c>
      <c r="AC377" s="269"/>
      <c r="AD377" s="45"/>
    </row>
    <row r="378" spans="1:30" ht="13.5" customHeight="1">
      <c r="B378" s="265"/>
      <c r="C378" s="196" t="s">
        <v>389</v>
      </c>
      <c r="D378" s="124" t="str">
        <f ca="1">IF(E378=FALSE,"",TEXT(OFFSET(Calcu!$B$231,0,H364*3),H368))</f>
        <v/>
      </c>
      <c r="E378" s="271" t="b">
        <f ca="1">OFFSET(Calcu!$AC$17,H364+1,0)</f>
        <v>0</v>
      </c>
      <c r="F378" s="28"/>
      <c r="G378" s="28"/>
      <c r="H378" s="28"/>
      <c r="I378" s="269"/>
      <c r="J378" s="45"/>
      <c r="K378" s="45"/>
      <c r="L378" s="265"/>
      <c r="M378" s="196" t="s">
        <v>389</v>
      </c>
      <c r="N378" s="124" t="str">
        <f ca="1">IF(O378=FALSE,"",TEXT(OFFSET(Calcu!$B$231,0,R364*3),R368))</f>
        <v/>
      </c>
      <c r="O378" s="271" t="b">
        <f ca="1">OFFSET(Calcu!$AC$17,R364+1,0)</f>
        <v>0</v>
      </c>
      <c r="P378" s="28"/>
      <c r="Q378" s="28"/>
      <c r="R378" s="28"/>
      <c r="S378" s="269"/>
      <c r="T378" s="45"/>
      <c r="U378" s="45"/>
      <c r="V378" s="265"/>
      <c r="W378" s="196" t="s">
        <v>389</v>
      </c>
      <c r="X378" s="124" t="str">
        <f ca="1">IF(Y378=FALSE,"",TEXT(OFFSET(Calcu!$B$231,0,AB364*3),AB368))</f>
        <v/>
      </c>
      <c r="Y378" s="271" t="b">
        <f ca="1">OFFSET(Calcu!$AC$17,AB364+1,0)</f>
        <v>0</v>
      </c>
      <c r="Z378" s="28"/>
      <c r="AA378" s="28"/>
      <c r="AB378" s="28"/>
      <c r="AC378" s="269"/>
      <c r="AD378" s="45"/>
    </row>
    <row r="379" spans="1:30" ht="13.5" customHeight="1">
      <c r="B379" s="272"/>
      <c r="C379" s="273"/>
      <c r="D379" s="273"/>
      <c r="E379" s="273"/>
      <c r="F379" s="273"/>
      <c r="G379" s="273"/>
      <c r="H379" s="274"/>
      <c r="I379" s="275"/>
      <c r="J379" s="45"/>
      <c r="K379" s="45"/>
      <c r="L379" s="272"/>
      <c r="M379" s="273"/>
      <c r="N379" s="273"/>
      <c r="O379" s="273"/>
      <c r="P379" s="273"/>
      <c r="Q379" s="273"/>
      <c r="R379" s="274"/>
      <c r="S379" s="275"/>
      <c r="T379" s="45"/>
      <c r="U379" s="45"/>
      <c r="V379" s="272"/>
      <c r="W379" s="273"/>
      <c r="X379" s="273"/>
      <c r="Y379" s="273"/>
      <c r="Z379" s="273"/>
      <c r="AA379" s="273"/>
      <c r="AB379" s="274"/>
      <c r="AC379" s="275"/>
      <c r="AD379" s="45"/>
    </row>
    <row r="380" spans="1:30" s="28" customFormat="1" ht="15" customHeight="1">
      <c r="A380" s="45"/>
      <c r="B380" s="261"/>
      <c r="C380" s="262"/>
      <c r="D380" s="262"/>
      <c r="E380" s="263"/>
      <c r="F380" s="263"/>
      <c r="G380" s="263"/>
      <c r="H380" s="263"/>
      <c r="I380" s="264"/>
      <c r="J380" s="25"/>
      <c r="K380" s="25"/>
      <c r="L380" s="261"/>
      <c r="M380" s="262"/>
      <c r="N380" s="262"/>
      <c r="O380" s="263"/>
      <c r="P380" s="263"/>
      <c r="Q380" s="263"/>
      <c r="R380" s="263"/>
      <c r="S380" s="264"/>
      <c r="T380" s="25"/>
      <c r="U380" s="25"/>
      <c r="V380" s="261"/>
      <c r="W380" s="262"/>
      <c r="X380" s="262"/>
      <c r="Y380" s="263"/>
      <c r="Z380" s="263"/>
      <c r="AA380" s="263"/>
      <c r="AB380" s="263"/>
      <c r="AC380" s="264"/>
      <c r="AD380" s="25"/>
    </row>
    <row r="381" spans="1:30" ht="13.5" customHeight="1">
      <c r="B381" s="265"/>
      <c r="C381" s="45" t="s">
        <v>696</v>
      </c>
      <c r="D381" s="28"/>
      <c r="E381" s="28"/>
      <c r="F381" s="25"/>
      <c r="G381" s="266" t="s">
        <v>686</v>
      </c>
      <c r="H381" s="267">
        <f>H364+3</f>
        <v>66</v>
      </c>
      <c r="I381" s="268"/>
      <c r="J381" s="25"/>
      <c r="K381" s="25"/>
      <c r="L381" s="265"/>
      <c r="M381" s="45" t="s">
        <v>678</v>
      </c>
      <c r="N381" s="28"/>
      <c r="O381" s="28"/>
      <c r="P381" s="25"/>
      <c r="Q381" s="266" t="s">
        <v>686</v>
      </c>
      <c r="R381" s="267">
        <f>H381+1</f>
        <v>67</v>
      </c>
      <c r="S381" s="268"/>
      <c r="T381" s="25"/>
      <c r="U381" s="25"/>
      <c r="V381" s="265"/>
      <c r="W381" s="45" t="s">
        <v>678</v>
      </c>
      <c r="X381" s="28"/>
      <c r="Y381" s="28"/>
      <c r="Z381" s="25"/>
      <c r="AA381" s="266" t="s">
        <v>663</v>
      </c>
      <c r="AB381" s="267">
        <f>R381+1</f>
        <v>68</v>
      </c>
      <c r="AC381" s="268"/>
      <c r="AD381" s="25"/>
    </row>
    <row r="382" spans="1:30" ht="13.5" customHeight="1">
      <c r="B382" s="265"/>
      <c r="C382" s="163"/>
      <c r="D382" s="126" t="s">
        <v>669</v>
      </c>
      <c r="E382" s="126" t="s">
        <v>697</v>
      </c>
      <c r="F382" s="126" t="s">
        <v>172</v>
      </c>
      <c r="G382" s="126" t="s">
        <v>670</v>
      </c>
      <c r="H382" s="126" t="s">
        <v>668</v>
      </c>
      <c r="I382" s="269"/>
      <c r="J382" s="45"/>
      <c r="K382" s="45"/>
      <c r="L382" s="265"/>
      <c r="M382" s="163"/>
      <c r="N382" s="126" t="s">
        <v>669</v>
      </c>
      <c r="O382" s="126" t="s">
        <v>679</v>
      </c>
      <c r="P382" s="126" t="s">
        <v>172</v>
      </c>
      <c r="Q382" s="126" t="s">
        <v>687</v>
      </c>
      <c r="R382" s="126" t="s">
        <v>668</v>
      </c>
      <c r="S382" s="269"/>
      <c r="T382" s="45"/>
      <c r="U382" s="45"/>
      <c r="V382" s="265"/>
      <c r="W382" s="163"/>
      <c r="X382" s="126" t="s">
        <v>669</v>
      </c>
      <c r="Y382" s="126" t="s">
        <v>679</v>
      </c>
      <c r="Z382" s="126" t="s">
        <v>172</v>
      </c>
      <c r="AA382" s="126" t="s">
        <v>670</v>
      </c>
      <c r="AB382" s="126" t="s">
        <v>668</v>
      </c>
      <c r="AC382" s="269"/>
      <c r="AD382" s="45"/>
    </row>
    <row r="383" spans="1:30" ht="13.5" customHeight="1">
      <c r="B383" s="265"/>
      <c r="C383" s="163" t="s">
        <v>671</v>
      </c>
      <c r="D383" s="124" t="e">
        <f ca="1">TEXT(OFFSET(Calcu!$P$17,H381+1,0),H384)</f>
        <v>#DIV/0!</v>
      </c>
      <c r="E383" s="124" t="e">
        <f ca="1">TEXT(OFFSET(Calcu!$Q$17,H381+1,0),H384)</f>
        <v>#N/A</v>
      </c>
      <c r="F383" s="195">
        <f ca="1">OFFSET(Calcu!$R$17,H381+1,0)</f>
        <v>0</v>
      </c>
      <c r="G383" s="124">
        <f ca="1">OFFSET(Calcu!$S$17,H381+1,0)</f>
        <v>0</v>
      </c>
      <c r="H383" s="124">
        <f ca="1">OFFSET(Calcu!$Y$17,H381+1,0)</f>
        <v>0</v>
      </c>
      <c r="I383" s="269"/>
      <c r="J383" s="45"/>
      <c r="K383" s="45"/>
      <c r="L383" s="265"/>
      <c r="M383" s="163" t="s">
        <v>691</v>
      </c>
      <c r="N383" s="124" t="e">
        <f ca="1">TEXT(OFFSET(Calcu!$P$17,R381+1,0),R384)</f>
        <v>#DIV/0!</v>
      </c>
      <c r="O383" s="124" t="e">
        <f ca="1">TEXT(OFFSET(Calcu!$Q$17,R381+1,0),R384)</f>
        <v>#N/A</v>
      </c>
      <c r="P383" s="195">
        <f ca="1">OFFSET(Calcu!$R$17,R381+1,0)</f>
        <v>0</v>
      </c>
      <c r="Q383" s="124">
        <f ca="1">OFFSET(Calcu!$S$17,R381+1,0)</f>
        <v>0</v>
      </c>
      <c r="R383" s="124">
        <f ca="1">OFFSET(Calcu!$Y$17,R381+1,0)</f>
        <v>0</v>
      </c>
      <c r="S383" s="269"/>
      <c r="T383" s="45"/>
      <c r="U383" s="45"/>
      <c r="V383" s="265"/>
      <c r="W383" s="163" t="s">
        <v>671</v>
      </c>
      <c r="X383" s="124" t="e">
        <f ca="1">TEXT(OFFSET(Calcu!$P$17,AB381+1,0),AB384)</f>
        <v>#DIV/0!</v>
      </c>
      <c r="Y383" s="124" t="e">
        <f ca="1">TEXT(OFFSET(Calcu!$Q$17,AB381+1,0),AB384)</f>
        <v>#N/A</v>
      </c>
      <c r="Z383" s="195">
        <f ca="1">OFFSET(Calcu!$R$17,AB381+1,0)</f>
        <v>0</v>
      </c>
      <c r="AA383" s="124">
        <f ca="1">OFFSET(Calcu!$S$17,AB381+1,0)</f>
        <v>0</v>
      </c>
      <c r="AB383" s="124">
        <f ca="1">OFFSET(Calcu!$Y$17,AB381+1,0)</f>
        <v>0</v>
      </c>
      <c r="AC383" s="269"/>
      <c r="AD383" s="45"/>
    </row>
    <row r="384" spans="1:30" ht="13.5" customHeight="1">
      <c r="B384" s="265"/>
      <c r="C384" s="163" t="s">
        <v>681</v>
      </c>
      <c r="D384" s="124" t="e">
        <f ca="1">TEXT(OFFSET(Calcu!$L$17,H381+1,0),H384)</f>
        <v>#DIV/0!</v>
      </c>
      <c r="E384" s="124" t="e">
        <f ca="1">TEXT(OFFSET(Calcu!$M$17,H381+1,0),H384)</f>
        <v>#DIV/0!</v>
      </c>
      <c r="F384" s="195">
        <f ca="1">OFFSET(Calcu!$I$17,H381+1,0)</f>
        <v>0</v>
      </c>
      <c r="G384" s="124"/>
      <c r="H384" s="270" t="e">
        <f ca="1">OFFSET(Calcu!$BE$17,H381+1,0)</f>
        <v>#N/A</v>
      </c>
      <c r="I384" s="269"/>
      <c r="J384" s="45"/>
      <c r="K384" s="45"/>
      <c r="L384" s="265"/>
      <c r="M384" s="163" t="s">
        <v>681</v>
      </c>
      <c r="N384" s="124" t="e">
        <f ca="1">TEXT(OFFSET(Calcu!$L$17,R381+1,0),R384)</f>
        <v>#DIV/0!</v>
      </c>
      <c r="O384" s="124" t="e">
        <f ca="1">TEXT(OFFSET(Calcu!$M$17,R381+1,0),R384)</f>
        <v>#DIV/0!</v>
      </c>
      <c r="P384" s="195">
        <f ca="1">OFFSET(Calcu!$I$17,R381+1,0)</f>
        <v>0</v>
      </c>
      <c r="Q384" s="124"/>
      <c r="R384" s="270" t="e">
        <f ca="1">OFFSET(Calcu!$BE$17,R381+1,0)</f>
        <v>#N/A</v>
      </c>
      <c r="S384" s="269"/>
      <c r="T384" s="45"/>
      <c r="U384" s="45"/>
      <c r="V384" s="265"/>
      <c r="W384" s="163" t="s">
        <v>681</v>
      </c>
      <c r="X384" s="124" t="e">
        <f ca="1">TEXT(OFFSET(Calcu!$L$17,AB381+1,0),AB384)</f>
        <v>#DIV/0!</v>
      </c>
      <c r="Y384" s="124" t="e">
        <f ca="1">TEXT(OFFSET(Calcu!$M$17,AB381+1,0),AB384)</f>
        <v>#DIV/0!</v>
      </c>
      <c r="Z384" s="195">
        <f ca="1">OFFSET(Calcu!$I$17,AB381+1,0)</f>
        <v>0</v>
      </c>
      <c r="AA384" s="124"/>
      <c r="AB384" s="270" t="e">
        <f ca="1">OFFSET(Calcu!$BE$17,AB381+1,0)</f>
        <v>#N/A</v>
      </c>
      <c r="AC384" s="269"/>
      <c r="AD384" s="45"/>
    </row>
    <row r="385" spans="1:30" ht="13.5" customHeight="1">
      <c r="B385" s="265"/>
      <c r="C385" s="163" t="s">
        <v>672</v>
      </c>
      <c r="D385" s="124" t="e">
        <f ca="1">TEXT(OFFSET(Calcu!$U$17,H381+1,0),H384)</f>
        <v>#DIV/0!</v>
      </c>
      <c r="E385" s="124" t="e">
        <f ca="1">TEXT(OFFSET(Calcu!$V$17,H381+1,0),H384)</f>
        <v>#N/A</v>
      </c>
      <c r="F385" s="195">
        <f ca="1">OFFSET(Calcu!$W$17,H381+1,0)</f>
        <v>0</v>
      </c>
      <c r="G385" s="124">
        <f ca="1">OFFSET(Calcu!$X$17,H381+1,0)</f>
        <v>0</v>
      </c>
      <c r="H385" s="270" t="e">
        <f ca="1">OFFSET(Calcu!$BF$17,H381+1,0)</f>
        <v>#N/A</v>
      </c>
      <c r="I385" s="269"/>
      <c r="J385" s="45"/>
      <c r="K385" s="45"/>
      <c r="L385" s="265"/>
      <c r="M385" s="163" t="s">
        <v>694</v>
      </c>
      <c r="N385" s="124" t="e">
        <f ca="1">TEXT(OFFSET(Calcu!$U$17,R381+1,0),R384)</f>
        <v>#DIV/0!</v>
      </c>
      <c r="O385" s="124" t="e">
        <f ca="1">TEXT(OFFSET(Calcu!$V$17,R381+1,0),R384)</f>
        <v>#N/A</v>
      </c>
      <c r="P385" s="195">
        <f ca="1">OFFSET(Calcu!$W$17,R381+1,0)</f>
        <v>0</v>
      </c>
      <c r="Q385" s="124">
        <f ca="1">OFFSET(Calcu!$X$17,R381+1,0)</f>
        <v>0</v>
      </c>
      <c r="R385" s="270" t="e">
        <f ca="1">OFFSET(Calcu!$BF$17,R381+1,0)</f>
        <v>#N/A</v>
      </c>
      <c r="S385" s="269"/>
      <c r="T385" s="45"/>
      <c r="U385" s="45"/>
      <c r="V385" s="265"/>
      <c r="W385" s="163" t="s">
        <v>672</v>
      </c>
      <c r="X385" s="124" t="e">
        <f ca="1">TEXT(OFFSET(Calcu!$U$17,AB381+1,0),AB384)</f>
        <v>#DIV/0!</v>
      </c>
      <c r="Y385" s="124" t="e">
        <f ca="1">TEXT(OFFSET(Calcu!$V$17,AB381+1,0),AB384)</f>
        <v>#N/A</v>
      </c>
      <c r="Z385" s="195">
        <f ca="1">OFFSET(Calcu!$W$17,AB381+1,0)</f>
        <v>0</v>
      </c>
      <c r="AA385" s="124">
        <f ca="1">OFFSET(Calcu!$X$17,AB381+1,0)</f>
        <v>0</v>
      </c>
      <c r="AB385" s="270" t="e">
        <f ca="1">OFFSET(Calcu!$BF$17,AB381+1,0)</f>
        <v>#N/A</v>
      </c>
      <c r="AC385" s="269"/>
      <c r="AD385" s="45"/>
    </row>
    <row r="386" spans="1:30" ht="13.5" customHeight="1">
      <c r="B386" s="265"/>
      <c r="C386" s="28"/>
      <c r="D386" s="28"/>
      <c r="E386" s="28"/>
      <c r="F386" s="28"/>
      <c r="G386" s="28"/>
      <c r="H386" s="45"/>
      <c r="I386" s="269"/>
      <c r="J386" s="45"/>
      <c r="K386" s="45"/>
      <c r="L386" s="265"/>
      <c r="M386" s="28"/>
      <c r="N386" s="28"/>
      <c r="O386" s="28"/>
      <c r="P386" s="28"/>
      <c r="Q386" s="28"/>
      <c r="R386" s="45"/>
      <c r="S386" s="269"/>
      <c r="T386" s="45"/>
      <c r="U386" s="45"/>
      <c r="V386" s="265"/>
      <c r="W386" s="28"/>
      <c r="X386" s="28"/>
      <c r="Y386" s="28"/>
      <c r="Z386" s="28"/>
      <c r="AA386" s="28"/>
      <c r="AB386" s="45"/>
      <c r="AC386" s="269"/>
      <c r="AD386" s="45"/>
    </row>
    <row r="387" spans="1:30" ht="13.5" customHeight="1">
      <c r="B387" s="265"/>
      <c r="C387" s="45" t="s">
        <v>673</v>
      </c>
      <c r="D387" s="28"/>
      <c r="E387" s="28"/>
      <c r="F387" s="28"/>
      <c r="G387" s="28"/>
      <c r="H387" s="45"/>
      <c r="I387" s="269"/>
      <c r="J387" s="45"/>
      <c r="K387" s="45"/>
      <c r="L387" s="265"/>
      <c r="M387" s="45" t="s">
        <v>693</v>
      </c>
      <c r="N387" s="28"/>
      <c r="O387" s="28"/>
      <c r="P387" s="28"/>
      <c r="Q387" s="28"/>
      <c r="R387" s="45"/>
      <c r="S387" s="269"/>
      <c r="T387" s="45"/>
      <c r="U387" s="45"/>
      <c r="V387" s="265"/>
      <c r="W387" s="45" t="s">
        <v>673</v>
      </c>
      <c r="X387" s="28"/>
      <c r="Y387" s="28"/>
      <c r="Z387" s="28"/>
      <c r="AA387" s="28"/>
      <c r="AB387" s="45"/>
      <c r="AC387" s="269"/>
      <c r="AD387" s="45"/>
    </row>
    <row r="388" spans="1:30" ht="13.5" customHeight="1">
      <c r="B388" s="265"/>
      <c r="C388" s="163"/>
      <c r="D388" s="163" t="s">
        <v>701</v>
      </c>
      <c r="E388" s="196"/>
      <c r="F388" s="163" t="s">
        <v>702</v>
      </c>
      <c r="G388" s="196"/>
      <c r="H388" s="163" t="s">
        <v>674</v>
      </c>
      <c r="I388" s="269"/>
      <c r="J388" s="45"/>
      <c r="K388" s="45"/>
      <c r="L388" s="265"/>
      <c r="M388" s="163"/>
      <c r="N388" s="163" t="s">
        <v>701</v>
      </c>
      <c r="O388" s="196"/>
      <c r="P388" s="163" t="s">
        <v>702</v>
      </c>
      <c r="Q388" s="196"/>
      <c r="R388" s="163" t="s">
        <v>674</v>
      </c>
      <c r="S388" s="269"/>
      <c r="T388" s="45"/>
      <c r="U388" s="45"/>
      <c r="V388" s="265"/>
      <c r="W388" s="163"/>
      <c r="X388" s="163" t="s">
        <v>701</v>
      </c>
      <c r="Y388" s="196"/>
      <c r="Z388" s="163" t="s">
        <v>702</v>
      </c>
      <c r="AA388" s="196"/>
      <c r="AB388" s="163" t="s">
        <v>674</v>
      </c>
      <c r="AC388" s="269"/>
      <c r="AD388" s="45"/>
    </row>
    <row r="389" spans="1:30" ht="13.5" customHeight="1">
      <c r="B389" s="265"/>
      <c r="C389" s="196" t="s">
        <v>373</v>
      </c>
      <c r="D389" s="124" t="str">
        <f ca="1">IF(E395=FALSE,"",TEXT(OFFSET(Calcu!$B$225,0,H381*3),H385))</f>
        <v/>
      </c>
      <c r="E389" s="196" t="s">
        <v>374</v>
      </c>
      <c r="F389" s="124" t="str">
        <f ca="1">IF(E395=FALSE,"",TEXT(OFFSET(Calcu!$C$225,0,H381*3),H385))</f>
        <v/>
      </c>
      <c r="G389" s="196" t="s">
        <v>684</v>
      </c>
      <c r="H389" s="124" t="str">
        <f ca="1">IF(E395=FALSE,"",TEXT(OFFSET(Calcu!$D$225,0,H381*3),H385))</f>
        <v/>
      </c>
      <c r="I389" s="269"/>
      <c r="J389" s="45"/>
      <c r="K389" s="45"/>
      <c r="L389" s="265"/>
      <c r="M389" s="196" t="s">
        <v>373</v>
      </c>
      <c r="N389" s="124" t="str">
        <f ca="1">IF(O395=FALSE,"",TEXT(OFFSET(Calcu!$B$225,0,R381*3),R385))</f>
        <v/>
      </c>
      <c r="O389" s="196" t="s">
        <v>374</v>
      </c>
      <c r="P389" s="124" t="str">
        <f ca="1">IF(O395=FALSE,"",TEXT(OFFSET(Calcu!$C$225,0,R381*3),R385))</f>
        <v/>
      </c>
      <c r="Q389" s="196" t="s">
        <v>676</v>
      </c>
      <c r="R389" s="124" t="str">
        <f ca="1">IF(O395=FALSE,"",TEXT(OFFSET(Calcu!$D$225,0,R381*3),R385))</f>
        <v/>
      </c>
      <c r="S389" s="269"/>
      <c r="T389" s="45"/>
      <c r="U389" s="45"/>
      <c r="V389" s="265"/>
      <c r="W389" s="196" t="s">
        <v>373</v>
      </c>
      <c r="X389" s="124" t="str">
        <f ca="1">IF(Y395=FALSE,"",TEXT(OFFSET(Calcu!$B$225,0,AB381*3),AB385))</f>
        <v/>
      </c>
      <c r="Y389" s="196" t="s">
        <v>374</v>
      </c>
      <c r="Z389" s="124" t="str">
        <f ca="1">IF(Y395=FALSE,"",TEXT(OFFSET(Calcu!$C$225,0,AB381*3),AB385))</f>
        <v/>
      </c>
      <c r="AA389" s="196" t="s">
        <v>684</v>
      </c>
      <c r="AB389" s="124" t="str">
        <f ca="1">IF(Y395=FALSE,"",TEXT(OFFSET(Calcu!$D$225,0,AB381*3),AB385))</f>
        <v/>
      </c>
      <c r="AC389" s="269"/>
      <c r="AD389" s="45"/>
    </row>
    <row r="390" spans="1:30" ht="13.5" customHeight="1">
      <c r="B390" s="265"/>
      <c r="C390" s="196" t="s">
        <v>375</v>
      </c>
      <c r="D390" s="124" t="str">
        <f ca="1">IF(E395=FALSE,"",TEXT(OFFSET(Calcu!$B$226,0,H381*3),H385))</f>
        <v/>
      </c>
      <c r="E390" s="196" t="s">
        <v>376</v>
      </c>
      <c r="F390" s="124" t="str">
        <f ca="1">IF(E395=FALSE,"",TEXT(OFFSET(Calcu!$C$226,0,H381*3),H385))</f>
        <v/>
      </c>
      <c r="G390" s="196" t="s">
        <v>377</v>
      </c>
      <c r="H390" s="124" t="str">
        <f ca="1">IF(E395=FALSE,"",TEXT(OFFSET(Calcu!$D$226,0,H381*3),H385))</f>
        <v/>
      </c>
      <c r="I390" s="269"/>
      <c r="J390" s="45"/>
      <c r="K390" s="45"/>
      <c r="L390" s="265"/>
      <c r="M390" s="196" t="s">
        <v>375</v>
      </c>
      <c r="N390" s="124" t="str">
        <f ca="1">IF(O395=FALSE,"",TEXT(OFFSET(Calcu!$B$226,0,R381*3),R385))</f>
        <v/>
      </c>
      <c r="O390" s="196" t="s">
        <v>376</v>
      </c>
      <c r="P390" s="124" t="str">
        <f ca="1">IF(O395=FALSE,"",TEXT(OFFSET(Calcu!$C$226,0,R381*3),R385))</f>
        <v/>
      </c>
      <c r="Q390" s="196" t="s">
        <v>377</v>
      </c>
      <c r="R390" s="124" t="str">
        <f ca="1">IF(O395=FALSE,"",TEXT(OFFSET(Calcu!$D$226,0,R381*3),R385))</f>
        <v/>
      </c>
      <c r="S390" s="269"/>
      <c r="T390" s="45"/>
      <c r="U390" s="45"/>
      <c r="V390" s="265"/>
      <c r="W390" s="196" t="s">
        <v>375</v>
      </c>
      <c r="X390" s="124" t="str">
        <f ca="1">IF(Y395=FALSE,"",TEXT(OFFSET(Calcu!$B$226,0,AB381*3),AB385))</f>
        <v/>
      </c>
      <c r="Y390" s="196" t="s">
        <v>376</v>
      </c>
      <c r="Z390" s="124" t="str">
        <f ca="1">IF(Y395=FALSE,"",TEXT(OFFSET(Calcu!$C$226,0,AB381*3),AB385))</f>
        <v/>
      </c>
      <c r="AA390" s="196" t="s">
        <v>377</v>
      </c>
      <c r="AB390" s="124" t="str">
        <f ca="1">IF(Y395=FALSE,"",TEXT(OFFSET(Calcu!$D$226,0,AB381*3),AB385))</f>
        <v/>
      </c>
      <c r="AC390" s="269"/>
      <c r="AD390" s="45"/>
    </row>
    <row r="391" spans="1:30" ht="13.5" customHeight="1">
      <c r="B391" s="265"/>
      <c r="C391" s="196" t="s">
        <v>378</v>
      </c>
      <c r="D391" s="124" t="str">
        <f ca="1">IF(E395=FALSE,"",TEXT(OFFSET(Calcu!$B$227,0,H381*3),H385))</f>
        <v/>
      </c>
      <c r="E391" s="196" t="s">
        <v>379</v>
      </c>
      <c r="F391" s="124" t="str">
        <f ca="1">IF(E395=FALSE,"",TEXT(OFFSET(Calcu!$C$227,0,H381*3),H385))</f>
        <v/>
      </c>
      <c r="G391" s="196" t="s">
        <v>380</v>
      </c>
      <c r="H391" s="124" t="str">
        <f ca="1">IF(E395=FALSE,"",TEXT(OFFSET(Calcu!$D$227,0,H381*3),H385))</f>
        <v/>
      </c>
      <c r="I391" s="269"/>
      <c r="J391" s="45"/>
      <c r="K391" s="45"/>
      <c r="L391" s="265"/>
      <c r="M391" s="196" t="s">
        <v>378</v>
      </c>
      <c r="N391" s="124" t="str">
        <f ca="1">IF(O395=FALSE,"",TEXT(OFFSET(Calcu!$B$227,0,R381*3),R385))</f>
        <v/>
      </c>
      <c r="O391" s="196" t="s">
        <v>379</v>
      </c>
      <c r="P391" s="124" t="str">
        <f ca="1">IF(O395=FALSE,"",TEXT(OFFSET(Calcu!$C$227,0,R381*3),R385))</f>
        <v/>
      </c>
      <c r="Q391" s="196" t="s">
        <v>380</v>
      </c>
      <c r="R391" s="124" t="str">
        <f ca="1">IF(O395=FALSE,"",TEXT(OFFSET(Calcu!$D$227,0,R381*3),R385))</f>
        <v/>
      </c>
      <c r="S391" s="269"/>
      <c r="T391" s="45"/>
      <c r="U391" s="45"/>
      <c r="V391" s="265"/>
      <c r="W391" s="196" t="s">
        <v>378</v>
      </c>
      <c r="X391" s="124" t="str">
        <f ca="1">IF(Y395=FALSE,"",TEXT(OFFSET(Calcu!$B$227,0,AB381*3),AB385))</f>
        <v/>
      </c>
      <c r="Y391" s="196" t="s">
        <v>379</v>
      </c>
      <c r="Z391" s="124" t="str">
        <f ca="1">IF(Y395=FALSE,"",TEXT(OFFSET(Calcu!$C$227,0,AB381*3),AB385))</f>
        <v/>
      </c>
      <c r="AA391" s="196" t="s">
        <v>380</v>
      </c>
      <c r="AB391" s="124" t="str">
        <f ca="1">IF(Y395=FALSE,"",TEXT(OFFSET(Calcu!$D$227,0,AB381*3),AB385))</f>
        <v/>
      </c>
      <c r="AC391" s="269"/>
      <c r="AD391" s="45"/>
    </row>
    <row r="392" spans="1:30" ht="13.5" customHeight="1">
      <c r="B392" s="265"/>
      <c r="C392" s="196" t="s">
        <v>381</v>
      </c>
      <c r="D392" s="124" t="str">
        <f ca="1">IF(E395=FALSE,"",TEXT(OFFSET(Calcu!$B$228,0,H381*3),H385))</f>
        <v/>
      </c>
      <c r="E392" s="196" t="s">
        <v>382</v>
      </c>
      <c r="F392" s="124" t="str">
        <f ca="1">IF(E395=FALSE,"",TEXT(OFFSET(Calcu!$C$228,0,H381*3),H385))</f>
        <v/>
      </c>
      <c r="G392" s="196" t="s">
        <v>383</v>
      </c>
      <c r="H392" s="124" t="str">
        <f ca="1">IF(E395=FALSE,"",TEXT(OFFSET(Calcu!$D$228,0,H381*3),H385))</f>
        <v/>
      </c>
      <c r="I392" s="269"/>
      <c r="J392" s="45"/>
      <c r="K392" s="45"/>
      <c r="L392" s="265"/>
      <c r="M392" s="196" t="s">
        <v>381</v>
      </c>
      <c r="N392" s="124" t="str">
        <f ca="1">IF(O395=FALSE,"",TEXT(OFFSET(Calcu!$B$228,0,R381*3),R385))</f>
        <v/>
      </c>
      <c r="O392" s="196" t="s">
        <v>382</v>
      </c>
      <c r="P392" s="124" t="str">
        <f ca="1">IF(O395=FALSE,"",TEXT(OFFSET(Calcu!$C$228,0,R381*3),R385))</f>
        <v/>
      </c>
      <c r="Q392" s="196" t="s">
        <v>383</v>
      </c>
      <c r="R392" s="124" t="str">
        <f ca="1">IF(O395=FALSE,"",TEXT(OFFSET(Calcu!$D$228,0,R381*3),R385))</f>
        <v/>
      </c>
      <c r="S392" s="269"/>
      <c r="T392" s="45"/>
      <c r="U392" s="45"/>
      <c r="V392" s="265"/>
      <c r="W392" s="196" t="s">
        <v>381</v>
      </c>
      <c r="X392" s="124" t="str">
        <f ca="1">IF(Y395=FALSE,"",TEXT(OFFSET(Calcu!$B$228,0,AB381*3),AB385))</f>
        <v/>
      </c>
      <c r="Y392" s="196" t="s">
        <v>382</v>
      </c>
      <c r="Z392" s="124" t="str">
        <f ca="1">IF(Y395=FALSE,"",TEXT(OFFSET(Calcu!$C$228,0,AB381*3),AB385))</f>
        <v/>
      </c>
      <c r="AA392" s="196" t="s">
        <v>383</v>
      </c>
      <c r="AB392" s="124" t="str">
        <f ca="1">IF(Y395=FALSE,"",TEXT(OFFSET(Calcu!$D$228,0,AB381*3),AB385))</f>
        <v/>
      </c>
      <c r="AC392" s="269"/>
      <c r="AD392" s="45"/>
    </row>
    <row r="393" spans="1:30" ht="13.5" customHeight="1">
      <c r="B393" s="265"/>
      <c r="C393" s="196" t="s">
        <v>384</v>
      </c>
      <c r="D393" s="124" t="str">
        <f ca="1">IF(E395=FALSE,"",TEXT(OFFSET(Calcu!$B$229,0,H381*3),H385))</f>
        <v/>
      </c>
      <c r="E393" s="196" t="s">
        <v>385</v>
      </c>
      <c r="F393" s="124" t="str">
        <f ca="1">IF(E395=FALSE,"",TEXT(OFFSET(Calcu!$C$229,0,H381*3),H385))</f>
        <v/>
      </c>
      <c r="G393" s="196" t="s">
        <v>386</v>
      </c>
      <c r="H393" s="124" t="str">
        <f ca="1">IF(E395=FALSE,"",TEXT(OFFSET(Calcu!$D$229,0,H381*3),H385))</f>
        <v/>
      </c>
      <c r="I393" s="269"/>
      <c r="J393" s="45"/>
      <c r="K393" s="45"/>
      <c r="L393" s="265"/>
      <c r="M393" s="196" t="s">
        <v>384</v>
      </c>
      <c r="N393" s="124" t="str">
        <f ca="1">IF(O395=FALSE,"",TEXT(OFFSET(Calcu!$B$229,0,R381*3),R385))</f>
        <v/>
      </c>
      <c r="O393" s="196" t="s">
        <v>385</v>
      </c>
      <c r="P393" s="124" t="str">
        <f ca="1">IF(O395=FALSE,"",TEXT(OFFSET(Calcu!$C$229,0,R381*3),R385))</f>
        <v/>
      </c>
      <c r="Q393" s="196" t="s">
        <v>386</v>
      </c>
      <c r="R393" s="124" t="str">
        <f ca="1">IF(O395=FALSE,"",TEXT(OFFSET(Calcu!$D$229,0,R381*3),R385))</f>
        <v/>
      </c>
      <c r="S393" s="269"/>
      <c r="T393" s="45"/>
      <c r="U393" s="45"/>
      <c r="V393" s="265"/>
      <c r="W393" s="196" t="s">
        <v>384</v>
      </c>
      <c r="X393" s="124" t="str">
        <f ca="1">IF(Y395=FALSE,"",TEXT(OFFSET(Calcu!$B$229,0,AB381*3),AB385))</f>
        <v/>
      </c>
      <c r="Y393" s="196" t="s">
        <v>385</v>
      </c>
      <c r="Z393" s="124" t="str">
        <f ca="1">IF(Y395=FALSE,"",TEXT(OFFSET(Calcu!$C$229,0,AB381*3),AB385))</f>
        <v/>
      </c>
      <c r="AA393" s="196" t="s">
        <v>386</v>
      </c>
      <c r="AB393" s="124" t="str">
        <f ca="1">IF(Y395=FALSE,"",TEXT(OFFSET(Calcu!$D$229,0,AB381*3),AB385))</f>
        <v/>
      </c>
      <c r="AC393" s="269"/>
      <c r="AD393" s="45"/>
    </row>
    <row r="394" spans="1:30" ht="13.5" customHeight="1">
      <c r="B394" s="265"/>
      <c r="C394" s="196" t="s">
        <v>387</v>
      </c>
      <c r="D394" s="124" t="str">
        <f ca="1">IF(E395=FALSE,"",TEXT(OFFSET(Calcu!$B$230,0,H381*3),H385))</f>
        <v/>
      </c>
      <c r="E394" s="196" t="s">
        <v>388</v>
      </c>
      <c r="F394" s="124" t="str">
        <f ca="1">IF(E395=FALSE,"",TEXT(OFFSET(Calcu!$C$230,0,H381*3),H385))</f>
        <v/>
      </c>
      <c r="G394" s="196" t="s">
        <v>676</v>
      </c>
      <c r="H394" s="124" t="str">
        <f ca="1">IF(E395=FALSE,"",TEXT(OFFSET(Calcu!$D$230,0,H381*3),H385))</f>
        <v/>
      </c>
      <c r="I394" s="269"/>
      <c r="J394" s="45"/>
      <c r="K394" s="45"/>
      <c r="L394" s="265"/>
      <c r="M394" s="196" t="s">
        <v>387</v>
      </c>
      <c r="N394" s="124" t="str">
        <f ca="1">IF(O395=FALSE,"",TEXT(OFFSET(Calcu!$B$230,0,R381*3),R385))</f>
        <v/>
      </c>
      <c r="O394" s="196" t="s">
        <v>388</v>
      </c>
      <c r="P394" s="124" t="str">
        <f ca="1">IF(O395=FALSE,"",TEXT(OFFSET(Calcu!$C$230,0,R381*3),R385))</f>
        <v/>
      </c>
      <c r="Q394" s="196" t="s">
        <v>676</v>
      </c>
      <c r="R394" s="124" t="str">
        <f ca="1">IF(O395=FALSE,"",TEXT(OFFSET(Calcu!$D$230,0,R381*3),R385))</f>
        <v/>
      </c>
      <c r="S394" s="269"/>
      <c r="T394" s="45"/>
      <c r="U394" s="45"/>
      <c r="V394" s="265"/>
      <c r="W394" s="196" t="s">
        <v>387</v>
      </c>
      <c r="X394" s="124" t="str">
        <f ca="1">IF(Y395=FALSE,"",TEXT(OFFSET(Calcu!$B$230,0,AB381*3),AB385))</f>
        <v/>
      </c>
      <c r="Y394" s="196" t="s">
        <v>388</v>
      </c>
      <c r="Z394" s="124" t="str">
        <f ca="1">IF(Y395=FALSE,"",TEXT(OFFSET(Calcu!$C$230,0,AB381*3),AB385))</f>
        <v/>
      </c>
      <c r="AA394" s="196" t="s">
        <v>676</v>
      </c>
      <c r="AB394" s="124" t="str">
        <f ca="1">IF(Y395=FALSE,"",TEXT(OFFSET(Calcu!$D$230,0,AB381*3),AB385))</f>
        <v/>
      </c>
      <c r="AC394" s="269"/>
      <c r="AD394" s="45"/>
    </row>
    <row r="395" spans="1:30" ht="13.5" customHeight="1">
      <c r="B395" s="265"/>
      <c r="C395" s="196" t="s">
        <v>389</v>
      </c>
      <c r="D395" s="124" t="str">
        <f ca="1">IF(E395=FALSE,"",TEXT(OFFSET(Calcu!$B$231,0,H381*3),H385))</f>
        <v/>
      </c>
      <c r="E395" s="271" t="b">
        <f ca="1">OFFSET(Calcu!$AC$17,H381+1,0)</f>
        <v>0</v>
      </c>
      <c r="F395" s="28"/>
      <c r="G395" s="28"/>
      <c r="H395" s="28"/>
      <c r="I395" s="269"/>
      <c r="J395" s="45"/>
      <c r="K395" s="45"/>
      <c r="L395" s="265"/>
      <c r="M395" s="196" t="s">
        <v>389</v>
      </c>
      <c r="N395" s="124" t="str">
        <f ca="1">IF(O395=FALSE,"",TEXT(OFFSET(Calcu!$B$231,0,R381*3),R385))</f>
        <v/>
      </c>
      <c r="O395" s="271" t="b">
        <f ca="1">OFFSET(Calcu!$AC$17,R381+1,0)</f>
        <v>0</v>
      </c>
      <c r="P395" s="28"/>
      <c r="Q395" s="28"/>
      <c r="R395" s="28"/>
      <c r="S395" s="269"/>
      <c r="T395" s="45"/>
      <c r="U395" s="45"/>
      <c r="V395" s="265"/>
      <c r="W395" s="196" t="s">
        <v>389</v>
      </c>
      <c r="X395" s="124" t="str">
        <f ca="1">IF(Y395=FALSE,"",TEXT(OFFSET(Calcu!$B$231,0,AB381*3),AB385))</f>
        <v/>
      </c>
      <c r="Y395" s="271" t="b">
        <f ca="1">OFFSET(Calcu!$AC$17,AB381+1,0)</f>
        <v>0</v>
      </c>
      <c r="Z395" s="28"/>
      <c r="AA395" s="28"/>
      <c r="AB395" s="28"/>
      <c r="AC395" s="269"/>
      <c r="AD395" s="45"/>
    </row>
    <row r="396" spans="1:30" ht="13.5" customHeight="1">
      <c r="B396" s="272"/>
      <c r="C396" s="273"/>
      <c r="D396" s="273"/>
      <c r="E396" s="273"/>
      <c r="F396" s="273"/>
      <c r="G396" s="273"/>
      <c r="H396" s="274"/>
      <c r="I396" s="275"/>
      <c r="J396" s="45"/>
      <c r="K396" s="45"/>
      <c r="L396" s="272"/>
      <c r="M396" s="273"/>
      <c r="N396" s="273"/>
      <c r="O396" s="273"/>
      <c r="P396" s="273"/>
      <c r="Q396" s="273"/>
      <c r="R396" s="274"/>
      <c r="S396" s="275"/>
      <c r="T396" s="45"/>
      <c r="U396" s="45"/>
      <c r="V396" s="272"/>
      <c r="W396" s="273"/>
      <c r="X396" s="273"/>
      <c r="Y396" s="273"/>
      <c r="Z396" s="273"/>
      <c r="AA396" s="273"/>
      <c r="AB396" s="274"/>
      <c r="AC396" s="275"/>
      <c r="AD396" s="45"/>
    </row>
    <row r="397" spans="1:30" s="28" customFormat="1" ht="15" customHeight="1">
      <c r="A397" s="45"/>
      <c r="B397" s="261"/>
      <c r="C397" s="262"/>
      <c r="D397" s="262"/>
      <c r="E397" s="263"/>
      <c r="F397" s="263"/>
      <c r="G397" s="263"/>
      <c r="H397" s="263"/>
      <c r="I397" s="264"/>
      <c r="J397" s="25"/>
      <c r="K397" s="25"/>
      <c r="L397" s="261"/>
      <c r="M397" s="262"/>
      <c r="N397" s="262"/>
      <c r="O397" s="263"/>
      <c r="P397" s="263"/>
      <c r="Q397" s="263"/>
      <c r="R397" s="263"/>
      <c r="S397" s="264"/>
      <c r="T397" s="25"/>
      <c r="U397" s="25"/>
      <c r="V397" s="261"/>
      <c r="W397" s="262"/>
      <c r="X397" s="262"/>
      <c r="Y397" s="263"/>
      <c r="Z397" s="263"/>
      <c r="AA397" s="263"/>
      <c r="AB397" s="263"/>
      <c r="AC397" s="264"/>
      <c r="AD397" s="25"/>
    </row>
    <row r="398" spans="1:30" ht="13.5" customHeight="1">
      <c r="B398" s="265"/>
      <c r="C398" s="45" t="s">
        <v>696</v>
      </c>
      <c r="D398" s="28"/>
      <c r="E398" s="28"/>
      <c r="F398" s="25"/>
      <c r="G398" s="266" t="s">
        <v>663</v>
      </c>
      <c r="H398" s="267">
        <f>H381+3</f>
        <v>69</v>
      </c>
      <c r="I398" s="268"/>
      <c r="J398" s="25"/>
      <c r="K398" s="25"/>
      <c r="L398" s="265"/>
      <c r="M398" s="45" t="s">
        <v>696</v>
      </c>
      <c r="N398" s="28"/>
      <c r="O398" s="28"/>
      <c r="P398" s="25"/>
      <c r="Q398" s="266" t="s">
        <v>686</v>
      </c>
      <c r="R398" s="267">
        <f>H398+1</f>
        <v>70</v>
      </c>
      <c r="S398" s="268"/>
      <c r="T398" s="25"/>
      <c r="U398" s="25"/>
      <c r="V398" s="265"/>
      <c r="W398" s="45" t="s">
        <v>678</v>
      </c>
      <c r="X398" s="28"/>
      <c r="Y398" s="28"/>
      <c r="Z398" s="25"/>
      <c r="AA398" s="266" t="s">
        <v>663</v>
      </c>
      <c r="AB398" s="267">
        <f>R398+1</f>
        <v>71</v>
      </c>
      <c r="AC398" s="268"/>
      <c r="AD398" s="25"/>
    </row>
    <row r="399" spans="1:30" ht="13.5" customHeight="1">
      <c r="B399" s="265"/>
      <c r="C399" s="163"/>
      <c r="D399" s="126" t="s">
        <v>669</v>
      </c>
      <c r="E399" s="126" t="s">
        <v>666</v>
      </c>
      <c r="F399" s="126" t="s">
        <v>172</v>
      </c>
      <c r="G399" s="126" t="s">
        <v>670</v>
      </c>
      <c r="H399" s="126" t="s">
        <v>668</v>
      </c>
      <c r="I399" s="269"/>
      <c r="J399" s="45"/>
      <c r="K399" s="45"/>
      <c r="L399" s="265"/>
      <c r="M399" s="163"/>
      <c r="N399" s="126" t="s">
        <v>669</v>
      </c>
      <c r="O399" s="126" t="s">
        <v>679</v>
      </c>
      <c r="P399" s="126" t="s">
        <v>172</v>
      </c>
      <c r="Q399" s="126" t="s">
        <v>670</v>
      </c>
      <c r="R399" s="126" t="s">
        <v>668</v>
      </c>
      <c r="S399" s="269"/>
      <c r="T399" s="45"/>
      <c r="U399" s="45"/>
      <c r="V399" s="265"/>
      <c r="W399" s="163"/>
      <c r="X399" s="126" t="s">
        <v>669</v>
      </c>
      <c r="Y399" s="126" t="s">
        <v>679</v>
      </c>
      <c r="Z399" s="126" t="s">
        <v>172</v>
      </c>
      <c r="AA399" s="126" t="s">
        <v>670</v>
      </c>
      <c r="AB399" s="126" t="s">
        <v>668</v>
      </c>
      <c r="AC399" s="269"/>
      <c r="AD399" s="45"/>
    </row>
    <row r="400" spans="1:30" ht="13.5" customHeight="1">
      <c r="B400" s="265"/>
      <c r="C400" s="163" t="s">
        <v>671</v>
      </c>
      <c r="D400" s="124" t="e">
        <f ca="1">TEXT(OFFSET(Calcu!$P$17,H398+1,0),H401)</f>
        <v>#DIV/0!</v>
      </c>
      <c r="E400" s="124" t="e">
        <f ca="1">TEXT(OFFSET(Calcu!$Q$17,H398+1,0),H401)</f>
        <v>#N/A</v>
      </c>
      <c r="F400" s="195">
        <f ca="1">OFFSET(Calcu!$R$17,H398+1,0)</f>
        <v>0</v>
      </c>
      <c r="G400" s="124">
        <f ca="1">OFFSET(Calcu!$S$17,H398+1,0)</f>
        <v>0</v>
      </c>
      <c r="H400" s="124">
        <f ca="1">OFFSET(Calcu!$Y$17,H398+1,0)</f>
        <v>0</v>
      </c>
      <c r="I400" s="269"/>
      <c r="J400" s="45"/>
      <c r="K400" s="45"/>
      <c r="L400" s="265"/>
      <c r="M400" s="163" t="s">
        <v>671</v>
      </c>
      <c r="N400" s="124" t="e">
        <f ca="1">TEXT(OFFSET(Calcu!$P$17,R398+1,0),R401)</f>
        <v>#DIV/0!</v>
      </c>
      <c r="O400" s="124" t="e">
        <f ca="1">TEXT(OFFSET(Calcu!$Q$17,R398+1,0),R401)</f>
        <v>#N/A</v>
      </c>
      <c r="P400" s="195">
        <f ca="1">OFFSET(Calcu!$R$17,R398+1,0)</f>
        <v>0</v>
      </c>
      <c r="Q400" s="124">
        <f ca="1">OFFSET(Calcu!$S$17,R398+1,0)</f>
        <v>0</v>
      </c>
      <c r="R400" s="124">
        <f ca="1">OFFSET(Calcu!$Y$17,R398+1,0)</f>
        <v>0</v>
      </c>
      <c r="S400" s="269"/>
      <c r="T400" s="45"/>
      <c r="U400" s="45"/>
      <c r="V400" s="265"/>
      <c r="W400" s="163" t="s">
        <v>671</v>
      </c>
      <c r="X400" s="124" t="e">
        <f ca="1">TEXT(OFFSET(Calcu!$P$17,AB398+1,0),AB401)</f>
        <v>#DIV/0!</v>
      </c>
      <c r="Y400" s="124" t="e">
        <f ca="1">TEXT(OFFSET(Calcu!$Q$17,AB398+1,0),AB401)</f>
        <v>#N/A</v>
      </c>
      <c r="Z400" s="195">
        <f ca="1">OFFSET(Calcu!$R$17,AB398+1,0)</f>
        <v>0</v>
      </c>
      <c r="AA400" s="124">
        <f ca="1">OFFSET(Calcu!$S$17,AB398+1,0)</f>
        <v>0</v>
      </c>
      <c r="AB400" s="124">
        <f ca="1">OFFSET(Calcu!$Y$17,AB398+1,0)</f>
        <v>0</v>
      </c>
      <c r="AC400" s="269"/>
      <c r="AD400" s="45"/>
    </row>
    <row r="401" spans="1:30" ht="13.5" customHeight="1">
      <c r="B401" s="265"/>
      <c r="C401" s="163" t="s">
        <v>681</v>
      </c>
      <c r="D401" s="124" t="e">
        <f ca="1">TEXT(OFFSET(Calcu!$L$17,H398+1,0),H401)</f>
        <v>#DIV/0!</v>
      </c>
      <c r="E401" s="124" t="e">
        <f ca="1">TEXT(OFFSET(Calcu!$M$17,H398+1,0),H401)</f>
        <v>#DIV/0!</v>
      </c>
      <c r="F401" s="195">
        <f ca="1">OFFSET(Calcu!$I$17,H398+1,0)</f>
        <v>0</v>
      </c>
      <c r="G401" s="124"/>
      <c r="H401" s="270" t="e">
        <f ca="1">OFFSET(Calcu!$BE$17,H398+1,0)</f>
        <v>#N/A</v>
      </c>
      <c r="I401" s="269"/>
      <c r="J401" s="45"/>
      <c r="K401" s="45"/>
      <c r="L401" s="265"/>
      <c r="M401" s="163" t="s">
        <v>681</v>
      </c>
      <c r="N401" s="124" t="e">
        <f ca="1">TEXT(OFFSET(Calcu!$L$17,R398+1,0),R401)</f>
        <v>#DIV/0!</v>
      </c>
      <c r="O401" s="124" t="e">
        <f ca="1">TEXT(OFFSET(Calcu!$M$17,R398+1,0),R401)</f>
        <v>#DIV/0!</v>
      </c>
      <c r="P401" s="195">
        <f ca="1">OFFSET(Calcu!$I$17,R398+1,0)</f>
        <v>0</v>
      </c>
      <c r="Q401" s="124"/>
      <c r="R401" s="270" t="e">
        <f ca="1">OFFSET(Calcu!$BE$17,R398+1,0)</f>
        <v>#N/A</v>
      </c>
      <c r="S401" s="269"/>
      <c r="T401" s="45"/>
      <c r="U401" s="45"/>
      <c r="V401" s="265"/>
      <c r="W401" s="163" t="s">
        <v>681</v>
      </c>
      <c r="X401" s="124" t="e">
        <f ca="1">TEXT(OFFSET(Calcu!$L$17,AB398+1,0),AB401)</f>
        <v>#DIV/0!</v>
      </c>
      <c r="Y401" s="124" t="e">
        <f ca="1">TEXT(OFFSET(Calcu!$M$17,AB398+1,0),AB401)</f>
        <v>#DIV/0!</v>
      </c>
      <c r="Z401" s="195">
        <f ca="1">OFFSET(Calcu!$I$17,AB398+1,0)</f>
        <v>0</v>
      </c>
      <c r="AA401" s="124"/>
      <c r="AB401" s="270" t="e">
        <f ca="1">OFFSET(Calcu!$BE$17,AB398+1,0)</f>
        <v>#N/A</v>
      </c>
      <c r="AC401" s="269"/>
      <c r="AD401" s="45"/>
    </row>
    <row r="402" spans="1:30" ht="13.5" customHeight="1">
      <c r="B402" s="265"/>
      <c r="C402" s="163" t="s">
        <v>672</v>
      </c>
      <c r="D402" s="124" t="e">
        <f ca="1">TEXT(OFFSET(Calcu!$U$17,H398+1,0),H401)</f>
        <v>#DIV/0!</v>
      </c>
      <c r="E402" s="124" t="e">
        <f ca="1">TEXT(OFFSET(Calcu!$V$17,H398+1,0),H401)</f>
        <v>#N/A</v>
      </c>
      <c r="F402" s="195">
        <f ca="1">OFFSET(Calcu!$W$17,H398+1,0)</f>
        <v>0</v>
      </c>
      <c r="G402" s="124">
        <f ca="1">OFFSET(Calcu!$X$17,H398+1,0)</f>
        <v>0</v>
      </c>
      <c r="H402" s="270" t="e">
        <f ca="1">OFFSET(Calcu!$BF$17,H398+1,0)</f>
        <v>#N/A</v>
      </c>
      <c r="I402" s="269"/>
      <c r="J402" s="45"/>
      <c r="K402" s="45"/>
      <c r="L402" s="265"/>
      <c r="M402" s="163" t="s">
        <v>672</v>
      </c>
      <c r="N402" s="124" t="e">
        <f ca="1">TEXT(OFFSET(Calcu!$U$17,R398+1,0),R401)</f>
        <v>#DIV/0!</v>
      </c>
      <c r="O402" s="124" t="e">
        <f ca="1">TEXT(OFFSET(Calcu!$V$17,R398+1,0),R401)</f>
        <v>#N/A</v>
      </c>
      <c r="P402" s="195">
        <f ca="1">OFFSET(Calcu!$W$17,R398+1,0)</f>
        <v>0</v>
      </c>
      <c r="Q402" s="124">
        <f ca="1">OFFSET(Calcu!$X$17,R398+1,0)</f>
        <v>0</v>
      </c>
      <c r="R402" s="270" t="e">
        <f ca="1">OFFSET(Calcu!$BF$17,R398+1,0)</f>
        <v>#N/A</v>
      </c>
      <c r="S402" s="269"/>
      <c r="T402" s="45"/>
      <c r="U402" s="45"/>
      <c r="V402" s="265"/>
      <c r="W402" s="163" t="s">
        <v>672</v>
      </c>
      <c r="X402" s="124" t="e">
        <f ca="1">TEXT(OFFSET(Calcu!$U$17,AB398+1,0),AB401)</f>
        <v>#DIV/0!</v>
      </c>
      <c r="Y402" s="124" t="e">
        <f ca="1">TEXT(OFFSET(Calcu!$V$17,AB398+1,0),AB401)</f>
        <v>#N/A</v>
      </c>
      <c r="Z402" s="195">
        <f ca="1">OFFSET(Calcu!$W$17,AB398+1,0)</f>
        <v>0</v>
      </c>
      <c r="AA402" s="124">
        <f ca="1">OFFSET(Calcu!$X$17,AB398+1,0)</f>
        <v>0</v>
      </c>
      <c r="AB402" s="270" t="e">
        <f ca="1">OFFSET(Calcu!$BF$17,AB398+1,0)</f>
        <v>#N/A</v>
      </c>
      <c r="AC402" s="269"/>
      <c r="AD402" s="45"/>
    </row>
    <row r="403" spans="1:30" ht="13.5" customHeight="1">
      <c r="B403" s="265"/>
      <c r="C403" s="28"/>
      <c r="D403" s="28"/>
      <c r="E403" s="28"/>
      <c r="F403" s="28"/>
      <c r="G403" s="28"/>
      <c r="H403" s="45"/>
      <c r="I403" s="269"/>
      <c r="J403" s="45"/>
      <c r="K403" s="45"/>
      <c r="L403" s="265"/>
      <c r="M403" s="28"/>
      <c r="N403" s="28"/>
      <c r="O403" s="28"/>
      <c r="P403" s="28"/>
      <c r="Q403" s="28"/>
      <c r="R403" s="45"/>
      <c r="S403" s="269"/>
      <c r="T403" s="45"/>
      <c r="U403" s="45"/>
      <c r="V403" s="265"/>
      <c r="W403" s="28"/>
      <c r="X403" s="28"/>
      <c r="Y403" s="28"/>
      <c r="Z403" s="28"/>
      <c r="AA403" s="28"/>
      <c r="AB403" s="45"/>
      <c r="AC403" s="269"/>
      <c r="AD403" s="45"/>
    </row>
    <row r="404" spans="1:30" ht="13.5" customHeight="1">
      <c r="B404" s="265"/>
      <c r="C404" s="45" t="s">
        <v>673</v>
      </c>
      <c r="D404" s="28"/>
      <c r="E404" s="28"/>
      <c r="F404" s="28"/>
      <c r="G404" s="28"/>
      <c r="H404" s="45"/>
      <c r="I404" s="269"/>
      <c r="J404" s="45"/>
      <c r="K404" s="45"/>
      <c r="L404" s="265"/>
      <c r="M404" s="45" t="s">
        <v>673</v>
      </c>
      <c r="N404" s="28"/>
      <c r="O404" s="28"/>
      <c r="P404" s="28"/>
      <c r="Q404" s="28"/>
      <c r="R404" s="45"/>
      <c r="S404" s="269"/>
      <c r="T404" s="45"/>
      <c r="U404" s="45"/>
      <c r="V404" s="265"/>
      <c r="W404" s="45" t="s">
        <v>673</v>
      </c>
      <c r="X404" s="28"/>
      <c r="Y404" s="28"/>
      <c r="Z404" s="28"/>
      <c r="AA404" s="28"/>
      <c r="AB404" s="45"/>
      <c r="AC404" s="269"/>
      <c r="AD404" s="45"/>
    </row>
    <row r="405" spans="1:30" ht="13.5" customHeight="1">
      <c r="B405" s="265"/>
      <c r="C405" s="163"/>
      <c r="D405" s="163" t="s">
        <v>701</v>
      </c>
      <c r="E405" s="196"/>
      <c r="F405" s="163" t="s">
        <v>702</v>
      </c>
      <c r="G405" s="196"/>
      <c r="H405" s="163" t="s">
        <v>674</v>
      </c>
      <c r="I405" s="269"/>
      <c r="J405" s="45"/>
      <c r="K405" s="45"/>
      <c r="L405" s="265"/>
      <c r="M405" s="163"/>
      <c r="N405" s="163" t="s">
        <v>701</v>
      </c>
      <c r="O405" s="196"/>
      <c r="P405" s="163" t="s">
        <v>702</v>
      </c>
      <c r="Q405" s="196"/>
      <c r="R405" s="163" t="s">
        <v>674</v>
      </c>
      <c r="S405" s="269"/>
      <c r="T405" s="45"/>
      <c r="U405" s="45"/>
      <c r="V405" s="265"/>
      <c r="W405" s="163"/>
      <c r="X405" s="163" t="s">
        <v>701</v>
      </c>
      <c r="Y405" s="196"/>
      <c r="Z405" s="163" t="s">
        <v>702</v>
      </c>
      <c r="AA405" s="196"/>
      <c r="AB405" s="163" t="s">
        <v>674</v>
      </c>
      <c r="AC405" s="269"/>
      <c r="AD405" s="45"/>
    </row>
    <row r="406" spans="1:30" ht="13.5" customHeight="1">
      <c r="B406" s="265"/>
      <c r="C406" s="196" t="s">
        <v>373</v>
      </c>
      <c r="D406" s="124" t="str">
        <f ca="1">IF(E412=FALSE,"",TEXT(OFFSET(Calcu!$B$225,0,H398*3),H402))</f>
        <v/>
      </c>
      <c r="E406" s="196" t="s">
        <v>374</v>
      </c>
      <c r="F406" s="124" t="str">
        <f ca="1">IF(E412=FALSE,"",TEXT(OFFSET(Calcu!$C$225,0,H398*3),H402))</f>
        <v/>
      </c>
      <c r="G406" s="196" t="s">
        <v>676</v>
      </c>
      <c r="H406" s="124" t="str">
        <f ca="1">IF(E412=FALSE,"",TEXT(OFFSET(Calcu!$D$225,0,H398*3),H402))</f>
        <v/>
      </c>
      <c r="I406" s="269"/>
      <c r="J406" s="45"/>
      <c r="K406" s="45"/>
      <c r="L406" s="265"/>
      <c r="M406" s="196" t="s">
        <v>373</v>
      </c>
      <c r="N406" s="124" t="str">
        <f ca="1">IF(O412=FALSE,"",TEXT(OFFSET(Calcu!$B$225,0,R398*3),R402))</f>
        <v/>
      </c>
      <c r="O406" s="196" t="s">
        <v>374</v>
      </c>
      <c r="P406" s="124" t="str">
        <f ca="1">IF(O412=FALSE,"",TEXT(OFFSET(Calcu!$C$225,0,R398*3),R402))</f>
        <v/>
      </c>
      <c r="Q406" s="196" t="s">
        <v>676</v>
      </c>
      <c r="R406" s="124" t="str">
        <f ca="1">IF(O412=FALSE,"",TEXT(OFFSET(Calcu!$D$225,0,R398*3),R402))</f>
        <v/>
      </c>
      <c r="S406" s="269"/>
      <c r="T406" s="45"/>
      <c r="U406" s="45"/>
      <c r="V406" s="265"/>
      <c r="W406" s="196" t="s">
        <v>373</v>
      </c>
      <c r="X406" s="124" t="str">
        <f ca="1">IF(Y412=FALSE,"",TEXT(OFFSET(Calcu!$B$225,0,AB398*3),AB402))</f>
        <v/>
      </c>
      <c r="Y406" s="196" t="s">
        <v>374</v>
      </c>
      <c r="Z406" s="124" t="str">
        <f ca="1">IF(Y412=FALSE,"",TEXT(OFFSET(Calcu!$C$225,0,AB398*3),AB402))</f>
        <v/>
      </c>
      <c r="AA406" s="196" t="s">
        <v>676</v>
      </c>
      <c r="AB406" s="124" t="str">
        <f ca="1">IF(Y412=FALSE,"",TEXT(OFFSET(Calcu!$D$225,0,AB398*3),AB402))</f>
        <v/>
      </c>
      <c r="AC406" s="269"/>
      <c r="AD406" s="45"/>
    </row>
    <row r="407" spans="1:30" ht="13.5" customHeight="1">
      <c r="B407" s="265"/>
      <c r="C407" s="196" t="s">
        <v>375</v>
      </c>
      <c r="D407" s="124" t="str">
        <f ca="1">IF(E412=FALSE,"",TEXT(OFFSET(Calcu!$B$226,0,H398*3),H402))</f>
        <v/>
      </c>
      <c r="E407" s="196" t="s">
        <v>376</v>
      </c>
      <c r="F407" s="124" t="str">
        <f ca="1">IF(E412=FALSE,"",TEXT(OFFSET(Calcu!$C$226,0,H398*3),H402))</f>
        <v/>
      </c>
      <c r="G407" s="196" t="s">
        <v>377</v>
      </c>
      <c r="H407" s="124" t="str">
        <f ca="1">IF(E412=FALSE,"",TEXT(OFFSET(Calcu!$D$226,0,H398*3),H402))</f>
        <v/>
      </c>
      <c r="I407" s="269"/>
      <c r="J407" s="45"/>
      <c r="K407" s="45"/>
      <c r="L407" s="265"/>
      <c r="M407" s="196" t="s">
        <v>375</v>
      </c>
      <c r="N407" s="124" t="str">
        <f ca="1">IF(O412=FALSE,"",TEXT(OFFSET(Calcu!$B$226,0,R398*3),R402))</f>
        <v/>
      </c>
      <c r="O407" s="196" t="s">
        <v>376</v>
      </c>
      <c r="P407" s="124" t="str">
        <f ca="1">IF(O412=FALSE,"",TEXT(OFFSET(Calcu!$C$226,0,R398*3),R402))</f>
        <v/>
      </c>
      <c r="Q407" s="196" t="s">
        <v>377</v>
      </c>
      <c r="R407" s="124" t="str">
        <f ca="1">IF(O412=FALSE,"",TEXT(OFFSET(Calcu!$D$226,0,R398*3),R402))</f>
        <v/>
      </c>
      <c r="S407" s="269"/>
      <c r="T407" s="45"/>
      <c r="U407" s="45"/>
      <c r="V407" s="265"/>
      <c r="W407" s="196" t="s">
        <v>375</v>
      </c>
      <c r="X407" s="124" t="str">
        <f ca="1">IF(Y412=FALSE,"",TEXT(OFFSET(Calcu!$B$226,0,AB398*3),AB402))</f>
        <v/>
      </c>
      <c r="Y407" s="196" t="s">
        <v>376</v>
      </c>
      <c r="Z407" s="124" t="str">
        <f ca="1">IF(Y412=FALSE,"",TEXT(OFFSET(Calcu!$C$226,0,AB398*3),AB402))</f>
        <v/>
      </c>
      <c r="AA407" s="196" t="s">
        <v>377</v>
      </c>
      <c r="AB407" s="124" t="str">
        <f ca="1">IF(Y412=FALSE,"",TEXT(OFFSET(Calcu!$D$226,0,AB398*3),AB402))</f>
        <v/>
      </c>
      <c r="AC407" s="269"/>
      <c r="AD407" s="45"/>
    </row>
    <row r="408" spans="1:30" ht="13.5" customHeight="1">
      <c r="B408" s="265"/>
      <c r="C408" s="196" t="s">
        <v>378</v>
      </c>
      <c r="D408" s="124" t="str">
        <f ca="1">IF(E412=FALSE,"",TEXT(OFFSET(Calcu!$B$227,0,H398*3),H402))</f>
        <v/>
      </c>
      <c r="E408" s="196" t="s">
        <v>379</v>
      </c>
      <c r="F408" s="124" t="str">
        <f ca="1">IF(E412=FALSE,"",TEXT(OFFSET(Calcu!$C$227,0,H398*3),H402))</f>
        <v/>
      </c>
      <c r="G408" s="196" t="s">
        <v>380</v>
      </c>
      <c r="H408" s="124" t="str">
        <f ca="1">IF(E412=FALSE,"",TEXT(OFFSET(Calcu!$D$227,0,H398*3),H402))</f>
        <v/>
      </c>
      <c r="I408" s="269"/>
      <c r="J408" s="45"/>
      <c r="K408" s="45"/>
      <c r="L408" s="265"/>
      <c r="M408" s="196" t="s">
        <v>378</v>
      </c>
      <c r="N408" s="124" t="str">
        <f ca="1">IF(O412=FALSE,"",TEXT(OFFSET(Calcu!$B$227,0,R398*3),R402))</f>
        <v/>
      </c>
      <c r="O408" s="196" t="s">
        <v>379</v>
      </c>
      <c r="P408" s="124" t="str">
        <f ca="1">IF(O412=FALSE,"",TEXT(OFFSET(Calcu!$C$227,0,R398*3),R402))</f>
        <v/>
      </c>
      <c r="Q408" s="196" t="s">
        <v>380</v>
      </c>
      <c r="R408" s="124" t="str">
        <f ca="1">IF(O412=FALSE,"",TEXT(OFFSET(Calcu!$D$227,0,R398*3),R402))</f>
        <v/>
      </c>
      <c r="S408" s="269"/>
      <c r="T408" s="45"/>
      <c r="U408" s="45"/>
      <c r="V408" s="265"/>
      <c r="W408" s="196" t="s">
        <v>378</v>
      </c>
      <c r="X408" s="124" t="str">
        <f ca="1">IF(Y412=FALSE,"",TEXT(OFFSET(Calcu!$B$227,0,AB398*3),AB402))</f>
        <v/>
      </c>
      <c r="Y408" s="196" t="s">
        <v>379</v>
      </c>
      <c r="Z408" s="124" t="str">
        <f ca="1">IF(Y412=FALSE,"",TEXT(OFFSET(Calcu!$C$227,0,AB398*3),AB402))</f>
        <v/>
      </c>
      <c r="AA408" s="196" t="s">
        <v>380</v>
      </c>
      <c r="AB408" s="124" t="str">
        <f ca="1">IF(Y412=FALSE,"",TEXT(OFFSET(Calcu!$D$227,0,AB398*3),AB402))</f>
        <v/>
      </c>
      <c r="AC408" s="269"/>
      <c r="AD408" s="45"/>
    </row>
    <row r="409" spans="1:30" ht="13.5" customHeight="1">
      <c r="B409" s="265"/>
      <c r="C409" s="196" t="s">
        <v>381</v>
      </c>
      <c r="D409" s="124" t="str">
        <f ca="1">IF(E412=FALSE,"",TEXT(OFFSET(Calcu!$B$228,0,H398*3),H402))</f>
        <v/>
      </c>
      <c r="E409" s="196" t="s">
        <v>382</v>
      </c>
      <c r="F409" s="124" t="str">
        <f ca="1">IF(E412=FALSE,"",TEXT(OFFSET(Calcu!$C$228,0,H398*3),H402))</f>
        <v/>
      </c>
      <c r="G409" s="196" t="s">
        <v>383</v>
      </c>
      <c r="H409" s="124" t="str">
        <f ca="1">IF(E412=FALSE,"",TEXT(OFFSET(Calcu!$D$228,0,H398*3),H402))</f>
        <v/>
      </c>
      <c r="I409" s="269"/>
      <c r="J409" s="45"/>
      <c r="K409" s="45"/>
      <c r="L409" s="265"/>
      <c r="M409" s="196" t="s">
        <v>381</v>
      </c>
      <c r="N409" s="124" t="str">
        <f ca="1">IF(O412=FALSE,"",TEXT(OFFSET(Calcu!$B$228,0,R398*3),R402))</f>
        <v/>
      </c>
      <c r="O409" s="196" t="s">
        <v>382</v>
      </c>
      <c r="P409" s="124" t="str">
        <f ca="1">IF(O412=FALSE,"",TEXT(OFFSET(Calcu!$C$228,0,R398*3),R402))</f>
        <v/>
      </c>
      <c r="Q409" s="196" t="s">
        <v>383</v>
      </c>
      <c r="R409" s="124" t="str">
        <f ca="1">IF(O412=FALSE,"",TEXT(OFFSET(Calcu!$D$228,0,R398*3),R402))</f>
        <v/>
      </c>
      <c r="S409" s="269"/>
      <c r="T409" s="45"/>
      <c r="U409" s="45"/>
      <c r="V409" s="265"/>
      <c r="W409" s="196" t="s">
        <v>381</v>
      </c>
      <c r="X409" s="124" t="str">
        <f ca="1">IF(Y412=FALSE,"",TEXT(OFFSET(Calcu!$B$228,0,AB398*3),AB402))</f>
        <v/>
      </c>
      <c r="Y409" s="196" t="s">
        <v>382</v>
      </c>
      <c r="Z409" s="124" t="str">
        <f ca="1">IF(Y412=FALSE,"",TEXT(OFFSET(Calcu!$C$228,0,AB398*3),AB402))</f>
        <v/>
      </c>
      <c r="AA409" s="196" t="s">
        <v>383</v>
      </c>
      <c r="AB409" s="124" t="str">
        <f ca="1">IF(Y412=FALSE,"",TEXT(OFFSET(Calcu!$D$228,0,AB398*3),AB402))</f>
        <v/>
      </c>
      <c r="AC409" s="269"/>
      <c r="AD409" s="45"/>
    </row>
    <row r="410" spans="1:30" ht="13.5" customHeight="1">
      <c r="B410" s="265"/>
      <c r="C410" s="196" t="s">
        <v>384</v>
      </c>
      <c r="D410" s="124" t="str">
        <f ca="1">IF(E412=FALSE,"",TEXT(OFFSET(Calcu!$B$229,0,H398*3),H402))</f>
        <v/>
      </c>
      <c r="E410" s="196" t="s">
        <v>385</v>
      </c>
      <c r="F410" s="124" t="str">
        <f ca="1">IF(E412=FALSE,"",TEXT(OFFSET(Calcu!$C$229,0,H398*3),H402))</f>
        <v/>
      </c>
      <c r="G410" s="196" t="s">
        <v>386</v>
      </c>
      <c r="H410" s="124" t="str">
        <f ca="1">IF(E412=FALSE,"",TEXT(OFFSET(Calcu!$D$229,0,H398*3),H402))</f>
        <v/>
      </c>
      <c r="I410" s="269"/>
      <c r="J410" s="45"/>
      <c r="K410" s="45"/>
      <c r="L410" s="265"/>
      <c r="M410" s="196" t="s">
        <v>384</v>
      </c>
      <c r="N410" s="124" t="str">
        <f ca="1">IF(O412=FALSE,"",TEXT(OFFSET(Calcu!$B$229,0,R398*3),R402))</f>
        <v/>
      </c>
      <c r="O410" s="196" t="s">
        <v>385</v>
      </c>
      <c r="P410" s="124" t="str">
        <f ca="1">IF(O412=FALSE,"",TEXT(OFFSET(Calcu!$C$229,0,R398*3),R402))</f>
        <v/>
      </c>
      <c r="Q410" s="196" t="s">
        <v>386</v>
      </c>
      <c r="R410" s="124" t="str">
        <f ca="1">IF(O412=FALSE,"",TEXT(OFFSET(Calcu!$D$229,0,R398*3),R402))</f>
        <v/>
      </c>
      <c r="S410" s="269"/>
      <c r="T410" s="45"/>
      <c r="U410" s="45"/>
      <c r="V410" s="265"/>
      <c r="W410" s="196" t="s">
        <v>384</v>
      </c>
      <c r="X410" s="124" t="str">
        <f ca="1">IF(Y412=FALSE,"",TEXT(OFFSET(Calcu!$B$229,0,AB398*3),AB402))</f>
        <v/>
      </c>
      <c r="Y410" s="196" t="s">
        <v>385</v>
      </c>
      <c r="Z410" s="124" t="str">
        <f ca="1">IF(Y412=FALSE,"",TEXT(OFFSET(Calcu!$C$229,0,AB398*3),AB402))</f>
        <v/>
      </c>
      <c r="AA410" s="196" t="s">
        <v>386</v>
      </c>
      <c r="AB410" s="124" t="str">
        <f ca="1">IF(Y412=FALSE,"",TEXT(OFFSET(Calcu!$D$229,0,AB398*3),AB402))</f>
        <v/>
      </c>
      <c r="AC410" s="269"/>
      <c r="AD410" s="45"/>
    </row>
    <row r="411" spans="1:30" ht="13.5" customHeight="1">
      <c r="B411" s="265"/>
      <c r="C411" s="196" t="s">
        <v>387</v>
      </c>
      <c r="D411" s="124" t="str">
        <f ca="1">IF(E412=FALSE,"",TEXT(OFFSET(Calcu!$B$230,0,H398*3),H402))</f>
        <v/>
      </c>
      <c r="E411" s="196" t="s">
        <v>388</v>
      </c>
      <c r="F411" s="124" t="str">
        <f ca="1">IF(E412=FALSE,"",TEXT(OFFSET(Calcu!$C$230,0,H398*3),H402))</f>
        <v/>
      </c>
      <c r="G411" s="196" t="s">
        <v>676</v>
      </c>
      <c r="H411" s="124" t="str">
        <f ca="1">IF(E412=FALSE,"",TEXT(OFFSET(Calcu!$D$230,0,H398*3),H402))</f>
        <v/>
      </c>
      <c r="I411" s="269"/>
      <c r="J411" s="45"/>
      <c r="K411" s="45"/>
      <c r="L411" s="265"/>
      <c r="M411" s="196" t="s">
        <v>387</v>
      </c>
      <c r="N411" s="124" t="str">
        <f ca="1">IF(O412=FALSE,"",TEXT(OFFSET(Calcu!$B$230,0,R398*3),R402))</f>
        <v/>
      </c>
      <c r="O411" s="196" t="s">
        <v>388</v>
      </c>
      <c r="P411" s="124" t="str">
        <f ca="1">IF(O412=FALSE,"",TEXT(OFFSET(Calcu!$C$230,0,R398*3),R402))</f>
        <v/>
      </c>
      <c r="Q411" s="196" t="s">
        <v>676</v>
      </c>
      <c r="R411" s="124" t="str">
        <f ca="1">IF(O412=FALSE,"",TEXT(OFFSET(Calcu!$D$230,0,R398*3),R402))</f>
        <v/>
      </c>
      <c r="S411" s="269"/>
      <c r="T411" s="45"/>
      <c r="U411" s="45"/>
      <c r="V411" s="265"/>
      <c r="W411" s="196" t="s">
        <v>387</v>
      </c>
      <c r="X411" s="124" t="str">
        <f ca="1">IF(Y412=FALSE,"",TEXT(OFFSET(Calcu!$B$230,0,AB398*3),AB402))</f>
        <v/>
      </c>
      <c r="Y411" s="196" t="s">
        <v>388</v>
      </c>
      <c r="Z411" s="124" t="str">
        <f ca="1">IF(Y412=FALSE,"",TEXT(OFFSET(Calcu!$C$230,0,AB398*3),AB402))</f>
        <v/>
      </c>
      <c r="AA411" s="196" t="s">
        <v>677</v>
      </c>
      <c r="AB411" s="124" t="str">
        <f ca="1">IF(Y412=FALSE,"",TEXT(OFFSET(Calcu!$D$230,0,AB398*3),AB402))</f>
        <v/>
      </c>
      <c r="AC411" s="269"/>
      <c r="AD411" s="45"/>
    </row>
    <row r="412" spans="1:30" ht="13.5" customHeight="1">
      <c r="B412" s="265"/>
      <c r="C412" s="196" t="s">
        <v>389</v>
      </c>
      <c r="D412" s="124" t="str">
        <f ca="1">IF(E412=FALSE,"",TEXT(OFFSET(Calcu!$B$231,0,H398*3),H402))</f>
        <v/>
      </c>
      <c r="E412" s="271" t="b">
        <f ca="1">OFFSET(Calcu!$AC$17,H398+1,0)</f>
        <v>0</v>
      </c>
      <c r="F412" s="28"/>
      <c r="G412" s="28"/>
      <c r="H412" s="28"/>
      <c r="I412" s="269"/>
      <c r="J412" s="45"/>
      <c r="K412" s="45"/>
      <c r="L412" s="265"/>
      <c r="M412" s="196" t="s">
        <v>389</v>
      </c>
      <c r="N412" s="124" t="str">
        <f ca="1">IF(O412=FALSE,"",TEXT(OFFSET(Calcu!$B$231,0,R398*3),R402))</f>
        <v/>
      </c>
      <c r="O412" s="271" t="b">
        <f ca="1">OFFSET(Calcu!$AC$17,R398+1,0)</f>
        <v>0</v>
      </c>
      <c r="P412" s="28"/>
      <c r="Q412" s="28"/>
      <c r="R412" s="28"/>
      <c r="S412" s="269"/>
      <c r="T412" s="45"/>
      <c r="U412" s="45"/>
      <c r="V412" s="265"/>
      <c r="W412" s="196" t="s">
        <v>389</v>
      </c>
      <c r="X412" s="124" t="str">
        <f ca="1">IF(Y412=FALSE,"",TEXT(OFFSET(Calcu!$B$231,0,AB398*3),AB402))</f>
        <v/>
      </c>
      <c r="Y412" s="271" t="b">
        <f ca="1">OFFSET(Calcu!$AC$17,AB398+1,0)</f>
        <v>0</v>
      </c>
      <c r="Z412" s="28"/>
      <c r="AA412" s="28"/>
      <c r="AB412" s="28"/>
      <c r="AC412" s="269"/>
      <c r="AD412" s="45"/>
    </row>
    <row r="413" spans="1:30" ht="13.5" customHeight="1">
      <c r="B413" s="272"/>
      <c r="C413" s="273"/>
      <c r="D413" s="273"/>
      <c r="E413" s="273"/>
      <c r="F413" s="273"/>
      <c r="G413" s="273"/>
      <c r="H413" s="274"/>
      <c r="I413" s="275"/>
      <c r="J413" s="45"/>
      <c r="K413" s="45"/>
      <c r="L413" s="272"/>
      <c r="M413" s="273"/>
      <c r="N413" s="273"/>
      <c r="O413" s="273"/>
      <c r="P413" s="273"/>
      <c r="Q413" s="273"/>
      <c r="R413" s="274"/>
      <c r="S413" s="275"/>
      <c r="T413" s="45"/>
      <c r="U413" s="45"/>
      <c r="V413" s="272"/>
      <c r="W413" s="273"/>
      <c r="X413" s="273"/>
      <c r="Y413" s="273"/>
      <c r="Z413" s="273"/>
      <c r="AA413" s="273"/>
      <c r="AB413" s="274"/>
      <c r="AC413" s="275"/>
      <c r="AD413" s="45"/>
    </row>
    <row r="414" spans="1:30" s="28" customFormat="1" ht="15" customHeight="1">
      <c r="A414" s="45"/>
      <c r="B414" s="261"/>
      <c r="C414" s="262"/>
      <c r="D414" s="262"/>
      <c r="E414" s="263"/>
      <c r="F414" s="263"/>
      <c r="G414" s="263"/>
      <c r="H414" s="263"/>
      <c r="I414" s="264"/>
      <c r="J414" s="25"/>
      <c r="K414" s="25"/>
      <c r="L414" s="261"/>
      <c r="M414" s="262"/>
      <c r="N414" s="262"/>
      <c r="O414" s="263"/>
      <c r="P414" s="263"/>
      <c r="Q414" s="263"/>
      <c r="R414" s="263"/>
      <c r="S414" s="264"/>
      <c r="T414" s="25"/>
      <c r="U414" s="25"/>
      <c r="V414" s="261"/>
      <c r="W414" s="262"/>
      <c r="X414" s="262"/>
      <c r="Y414" s="263"/>
      <c r="Z414" s="263"/>
      <c r="AA414" s="263"/>
      <c r="AB414" s="263"/>
      <c r="AC414" s="264"/>
      <c r="AD414" s="25"/>
    </row>
    <row r="415" spans="1:30" ht="13.5" customHeight="1">
      <c r="B415" s="265"/>
      <c r="C415" s="45" t="s">
        <v>678</v>
      </c>
      <c r="D415" s="28"/>
      <c r="E415" s="28"/>
      <c r="F415" s="25"/>
      <c r="G415" s="266" t="s">
        <v>663</v>
      </c>
      <c r="H415" s="267">
        <f>H398+3</f>
        <v>72</v>
      </c>
      <c r="I415" s="268"/>
      <c r="J415" s="25"/>
      <c r="K415" s="25"/>
      <c r="L415" s="265"/>
      <c r="M415" s="45" t="s">
        <v>678</v>
      </c>
      <c r="N415" s="28"/>
      <c r="O415" s="28"/>
      <c r="P415" s="25"/>
      <c r="Q415" s="266" t="s">
        <v>663</v>
      </c>
      <c r="R415" s="267">
        <f>H415+1</f>
        <v>73</v>
      </c>
      <c r="S415" s="268"/>
      <c r="T415" s="25"/>
      <c r="U415" s="25"/>
      <c r="V415" s="265"/>
      <c r="W415" s="45" t="s">
        <v>678</v>
      </c>
      <c r="X415" s="28"/>
      <c r="Y415" s="28"/>
      <c r="Z415" s="25"/>
      <c r="AA415" s="266" t="s">
        <v>663</v>
      </c>
      <c r="AB415" s="267">
        <f>R415+1</f>
        <v>74</v>
      </c>
      <c r="AC415" s="268"/>
      <c r="AD415" s="25"/>
    </row>
    <row r="416" spans="1:30" ht="13.5" customHeight="1">
      <c r="B416" s="265"/>
      <c r="C416" s="163"/>
      <c r="D416" s="126" t="s">
        <v>669</v>
      </c>
      <c r="E416" s="126" t="s">
        <v>679</v>
      </c>
      <c r="F416" s="126" t="s">
        <v>172</v>
      </c>
      <c r="G416" s="126" t="s">
        <v>667</v>
      </c>
      <c r="H416" s="126" t="s">
        <v>668</v>
      </c>
      <c r="I416" s="269"/>
      <c r="J416" s="45"/>
      <c r="K416" s="45"/>
      <c r="L416" s="265"/>
      <c r="M416" s="163"/>
      <c r="N416" s="126" t="s">
        <v>669</v>
      </c>
      <c r="O416" s="126" t="s">
        <v>679</v>
      </c>
      <c r="P416" s="126" t="s">
        <v>172</v>
      </c>
      <c r="Q416" s="126" t="s">
        <v>670</v>
      </c>
      <c r="R416" s="126" t="s">
        <v>668</v>
      </c>
      <c r="S416" s="269"/>
      <c r="T416" s="45"/>
      <c r="U416" s="45"/>
      <c r="V416" s="265"/>
      <c r="W416" s="163"/>
      <c r="X416" s="126" t="s">
        <v>669</v>
      </c>
      <c r="Y416" s="126" t="s">
        <v>679</v>
      </c>
      <c r="Z416" s="126" t="s">
        <v>172</v>
      </c>
      <c r="AA416" s="126" t="s">
        <v>670</v>
      </c>
      <c r="AB416" s="126" t="s">
        <v>668</v>
      </c>
      <c r="AC416" s="269"/>
      <c r="AD416" s="45"/>
    </row>
    <row r="417" spans="1:30" ht="13.5" customHeight="1">
      <c r="B417" s="265"/>
      <c r="C417" s="163" t="s">
        <v>671</v>
      </c>
      <c r="D417" s="124" t="e">
        <f ca="1">TEXT(OFFSET(Calcu!$P$17,H415+1,0),H418)</f>
        <v>#DIV/0!</v>
      </c>
      <c r="E417" s="124" t="e">
        <f ca="1">TEXT(OFFSET(Calcu!$Q$17,H415+1,0),H418)</f>
        <v>#N/A</v>
      </c>
      <c r="F417" s="195">
        <f ca="1">OFFSET(Calcu!$R$17,H415+1,0)</f>
        <v>0</v>
      </c>
      <c r="G417" s="124">
        <f ca="1">OFFSET(Calcu!$S$17,H415+1,0)</f>
        <v>0</v>
      </c>
      <c r="H417" s="124">
        <f ca="1">OFFSET(Calcu!$Y$17,H415+1,0)</f>
        <v>0</v>
      </c>
      <c r="I417" s="269"/>
      <c r="J417" s="45"/>
      <c r="K417" s="45"/>
      <c r="L417" s="265"/>
      <c r="M417" s="163" t="s">
        <v>671</v>
      </c>
      <c r="N417" s="124" t="e">
        <f ca="1">TEXT(OFFSET(Calcu!$P$17,R415+1,0),R418)</f>
        <v>#DIV/0!</v>
      </c>
      <c r="O417" s="124" t="e">
        <f ca="1">TEXT(OFFSET(Calcu!$Q$17,R415+1,0),R418)</f>
        <v>#N/A</v>
      </c>
      <c r="P417" s="195">
        <f ca="1">OFFSET(Calcu!$R$17,R415+1,0)</f>
        <v>0</v>
      </c>
      <c r="Q417" s="124">
        <f ca="1">OFFSET(Calcu!$S$17,R415+1,0)</f>
        <v>0</v>
      </c>
      <c r="R417" s="124">
        <f ca="1">OFFSET(Calcu!$Y$17,R415+1,0)</f>
        <v>0</v>
      </c>
      <c r="S417" s="269"/>
      <c r="T417" s="45"/>
      <c r="U417" s="45"/>
      <c r="V417" s="265"/>
      <c r="W417" s="163" t="s">
        <v>671</v>
      </c>
      <c r="X417" s="124" t="e">
        <f ca="1">TEXT(OFFSET(Calcu!$P$17,AB415+1,0),AB418)</f>
        <v>#DIV/0!</v>
      </c>
      <c r="Y417" s="124" t="e">
        <f ca="1">TEXT(OFFSET(Calcu!$Q$17,AB415+1,0),AB418)</f>
        <v>#N/A</v>
      </c>
      <c r="Z417" s="195">
        <f ca="1">OFFSET(Calcu!$R$17,AB415+1,0)</f>
        <v>0</v>
      </c>
      <c r="AA417" s="124">
        <f ca="1">OFFSET(Calcu!$S$17,AB415+1,0)</f>
        <v>0</v>
      </c>
      <c r="AB417" s="124">
        <f ca="1">OFFSET(Calcu!$Y$17,AB415+1,0)</f>
        <v>0</v>
      </c>
      <c r="AC417" s="269"/>
      <c r="AD417" s="45"/>
    </row>
    <row r="418" spans="1:30" ht="13.5" customHeight="1">
      <c r="B418" s="265"/>
      <c r="C418" s="163" t="s">
        <v>681</v>
      </c>
      <c r="D418" s="124" t="e">
        <f ca="1">TEXT(OFFSET(Calcu!$L$17,H415+1,0),H418)</f>
        <v>#DIV/0!</v>
      </c>
      <c r="E418" s="124" t="e">
        <f ca="1">TEXT(OFFSET(Calcu!$M$17,H415+1,0),H418)</f>
        <v>#DIV/0!</v>
      </c>
      <c r="F418" s="195">
        <f ca="1">OFFSET(Calcu!$I$17,H415+1,0)</f>
        <v>0</v>
      </c>
      <c r="G418" s="124"/>
      <c r="H418" s="270" t="e">
        <f ca="1">OFFSET(Calcu!$BE$17,H415+1,0)</f>
        <v>#N/A</v>
      </c>
      <c r="I418" s="269"/>
      <c r="J418" s="45"/>
      <c r="K418" s="45"/>
      <c r="L418" s="265"/>
      <c r="M418" s="163" t="s">
        <v>681</v>
      </c>
      <c r="N418" s="124" t="e">
        <f ca="1">TEXT(OFFSET(Calcu!$L$17,R415+1,0),R418)</f>
        <v>#DIV/0!</v>
      </c>
      <c r="O418" s="124" t="e">
        <f ca="1">TEXT(OFFSET(Calcu!$M$17,R415+1,0),R418)</f>
        <v>#DIV/0!</v>
      </c>
      <c r="P418" s="195">
        <f ca="1">OFFSET(Calcu!$I$17,R415+1,0)</f>
        <v>0</v>
      </c>
      <c r="Q418" s="124"/>
      <c r="R418" s="270" t="e">
        <f ca="1">OFFSET(Calcu!$BE$17,R415+1,0)</f>
        <v>#N/A</v>
      </c>
      <c r="S418" s="269"/>
      <c r="T418" s="45"/>
      <c r="U418" s="45"/>
      <c r="V418" s="265"/>
      <c r="W418" s="163" t="s">
        <v>681</v>
      </c>
      <c r="X418" s="124" t="e">
        <f ca="1">TEXT(OFFSET(Calcu!$L$17,AB415+1,0),AB418)</f>
        <v>#DIV/0!</v>
      </c>
      <c r="Y418" s="124" t="e">
        <f ca="1">TEXT(OFFSET(Calcu!$M$17,AB415+1,0),AB418)</f>
        <v>#DIV/0!</v>
      </c>
      <c r="Z418" s="195">
        <f ca="1">OFFSET(Calcu!$I$17,AB415+1,0)</f>
        <v>0</v>
      </c>
      <c r="AA418" s="124"/>
      <c r="AB418" s="270" t="e">
        <f ca="1">OFFSET(Calcu!$BE$17,AB415+1,0)</f>
        <v>#N/A</v>
      </c>
      <c r="AC418" s="269"/>
      <c r="AD418" s="45"/>
    </row>
    <row r="419" spans="1:30" ht="13.5" customHeight="1">
      <c r="B419" s="265"/>
      <c r="C419" s="163" t="s">
        <v>685</v>
      </c>
      <c r="D419" s="124" t="e">
        <f ca="1">TEXT(OFFSET(Calcu!$U$17,H415+1,0),H418)</f>
        <v>#DIV/0!</v>
      </c>
      <c r="E419" s="124" t="e">
        <f ca="1">TEXT(OFFSET(Calcu!$V$17,H415+1,0),H418)</f>
        <v>#N/A</v>
      </c>
      <c r="F419" s="195">
        <f ca="1">OFFSET(Calcu!$W$17,H415+1,0)</f>
        <v>0</v>
      </c>
      <c r="G419" s="124">
        <f ca="1">OFFSET(Calcu!$X$17,H415+1,0)</f>
        <v>0</v>
      </c>
      <c r="H419" s="270" t="e">
        <f ca="1">OFFSET(Calcu!$BF$17,H415+1,0)</f>
        <v>#N/A</v>
      </c>
      <c r="I419" s="269"/>
      <c r="J419" s="45"/>
      <c r="K419" s="45"/>
      <c r="L419" s="265"/>
      <c r="M419" s="163" t="s">
        <v>672</v>
      </c>
      <c r="N419" s="124" t="e">
        <f ca="1">TEXT(OFFSET(Calcu!$U$17,R415+1,0),R418)</f>
        <v>#DIV/0!</v>
      </c>
      <c r="O419" s="124" t="e">
        <f ca="1">TEXT(OFFSET(Calcu!$V$17,R415+1,0),R418)</f>
        <v>#N/A</v>
      </c>
      <c r="P419" s="195">
        <f ca="1">OFFSET(Calcu!$W$17,R415+1,0)</f>
        <v>0</v>
      </c>
      <c r="Q419" s="124">
        <f ca="1">OFFSET(Calcu!$X$17,R415+1,0)</f>
        <v>0</v>
      </c>
      <c r="R419" s="270" t="e">
        <f ca="1">OFFSET(Calcu!$BF$17,R415+1,0)</f>
        <v>#N/A</v>
      </c>
      <c r="S419" s="269"/>
      <c r="T419" s="45"/>
      <c r="U419" s="45"/>
      <c r="V419" s="265"/>
      <c r="W419" s="163" t="s">
        <v>672</v>
      </c>
      <c r="X419" s="124" t="e">
        <f ca="1">TEXT(OFFSET(Calcu!$U$17,AB415+1,0),AB418)</f>
        <v>#DIV/0!</v>
      </c>
      <c r="Y419" s="124" t="e">
        <f ca="1">TEXT(OFFSET(Calcu!$V$17,AB415+1,0),AB418)</f>
        <v>#N/A</v>
      </c>
      <c r="Z419" s="195">
        <f ca="1">OFFSET(Calcu!$W$17,AB415+1,0)</f>
        <v>0</v>
      </c>
      <c r="AA419" s="124">
        <f ca="1">OFFSET(Calcu!$X$17,AB415+1,0)</f>
        <v>0</v>
      </c>
      <c r="AB419" s="270" t="e">
        <f ca="1">OFFSET(Calcu!$BF$17,AB415+1,0)</f>
        <v>#N/A</v>
      </c>
      <c r="AC419" s="269"/>
      <c r="AD419" s="45"/>
    </row>
    <row r="420" spans="1:30" ht="13.5" customHeight="1">
      <c r="B420" s="265"/>
      <c r="C420" s="28"/>
      <c r="D420" s="28"/>
      <c r="E420" s="28"/>
      <c r="F420" s="28"/>
      <c r="G420" s="28"/>
      <c r="H420" s="45"/>
      <c r="I420" s="269"/>
      <c r="J420" s="45"/>
      <c r="K420" s="45"/>
      <c r="L420" s="265"/>
      <c r="M420" s="28"/>
      <c r="N420" s="28"/>
      <c r="O420" s="28"/>
      <c r="P420" s="28"/>
      <c r="Q420" s="28"/>
      <c r="R420" s="45"/>
      <c r="S420" s="269"/>
      <c r="T420" s="45"/>
      <c r="U420" s="45"/>
      <c r="V420" s="265"/>
      <c r="W420" s="28"/>
      <c r="X420" s="28"/>
      <c r="Y420" s="28"/>
      <c r="Z420" s="28"/>
      <c r="AA420" s="28"/>
      <c r="AB420" s="45"/>
      <c r="AC420" s="269"/>
      <c r="AD420" s="45"/>
    </row>
    <row r="421" spans="1:30" ht="13.5" customHeight="1">
      <c r="B421" s="265"/>
      <c r="C421" s="45" t="s">
        <v>695</v>
      </c>
      <c r="D421" s="28"/>
      <c r="E421" s="28"/>
      <c r="F421" s="28"/>
      <c r="G421" s="28"/>
      <c r="H421" s="45"/>
      <c r="I421" s="269"/>
      <c r="J421" s="45"/>
      <c r="K421" s="45"/>
      <c r="L421" s="265"/>
      <c r="M421" s="45" t="s">
        <v>673</v>
      </c>
      <c r="N421" s="28"/>
      <c r="O421" s="28"/>
      <c r="P421" s="28"/>
      <c r="Q421" s="28"/>
      <c r="R421" s="45"/>
      <c r="S421" s="269"/>
      <c r="T421" s="45"/>
      <c r="U421" s="45"/>
      <c r="V421" s="265"/>
      <c r="W421" s="45" t="s">
        <v>673</v>
      </c>
      <c r="X421" s="28"/>
      <c r="Y421" s="28"/>
      <c r="Z421" s="28"/>
      <c r="AA421" s="28"/>
      <c r="AB421" s="45"/>
      <c r="AC421" s="269"/>
      <c r="AD421" s="45"/>
    </row>
    <row r="422" spans="1:30" ht="13.5" customHeight="1">
      <c r="B422" s="265"/>
      <c r="C422" s="163"/>
      <c r="D422" s="163" t="s">
        <v>701</v>
      </c>
      <c r="E422" s="196"/>
      <c r="F422" s="163" t="s">
        <v>702</v>
      </c>
      <c r="G422" s="196"/>
      <c r="H422" s="163" t="s">
        <v>674</v>
      </c>
      <c r="I422" s="269"/>
      <c r="J422" s="45"/>
      <c r="K422" s="45"/>
      <c r="L422" s="265"/>
      <c r="M422" s="163"/>
      <c r="N422" s="163" t="s">
        <v>701</v>
      </c>
      <c r="O422" s="196"/>
      <c r="P422" s="163" t="s">
        <v>702</v>
      </c>
      <c r="Q422" s="196"/>
      <c r="R422" s="163" t="s">
        <v>674</v>
      </c>
      <c r="S422" s="269"/>
      <c r="T422" s="45"/>
      <c r="U422" s="45"/>
      <c r="V422" s="265"/>
      <c r="W422" s="163"/>
      <c r="X422" s="163" t="s">
        <v>701</v>
      </c>
      <c r="Y422" s="196"/>
      <c r="Z422" s="163" t="s">
        <v>702</v>
      </c>
      <c r="AA422" s="196"/>
      <c r="AB422" s="163" t="s">
        <v>674</v>
      </c>
      <c r="AC422" s="269"/>
      <c r="AD422" s="45"/>
    </row>
    <row r="423" spans="1:30" ht="13.5" customHeight="1">
      <c r="B423" s="265"/>
      <c r="C423" s="196" t="s">
        <v>373</v>
      </c>
      <c r="D423" s="124" t="str">
        <f ca="1">IF(E429=FALSE,"",TEXT(OFFSET(Calcu!$B$225,0,H415*3),H419))</f>
        <v/>
      </c>
      <c r="E423" s="196" t="s">
        <v>374</v>
      </c>
      <c r="F423" s="124" t="str">
        <f ca="1">IF(E429=FALSE,"",TEXT(OFFSET(Calcu!$C$225,0,H415*3),H419))</f>
        <v/>
      </c>
      <c r="G423" s="196" t="s">
        <v>676</v>
      </c>
      <c r="H423" s="124" t="str">
        <f ca="1">IF(E429=FALSE,"",TEXT(OFFSET(Calcu!$D$225,0,H415*3),H419))</f>
        <v/>
      </c>
      <c r="I423" s="269"/>
      <c r="J423" s="45"/>
      <c r="K423" s="45"/>
      <c r="L423" s="265"/>
      <c r="M423" s="196" t="s">
        <v>373</v>
      </c>
      <c r="N423" s="124" t="str">
        <f ca="1">IF(O429=FALSE,"",TEXT(OFFSET(Calcu!$B$225,0,R415*3),R419))</f>
        <v/>
      </c>
      <c r="O423" s="196" t="s">
        <v>374</v>
      </c>
      <c r="P423" s="124" t="str">
        <f ca="1">IF(O429=FALSE,"",TEXT(OFFSET(Calcu!$C$225,0,R415*3),R419))</f>
        <v/>
      </c>
      <c r="Q423" s="196" t="s">
        <v>676</v>
      </c>
      <c r="R423" s="124" t="str">
        <f ca="1">IF(O429=FALSE,"",TEXT(OFFSET(Calcu!$D$225,0,R415*3),R419))</f>
        <v/>
      </c>
      <c r="S423" s="269"/>
      <c r="T423" s="45"/>
      <c r="U423" s="45"/>
      <c r="V423" s="265"/>
      <c r="W423" s="196" t="s">
        <v>373</v>
      </c>
      <c r="X423" s="124" t="str">
        <f ca="1">IF(Y429=FALSE,"",TEXT(OFFSET(Calcu!$B$225,0,AB415*3),AB419))</f>
        <v/>
      </c>
      <c r="Y423" s="196" t="s">
        <v>374</v>
      </c>
      <c r="Z423" s="124" t="str">
        <f ca="1">IF(Y429=FALSE,"",TEXT(OFFSET(Calcu!$C$225,0,AB415*3),AB419))</f>
        <v/>
      </c>
      <c r="AA423" s="196" t="s">
        <v>676</v>
      </c>
      <c r="AB423" s="124" t="str">
        <f ca="1">IF(Y429=FALSE,"",TEXT(OFFSET(Calcu!$D$225,0,AB415*3),AB419))</f>
        <v/>
      </c>
      <c r="AC423" s="269"/>
      <c r="AD423" s="45"/>
    </row>
    <row r="424" spans="1:30" ht="13.5" customHeight="1">
      <c r="B424" s="265"/>
      <c r="C424" s="196" t="s">
        <v>375</v>
      </c>
      <c r="D424" s="124" t="str">
        <f ca="1">IF(E429=FALSE,"",TEXT(OFFSET(Calcu!$B$226,0,H415*3),H419))</f>
        <v/>
      </c>
      <c r="E424" s="196" t="s">
        <v>376</v>
      </c>
      <c r="F424" s="124" t="str">
        <f ca="1">IF(E429=FALSE,"",TEXT(OFFSET(Calcu!$C$226,0,H415*3),H419))</f>
        <v/>
      </c>
      <c r="G424" s="196" t="s">
        <v>377</v>
      </c>
      <c r="H424" s="124" t="str">
        <f ca="1">IF(E429=FALSE,"",TEXT(OFFSET(Calcu!$D$226,0,H415*3),H419))</f>
        <v/>
      </c>
      <c r="I424" s="269"/>
      <c r="J424" s="45"/>
      <c r="K424" s="45"/>
      <c r="L424" s="265"/>
      <c r="M424" s="196" t="s">
        <v>375</v>
      </c>
      <c r="N424" s="124" t="str">
        <f ca="1">IF(O429=FALSE,"",TEXT(OFFSET(Calcu!$B$226,0,R415*3),R419))</f>
        <v/>
      </c>
      <c r="O424" s="196" t="s">
        <v>376</v>
      </c>
      <c r="P424" s="124" t="str">
        <f ca="1">IF(O429=FALSE,"",TEXT(OFFSET(Calcu!$C$226,0,R415*3),R419))</f>
        <v/>
      </c>
      <c r="Q424" s="196" t="s">
        <v>377</v>
      </c>
      <c r="R424" s="124" t="str">
        <f ca="1">IF(O429=FALSE,"",TEXT(OFFSET(Calcu!$D$226,0,R415*3),R419))</f>
        <v/>
      </c>
      <c r="S424" s="269"/>
      <c r="T424" s="45"/>
      <c r="U424" s="45"/>
      <c r="V424" s="265"/>
      <c r="W424" s="196" t="s">
        <v>375</v>
      </c>
      <c r="X424" s="124" t="str">
        <f ca="1">IF(Y429=FALSE,"",TEXT(OFFSET(Calcu!$B$226,0,AB415*3),AB419))</f>
        <v/>
      </c>
      <c r="Y424" s="196" t="s">
        <v>376</v>
      </c>
      <c r="Z424" s="124" t="str">
        <f ca="1">IF(Y429=FALSE,"",TEXT(OFFSET(Calcu!$C$226,0,AB415*3),AB419))</f>
        <v/>
      </c>
      <c r="AA424" s="196" t="s">
        <v>377</v>
      </c>
      <c r="AB424" s="124" t="str">
        <f ca="1">IF(Y429=FALSE,"",TEXT(OFFSET(Calcu!$D$226,0,AB415*3),AB419))</f>
        <v/>
      </c>
      <c r="AC424" s="269"/>
      <c r="AD424" s="45"/>
    </row>
    <row r="425" spans="1:30" ht="13.5" customHeight="1">
      <c r="B425" s="265"/>
      <c r="C425" s="196" t="s">
        <v>378</v>
      </c>
      <c r="D425" s="124" t="str">
        <f ca="1">IF(E429=FALSE,"",TEXT(OFFSET(Calcu!$B$227,0,H415*3),H419))</f>
        <v/>
      </c>
      <c r="E425" s="196" t="s">
        <v>379</v>
      </c>
      <c r="F425" s="124" t="str">
        <f ca="1">IF(E429=FALSE,"",TEXT(OFFSET(Calcu!$C$227,0,H415*3),H419))</f>
        <v/>
      </c>
      <c r="G425" s="196" t="s">
        <v>380</v>
      </c>
      <c r="H425" s="124" t="str">
        <f ca="1">IF(E429=FALSE,"",TEXT(OFFSET(Calcu!$D$227,0,H415*3),H419))</f>
        <v/>
      </c>
      <c r="I425" s="269"/>
      <c r="J425" s="45"/>
      <c r="K425" s="45"/>
      <c r="L425" s="265"/>
      <c r="M425" s="196" t="s">
        <v>378</v>
      </c>
      <c r="N425" s="124" t="str">
        <f ca="1">IF(O429=FALSE,"",TEXT(OFFSET(Calcu!$B$227,0,R415*3),R419))</f>
        <v/>
      </c>
      <c r="O425" s="196" t="s">
        <v>379</v>
      </c>
      <c r="P425" s="124" t="str">
        <f ca="1">IF(O429=FALSE,"",TEXT(OFFSET(Calcu!$C$227,0,R415*3),R419))</f>
        <v/>
      </c>
      <c r="Q425" s="196" t="s">
        <v>380</v>
      </c>
      <c r="R425" s="124" t="str">
        <f ca="1">IF(O429=FALSE,"",TEXT(OFFSET(Calcu!$D$227,0,R415*3),R419))</f>
        <v/>
      </c>
      <c r="S425" s="269"/>
      <c r="T425" s="45"/>
      <c r="U425" s="45"/>
      <c r="V425" s="265"/>
      <c r="W425" s="196" t="s">
        <v>378</v>
      </c>
      <c r="X425" s="124" t="str">
        <f ca="1">IF(Y429=FALSE,"",TEXT(OFFSET(Calcu!$B$227,0,AB415*3),AB419))</f>
        <v/>
      </c>
      <c r="Y425" s="196" t="s">
        <v>379</v>
      </c>
      <c r="Z425" s="124" t="str">
        <f ca="1">IF(Y429=FALSE,"",TEXT(OFFSET(Calcu!$C$227,0,AB415*3),AB419))</f>
        <v/>
      </c>
      <c r="AA425" s="196" t="s">
        <v>380</v>
      </c>
      <c r="AB425" s="124" t="str">
        <f ca="1">IF(Y429=FALSE,"",TEXT(OFFSET(Calcu!$D$227,0,AB415*3),AB419))</f>
        <v/>
      </c>
      <c r="AC425" s="269"/>
      <c r="AD425" s="45"/>
    </row>
    <row r="426" spans="1:30" ht="13.5" customHeight="1">
      <c r="B426" s="265"/>
      <c r="C426" s="196" t="s">
        <v>381</v>
      </c>
      <c r="D426" s="124" t="str">
        <f ca="1">IF(E429=FALSE,"",TEXT(OFFSET(Calcu!$B$228,0,H415*3),H419))</f>
        <v/>
      </c>
      <c r="E426" s="196" t="s">
        <v>382</v>
      </c>
      <c r="F426" s="124" t="str">
        <f ca="1">IF(E429=FALSE,"",TEXT(OFFSET(Calcu!$C$228,0,H415*3),H419))</f>
        <v/>
      </c>
      <c r="G426" s="196" t="s">
        <v>383</v>
      </c>
      <c r="H426" s="124" t="str">
        <f ca="1">IF(E429=FALSE,"",TEXT(OFFSET(Calcu!$D$228,0,H415*3),H419))</f>
        <v/>
      </c>
      <c r="I426" s="269"/>
      <c r="J426" s="45"/>
      <c r="K426" s="45"/>
      <c r="L426" s="265"/>
      <c r="M426" s="196" t="s">
        <v>381</v>
      </c>
      <c r="N426" s="124" t="str">
        <f ca="1">IF(O429=FALSE,"",TEXT(OFFSET(Calcu!$B$228,0,R415*3),R419))</f>
        <v/>
      </c>
      <c r="O426" s="196" t="s">
        <v>382</v>
      </c>
      <c r="P426" s="124" t="str">
        <f ca="1">IF(O429=FALSE,"",TEXT(OFFSET(Calcu!$C$228,0,R415*3),R419))</f>
        <v/>
      </c>
      <c r="Q426" s="196" t="s">
        <v>383</v>
      </c>
      <c r="R426" s="124" t="str">
        <f ca="1">IF(O429=FALSE,"",TEXT(OFFSET(Calcu!$D$228,0,R415*3),R419))</f>
        <v/>
      </c>
      <c r="S426" s="269"/>
      <c r="T426" s="45"/>
      <c r="U426" s="45"/>
      <c r="V426" s="265"/>
      <c r="W426" s="196" t="s">
        <v>381</v>
      </c>
      <c r="X426" s="124" t="str">
        <f ca="1">IF(Y429=FALSE,"",TEXT(OFFSET(Calcu!$B$228,0,AB415*3),AB419))</f>
        <v/>
      </c>
      <c r="Y426" s="196" t="s">
        <v>382</v>
      </c>
      <c r="Z426" s="124" t="str">
        <f ca="1">IF(Y429=FALSE,"",TEXT(OFFSET(Calcu!$C$228,0,AB415*3),AB419))</f>
        <v/>
      </c>
      <c r="AA426" s="196" t="s">
        <v>383</v>
      </c>
      <c r="AB426" s="124" t="str">
        <f ca="1">IF(Y429=FALSE,"",TEXT(OFFSET(Calcu!$D$228,0,AB415*3),AB419))</f>
        <v/>
      </c>
      <c r="AC426" s="269"/>
      <c r="AD426" s="45"/>
    </row>
    <row r="427" spans="1:30" ht="13.5" customHeight="1">
      <c r="B427" s="265"/>
      <c r="C427" s="196" t="s">
        <v>384</v>
      </c>
      <c r="D427" s="124" t="str">
        <f ca="1">IF(E429=FALSE,"",TEXT(OFFSET(Calcu!$B$229,0,H415*3),H419))</f>
        <v/>
      </c>
      <c r="E427" s="196" t="s">
        <v>385</v>
      </c>
      <c r="F427" s="124" t="str">
        <f ca="1">IF(E429=FALSE,"",TEXT(OFFSET(Calcu!$C$229,0,H415*3),H419))</f>
        <v/>
      </c>
      <c r="G427" s="196" t="s">
        <v>386</v>
      </c>
      <c r="H427" s="124" t="str">
        <f ca="1">IF(E429=FALSE,"",TEXT(OFFSET(Calcu!$D$229,0,H415*3),H419))</f>
        <v/>
      </c>
      <c r="I427" s="269"/>
      <c r="J427" s="45"/>
      <c r="K427" s="45"/>
      <c r="L427" s="265"/>
      <c r="M427" s="196" t="s">
        <v>384</v>
      </c>
      <c r="N427" s="124" t="str">
        <f ca="1">IF(O429=FALSE,"",TEXT(OFFSET(Calcu!$B$229,0,R415*3),R419))</f>
        <v/>
      </c>
      <c r="O427" s="196" t="s">
        <v>385</v>
      </c>
      <c r="P427" s="124" t="str">
        <f ca="1">IF(O429=FALSE,"",TEXT(OFFSET(Calcu!$C$229,0,R415*3),R419))</f>
        <v/>
      </c>
      <c r="Q427" s="196" t="s">
        <v>386</v>
      </c>
      <c r="R427" s="124" t="str">
        <f ca="1">IF(O429=FALSE,"",TEXT(OFFSET(Calcu!$D$229,0,R415*3),R419))</f>
        <v/>
      </c>
      <c r="S427" s="269"/>
      <c r="T427" s="45"/>
      <c r="U427" s="45"/>
      <c r="V427" s="265"/>
      <c r="W427" s="196" t="s">
        <v>384</v>
      </c>
      <c r="X427" s="124" t="str">
        <f ca="1">IF(Y429=FALSE,"",TEXT(OFFSET(Calcu!$B$229,0,AB415*3),AB419))</f>
        <v/>
      </c>
      <c r="Y427" s="196" t="s">
        <v>385</v>
      </c>
      <c r="Z427" s="124" t="str">
        <f ca="1">IF(Y429=FALSE,"",TEXT(OFFSET(Calcu!$C$229,0,AB415*3),AB419))</f>
        <v/>
      </c>
      <c r="AA427" s="196" t="s">
        <v>386</v>
      </c>
      <c r="AB427" s="124" t="str">
        <f ca="1">IF(Y429=FALSE,"",TEXT(OFFSET(Calcu!$D$229,0,AB415*3),AB419))</f>
        <v/>
      </c>
      <c r="AC427" s="269"/>
      <c r="AD427" s="45"/>
    </row>
    <row r="428" spans="1:30" ht="13.5" customHeight="1">
      <c r="B428" s="265"/>
      <c r="C428" s="196" t="s">
        <v>387</v>
      </c>
      <c r="D428" s="124" t="str">
        <f ca="1">IF(E429=FALSE,"",TEXT(OFFSET(Calcu!$B$230,0,H415*3),H419))</f>
        <v/>
      </c>
      <c r="E428" s="196" t="s">
        <v>388</v>
      </c>
      <c r="F428" s="124" t="str">
        <f ca="1">IF(E429=FALSE,"",TEXT(OFFSET(Calcu!$C$230,0,H415*3),H419))</f>
        <v/>
      </c>
      <c r="G428" s="196" t="s">
        <v>676</v>
      </c>
      <c r="H428" s="124" t="str">
        <f ca="1">IF(E429=FALSE,"",TEXT(OFFSET(Calcu!$D$230,0,H415*3),H419))</f>
        <v/>
      </c>
      <c r="I428" s="269"/>
      <c r="J428" s="45"/>
      <c r="K428" s="45"/>
      <c r="L428" s="265"/>
      <c r="M428" s="196" t="s">
        <v>387</v>
      </c>
      <c r="N428" s="124" t="str">
        <f ca="1">IF(O429=FALSE,"",TEXT(OFFSET(Calcu!$B$230,0,R415*3),R419))</f>
        <v/>
      </c>
      <c r="O428" s="196" t="s">
        <v>388</v>
      </c>
      <c r="P428" s="124" t="str">
        <f ca="1">IF(O429=FALSE,"",TEXT(OFFSET(Calcu!$C$230,0,R415*3),R419))</f>
        <v/>
      </c>
      <c r="Q428" s="196" t="s">
        <v>676</v>
      </c>
      <c r="R428" s="124" t="str">
        <f ca="1">IF(O429=FALSE,"",TEXT(OFFSET(Calcu!$D$230,0,R415*3),R419))</f>
        <v/>
      </c>
      <c r="S428" s="269"/>
      <c r="T428" s="45"/>
      <c r="U428" s="45"/>
      <c r="V428" s="265"/>
      <c r="W428" s="196" t="s">
        <v>387</v>
      </c>
      <c r="X428" s="124" t="str">
        <f ca="1">IF(Y429=FALSE,"",TEXT(OFFSET(Calcu!$B$230,0,AB415*3),AB419))</f>
        <v/>
      </c>
      <c r="Y428" s="196" t="s">
        <v>388</v>
      </c>
      <c r="Z428" s="124" t="str">
        <f ca="1">IF(Y429=FALSE,"",TEXT(OFFSET(Calcu!$C$230,0,AB415*3),AB419))</f>
        <v/>
      </c>
      <c r="AA428" s="196" t="s">
        <v>676</v>
      </c>
      <c r="AB428" s="124" t="str">
        <f ca="1">IF(Y429=FALSE,"",TEXT(OFFSET(Calcu!$D$230,0,AB415*3),AB419))</f>
        <v/>
      </c>
      <c r="AC428" s="269"/>
      <c r="AD428" s="45"/>
    </row>
    <row r="429" spans="1:30" ht="13.5" customHeight="1">
      <c r="B429" s="265"/>
      <c r="C429" s="196" t="s">
        <v>389</v>
      </c>
      <c r="D429" s="124" t="str">
        <f ca="1">IF(E429=FALSE,"",TEXT(OFFSET(Calcu!$B$231,0,H415*3),H419))</f>
        <v/>
      </c>
      <c r="E429" s="271" t="b">
        <f ca="1">OFFSET(Calcu!$AC$17,H415+1,0)</f>
        <v>0</v>
      </c>
      <c r="F429" s="28"/>
      <c r="G429" s="28"/>
      <c r="H429" s="28"/>
      <c r="I429" s="269"/>
      <c r="J429" s="45"/>
      <c r="K429" s="45"/>
      <c r="L429" s="265"/>
      <c r="M429" s="196" t="s">
        <v>389</v>
      </c>
      <c r="N429" s="124" t="str">
        <f ca="1">IF(O429=FALSE,"",TEXT(OFFSET(Calcu!$B$231,0,R415*3),R419))</f>
        <v/>
      </c>
      <c r="O429" s="271" t="b">
        <f ca="1">OFFSET(Calcu!$AC$17,R415+1,0)</f>
        <v>0</v>
      </c>
      <c r="P429" s="28"/>
      <c r="Q429" s="28"/>
      <c r="R429" s="28"/>
      <c r="S429" s="269"/>
      <c r="T429" s="45"/>
      <c r="U429" s="45"/>
      <c r="V429" s="265"/>
      <c r="W429" s="196" t="s">
        <v>389</v>
      </c>
      <c r="X429" s="124" t="str">
        <f ca="1">IF(Y429=FALSE,"",TEXT(OFFSET(Calcu!$B$231,0,AB415*3),AB419))</f>
        <v/>
      </c>
      <c r="Y429" s="271" t="b">
        <f ca="1">OFFSET(Calcu!$AC$17,AB415+1,0)</f>
        <v>0</v>
      </c>
      <c r="Z429" s="28"/>
      <c r="AA429" s="28"/>
      <c r="AB429" s="28"/>
      <c r="AC429" s="269"/>
      <c r="AD429" s="45"/>
    </row>
    <row r="430" spans="1:30" ht="13.5" customHeight="1">
      <c r="B430" s="272"/>
      <c r="C430" s="273"/>
      <c r="D430" s="273"/>
      <c r="E430" s="273"/>
      <c r="F430" s="273"/>
      <c r="G430" s="273"/>
      <c r="H430" s="274"/>
      <c r="I430" s="275"/>
      <c r="J430" s="45"/>
      <c r="K430" s="45"/>
      <c r="L430" s="272"/>
      <c r="M430" s="273"/>
      <c r="N430" s="273"/>
      <c r="O430" s="273"/>
      <c r="P430" s="273"/>
      <c r="Q430" s="273"/>
      <c r="R430" s="274"/>
      <c r="S430" s="275"/>
      <c r="T430" s="45"/>
      <c r="U430" s="45"/>
      <c r="V430" s="272"/>
      <c r="W430" s="273"/>
      <c r="X430" s="273"/>
      <c r="Y430" s="273"/>
      <c r="Z430" s="273"/>
      <c r="AA430" s="273"/>
      <c r="AB430" s="274"/>
      <c r="AC430" s="275"/>
      <c r="AD430" s="45"/>
    </row>
    <row r="431" spans="1:30" s="28" customFormat="1" ht="15" customHeight="1">
      <c r="A431" s="45"/>
      <c r="B431" s="261"/>
      <c r="C431" s="262"/>
      <c r="D431" s="262"/>
      <c r="E431" s="263"/>
      <c r="F431" s="263"/>
      <c r="G431" s="263"/>
      <c r="H431" s="263"/>
      <c r="I431" s="264"/>
      <c r="J431" s="25"/>
      <c r="K431" s="25"/>
      <c r="L431" s="261"/>
      <c r="M431" s="262"/>
      <c r="N431" s="262"/>
      <c r="O431" s="263"/>
      <c r="P431" s="263"/>
      <c r="Q431" s="263"/>
      <c r="R431" s="263"/>
      <c r="S431" s="264"/>
      <c r="T431" s="25"/>
      <c r="U431" s="25"/>
      <c r="V431" s="261"/>
      <c r="W431" s="262"/>
      <c r="X431" s="262"/>
      <c r="Y431" s="263"/>
      <c r="Z431" s="263"/>
      <c r="AA431" s="263"/>
      <c r="AB431" s="263"/>
      <c r="AC431" s="264"/>
      <c r="AD431" s="25"/>
    </row>
    <row r="432" spans="1:30" ht="13.5" customHeight="1">
      <c r="B432" s="265"/>
      <c r="C432" s="45" t="s">
        <v>678</v>
      </c>
      <c r="D432" s="28"/>
      <c r="E432" s="28"/>
      <c r="F432" s="25"/>
      <c r="G432" s="266" t="s">
        <v>663</v>
      </c>
      <c r="H432" s="267">
        <f>H415+3</f>
        <v>75</v>
      </c>
      <c r="I432" s="268"/>
      <c r="J432" s="25"/>
      <c r="K432" s="25"/>
      <c r="L432" s="265"/>
      <c r="M432" s="45" t="s">
        <v>678</v>
      </c>
      <c r="N432" s="28"/>
      <c r="O432" s="28"/>
      <c r="P432" s="25"/>
      <c r="Q432" s="266" t="s">
        <v>663</v>
      </c>
      <c r="R432" s="267">
        <f>H432+1</f>
        <v>76</v>
      </c>
      <c r="S432" s="268"/>
      <c r="T432" s="25"/>
      <c r="U432" s="25"/>
      <c r="V432" s="265"/>
      <c r="W432" s="45" t="s">
        <v>662</v>
      </c>
      <c r="X432" s="28"/>
      <c r="Y432" s="28"/>
      <c r="Z432" s="25"/>
      <c r="AA432" s="266" t="s">
        <v>663</v>
      </c>
      <c r="AB432" s="267">
        <f>R432+1</f>
        <v>77</v>
      </c>
      <c r="AC432" s="268"/>
      <c r="AD432" s="25"/>
    </row>
    <row r="433" spans="1:30" ht="13.5" customHeight="1">
      <c r="B433" s="265"/>
      <c r="C433" s="163"/>
      <c r="D433" s="126" t="s">
        <v>669</v>
      </c>
      <c r="E433" s="126" t="s">
        <v>679</v>
      </c>
      <c r="F433" s="126" t="s">
        <v>172</v>
      </c>
      <c r="G433" s="126" t="s">
        <v>670</v>
      </c>
      <c r="H433" s="126" t="s">
        <v>668</v>
      </c>
      <c r="I433" s="269"/>
      <c r="J433" s="45"/>
      <c r="K433" s="45"/>
      <c r="L433" s="265"/>
      <c r="M433" s="163"/>
      <c r="N433" s="126" t="s">
        <v>669</v>
      </c>
      <c r="O433" s="126" t="s">
        <v>679</v>
      </c>
      <c r="P433" s="126" t="s">
        <v>172</v>
      </c>
      <c r="Q433" s="126" t="s">
        <v>670</v>
      </c>
      <c r="R433" s="126" t="s">
        <v>668</v>
      </c>
      <c r="S433" s="269"/>
      <c r="T433" s="45"/>
      <c r="U433" s="45"/>
      <c r="V433" s="265"/>
      <c r="W433" s="163"/>
      <c r="X433" s="126" t="s">
        <v>690</v>
      </c>
      <c r="Y433" s="126" t="s">
        <v>666</v>
      </c>
      <c r="Z433" s="126" t="s">
        <v>172</v>
      </c>
      <c r="AA433" s="126" t="s">
        <v>687</v>
      </c>
      <c r="AB433" s="126" t="s">
        <v>668</v>
      </c>
      <c r="AC433" s="269"/>
      <c r="AD433" s="45"/>
    </row>
    <row r="434" spans="1:30" ht="13.5" customHeight="1">
      <c r="B434" s="265"/>
      <c r="C434" s="163" t="s">
        <v>671</v>
      </c>
      <c r="D434" s="124" t="e">
        <f ca="1">TEXT(OFFSET(Calcu!$P$17,H432+1,0),H435)</f>
        <v>#DIV/0!</v>
      </c>
      <c r="E434" s="124" t="e">
        <f ca="1">TEXT(OFFSET(Calcu!$Q$17,H432+1,0),H435)</f>
        <v>#N/A</v>
      </c>
      <c r="F434" s="195">
        <f ca="1">OFFSET(Calcu!$R$17,H432+1,0)</f>
        <v>0</v>
      </c>
      <c r="G434" s="124">
        <f ca="1">OFFSET(Calcu!$S$17,H432+1,0)</f>
        <v>0</v>
      </c>
      <c r="H434" s="124">
        <f ca="1">OFFSET(Calcu!$Y$17,H432+1,0)</f>
        <v>0</v>
      </c>
      <c r="I434" s="269"/>
      <c r="J434" s="45"/>
      <c r="K434" s="45"/>
      <c r="L434" s="265"/>
      <c r="M434" s="163" t="s">
        <v>671</v>
      </c>
      <c r="N434" s="124" t="e">
        <f ca="1">TEXT(OFFSET(Calcu!$P$17,R432+1,0),R435)</f>
        <v>#DIV/0!</v>
      </c>
      <c r="O434" s="124" t="e">
        <f ca="1">TEXT(OFFSET(Calcu!$Q$17,R432+1,0),R435)</f>
        <v>#N/A</v>
      </c>
      <c r="P434" s="195">
        <f ca="1">OFFSET(Calcu!$R$17,R432+1,0)</f>
        <v>0</v>
      </c>
      <c r="Q434" s="124">
        <f ca="1">OFFSET(Calcu!$S$17,R432+1,0)</f>
        <v>0</v>
      </c>
      <c r="R434" s="124">
        <f ca="1">OFFSET(Calcu!$Y$17,R432+1,0)</f>
        <v>0</v>
      </c>
      <c r="S434" s="269"/>
      <c r="T434" s="45"/>
      <c r="U434" s="45"/>
      <c r="V434" s="265"/>
      <c r="W434" s="163" t="s">
        <v>671</v>
      </c>
      <c r="X434" s="124" t="e">
        <f ca="1">TEXT(OFFSET(Calcu!$P$17,AB432+1,0),AB435)</f>
        <v>#DIV/0!</v>
      </c>
      <c r="Y434" s="124" t="e">
        <f ca="1">TEXT(OFFSET(Calcu!$Q$17,AB432+1,0),AB435)</f>
        <v>#N/A</v>
      </c>
      <c r="Z434" s="195">
        <f ca="1">OFFSET(Calcu!$R$17,AB432+1,0)</f>
        <v>0</v>
      </c>
      <c r="AA434" s="124">
        <f ca="1">OFFSET(Calcu!$S$17,AB432+1,0)</f>
        <v>0</v>
      </c>
      <c r="AB434" s="124">
        <f ca="1">OFFSET(Calcu!$Y$17,AB432+1,0)</f>
        <v>0</v>
      </c>
      <c r="AC434" s="269"/>
      <c r="AD434" s="45"/>
    </row>
    <row r="435" spans="1:30" ht="13.5" customHeight="1">
      <c r="B435" s="265"/>
      <c r="C435" s="163" t="s">
        <v>681</v>
      </c>
      <c r="D435" s="124" t="e">
        <f ca="1">TEXT(OFFSET(Calcu!$L$17,H432+1,0),H435)</f>
        <v>#DIV/0!</v>
      </c>
      <c r="E435" s="124" t="e">
        <f ca="1">TEXT(OFFSET(Calcu!$M$17,H432+1,0),H435)</f>
        <v>#DIV/0!</v>
      </c>
      <c r="F435" s="195">
        <f ca="1">OFFSET(Calcu!$I$17,H432+1,0)</f>
        <v>0</v>
      </c>
      <c r="G435" s="124"/>
      <c r="H435" s="270" t="e">
        <f ca="1">OFFSET(Calcu!$BE$17,H432+1,0)</f>
        <v>#N/A</v>
      </c>
      <c r="I435" s="269"/>
      <c r="J435" s="45"/>
      <c r="K435" s="45"/>
      <c r="L435" s="265"/>
      <c r="M435" s="163" t="s">
        <v>681</v>
      </c>
      <c r="N435" s="124" t="e">
        <f ca="1">TEXT(OFFSET(Calcu!$L$17,R432+1,0),R435)</f>
        <v>#DIV/0!</v>
      </c>
      <c r="O435" s="124" t="e">
        <f ca="1">TEXT(OFFSET(Calcu!$M$17,R432+1,0),R435)</f>
        <v>#DIV/0!</v>
      </c>
      <c r="P435" s="195">
        <f ca="1">OFFSET(Calcu!$I$17,R432+1,0)</f>
        <v>0</v>
      </c>
      <c r="Q435" s="124"/>
      <c r="R435" s="270" t="e">
        <f ca="1">OFFSET(Calcu!$BE$17,R432+1,0)</f>
        <v>#N/A</v>
      </c>
      <c r="S435" s="269"/>
      <c r="T435" s="45"/>
      <c r="U435" s="45"/>
      <c r="V435" s="265"/>
      <c r="W435" s="163" t="s">
        <v>681</v>
      </c>
      <c r="X435" s="124" t="e">
        <f ca="1">TEXT(OFFSET(Calcu!$L$17,AB432+1,0),AB435)</f>
        <v>#DIV/0!</v>
      </c>
      <c r="Y435" s="124" t="e">
        <f ca="1">TEXT(OFFSET(Calcu!$M$17,AB432+1,0),AB435)</f>
        <v>#DIV/0!</v>
      </c>
      <c r="Z435" s="195">
        <f ca="1">OFFSET(Calcu!$I$17,AB432+1,0)</f>
        <v>0</v>
      </c>
      <c r="AA435" s="124"/>
      <c r="AB435" s="270" t="e">
        <f ca="1">OFFSET(Calcu!$BE$17,AB432+1,0)</f>
        <v>#N/A</v>
      </c>
      <c r="AC435" s="269"/>
      <c r="AD435" s="45"/>
    </row>
    <row r="436" spans="1:30" ht="13.5" customHeight="1">
      <c r="B436" s="265"/>
      <c r="C436" s="163" t="s">
        <v>672</v>
      </c>
      <c r="D436" s="124" t="e">
        <f ca="1">TEXT(OFFSET(Calcu!$U$17,H432+1,0),H435)</f>
        <v>#DIV/0!</v>
      </c>
      <c r="E436" s="124" t="e">
        <f ca="1">TEXT(OFFSET(Calcu!$V$17,H432+1,0),H435)</f>
        <v>#N/A</v>
      </c>
      <c r="F436" s="195">
        <f ca="1">OFFSET(Calcu!$W$17,H432+1,0)</f>
        <v>0</v>
      </c>
      <c r="G436" s="124">
        <f ca="1">OFFSET(Calcu!$X$17,H432+1,0)</f>
        <v>0</v>
      </c>
      <c r="H436" s="270" t="e">
        <f ca="1">OFFSET(Calcu!$BF$17,H432+1,0)</f>
        <v>#N/A</v>
      </c>
      <c r="I436" s="269"/>
      <c r="J436" s="45"/>
      <c r="K436" s="45"/>
      <c r="L436" s="265"/>
      <c r="M436" s="163" t="s">
        <v>672</v>
      </c>
      <c r="N436" s="124" t="e">
        <f ca="1">TEXT(OFFSET(Calcu!$U$17,R432+1,0),R435)</f>
        <v>#DIV/0!</v>
      </c>
      <c r="O436" s="124" t="e">
        <f ca="1">TEXT(OFFSET(Calcu!$V$17,R432+1,0),R435)</f>
        <v>#N/A</v>
      </c>
      <c r="P436" s="195">
        <f ca="1">OFFSET(Calcu!$W$17,R432+1,0)</f>
        <v>0</v>
      </c>
      <c r="Q436" s="124">
        <f ca="1">OFFSET(Calcu!$X$17,R432+1,0)</f>
        <v>0</v>
      </c>
      <c r="R436" s="270" t="e">
        <f ca="1">OFFSET(Calcu!$BF$17,R432+1,0)</f>
        <v>#N/A</v>
      </c>
      <c r="S436" s="269"/>
      <c r="T436" s="45"/>
      <c r="U436" s="45"/>
      <c r="V436" s="265"/>
      <c r="W436" s="163" t="s">
        <v>672</v>
      </c>
      <c r="X436" s="124" t="e">
        <f ca="1">TEXT(OFFSET(Calcu!$U$17,AB432+1,0),AB435)</f>
        <v>#DIV/0!</v>
      </c>
      <c r="Y436" s="124" t="e">
        <f ca="1">TEXT(OFFSET(Calcu!$V$17,AB432+1,0),AB435)</f>
        <v>#N/A</v>
      </c>
      <c r="Z436" s="195">
        <f ca="1">OFFSET(Calcu!$W$17,AB432+1,0)</f>
        <v>0</v>
      </c>
      <c r="AA436" s="124">
        <f ca="1">OFFSET(Calcu!$X$17,AB432+1,0)</f>
        <v>0</v>
      </c>
      <c r="AB436" s="270" t="e">
        <f ca="1">OFFSET(Calcu!$BF$17,AB432+1,0)</f>
        <v>#N/A</v>
      </c>
      <c r="AC436" s="269"/>
      <c r="AD436" s="45"/>
    </row>
    <row r="437" spans="1:30" ht="13.5" customHeight="1">
      <c r="B437" s="265"/>
      <c r="C437" s="28"/>
      <c r="D437" s="28"/>
      <c r="E437" s="28"/>
      <c r="F437" s="28"/>
      <c r="G437" s="28"/>
      <c r="H437" s="45"/>
      <c r="I437" s="269"/>
      <c r="J437" s="45"/>
      <c r="K437" s="45"/>
      <c r="L437" s="265"/>
      <c r="M437" s="28"/>
      <c r="N437" s="28"/>
      <c r="O437" s="28"/>
      <c r="P437" s="28"/>
      <c r="Q437" s="28"/>
      <c r="R437" s="45"/>
      <c r="S437" s="269"/>
      <c r="T437" s="45"/>
      <c r="U437" s="45"/>
      <c r="V437" s="265"/>
      <c r="W437" s="28"/>
      <c r="X437" s="28"/>
      <c r="Y437" s="28"/>
      <c r="Z437" s="28"/>
      <c r="AA437" s="28"/>
      <c r="AB437" s="45"/>
      <c r="AC437" s="269"/>
      <c r="AD437" s="45"/>
    </row>
    <row r="438" spans="1:30" ht="13.5" customHeight="1">
      <c r="B438" s="265"/>
      <c r="C438" s="45" t="s">
        <v>673</v>
      </c>
      <c r="D438" s="28"/>
      <c r="E438" s="28"/>
      <c r="F438" s="28"/>
      <c r="G438" s="28"/>
      <c r="H438" s="45"/>
      <c r="I438" s="269"/>
      <c r="J438" s="45"/>
      <c r="K438" s="45"/>
      <c r="L438" s="265"/>
      <c r="M438" s="45" t="s">
        <v>693</v>
      </c>
      <c r="N438" s="28"/>
      <c r="O438" s="28"/>
      <c r="P438" s="28"/>
      <c r="Q438" s="28"/>
      <c r="R438" s="45"/>
      <c r="S438" s="269"/>
      <c r="T438" s="45"/>
      <c r="U438" s="45"/>
      <c r="V438" s="265"/>
      <c r="W438" s="45" t="s">
        <v>673</v>
      </c>
      <c r="X438" s="28"/>
      <c r="Y438" s="28"/>
      <c r="Z438" s="28"/>
      <c r="AA438" s="28"/>
      <c r="AB438" s="45"/>
      <c r="AC438" s="269"/>
      <c r="AD438" s="45"/>
    </row>
    <row r="439" spans="1:30" ht="13.5" customHeight="1">
      <c r="B439" s="265"/>
      <c r="C439" s="163"/>
      <c r="D439" s="163" t="s">
        <v>701</v>
      </c>
      <c r="E439" s="196"/>
      <c r="F439" s="163" t="s">
        <v>702</v>
      </c>
      <c r="G439" s="196"/>
      <c r="H439" s="163" t="s">
        <v>674</v>
      </c>
      <c r="I439" s="269"/>
      <c r="J439" s="45"/>
      <c r="K439" s="45"/>
      <c r="L439" s="265"/>
      <c r="M439" s="163"/>
      <c r="N439" s="163" t="s">
        <v>701</v>
      </c>
      <c r="O439" s="196"/>
      <c r="P439" s="163" t="s">
        <v>702</v>
      </c>
      <c r="Q439" s="196"/>
      <c r="R439" s="163" t="s">
        <v>674</v>
      </c>
      <c r="S439" s="269"/>
      <c r="T439" s="45"/>
      <c r="U439" s="45"/>
      <c r="V439" s="265"/>
      <c r="W439" s="163"/>
      <c r="X439" s="163" t="s">
        <v>701</v>
      </c>
      <c r="Y439" s="196"/>
      <c r="Z439" s="163" t="s">
        <v>702</v>
      </c>
      <c r="AA439" s="196"/>
      <c r="AB439" s="163" t="s">
        <v>674</v>
      </c>
      <c r="AC439" s="269"/>
      <c r="AD439" s="45"/>
    </row>
    <row r="440" spans="1:30" ht="13.5" customHeight="1">
      <c r="B440" s="265"/>
      <c r="C440" s="196" t="s">
        <v>373</v>
      </c>
      <c r="D440" s="124" t="str">
        <f ca="1">IF(E446=FALSE,"",TEXT(OFFSET(Calcu!$B$225,0,H432*3),H436))</f>
        <v/>
      </c>
      <c r="E440" s="196" t="s">
        <v>374</v>
      </c>
      <c r="F440" s="124" t="str">
        <f ca="1">IF(E446=FALSE,"",TEXT(OFFSET(Calcu!$C$225,0,H432*3),H436))</f>
        <v/>
      </c>
      <c r="G440" s="196" t="s">
        <v>676</v>
      </c>
      <c r="H440" s="124" t="str">
        <f ca="1">IF(E446=FALSE,"",TEXT(OFFSET(Calcu!$D$225,0,H432*3),H436))</f>
        <v/>
      </c>
      <c r="I440" s="269"/>
      <c r="J440" s="45"/>
      <c r="K440" s="45"/>
      <c r="L440" s="265"/>
      <c r="M440" s="196" t="s">
        <v>373</v>
      </c>
      <c r="N440" s="124" t="str">
        <f ca="1">IF(O446=FALSE,"",TEXT(OFFSET(Calcu!$B$225,0,R432*3),R436))</f>
        <v/>
      </c>
      <c r="O440" s="196" t="s">
        <v>374</v>
      </c>
      <c r="P440" s="124" t="str">
        <f ca="1">IF(O446=FALSE,"",TEXT(OFFSET(Calcu!$C$225,0,R432*3),R436))</f>
        <v/>
      </c>
      <c r="Q440" s="196" t="s">
        <v>676</v>
      </c>
      <c r="R440" s="124" t="str">
        <f ca="1">IF(O446=FALSE,"",TEXT(OFFSET(Calcu!$D$225,0,R432*3),R436))</f>
        <v/>
      </c>
      <c r="S440" s="269"/>
      <c r="T440" s="45"/>
      <c r="U440" s="45"/>
      <c r="V440" s="265"/>
      <c r="W440" s="196" t="s">
        <v>373</v>
      </c>
      <c r="X440" s="124" t="str">
        <f ca="1">IF(Y446=FALSE,"",TEXT(OFFSET(Calcu!$B$225,0,AB432*3),AB436))</f>
        <v/>
      </c>
      <c r="Y440" s="196" t="s">
        <v>374</v>
      </c>
      <c r="Z440" s="124" t="str">
        <f ca="1">IF(Y446=FALSE,"",TEXT(OFFSET(Calcu!$C$225,0,AB432*3),AB436))</f>
        <v/>
      </c>
      <c r="AA440" s="196" t="s">
        <v>684</v>
      </c>
      <c r="AB440" s="124" t="str">
        <f ca="1">IF(Y446=FALSE,"",TEXT(OFFSET(Calcu!$D$225,0,AB432*3),AB436))</f>
        <v/>
      </c>
      <c r="AC440" s="269"/>
      <c r="AD440" s="45"/>
    </row>
    <row r="441" spans="1:30" ht="13.5" customHeight="1">
      <c r="B441" s="265"/>
      <c r="C441" s="196" t="s">
        <v>375</v>
      </c>
      <c r="D441" s="124" t="str">
        <f ca="1">IF(E446=FALSE,"",TEXT(OFFSET(Calcu!$B$226,0,H432*3),H436))</f>
        <v/>
      </c>
      <c r="E441" s="196" t="s">
        <v>376</v>
      </c>
      <c r="F441" s="124" t="str">
        <f ca="1">IF(E446=FALSE,"",TEXT(OFFSET(Calcu!$C$226,0,H432*3),H436))</f>
        <v/>
      </c>
      <c r="G441" s="196" t="s">
        <v>377</v>
      </c>
      <c r="H441" s="124" t="str">
        <f ca="1">IF(E446=FALSE,"",TEXT(OFFSET(Calcu!$D$226,0,H432*3),H436))</f>
        <v/>
      </c>
      <c r="I441" s="269"/>
      <c r="J441" s="45"/>
      <c r="K441" s="45"/>
      <c r="L441" s="265"/>
      <c r="M441" s="196" t="s">
        <v>375</v>
      </c>
      <c r="N441" s="124" t="str">
        <f ca="1">IF(O446=FALSE,"",TEXT(OFFSET(Calcu!$B$226,0,R432*3),R436))</f>
        <v/>
      </c>
      <c r="O441" s="196" t="s">
        <v>376</v>
      </c>
      <c r="P441" s="124" t="str">
        <f ca="1">IF(O446=FALSE,"",TEXT(OFFSET(Calcu!$C$226,0,R432*3),R436))</f>
        <v/>
      </c>
      <c r="Q441" s="196" t="s">
        <v>377</v>
      </c>
      <c r="R441" s="124" t="str">
        <f ca="1">IF(O446=FALSE,"",TEXT(OFFSET(Calcu!$D$226,0,R432*3),R436))</f>
        <v/>
      </c>
      <c r="S441" s="269"/>
      <c r="T441" s="45"/>
      <c r="U441" s="45"/>
      <c r="V441" s="265"/>
      <c r="W441" s="196" t="s">
        <v>375</v>
      </c>
      <c r="X441" s="124" t="str">
        <f ca="1">IF(Y446=FALSE,"",TEXT(OFFSET(Calcu!$B$226,0,AB432*3),AB436))</f>
        <v/>
      </c>
      <c r="Y441" s="196" t="s">
        <v>376</v>
      </c>
      <c r="Z441" s="124" t="str">
        <f ca="1">IF(Y446=FALSE,"",TEXT(OFFSET(Calcu!$C$226,0,AB432*3),AB436))</f>
        <v/>
      </c>
      <c r="AA441" s="196" t="s">
        <v>377</v>
      </c>
      <c r="AB441" s="124" t="str">
        <f ca="1">IF(Y446=FALSE,"",TEXT(OFFSET(Calcu!$D$226,0,AB432*3),AB436))</f>
        <v/>
      </c>
      <c r="AC441" s="269"/>
      <c r="AD441" s="45"/>
    </row>
    <row r="442" spans="1:30" ht="13.5" customHeight="1">
      <c r="B442" s="265"/>
      <c r="C442" s="196" t="s">
        <v>378</v>
      </c>
      <c r="D442" s="124" t="str">
        <f ca="1">IF(E446=FALSE,"",TEXT(OFFSET(Calcu!$B$227,0,H432*3),H436))</f>
        <v/>
      </c>
      <c r="E442" s="196" t="s">
        <v>379</v>
      </c>
      <c r="F442" s="124" t="str">
        <f ca="1">IF(E446=FALSE,"",TEXT(OFFSET(Calcu!$C$227,0,H432*3),H436))</f>
        <v/>
      </c>
      <c r="G442" s="196" t="s">
        <v>380</v>
      </c>
      <c r="H442" s="124" t="str">
        <f ca="1">IF(E446=FALSE,"",TEXT(OFFSET(Calcu!$D$227,0,H432*3),H436))</f>
        <v/>
      </c>
      <c r="I442" s="269"/>
      <c r="J442" s="45"/>
      <c r="K442" s="45"/>
      <c r="L442" s="265"/>
      <c r="M442" s="196" t="s">
        <v>378</v>
      </c>
      <c r="N442" s="124" t="str">
        <f ca="1">IF(O446=FALSE,"",TEXT(OFFSET(Calcu!$B$227,0,R432*3),R436))</f>
        <v/>
      </c>
      <c r="O442" s="196" t="s">
        <v>379</v>
      </c>
      <c r="P442" s="124" t="str">
        <f ca="1">IF(O446=FALSE,"",TEXT(OFFSET(Calcu!$C$227,0,R432*3),R436))</f>
        <v/>
      </c>
      <c r="Q442" s="196" t="s">
        <v>380</v>
      </c>
      <c r="R442" s="124" t="str">
        <f ca="1">IF(O446=FALSE,"",TEXT(OFFSET(Calcu!$D$227,0,R432*3),R436))</f>
        <v/>
      </c>
      <c r="S442" s="269"/>
      <c r="T442" s="45"/>
      <c r="U442" s="45"/>
      <c r="V442" s="265"/>
      <c r="W442" s="196" t="s">
        <v>378</v>
      </c>
      <c r="X442" s="124" t="str">
        <f ca="1">IF(Y446=FALSE,"",TEXT(OFFSET(Calcu!$B$227,0,AB432*3),AB436))</f>
        <v/>
      </c>
      <c r="Y442" s="196" t="s">
        <v>379</v>
      </c>
      <c r="Z442" s="124" t="str">
        <f ca="1">IF(Y446=FALSE,"",TEXT(OFFSET(Calcu!$C$227,0,AB432*3),AB436))</f>
        <v/>
      </c>
      <c r="AA442" s="196" t="s">
        <v>380</v>
      </c>
      <c r="AB442" s="124" t="str">
        <f ca="1">IF(Y446=FALSE,"",TEXT(OFFSET(Calcu!$D$227,0,AB432*3),AB436))</f>
        <v/>
      </c>
      <c r="AC442" s="269"/>
      <c r="AD442" s="45"/>
    </row>
    <row r="443" spans="1:30" ht="13.5" customHeight="1">
      <c r="B443" s="265"/>
      <c r="C443" s="196" t="s">
        <v>381</v>
      </c>
      <c r="D443" s="124" t="str">
        <f ca="1">IF(E446=FALSE,"",TEXT(OFFSET(Calcu!$B$228,0,H432*3),H436))</f>
        <v/>
      </c>
      <c r="E443" s="196" t="s">
        <v>382</v>
      </c>
      <c r="F443" s="124" t="str">
        <f ca="1">IF(E446=FALSE,"",TEXT(OFFSET(Calcu!$C$228,0,H432*3),H436))</f>
        <v/>
      </c>
      <c r="G443" s="196" t="s">
        <v>383</v>
      </c>
      <c r="H443" s="124" t="str">
        <f ca="1">IF(E446=FALSE,"",TEXT(OFFSET(Calcu!$D$228,0,H432*3),H436))</f>
        <v/>
      </c>
      <c r="I443" s="269"/>
      <c r="J443" s="45"/>
      <c r="K443" s="45"/>
      <c r="L443" s="265"/>
      <c r="M443" s="196" t="s">
        <v>381</v>
      </c>
      <c r="N443" s="124" t="str">
        <f ca="1">IF(O446=FALSE,"",TEXT(OFFSET(Calcu!$B$228,0,R432*3),R436))</f>
        <v/>
      </c>
      <c r="O443" s="196" t="s">
        <v>382</v>
      </c>
      <c r="P443" s="124" t="str">
        <f ca="1">IF(O446=FALSE,"",TEXT(OFFSET(Calcu!$C$228,0,R432*3),R436))</f>
        <v/>
      </c>
      <c r="Q443" s="196" t="s">
        <v>383</v>
      </c>
      <c r="R443" s="124" t="str">
        <f ca="1">IF(O446=FALSE,"",TEXT(OFFSET(Calcu!$D$228,0,R432*3),R436))</f>
        <v/>
      </c>
      <c r="S443" s="269"/>
      <c r="T443" s="45"/>
      <c r="U443" s="45"/>
      <c r="V443" s="265"/>
      <c r="W443" s="196" t="s">
        <v>381</v>
      </c>
      <c r="X443" s="124" t="str">
        <f ca="1">IF(Y446=FALSE,"",TEXT(OFFSET(Calcu!$B$228,0,AB432*3),AB436))</f>
        <v/>
      </c>
      <c r="Y443" s="196" t="s">
        <v>382</v>
      </c>
      <c r="Z443" s="124" t="str">
        <f ca="1">IF(Y446=FALSE,"",TEXT(OFFSET(Calcu!$C$228,0,AB432*3),AB436))</f>
        <v/>
      </c>
      <c r="AA443" s="196" t="s">
        <v>383</v>
      </c>
      <c r="AB443" s="124" t="str">
        <f ca="1">IF(Y446=FALSE,"",TEXT(OFFSET(Calcu!$D$228,0,AB432*3),AB436))</f>
        <v/>
      </c>
      <c r="AC443" s="269"/>
      <c r="AD443" s="45"/>
    </row>
    <row r="444" spans="1:30" ht="13.5" customHeight="1">
      <c r="B444" s="265"/>
      <c r="C444" s="196" t="s">
        <v>384</v>
      </c>
      <c r="D444" s="124" t="str">
        <f ca="1">IF(E446=FALSE,"",TEXT(OFFSET(Calcu!$B$229,0,H432*3),H436))</f>
        <v/>
      </c>
      <c r="E444" s="196" t="s">
        <v>385</v>
      </c>
      <c r="F444" s="124" t="str">
        <f ca="1">IF(E446=FALSE,"",TEXT(OFFSET(Calcu!$C$229,0,H432*3),H436))</f>
        <v/>
      </c>
      <c r="G444" s="196" t="s">
        <v>386</v>
      </c>
      <c r="H444" s="124" t="str">
        <f ca="1">IF(E446=FALSE,"",TEXT(OFFSET(Calcu!$D$229,0,H432*3),H436))</f>
        <v/>
      </c>
      <c r="I444" s="269"/>
      <c r="J444" s="45"/>
      <c r="K444" s="45"/>
      <c r="L444" s="265"/>
      <c r="M444" s="196" t="s">
        <v>384</v>
      </c>
      <c r="N444" s="124" t="str">
        <f ca="1">IF(O446=FALSE,"",TEXT(OFFSET(Calcu!$B$229,0,R432*3),R436))</f>
        <v/>
      </c>
      <c r="O444" s="196" t="s">
        <v>385</v>
      </c>
      <c r="P444" s="124" t="str">
        <f ca="1">IF(O446=FALSE,"",TEXT(OFFSET(Calcu!$C$229,0,R432*3),R436))</f>
        <v/>
      </c>
      <c r="Q444" s="196" t="s">
        <v>386</v>
      </c>
      <c r="R444" s="124" t="str">
        <f ca="1">IF(O446=FALSE,"",TEXT(OFFSET(Calcu!$D$229,0,R432*3),R436))</f>
        <v/>
      </c>
      <c r="S444" s="269"/>
      <c r="T444" s="45"/>
      <c r="U444" s="45"/>
      <c r="V444" s="265"/>
      <c r="W444" s="196" t="s">
        <v>384</v>
      </c>
      <c r="X444" s="124" t="str">
        <f ca="1">IF(Y446=FALSE,"",TEXT(OFFSET(Calcu!$B$229,0,AB432*3),AB436))</f>
        <v/>
      </c>
      <c r="Y444" s="196" t="s">
        <v>385</v>
      </c>
      <c r="Z444" s="124" t="str">
        <f ca="1">IF(Y446=FALSE,"",TEXT(OFFSET(Calcu!$C$229,0,AB432*3),AB436))</f>
        <v/>
      </c>
      <c r="AA444" s="196" t="s">
        <v>386</v>
      </c>
      <c r="AB444" s="124" t="str">
        <f ca="1">IF(Y446=FALSE,"",TEXT(OFFSET(Calcu!$D$229,0,AB432*3),AB436))</f>
        <v/>
      </c>
      <c r="AC444" s="269"/>
      <c r="AD444" s="45"/>
    </row>
    <row r="445" spans="1:30" ht="13.5" customHeight="1">
      <c r="B445" s="265"/>
      <c r="C445" s="196" t="s">
        <v>387</v>
      </c>
      <c r="D445" s="124" t="str">
        <f ca="1">IF(E446=FALSE,"",TEXT(OFFSET(Calcu!$B$230,0,H432*3),H436))</f>
        <v/>
      </c>
      <c r="E445" s="196" t="s">
        <v>388</v>
      </c>
      <c r="F445" s="124" t="str">
        <f ca="1">IF(E446=FALSE,"",TEXT(OFFSET(Calcu!$C$230,0,H432*3),H436))</f>
        <v/>
      </c>
      <c r="G445" s="196" t="s">
        <v>684</v>
      </c>
      <c r="H445" s="124" t="str">
        <f ca="1">IF(E446=FALSE,"",TEXT(OFFSET(Calcu!$D$230,0,H432*3),H436))</f>
        <v/>
      </c>
      <c r="I445" s="269"/>
      <c r="J445" s="45"/>
      <c r="K445" s="45"/>
      <c r="L445" s="265"/>
      <c r="M445" s="196" t="s">
        <v>387</v>
      </c>
      <c r="N445" s="124" t="str">
        <f ca="1">IF(O446=FALSE,"",TEXT(OFFSET(Calcu!$B$230,0,R432*3),R436))</f>
        <v/>
      </c>
      <c r="O445" s="196" t="s">
        <v>388</v>
      </c>
      <c r="P445" s="124" t="str">
        <f ca="1">IF(O446=FALSE,"",TEXT(OFFSET(Calcu!$C$230,0,R432*3),R436))</f>
        <v/>
      </c>
      <c r="Q445" s="196" t="s">
        <v>676</v>
      </c>
      <c r="R445" s="124" t="str">
        <f ca="1">IF(O446=FALSE,"",TEXT(OFFSET(Calcu!$D$230,0,R432*3),R436))</f>
        <v/>
      </c>
      <c r="S445" s="269"/>
      <c r="T445" s="45"/>
      <c r="U445" s="45"/>
      <c r="V445" s="265"/>
      <c r="W445" s="196" t="s">
        <v>387</v>
      </c>
      <c r="X445" s="124" t="str">
        <f ca="1">IF(Y446=FALSE,"",TEXT(OFFSET(Calcu!$B$230,0,AB432*3),AB436))</f>
        <v/>
      </c>
      <c r="Y445" s="196" t="s">
        <v>388</v>
      </c>
      <c r="Z445" s="124" t="str">
        <f ca="1">IF(Y446=FALSE,"",TEXT(OFFSET(Calcu!$C$230,0,AB432*3),AB436))</f>
        <v/>
      </c>
      <c r="AA445" s="196" t="s">
        <v>676</v>
      </c>
      <c r="AB445" s="124" t="str">
        <f ca="1">IF(Y446=FALSE,"",TEXT(OFFSET(Calcu!$D$230,0,AB432*3),AB436))</f>
        <v/>
      </c>
      <c r="AC445" s="269"/>
      <c r="AD445" s="45"/>
    </row>
    <row r="446" spans="1:30" ht="13.5" customHeight="1">
      <c r="B446" s="265"/>
      <c r="C446" s="196" t="s">
        <v>389</v>
      </c>
      <c r="D446" s="124" t="str">
        <f ca="1">IF(E446=FALSE,"",TEXT(OFFSET(Calcu!$B$231,0,H432*3),H436))</f>
        <v/>
      </c>
      <c r="E446" s="271" t="b">
        <f ca="1">OFFSET(Calcu!$AC$17,H432+1,0)</f>
        <v>0</v>
      </c>
      <c r="F446" s="28"/>
      <c r="G446" s="28"/>
      <c r="H446" s="28"/>
      <c r="I446" s="269"/>
      <c r="J446" s="45"/>
      <c r="K446" s="45"/>
      <c r="L446" s="265"/>
      <c r="M446" s="196" t="s">
        <v>389</v>
      </c>
      <c r="N446" s="124" t="str">
        <f ca="1">IF(O446=FALSE,"",TEXT(OFFSET(Calcu!$B$231,0,R432*3),R436))</f>
        <v/>
      </c>
      <c r="O446" s="271" t="b">
        <f ca="1">OFFSET(Calcu!$AC$17,R432+1,0)</f>
        <v>0</v>
      </c>
      <c r="P446" s="28"/>
      <c r="Q446" s="28"/>
      <c r="R446" s="28"/>
      <c r="S446" s="269"/>
      <c r="T446" s="45"/>
      <c r="U446" s="45"/>
      <c r="V446" s="265"/>
      <c r="W446" s="196" t="s">
        <v>389</v>
      </c>
      <c r="X446" s="124" t="str">
        <f ca="1">IF(Y446=FALSE,"",TEXT(OFFSET(Calcu!$B$231,0,AB432*3),AB436))</f>
        <v/>
      </c>
      <c r="Y446" s="271" t="b">
        <f ca="1">OFFSET(Calcu!$AC$17,AB432+1,0)</f>
        <v>0</v>
      </c>
      <c r="Z446" s="28"/>
      <c r="AA446" s="28"/>
      <c r="AB446" s="28"/>
      <c r="AC446" s="269"/>
      <c r="AD446" s="45"/>
    </row>
    <row r="447" spans="1:30" ht="13.5" customHeight="1">
      <c r="B447" s="272"/>
      <c r="C447" s="273"/>
      <c r="D447" s="273"/>
      <c r="E447" s="273"/>
      <c r="F447" s="273"/>
      <c r="G447" s="273"/>
      <c r="H447" s="274"/>
      <c r="I447" s="275"/>
      <c r="J447" s="45"/>
      <c r="K447" s="45"/>
      <c r="L447" s="272"/>
      <c r="M447" s="273"/>
      <c r="N447" s="273"/>
      <c r="O447" s="273"/>
      <c r="P447" s="273"/>
      <c r="Q447" s="273"/>
      <c r="R447" s="274"/>
      <c r="S447" s="275"/>
      <c r="T447" s="45"/>
      <c r="U447" s="45"/>
      <c r="V447" s="272"/>
      <c r="W447" s="273"/>
      <c r="X447" s="273"/>
      <c r="Y447" s="273"/>
      <c r="Z447" s="273"/>
      <c r="AA447" s="273"/>
      <c r="AB447" s="274"/>
      <c r="AC447" s="275"/>
      <c r="AD447" s="45"/>
    </row>
    <row r="448" spans="1:30" s="28" customFormat="1" ht="15" customHeight="1">
      <c r="A448" s="45"/>
      <c r="B448" s="261"/>
      <c r="C448" s="262"/>
      <c r="D448" s="262"/>
      <c r="E448" s="263"/>
      <c r="F448" s="263"/>
      <c r="G448" s="263"/>
      <c r="H448" s="263"/>
      <c r="I448" s="264"/>
      <c r="J448" s="25"/>
      <c r="K448" s="25"/>
      <c r="L448" s="261"/>
      <c r="M448" s="262"/>
      <c r="N448" s="262"/>
      <c r="O448" s="263"/>
      <c r="P448" s="263"/>
      <c r="Q448" s="263"/>
      <c r="R448" s="263"/>
      <c r="S448" s="264"/>
      <c r="T448" s="25"/>
      <c r="U448" s="25"/>
      <c r="V448" s="261"/>
      <c r="W448" s="262"/>
      <c r="X448" s="262"/>
      <c r="Y448" s="263"/>
      <c r="Z448" s="263"/>
      <c r="AA448" s="263"/>
      <c r="AB448" s="263"/>
      <c r="AC448" s="264"/>
      <c r="AD448" s="25"/>
    </row>
    <row r="449" spans="2:30" ht="13.5" customHeight="1">
      <c r="B449" s="265"/>
      <c r="C449" s="45" t="s">
        <v>678</v>
      </c>
      <c r="D449" s="28"/>
      <c r="E449" s="28"/>
      <c r="F449" s="25"/>
      <c r="G449" s="266" t="s">
        <v>663</v>
      </c>
      <c r="H449" s="267">
        <f>H432+3</f>
        <v>78</v>
      </c>
      <c r="I449" s="268"/>
      <c r="J449" s="25"/>
      <c r="K449" s="25"/>
      <c r="L449" s="265"/>
      <c r="M449" s="45" t="s">
        <v>678</v>
      </c>
      <c r="N449" s="28"/>
      <c r="O449" s="28"/>
      <c r="P449" s="25"/>
      <c r="Q449" s="266" t="s">
        <v>663</v>
      </c>
      <c r="R449" s="267">
        <f>H449+1</f>
        <v>79</v>
      </c>
      <c r="S449" s="268"/>
      <c r="T449" s="25"/>
      <c r="U449" s="25"/>
      <c r="V449" s="265"/>
      <c r="W449" s="45" t="s">
        <v>678</v>
      </c>
      <c r="X449" s="28"/>
      <c r="Y449" s="28"/>
      <c r="Z449" s="25"/>
      <c r="AA449" s="266" t="s">
        <v>663</v>
      </c>
      <c r="AB449" s="267">
        <f>R449+1</f>
        <v>80</v>
      </c>
      <c r="AC449" s="268"/>
      <c r="AD449" s="25"/>
    </row>
    <row r="450" spans="2:30" ht="13.5" customHeight="1">
      <c r="B450" s="265"/>
      <c r="C450" s="163"/>
      <c r="D450" s="126" t="s">
        <v>669</v>
      </c>
      <c r="E450" s="126" t="s">
        <v>679</v>
      </c>
      <c r="F450" s="126" t="s">
        <v>172</v>
      </c>
      <c r="G450" s="126" t="s">
        <v>687</v>
      </c>
      <c r="H450" s="126" t="s">
        <v>668</v>
      </c>
      <c r="I450" s="269"/>
      <c r="J450" s="45"/>
      <c r="K450" s="45"/>
      <c r="L450" s="265"/>
      <c r="M450" s="163"/>
      <c r="N450" s="126" t="s">
        <v>669</v>
      </c>
      <c r="O450" s="126" t="s">
        <v>679</v>
      </c>
      <c r="P450" s="126" t="s">
        <v>172</v>
      </c>
      <c r="Q450" s="126" t="s">
        <v>670</v>
      </c>
      <c r="R450" s="126" t="s">
        <v>688</v>
      </c>
      <c r="S450" s="269"/>
      <c r="T450" s="45"/>
      <c r="U450" s="45"/>
      <c r="V450" s="265"/>
      <c r="W450" s="163"/>
      <c r="X450" s="126" t="s">
        <v>665</v>
      </c>
      <c r="Y450" s="126" t="s">
        <v>679</v>
      </c>
      <c r="Z450" s="126" t="s">
        <v>172</v>
      </c>
      <c r="AA450" s="126" t="s">
        <v>670</v>
      </c>
      <c r="AB450" s="126" t="s">
        <v>668</v>
      </c>
      <c r="AC450" s="269"/>
      <c r="AD450" s="45"/>
    </row>
    <row r="451" spans="2:30" ht="13.5" customHeight="1">
      <c r="B451" s="265"/>
      <c r="C451" s="163" t="s">
        <v>671</v>
      </c>
      <c r="D451" s="124" t="e">
        <f ca="1">TEXT(OFFSET(Calcu!$P$17,H449+1,0),H452)</f>
        <v>#DIV/0!</v>
      </c>
      <c r="E451" s="124" t="e">
        <f ca="1">TEXT(OFFSET(Calcu!$Q$17,H449+1,0),H452)</f>
        <v>#N/A</v>
      </c>
      <c r="F451" s="195">
        <f ca="1">OFFSET(Calcu!$R$17,H449+1,0)</f>
        <v>0</v>
      </c>
      <c r="G451" s="124">
        <f ca="1">OFFSET(Calcu!$S$17,H449+1,0)</f>
        <v>0</v>
      </c>
      <c r="H451" s="124">
        <f ca="1">OFFSET(Calcu!$Y$17,H449+1,0)</f>
        <v>0</v>
      </c>
      <c r="I451" s="269"/>
      <c r="J451" s="45"/>
      <c r="K451" s="45"/>
      <c r="L451" s="265"/>
      <c r="M451" s="163" t="s">
        <v>691</v>
      </c>
      <c r="N451" s="124" t="e">
        <f ca="1">TEXT(OFFSET(Calcu!$P$17,R449+1,0),R452)</f>
        <v>#DIV/0!</v>
      </c>
      <c r="O451" s="124" t="e">
        <f ca="1">TEXT(OFFSET(Calcu!$Q$17,R449+1,0),R452)</f>
        <v>#N/A</v>
      </c>
      <c r="P451" s="195">
        <f ca="1">OFFSET(Calcu!$R$17,R449+1,0)</f>
        <v>0</v>
      </c>
      <c r="Q451" s="124">
        <f ca="1">OFFSET(Calcu!$S$17,R449+1,0)</f>
        <v>0</v>
      </c>
      <c r="R451" s="124">
        <f ca="1">OFFSET(Calcu!$Y$17,R449+1,0)</f>
        <v>0</v>
      </c>
      <c r="S451" s="269"/>
      <c r="T451" s="45"/>
      <c r="U451" s="45"/>
      <c r="V451" s="265"/>
      <c r="W451" s="163" t="s">
        <v>691</v>
      </c>
      <c r="X451" s="124" t="e">
        <f ca="1">TEXT(OFFSET(Calcu!$P$17,AB449+1,0),AB452)</f>
        <v>#DIV/0!</v>
      </c>
      <c r="Y451" s="124" t="e">
        <f ca="1">TEXT(OFFSET(Calcu!$Q$17,AB449+1,0),AB452)</f>
        <v>#N/A</v>
      </c>
      <c r="Z451" s="195">
        <f ca="1">OFFSET(Calcu!$R$17,AB449+1,0)</f>
        <v>0</v>
      </c>
      <c r="AA451" s="124">
        <f ca="1">OFFSET(Calcu!$S$17,AB449+1,0)</f>
        <v>0</v>
      </c>
      <c r="AB451" s="124">
        <f ca="1">OFFSET(Calcu!$Y$17,AB449+1,0)</f>
        <v>0</v>
      </c>
      <c r="AC451" s="269"/>
      <c r="AD451" s="45"/>
    </row>
    <row r="452" spans="2:30" ht="13.5" customHeight="1">
      <c r="B452" s="265"/>
      <c r="C452" s="163" t="s">
        <v>681</v>
      </c>
      <c r="D452" s="124" t="e">
        <f ca="1">TEXT(OFFSET(Calcu!$L$17,H449+1,0),H452)</f>
        <v>#DIV/0!</v>
      </c>
      <c r="E452" s="124" t="e">
        <f ca="1">TEXT(OFFSET(Calcu!$M$17,H449+1,0),H452)</f>
        <v>#DIV/0!</v>
      </c>
      <c r="F452" s="195">
        <f ca="1">OFFSET(Calcu!$I$17,H449+1,0)</f>
        <v>0</v>
      </c>
      <c r="G452" s="124"/>
      <c r="H452" s="270" t="e">
        <f ca="1">OFFSET(Calcu!$BE$17,H449+1,0)</f>
        <v>#N/A</v>
      </c>
      <c r="I452" s="269"/>
      <c r="J452" s="45"/>
      <c r="K452" s="45"/>
      <c r="L452" s="265"/>
      <c r="M452" s="163" t="s">
        <v>681</v>
      </c>
      <c r="N452" s="124" t="e">
        <f ca="1">TEXT(OFFSET(Calcu!$L$17,R449+1,0),R452)</f>
        <v>#DIV/0!</v>
      </c>
      <c r="O452" s="124" t="e">
        <f ca="1">TEXT(OFFSET(Calcu!$M$17,R449+1,0),R452)</f>
        <v>#DIV/0!</v>
      </c>
      <c r="P452" s="195">
        <f ca="1">OFFSET(Calcu!$I$17,R449+1,0)</f>
        <v>0</v>
      </c>
      <c r="Q452" s="124"/>
      <c r="R452" s="270" t="e">
        <f ca="1">OFFSET(Calcu!$BE$17,R449+1,0)</f>
        <v>#N/A</v>
      </c>
      <c r="S452" s="269"/>
      <c r="T452" s="45"/>
      <c r="U452" s="45"/>
      <c r="V452" s="265"/>
      <c r="W452" s="163" t="s">
        <v>681</v>
      </c>
      <c r="X452" s="124" t="e">
        <f ca="1">TEXT(OFFSET(Calcu!$L$17,AB449+1,0),AB452)</f>
        <v>#DIV/0!</v>
      </c>
      <c r="Y452" s="124" t="e">
        <f ca="1">TEXT(OFFSET(Calcu!$M$17,AB449+1,0),AB452)</f>
        <v>#DIV/0!</v>
      </c>
      <c r="Z452" s="195">
        <f ca="1">OFFSET(Calcu!$I$17,AB449+1,0)</f>
        <v>0</v>
      </c>
      <c r="AA452" s="124"/>
      <c r="AB452" s="270" t="e">
        <f ca="1">OFFSET(Calcu!$BE$17,AB449+1,0)</f>
        <v>#N/A</v>
      </c>
      <c r="AC452" s="269"/>
      <c r="AD452" s="45"/>
    </row>
    <row r="453" spans="2:30" ht="13.5" customHeight="1">
      <c r="B453" s="265"/>
      <c r="C453" s="163" t="s">
        <v>672</v>
      </c>
      <c r="D453" s="124" t="e">
        <f ca="1">TEXT(OFFSET(Calcu!$U$17,H449+1,0),H452)</f>
        <v>#DIV/0!</v>
      </c>
      <c r="E453" s="124" t="e">
        <f ca="1">TEXT(OFFSET(Calcu!$V$17,H449+1,0),H452)</f>
        <v>#N/A</v>
      </c>
      <c r="F453" s="195">
        <f ca="1">OFFSET(Calcu!$W$17,H449+1,0)</f>
        <v>0</v>
      </c>
      <c r="G453" s="124">
        <f ca="1">OFFSET(Calcu!$X$17,H449+1,0)</f>
        <v>0</v>
      </c>
      <c r="H453" s="270" t="e">
        <f ca="1">OFFSET(Calcu!$BF$17,H449+1,0)</f>
        <v>#N/A</v>
      </c>
      <c r="I453" s="269"/>
      <c r="J453" s="45"/>
      <c r="K453" s="45"/>
      <c r="L453" s="265"/>
      <c r="M453" s="163" t="s">
        <v>672</v>
      </c>
      <c r="N453" s="124" t="e">
        <f ca="1">TEXT(OFFSET(Calcu!$U$17,R449+1,0),R452)</f>
        <v>#DIV/0!</v>
      </c>
      <c r="O453" s="124" t="e">
        <f ca="1">TEXT(OFFSET(Calcu!$V$17,R449+1,0),R452)</f>
        <v>#N/A</v>
      </c>
      <c r="P453" s="195">
        <f ca="1">OFFSET(Calcu!$W$17,R449+1,0)</f>
        <v>0</v>
      </c>
      <c r="Q453" s="124">
        <f ca="1">OFFSET(Calcu!$X$17,R449+1,0)</f>
        <v>0</v>
      </c>
      <c r="R453" s="270" t="e">
        <f ca="1">OFFSET(Calcu!$BF$17,R449+1,0)</f>
        <v>#N/A</v>
      </c>
      <c r="S453" s="269"/>
      <c r="T453" s="45"/>
      <c r="U453" s="45"/>
      <c r="V453" s="265"/>
      <c r="W453" s="163" t="s">
        <v>672</v>
      </c>
      <c r="X453" s="124" t="e">
        <f ca="1">TEXT(OFFSET(Calcu!$U$17,AB449+1,0),AB452)</f>
        <v>#DIV/0!</v>
      </c>
      <c r="Y453" s="124" t="e">
        <f ca="1">TEXT(OFFSET(Calcu!$V$17,AB449+1,0),AB452)</f>
        <v>#N/A</v>
      </c>
      <c r="Z453" s="195">
        <f ca="1">OFFSET(Calcu!$W$17,AB449+1,0)</f>
        <v>0</v>
      </c>
      <c r="AA453" s="124">
        <f ca="1">OFFSET(Calcu!$X$17,AB449+1,0)</f>
        <v>0</v>
      </c>
      <c r="AB453" s="270" t="e">
        <f ca="1">OFFSET(Calcu!$BF$17,AB449+1,0)</f>
        <v>#N/A</v>
      </c>
      <c r="AC453" s="269"/>
      <c r="AD453" s="45"/>
    </row>
    <row r="454" spans="2:30" ht="13.5" customHeight="1">
      <c r="B454" s="265"/>
      <c r="C454" s="28"/>
      <c r="D454" s="28"/>
      <c r="E454" s="28"/>
      <c r="F454" s="28"/>
      <c r="G454" s="28"/>
      <c r="H454" s="45"/>
      <c r="I454" s="269"/>
      <c r="J454" s="45"/>
      <c r="K454" s="45"/>
      <c r="L454" s="265"/>
      <c r="M454" s="28"/>
      <c r="N454" s="28"/>
      <c r="O454" s="28"/>
      <c r="P454" s="28"/>
      <c r="Q454" s="28"/>
      <c r="R454" s="45"/>
      <c r="S454" s="269"/>
      <c r="T454" s="45"/>
      <c r="U454" s="45"/>
      <c r="V454" s="265"/>
      <c r="W454" s="28"/>
      <c r="X454" s="28"/>
      <c r="Y454" s="28"/>
      <c r="Z454" s="28"/>
      <c r="AA454" s="28"/>
      <c r="AB454" s="45"/>
      <c r="AC454" s="269"/>
      <c r="AD454" s="45"/>
    </row>
    <row r="455" spans="2:30" ht="13.5" customHeight="1">
      <c r="B455" s="265"/>
      <c r="C455" s="45" t="s">
        <v>673</v>
      </c>
      <c r="D455" s="28"/>
      <c r="E455" s="28"/>
      <c r="F455" s="28"/>
      <c r="G455" s="28"/>
      <c r="H455" s="45"/>
      <c r="I455" s="269"/>
      <c r="J455" s="45"/>
      <c r="K455" s="45"/>
      <c r="L455" s="265"/>
      <c r="M455" s="45" t="s">
        <v>673</v>
      </c>
      <c r="N455" s="28"/>
      <c r="O455" s="28"/>
      <c r="P455" s="28"/>
      <c r="Q455" s="28"/>
      <c r="R455" s="45"/>
      <c r="S455" s="269"/>
      <c r="T455" s="45"/>
      <c r="U455" s="45"/>
      <c r="V455" s="265"/>
      <c r="W455" s="45" t="s">
        <v>673</v>
      </c>
      <c r="X455" s="28"/>
      <c r="Y455" s="28"/>
      <c r="Z455" s="28"/>
      <c r="AA455" s="28"/>
      <c r="AB455" s="45"/>
      <c r="AC455" s="269"/>
      <c r="AD455" s="45"/>
    </row>
    <row r="456" spans="2:30" ht="13.5" customHeight="1">
      <c r="B456" s="265"/>
      <c r="C456" s="163"/>
      <c r="D456" s="163" t="s">
        <v>701</v>
      </c>
      <c r="E456" s="196"/>
      <c r="F456" s="163" t="s">
        <v>702</v>
      </c>
      <c r="G456" s="196"/>
      <c r="H456" s="163" t="s">
        <v>674</v>
      </c>
      <c r="I456" s="269"/>
      <c r="J456" s="45"/>
      <c r="K456" s="45"/>
      <c r="L456" s="265"/>
      <c r="M456" s="163"/>
      <c r="N456" s="163" t="s">
        <v>701</v>
      </c>
      <c r="O456" s="196"/>
      <c r="P456" s="163" t="s">
        <v>702</v>
      </c>
      <c r="Q456" s="196"/>
      <c r="R456" s="163" t="s">
        <v>674</v>
      </c>
      <c r="S456" s="269"/>
      <c r="T456" s="45"/>
      <c r="U456" s="45"/>
      <c r="V456" s="265"/>
      <c r="W456" s="163"/>
      <c r="X456" s="163" t="s">
        <v>701</v>
      </c>
      <c r="Y456" s="196"/>
      <c r="Z456" s="163" t="s">
        <v>702</v>
      </c>
      <c r="AA456" s="196"/>
      <c r="AB456" s="163" t="s">
        <v>674</v>
      </c>
      <c r="AC456" s="269"/>
      <c r="AD456" s="45"/>
    </row>
    <row r="457" spans="2:30" ht="13.5" customHeight="1">
      <c r="B457" s="265"/>
      <c r="C457" s="196" t="s">
        <v>373</v>
      </c>
      <c r="D457" s="124" t="str">
        <f ca="1">IF(E463=FALSE,"",TEXT(OFFSET(Calcu!$B$225,0,H449*3),H453))</f>
        <v/>
      </c>
      <c r="E457" s="196" t="s">
        <v>374</v>
      </c>
      <c r="F457" s="124" t="str">
        <f ca="1">IF(E463=FALSE,"",TEXT(OFFSET(Calcu!$C$225,0,H449*3),H453))</f>
        <v/>
      </c>
      <c r="G457" s="196" t="s">
        <v>684</v>
      </c>
      <c r="H457" s="124" t="str">
        <f ca="1">IF(E463=FALSE,"",TEXT(OFFSET(Calcu!$D$225,0,H449*3),H453))</f>
        <v/>
      </c>
      <c r="I457" s="269"/>
      <c r="J457" s="45"/>
      <c r="K457" s="45"/>
      <c r="L457" s="265"/>
      <c r="M457" s="196" t="s">
        <v>373</v>
      </c>
      <c r="N457" s="124" t="str">
        <f ca="1">IF(O463=FALSE,"",TEXT(OFFSET(Calcu!$B$225,0,R449*3),R453))</f>
        <v/>
      </c>
      <c r="O457" s="196" t="s">
        <v>374</v>
      </c>
      <c r="P457" s="124" t="str">
        <f ca="1">IF(O463=FALSE,"",TEXT(OFFSET(Calcu!$C$225,0,R449*3),R453))</f>
        <v/>
      </c>
      <c r="Q457" s="196" t="s">
        <v>676</v>
      </c>
      <c r="R457" s="124" t="str">
        <f ca="1">IF(O463=FALSE,"",TEXT(OFFSET(Calcu!$D$225,0,R449*3),R453))</f>
        <v/>
      </c>
      <c r="S457" s="269"/>
      <c r="T457" s="45"/>
      <c r="U457" s="45"/>
      <c r="V457" s="265"/>
      <c r="W457" s="196" t="s">
        <v>373</v>
      </c>
      <c r="X457" s="124" t="str">
        <f ca="1">IF(Y463=FALSE,"",TEXT(OFFSET(Calcu!$B$225,0,AB449*3),AB453))</f>
        <v/>
      </c>
      <c r="Y457" s="196" t="s">
        <v>374</v>
      </c>
      <c r="Z457" s="124" t="str">
        <f ca="1">IF(Y463=FALSE,"",TEXT(OFFSET(Calcu!$C$225,0,AB449*3),AB453))</f>
        <v/>
      </c>
      <c r="AA457" s="196" t="s">
        <v>676</v>
      </c>
      <c r="AB457" s="124" t="str">
        <f ca="1">IF(Y463=FALSE,"",TEXT(OFFSET(Calcu!$D$225,0,AB449*3),AB453))</f>
        <v/>
      </c>
      <c r="AC457" s="269"/>
      <c r="AD457" s="45"/>
    </row>
    <row r="458" spans="2:30" ht="13.5" customHeight="1">
      <c r="B458" s="265"/>
      <c r="C458" s="196" t="s">
        <v>375</v>
      </c>
      <c r="D458" s="124" t="str">
        <f ca="1">IF(E463=FALSE,"",TEXT(OFFSET(Calcu!$B$226,0,H449*3),H453))</f>
        <v/>
      </c>
      <c r="E458" s="196" t="s">
        <v>376</v>
      </c>
      <c r="F458" s="124" t="str">
        <f ca="1">IF(E463=FALSE,"",TEXT(OFFSET(Calcu!$C$226,0,H449*3),H453))</f>
        <v/>
      </c>
      <c r="G458" s="196" t="s">
        <v>377</v>
      </c>
      <c r="H458" s="124" t="str">
        <f ca="1">IF(E463=FALSE,"",TEXT(OFFSET(Calcu!$D$226,0,H449*3),H453))</f>
        <v/>
      </c>
      <c r="I458" s="269"/>
      <c r="J458" s="45"/>
      <c r="K458" s="45"/>
      <c r="L458" s="265"/>
      <c r="M458" s="196" t="s">
        <v>375</v>
      </c>
      <c r="N458" s="124" t="str">
        <f ca="1">IF(O463=FALSE,"",TEXT(OFFSET(Calcu!$B$226,0,R449*3),R453))</f>
        <v/>
      </c>
      <c r="O458" s="196" t="s">
        <v>376</v>
      </c>
      <c r="P458" s="124" t="str">
        <f ca="1">IF(O463=FALSE,"",TEXT(OFFSET(Calcu!$C$226,0,R449*3),R453))</f>
        <v/>
      </c>
      <c r="Q458" s="196" t="s">
        <v>377</v>
      </c>
      <c r="R458" s="124" t="str">
        <f ca="1">IF(O463=FALSE,"",TEXT(OFFSET(Calcu!$D$226,0,R449*3),R453))</f>
        <v/>
      </c>
      <c r="S458" s="269"/>
      <c r="T458" s="45"/>
      <c r="U458" s="45"/>
      <c r="V458" s="265"/>
      <c r="W458" s="196" t="s">
        <v>375</v>
      </c>
      <c r="X458" s="124" t="str">
        <f ca="1">IF(Y463=FALSE,"",TEXT(OFFSET(Calcu!$B$226,0,AB449*3),AB453))</f>
        <v/>
      </c>
      <c r="Y458" s="196" t="s">
        <v>376</v>
      </c>
      <c r="Z458" s="124" t="str">
        <f ca="1">IF(Y463=FALSE,"",TEXT(OFFSET(Calcu!$C$226,0,AB449*3),AB453))</f>
        <v/>
      </c>
      <c r="AA458" s="196" t="s">
        <v>377</v>
      </c>
      <c r="AB458" s="124" t="str">
        <f ca="1">IF(Y463=FALSE,"",TEXT(OFFSET(Calcu!$D$226,0,AB449*3),AB453))</f>
        <v/>
      </c>
      <c r="AC458" s="269"/>
      <c r="AD458" s="45"/>
    </row>
    <row r="459" spans="2:30" ht="13.5" customHeight="1">
      <c r="B459" s="265"/>
      <c r="C459" s="196" t="s">
        <v>378</v>
      </c>
      <c r="D459" s="124" t="str">
        <f ca="1">IF(E463=FALSE,"",TEXT(OFFSET(Calcu!$B$227,0,H449*3),H453))</f>
        <v/>
      </c>
      <c r="E459" s="196" t="s">
        <v>379</v>
      </c>
      <c r="F459" s="124" t="str">
        <f ca="1">IF(E463=FALSE,"",TEXT(OFFSET(Calcu!$C$227,0,H449*3),H453))</f>
        <v/>
      </c>
      <c r="G459" s="196" t="s">
        <v>380</v>
      </c>
      <c r="H459" s="124" t="str">
        <f ca="1">IF(E463=FALSE,"",TEXT(OFFSET(Calcu!$D$227,0,H449*3),H453))</f>
        <v/>
      </c>
      <c r="I459" s="269"/>
      <c r="J459" s="45"/>
      <c r="K459" s="45"/>
      <c r="L459" s="265"/>
      <c r="M459" s="196" t="s">
        <v>378</v>
      </c>
      <c r="N459" s="124" t="str">
        <f ca="1">IF(O463=FALSE,"",TEXT(OFFSET(Calcu!$B$227,0,R449*3),R453))</f>
        <v/>
      </c>
      <c r="O459" s="196" t="s">
        <v>379</v>
      </c>
      <c r="P459" s="124" t="str">
        <f ca="1">IF(O463=FALSE,"",TEXT(OFFSET(Calcu!$C$227,0,R449*3),R453))</f>
        <v/>
      </c>
      <c r="Q459" s="196" t="s">
        <v>380</v>
      </c>
      <c r="R459" s="124" t="str">
        <f ca="1">IF(O463=FALSE,"",TEXT(OFFSET(Calcu!$D$227,0,R449*3),R453))</f>
        <v/>
      </c>
      <c r="S459" s="269"/>
      <c r="T459" s="45"/>
      <c r="U459" s="45"/>
      <c r="V459" s="265"/>
      <c r="W459" s="196" t="s">
        <v>378</v>
      </c>
      <c r="X459" s="124" t="str">
        <f ca="1">IF(Y463=FALSE,"",TEXT(OFFSET(Calcu!$B$227,0,AB449*3),AB453))</f>
        <v/>
      </c>
      <c r="Y459" s="196" t="s">
        <v>379</v>
      </c>
      <c r="Z459" s="124" t="str">
        <f ca="1">IF(Y463=FALSE,"",TEXT(OFFSET(Calcu!$C$227,0,AB449*3),AB453))</f>
        <v/>
      </c>
      <c r="AA459" s="196" t="s">
        <v>380</v>
      </c>
      <c r="AB459" s="124" t="str">
        <f ca="1">IF(Y463=FALSE,"",TEXT(OFFSET(Calcu!$D$227,0,AB449*3),AB453))</f>
        <v/>
      </c>
      <c r="AC459" s="269"/>
      <c r="AD459" s="45"/>
    </row>
    <row r="460" spans="2:30" ht="13.5" customHeight="1">
      <c r="B460" s="265"/>
      <c r="C460" s="196" t="s">
        <v>381</v>
      </c>
      <c r="D460" s="124" t="str">
        <f ca="1">IF(E463=FALSE,"",TEXT(OFFSET(Calcu!$B$228,0,H449*3),H453))</f>
        <v/>
      </c>
      <c r="E460" s="196" t="s">
        <v>382</v>
      </c>
      <c r="F460" s="124" t="str">
        <f ca="1">IF(E463=FALSE,"",TEXT(OFFSET(Calcu!$C$228,0,H449*3),H453))</f>
        <v/>
      </c>
      <c r="G460" s="196" t="s">
        <v>383</v>
      </c>
      <c r="H460" s="124" t="str">
        <f ca="1">IF(E463=FALSE,"",TEXT(OFFSET(Calcu!$D$228,0,H449*3),H453))</f>
        <v/>
      </c>
      <c r="I460" s="269"/>
      <c r="J460" s="45"/>
      <c r="K460" s="45"/>
      <c r="L460" s="265"/>
      <c r="M460" s="196" t="s">
        <v>381</v>
      </c>
      <c r="N460" s="124" t="str">
        <f ca="1">IF(O463=FALSE,"",TEXT(OFFSET(Calcu!$B$228,0,R449*3),R453))</f>
        <v/>
      </c>
      <c r="O460" s="196" t="s">
        <v>382</v>
      </c>
      <c r="P460" s="124" t="str">
        <f ca="1">IF(O463=FALSE,"",TEXT(OFFSET(Calcu!$C$228,0,R449*3),R453))</f>
        <v/>
      </c>
      <c r="Q460" s="196" t="s">
        <v>383</v>
      </c>
      <c r="R460" s="124" t="str">
        <f ca="1">IF(O463=FALSE,"",TEXT(OFFSET(Calcu!$D$228,0,R449*3),R453))</f>
        <v/>
      </c>
      <c r="S460" s="269"/>
      <c r="T460" s="45"/>
      <c r="U460" s="45"/>
      <c r="V460" s="265"/>
      <c r="W460" s="196" t="s">
        <v>381</v>
      </c>
      <c r="X460" s="124" t="str">
        <f ca="1">IF(Y463=FALSE,"",TEXT(OFFSET(Calcu!$B$228,0,AB449*3),AB453))</f>
        <v/>
      </c>
      <c r="Y460" s="196" t="s">
        <v>382</v>
      </c>
      <c r="Z460" s="124" t="str">
        <f ca="1">IF(Y463=FALSE,"",TEXT(OFFSET(Calcu!$C$228,0,AB449*3),AB453))</f>
        <v/>
      </c>
      <c r="AA460" s="196" t="s">
        <v>383</v>
      </c>
      <c r="AB460" s="124" t="str">
        <f ca="1">IF(Y463=FALSE,"",TEXT(OFFSET(Calcu!$D$228,0,AB449*3),AB453))</f>
        <v/>
      </c>
      <c r="AC460" s="269"/>
      <c r="AD460" s="45"/>
    </row>
    <row r="461" spans="2:30" ht="13.5" customHeight="1">
      <c r="B461" s="265"/>
      <c r="C461" s="196" t="s">
        <v>384</v>
      </c>
      <c r="D461" s="124" t="str">
        <f ca="1">IF(E463=FALSE,"",TEXT(OFFSET(Calcu!$B$229,0,H449*3),H453))</f>
        <v/>
      </c>
      <c r="E461" s="196" t="s">
        <v>385</v>
      </c>
      <c r="F461" s="124" t="str">
        <f ca="1">IF(E463=FALSE,"",TEXT(OFFSET(Calcu!$C$229,0,H449*3),H453))</f>
        <v/>
      </c>
      <c r="G461" s="196" t="s">
        <v>386</v>
      </c>
      <c r="H461" s="124" t="str">
        <f ca="1">IF(E463=FALSE,"",TEXT(OFFSET(Calcu!$D$229,0,H449*3),H453))</f>
        <v/>
      </c>
      <c r="I461" s="269"/>
      <c r="J461" s="45"/>
      <c r="K461" s="45"/>
      <c r="L461" s="265"/>
      <c r="M461" s="196" t="s">
        <v>384</v>
      </c>
      <c r="N461" s="124" t="str">
        <f ca="1">IF(O463=FALSE,"",TEXT(OFFSET(Calcu!$B$229,0,R449*3),R453))</f>
        <v/>
      </c>
      <c r="O461" s="196" t="s">
        <v>385</v>
      </c>
      <c r="P461" s="124" t="str">
        <f ca="1">IF(O463=FALSE,"",TEXT(OFFSET(Calcu!$C$229,0,R449*3),R453))</f>
        <v/>
      </c>
      <c r="Q461" s="196" t="s">
        <v>386</v>
      </c>
      <c r="R461" s="124" t="str">
        <f ca="1">IF(O463=FALSE,"",TEXT(OFFSET(Calcu!$D$229,0,R449*3),R453))</f>
        <v/>
      </c>
      <c r="S461" s="269"/>
      <c r="T461" s="45"/>
      <c r="U461" s="45"/>
      <c r="V461" s="265"/>
      <c r="W461" s="196" t="s">
        <v>384</v>
      </c>
      <c r="X461" s="124" t="str">
        <f ca="1">IF(Y463=FALSE,"",TEXT(OFFSET(Calcu!$B$229,0,AB449*3),AB453))</f>
        <v/>
      </c>
      <c r="Y461" s="196" t="s">
        <v>385</v>
      </c>
      <c r="Z461" s="124" t="str">
        <f ca="1">IF(Y463=FALSE,"",TEXT(OFFSET(Calcu!$C$229,0,AB449*3),AB453))</f>
        <v/>
      </c>
      <c r="AA461" s="196" t="s">
        <v>386</v>
      </c>
      <c r="AB461" s="124" t="str">
        <f ca="1">IF(Y463=FALSE,"",TEXT(OFFSET(Calcu!$D$229,0,AB449*3),AB453))</f>
        <v/>
      </c>
      <c r="AC461" s="269"/>
      <c r="AD461" s="45"/>
    </row>
    <row r="462" spans="2:30" ht="13.5" customHeight="1">
      <c r="B462" s="265"/>
      <c r="C462" s="196" t="s">
        <v>387</v>
      </c>
      <c r="D462" s="124" t="str">
        <f ca="1">IF(E463=FALSE,"",TEXT(OFFSET(Calcu!$B$230,0,H449*3),H453))</f>
        <v/>
      </c>
      <c r="E462" s="196" t="s">
        <v>388</v>
      </c>
      <c r="F462" s="124" t="str">
        <f ca="1">IF(E463=FALSE,"",TEXT(OFFSET(Calcu!$C$230,0,H449*3),H453))</f>
        <v/>
      </c>
      <c r="G462" s="196" t="s">
        <v>676</v>
      </c>
      <c r="H462" s="124" t="str">
        <f ca="1">IF(E463=FALSE,"",TEXT(OFFSET(Calcu!$D$230,0,H449*3),H453))</f>
        <v/>
      </c>
      <c r="I462" s="269"/>
      <c r="J462" s="45"/>
      <c r="K462" s="45"/>
      <c r="L462" s="265"/>
      <c r="M462" s="196" t="s">
        <v>387</v>
      </c>
      <c r="N462" s="124" t="str">
        <f ca="1">IF(O463=FALSE,"",TEXT(OFFSET(Calcu!$B$230,0,R449*3),R453))</f>
        <v/>
      </c>
      <c r="O462" s="196" t="s">
        <v>388</v>
      </c>
      <c r="P462" s="124" t="str">
        <f ca="1">IF(O463=FALSE,"",TEXT(OFFSET(Calcu!$C$230,0,R449*3),R453))</f>
        <v/>
      </c>
      <c r="Q462" s="196" t="s">
        <v>684</v>
      </c>
      <c r="R462" s="124" t="str">
        <f ca="1">IF(O463=FALSE,"",TEXT(OFFSET(Calcu!$D$230,0,R449*3),R453))</f>
        <v/>
      </c>
      <c r="S462" s="269"/>
      <c r="T462" s="45"/>
      <c r="U462" s="45"/>
      <c r="V462" s="265"/>
      <c r="W462" s="196" t="s">
        <v>387</v>
      </c>
      <c r="X462" s="124" t="str">
        <f ca="1">IF(Y463=FALSE,"",TEXT(OFFSET(Calcu!$B$230,0,AB449*3),AB453))</f>
        <v/>
      </c>
      <c r="Y462" s="196" t="s">
        <v>388</v>
      </c>
      <c r="Z462" s="124" t="str">
        <f ca="1">IF(Y463=FALSE,"",TEXT(OFFSET(Calcu!$C$230,0,AB449*3),AB453))</f>
        <v/>
      </c>
      <c r="AA462" s="196" t="s">
        <v>676</v>
      </c>
      <c r="AB462" s="124" t="str">
        <f ca="1">IF(Y463=FALSE,"",TEXT(OFFSET(Calcu!$D$230,0,AB449*3),AB453))</f>
        <v/>
      </c>
      <c r="AC462" s="269"/>
      <c r="AD462" s="45"/>
    </row>
    <row r="463" spans="2:30" ht="13.5" customHeight="1">
      <c r="B463" s="265"/>
      <c r="C463" s="196" t="s">
        <v>389</v>
      </c>
      <c r="D463" s="124" t="str">
        <f ca="1">IF(E463=FALSE,"",TEXT(OFFSET(Calcu!$B$231,0,H449*3),H453))</f>
        <v/>
      </c>
      <c r="E463" s="271" t="b">
        <f ca="1">OFFSET(Calcu!$AC$17,H449+1,0)</f>
        <v>0</v>
      </c>
      <c r="F463" s="28"/>
      <c r="G463" s="28"/>
      <c r="H463" s="28"/>
      <c r="I463" s="269"/>
      <c r="J463" s="45"/>
      <c r="K463" s="45"/>
      <c r="L463" s="265"/>
      <c r="M463" s="196" t="s">
        <v>389</v>
      </c>
      <c r="N463" s="124" t="str">
        <f ca="1">IF(O463=FALSE,"",TEXT(OFFSET(Calcu!$B$231,0,R449*3),R453))</f>
        <v/>
      </c>
      <c r="O463" s="271" t="b">
        <f ca="1">OFFSET(Calcu!$AC$17,R449+1,0)</f>
        <v>0</v>
      </c>
      <c r="P463" s="28"/>
      <c r="Q463" s="28"/>
      <c r="R463" s="28"/>
      <c r="S463" s="269"/>
      <c r="T463" s="45"/>
      <c r="U463" s="45"/>
      <c r="V463" s="265"/>
      <c r="W463" s="196" t="s">
        <v>389</v>
      </c>
      <c r="X463" s="124" t="str">
        <f ca="1">IF(Y463=FALSE,"",TEXT(OFFSET(Calcu!$B$231,0,AB449*3),AB453))</f>
        <v/>
      </c>
      <c r="Y463" s="271" t="b">
        <f ca="1">OFFSET(Calcu!$AC$17,AB449+1,0)</f>
        <v>0</v>
      </c>
      <c r="Z463" s="28"/>
      <c r="AA463" s="28"/>
      <c r="AB463" s="28"/>
      <c r="AC463" s="269"/>
      <c r="AD463" s="45"/>
    </row>
    <row r="464" spans="2:30" ht="13.5" customHeight="1">
      <c r="B464" s="272"/>
      <c r="C464" s="273"/>
      <c r="D464" s="273"/>
      <c r="E464" s="273"/>
      <c r="F464" s="273"/>
      <c r="G464" s="273"/>
      <c r="H464" s="274"/>
      <c r="I464" s="275"/>
      <c r="J464" s="45"/>
      <c r="K464" s="45"/>
      <c r="L464" s="272"/>
      <c r="M464" s="273"/>
      <c r="N464" s="273"/>
      <c r="O464" s="273"/>
      <c r="P464" s="273"/>
      <c r="Q464" s="273"/>
      <c r="R464" s="274"/>
      <c r="S464" s="275"/>
      <c r="T464" s="45"/>
      <c r="U464" s="45"/>
      <c r="V464" s="272"/>
      <c r="W464" s="273"/>
      <c r="X464" s="273"/>
      <c r="Y464" s="273"/>
      <c r="Z464" s="273"/>
      <c r="AA464" s="273"/>
      <c r="AB464" s="274"/>
      <c r="AC464" s="275"/>
      <c r="AD464" s="45"/>
    </row>
    <row r="465" spans="1:30" s="28" customFormat="1" ht="15" customHeight="1">
      <c r="A465" s="45"/>
      <c r="B465" s="261"/>
      <c r="C465" s="262"/>
      <c r="D465" s="262"/>
      <c r="E465" s="263"/>
      <c r="F465" s="263"/>
      <c r="G465" s="263"/>
      <c r="H465" s="263"/>
      <c r="I465" s="264"/>
      <c r="J465" s="25"/>
      <c r="K465" s="25"/>
      <c r="L465" s="261"/>
      <c r="M465" s="262"/>
      <c r="N465" s="262"/>
      <c r="O465" s="263"/>
      <c r="P465" s="263"/>
      <c r="Q465" s="263"/>
      <c r="R465" s="263"/>
      <c r="S465" s="264"/>
      <c r="T465" s="25"/>
      <c r="U465" s="25"/>
      <c r="V465" s="261"/>
      <c r="W465" s="262"/>
      <c r="X465" s="262"/>
      <c r="Y465" s="263"/>
      <c r="Z465" s="263"/>
      <c r="AA465" s="263"/>
      <c r="AB465" s="263"/>
      <c r="AC465" s="264"/>
      <c r="AD465" s="25"/>
    </row>
    <row r="466" spans="1:30" ht="13.5" customHeight="1">
      <c r="B466" s="265"/>
      <c r="C466" s="45" t="s">
        <v>678</v>
      </c>
      <c r="D466" s="28"/>
      <c r="E466" s="28"/>
      <c r="F466" s="25"/>
      <c r="G466" s="266" t="s">
        <v>686</v>
      </c>
      <c r="H466" s="267">
        <f>H449+3</f>
        <v>81</v>
      </c>
      <c r="I466" s="268"/>
      <c r="J466" s="25"/>
      <c r="K466" s="25"/>
      <c r="L466" s="265"/>
      <c r="M466" s="45" t="s">
        <v>696</v>
      </c>
      <c r="N466" s="28"/>
      <c r="O466" s="28"/>
      <c r="P466" s="25"/>
      <c r="Q466" s="266" t="s">
        <v>663</v>
      </c>
      <c r="R466" s="267">
        <f>H466+1</f>
        <v>82</v>
      </c>
      <c r="S466" s="268"/>
      <c r="T466" s="25"/>
      <c r="U466" s="25"/>
      <c r="V466" s="265"/>
      <c r="W466" s="45" t="s">
        <v>678</v>
      </c>
      <c r="X466" s="28"/>
      <c r="Y466" s="28"/>
      <c r="Z466" s="25"/>
      <c r="AA466" s="266" t="s">
        <v>686</v>
      </c>
      <c r="AB466" s="267">
        <f>R466+1</f>
        <v>83</v>
      </c>
      <c r="AC466" s="268"/>
      <c r="AD466" s="25"/>
    </row>
    <row r="467" spans="1:30" ht="13.5" customHeight="1">
      <c r="B467" s="265"/>
      <c r="C467" s="163"/>
      <c r="D467" s="126" t="s">
        <v>669</v>
      </c>
      <c r="E467" s="126" t="s">
        <v>679</v>
      </c>
      <c r="F467" s="126" t="s">
        <v>172</v>
      </c>
      <c r="G467" s="126" t="s">
        <v>687</v>
      </c>
      <c r="H467" s="126" t="s">
        <v>688</v>
      </c>
      <c r="I467" s="269"/>
      <c r="J467" s="45"/>
      <c r="K467" s="45"/>
      <c r="L467" s="265"/>
      <c r="M467" s="163"/>
      <c r="N467" s="126" t="s">
        <v>669</v>
      </c>
      <c r="O467" s="126" t="s">
        <v>697</v>
      </c>
      <c r="P467" s="126" t="s">
        <v>172</v>
      </c>
      <c r="Q467" s="126" t="s">
        <v>670</v>
      </c>
      <c r="R467" s="126" t="s">
        <v>668</v>
      </c>
      <c r="S467" s="269"/>
      <c r="T467" s="45"/>
      <c r="U467" s="45"/>
      <c r="V467" s="265"/>
      <c r="W467" s="163"/>
      <c r="X467" s="126" t="s">
        <v>669</v>
      </c>
      <c r="Y467" s="126" t="s">
        <v>679</v>
      </c>
      <c r="Z467" s="126" t="s">
        <v>172</v>
      </c>
      <c r="AA467" s="126" t="s">
        <v>687</v>
      </c>
      <c r="AB467" s="126" t="s">
        <v>668</v>
      </c>
      <c r="AC467" s="269"/>
      <c r="AD467" s="45"/>
    </row>
    <row r="468" spans="1:30" ht="13.5" customHeight="1">
      <c r="B468" s="265"/>
      <c r="C468" s="163" t="s">
        <v>671</v>
      </c>
      <c r="D468" s="124" t="e">
        <f ca="1">TEXT(OFFSET(Calcu!$P$17,H466+1,0),H469)</f>
        <v>#DIV/0!</v>
      </c>
      <c r="E468" s="124" t="e">
        <f ca="1">TEXT(OFFSET(Calcu!$Q$17,H466+1,0),H469)</f>
        <v>#N/A</v>
      </c>
      <c r="F468" s="195">
        <f ca="1">OFFSET(Calcu!$R$17,H466+1,0)</f>
        <v>0</v>
      </c>
      <c r="G468" s="124">
        <f ca="1">OFFSET(Calcu!$S$17,H466+1,0)</f>
        <v>0</v>
      </c>
      <c r="H468" s="124">
        <f ca="1">OFFSET(Calcu!$Y$17,H466+1,0)</f>
        <v>0</v>
      </c>
      <c r="I468" s="269"/>
      <c r="J468" s="45"/>
      <c r="K468" s="45"/>
      <c r="L468" s="265"/>
      <c r="M468" s="163" t="s">
        <v>671</v>
      </c>
      <c r="N468" s="124" t="e">
        <f ca="1">TEXT(OFFSET(Calcu!$P$17,R466+1,0),R469)</f>
        <v>#DIV/0!</v>
      </c>
      <c r="O468" s="124" t="e">
        <f ca="1">TEXT(OFFSET(Calcu!$Q$17,R466+1,0),R469)</f>
        <v>#N/A</v>
      </c>
      <c r="P468" s="195">
        <f ca="1">OFFSET(Calcu!$R$17,R466+1,0)</f>
        <v>0</v>
      </c>
      <c r="Q468" s="124">
        <f ca="1">OFFSET(Calcu!$S$17,R466+1,0)</f>
        <v>0</v>
      </c>
      <c r="R468" s="124">
        <f ca="1">OFFSET(Calcu!$Y$17,R466+1,0)</f>
        <v>0</v>
      </c>
      <c r="S468" s="269"/>
      <c r="T468" s="45"/>
      <c r="U468" s="45"/>
      <c r="V468" s="265"/>
      <c r="W468" s="163" t="s">
        <v>671</v>
      </c>
      <c r="X468" s="124" t="e">
        <f ca="1">TEXT(OFFSET(Calcu!$P$17,AB466+1,0),AB469)</f>
        <v>#DIV/0!</v>
      </c>
      <c r="Y468" s="124" t="e">
        <f ca="1">TEXT(OFFSET(Calcu!$Q$17,AB466+1,0),AB469)</f>
        <v>#N/A</v>
      </c>
      <c r="Z468" s="195">
        <f ca="1">OFFSET(Calcu!$R$17,AB466+1,0)</f>
        <v>0</v>
      </c>
      <c r="AA468" s="124">
        <f ca="1">OFFSET(Calcu!$S$17,AB466+1,0)</f>
        <v>0</v>
      </c>
      <c r="AB468" s="124">
        <f ca="1">OFFSET(Calcu!$Y$17,AB466+1,0)</f>
        <v>0</v>
      </c>
      <c r="AC468" s="269"/>
      <c r="AD468" s="45"/>
    </row>
    <row r="469" spans="1:30" ht="13.5" customHeight="1">
      <c r="B469" s="265"/>
      <c r="C469" s="163" t="s">
        <v>692</v>
      </c>
      <c r="D469" s="124" t="e">
        <f ca="1">TEXT(OFFSET(Calcu!$L$17,H466+1,0),H469)</f>
        <v>#DIV/0!</v>
      </c>
      <c r="E469" s="124" t="e">
        <f ca="1">TEXT(OFFSET(Calcu!$M$17,H466+1,0),H469)</f>
        <v>#DIV/0!</v>
      </c>
      <c r="F469" s="195">
        <f ca="1">OFFSET(Calcu!$I$17,H466+1,0)</f>
        <v>0</v>
      </c>
      <c r="G469" s="124"/>
      <c r="H469" s="270" t="e">
        <f ca="1">OFFSET(Calcu!$BE$17,H466+1,0)</f>
        <v>#N/A</v>
      </c>
      <c r="I469" s="269"/>
      <c r="J469" s="45"/>
      <c r="K469" s="45"/>
      <c r="L469" s="265"/>
      <c r="M469" s="163" t="s">
        <v>692</v>
      </c>
      <c r="N469" s="124" t="e">
        <f ca="1">TEXT(OFFSET(Calcu!$L$17,R466+1,0),R469)</f>
        <v>#DIV/0!</v>
      </c>
      <c r="O469" s="124" t="e">
        <f ca="1">TEXT(OFFSET(Calcu!$M$17,R466+1,0),R469)</f>
        <v>#DIV/0!</v>
      </c>
      <c r="P469" s="195">
        <f ca="1">OFFSET(Calcu!$I$17,R466+1,0)</f>
        <v>0</v>
      </c>
      <c r="Q469" s="124"/>
      <c r="R469" s="270" t="e">
        <f ca="1">OFFSET(Calcu!$BE$17,R466+1,0)</f>
        <v>#N/A</v>
      </c>
      <c r="S469" s="269"/>
      <c r="T469" s="45"/>
      <c r="U469" s="45"/>
      <c r="V469" s="265"/>
      <c r="W469" s="163" t="s">
        <v>681</v>
      </c>
      <c r="X469" s="124" t="e">
        <f ca="1">TEXT(OFFSET(Calcu!$L$17,AB466+1,0),AB469)</f>
        <v>#DIV/0!</v>
      </c>
      <c r="Y469" s="124" t="e">
        <f ca="1">TEXT(OFFSET(Calcu!$M$17,AB466+1,0),AB469)</f>
        <v>#DIV/0!</v>
      </c>
      <c r="Z469" s="195">
        <f ca="1">OFFSET(Calcu!$I$17,AB466+1,0)</f>
        <v>0</v>
      </c>
      <c r="AA469" s="124"/>
      <c r="AB469" s="270" t="e">
        <f ca="1">OFFSET(Calcu!$BE$17,AB466+1,0)</f>
        <v>#N/A</v>
      </c>
      <c r="AC469" s="269"/>
      <c r="AD469" s="45"/>
    </row>
    <row r="470" spans="1:30" ht="13.5" customHeight="1">
      <c r="B470" s="265"/>
      <c r="C470" s="163" t="s">
        <v>672</v>
      </c>
      <c r="D470" s="124" t="e">
        <f ca="1">TEXT(OFFSET(Calcu!$U$17,H466+1,0),H469)</f>
        <v>#DIV/0!</v>
      </c>
      <c r="E470" s="124" t="e">
        <f ca="1">TEXT(OFFSET(Calcu!$V$17,H466+1,0),H469)</f>
        <v>#N/A</v>
      </c>
      <c r="F470" s="195">
        <f ca="1">OFFSET(Calcu!$W$17,H466+1,0)</f>
        <v>0</v>
      </c>
      <c r="G470" s="124">
        <f ca="1">OFFSET(Calcu!$X$17,H466+1,0)</f>
        <v>0</v>
      </c>
      <c r="H470" s="270" t="e">
        <f ca="1">OFFSET(Calcu!$BF$17,H466+1,0)</f>
        <v>#N/A</v>
      </c>
      <c r="I470" s="269"/>
      <c r="J470" s="45"/>
      <c r="K470" s="45"/>
      <c r="L470" s="265"/>
      <c r="M470" s="163" t="s">
        <v>672</v>
      </c>
      <c r="N470" s="124" t="e">
        <f ca="1">TEXT(OFFSET(Calcu!$U$17,R466+1,0),R469)</f>
        <v>#DIV/0!</v>
      </c>
      <c r="O470" s="124" t="e">
        <f ca="1">TEXT(OFFSET(Calcu!$V$17,R466+1,0),R469)</f>
        <v>#N/A</v>
      </c>
      <c r="P470" s="195">
        <f ca="1">OFFSET(Calcu!$W$17,R466+1,0)</f>
        <v>0</v>
      </c>
      <c r="Q470" s="124">
        <f ca="1">OFFSET(Calcu!$X$17,R466+1,0)</f>
        <v>0</v>
      </c>
      <c r="R470" s="270" t="e">
        <f ca="1">OFFSET(Calcu!$BF$17,R466+1,0)</f>
        <v>#N/A</v>
      </c>
      <c r="S470" s="269"/>
      <c r="T470" s="45"/>
      <c r="U470" s="45"/>
      <c r="V470" s="265"/>
      <c r="W470" s="163" t="s">
        <v>672</v>
      </c>
      <c r="X470" s="124" t="e">
        <f ca="1">TEXT(OFFSET(Calcu!$U$17,AB466+1,0),AB469)</f>
        <v>#DIV/0!</v>
      </c>
      <c r="Y470" s="124" t="e">
        <f ca="1">TEXT(OFFSET(Calcu!$V$17,AB466+1,0),AB469)</f>
        <v>#N/A</v>
      </c>
      <c r="Z470" s="195">
        <f ca="1">OFFSET(Calcu!$W$17,AB466+1,0)</f>
        <v>0</v>
      </c>
      <c r="AA470" s="124">
        <f ca="1">OFFSET(Calcu!$X$17,AB466+1,0)</f>
        <v>0</v>
      </c>
      <c r="AB470" s="270" t="e">
        <f ca="1">OFFSET(Calcu!$BF$17,AB466+1,0)</f>
        <v>#N/A</v>
      </c>
      <c r="AC470" s="269"/>
      <c r="AD470" s="45"/>
    </row>
    <row r="471" spans="1:30" ht="13.5" customHeight="1">
      <c r="B471" s="265"/>
      <c r="C471" s="28"/>
      <c r="D471" s="28"/>
      <c r="E471" s="28"/>
      <c r="F471" s="28"/>
      <c r="G471" s="28"/>
      <c r="H471" s="45"/>
      <c r="I471" s="269"/>
      <c r="J471" s="45"/>
      <c r="K471" s="45"/>
      <c r="L471" s="265"/>
      <c r="M471" s="28"/>
      <c r="N471" s="28"/>
      <c r="O471" s="28"/>
      <c r="P471" s="28"/>
      <c r="Q471" s="28"/>
      <c r="R471" s="45"/>
      <c r="S471" s="269"/>
      <c r="T471" s="45"/>
      <c r="U471" s="45"/>
      <c r="V471" s="265"/>
      <c r="W471" s="28"/>
      <c r="X471" s="28"/>
      <c r="Y471" s="28"/>
      <c r="Z471" s="28"/>
      <c r="AA471" s="28"/>
      <c r="AB471" s="45"/>
      <c r="AC471" s="269"/>
      <c r="AD471" s="45"/>
    </row>
    <row r="472" spans="1:30" ht="13.5" customHeight="1">
      <c r="B472" s="265"/>
      <c r="C472" s="45" t="s">
        <v>673</v>
      </c>
      <c r="D472" s="28"/>
      <c r="E472" s="28"/>
      <c r="F472" s="28"/>
      <c r="G472" s="28"/>
      <c r="H472" s="45"/>
      <c r="I472" s="269"/>
      <c r="J472" s="45"/>
      <c r="K472" s="45"/>
      <c r="L472" s="265"/>
      <c r="M472" s="45" t="s">
        <v>673</v>
      </c>
      <c r="N472" s="28"/>
      <c r="O472" s="28"/>
      <c r="P472" s="28"/>
      <c r="Q472" s="28"/>
      <c r="R472" s="45"/>
      <c r="S472" s="269"/>
      <c r="T472" s="45"/>
      <c r="U472" s="45"/>
      <c r="V472" s="265"/>
      <c r="W472" s="45" t="s">
        <v>693</v>
      </c>
      <c r="X472" s="28"/>
      <c r="Y472" s="28"/>
      <c r="Z472" s="28"/>
      <c r="AA472" s="28"/>
      <c r="AB472" s="45"/>
      <c r="AC472" s="269"/>
      <c r="AD472" s="45"/>
    </row>
    <row r="473" spans="1:30" ht="13.5" customHeight="1">
      <c r="B473" s="265"/>
      <c r="C473" s="163"/>
      <c r="D473" s="163" t="s">
        <v>701</v>
      </c>
      <c r="E473" s="196"/>
      <c r="F473" s="163" t="s">
        <v>702</v>
      </c>
      <c r="G473" s="196"/>
      <c r="H473" s="163" t="s">
        <v>674</v>
      </c>
      <c r="I473" s="269"/>
      <c r="J473" s="45"/>
      <c r="K473" s="45"/>
      <c r="L473" s="265"/>
      <c r="M473" s="163"/>
      <c r="N473" s="163" t="s">
        <v>701</v>
      </c>
      <c r="O473" s="196"/>
      <c r="P473" s="163" t="s">
        <v>702</v>
      </c>
      <c r="Q473" s="196"/>
      <c r="R473" s="163" t="s">
        <v>674</v>
      </c>
      <c r="S473" s="269"/>
      <c r="T473" s="45"/>
      <c r="U473" s="45"/>
      <c r="V473" s="265"/>
      <c r="W473" s="163"/>
      <c r="X473" s="163" t="s">
        <v>701</v>
      </c>
      <c r="Y473" s="196"/>
      <c r="Z473" s="163" t="s">
        <v>702</v>
      </c>
      <c r="AA473" s="196"/>
      <c r="AB473" s="163" t="s">
        <v>674</v>
      </c>
      <c r="AC473" s="269"/>
      <c r="AD473" s="45"/>
    </row>
    <row r="474" spans="1:30" ht="13.5" customHeight="1">
      <c r="B474" s="265"/>
      <c r="C474" s="196" t="s">
        <v>373</v>
      </c>
      <c r="D474" s="124" t="str">
        <f ca="1">IF(E480=FALSE,"",TEXT(OFFSET(Calcu!$B$225,0,H466*3),H470))</f>
        <v/>
      </c>
      <c r="E474" s="196" t="s">
        <v>374</v>
      </c>
      <c r="F474" s="124" t="str">
        <f ca="1">IF(E480=FALSE,"",TEXT(OFFSET(Calcu!$C$225,0,H466*3),H470))</f>
        <v/>
      </c>
      <c r="G474" s="196" t="s">
        <v>676</v>
      </c>
      <c r="H474" s="124" t="str">
        <f ca="1">IF(E480=FALSE,"",TEXT(OFFSET(Calcu!$D$225,0,H466*3),H470))</f>
        <v/>
      </c>
      <c r="I474" s="269"/>
      <c r="J474" s="45"/>
      <c r="K474" s="45"/>
      <c r="L474" s="265"/>
      <c r="M474" s="196" t="s">
        <v>373</v>
      </c>
      <c r="N474" s="124" t="str">
        <f ca="1">IF(O480=FALSE,"",TEXT(OFFSET(Calcu!$B$225,0,R466*3),R470))</f>
        <v/>
      </c>
      <c r="O474" s="196" t="s">
        <v>374</v>
      </c>
      <c r="P474" s="124" t="str">
        <f ca="1">IF(O480=FALSE,"",TEXT(OFFSET(Calcu!$C$225,0,R466*3),R470))</f>
        <v/>
      </c>
      <c r="Q474" s="196" t="s">
        <v>676</v>
      </c>
      <c r="R474" s="124" t="str">
        <f ca="1">IF(O480=FALSE,"",TEXT(OFFSET(Calcu!$D$225,0,R466*3),R470))</f>
        <v/>
      </c>
      <c r="S474" s="269"/>
      <c r="T474" s="45"/>
      <c r="U474" s="45"/>
      <c r="V474" s="265"/>
      <c r="W474" s="196" t="s">
        <v>373</v>
      </c>
      <c r="X474" s="124" t="str">
        <f ca="1">IF(Y480=FALSE,"",TEXT(OFFSET(Calcu!$B$225,0,AB466*3),AB470))</f>
        <v/>
      </c>
      <c r="Y474" s="196" t="s">
        <v>374</v>
      </c>
      <c r="Z474" s="124" t="str">
        <f ca="1">IF(Y480=FALSE,"",TEXT(OFFSET(Calcu!$C$225,0,AB466*3),AB470))</f>
        <v/>
      </c>
      <c r="AA474" s="196" t="s">
        <v>684</v>
      </c>
      <c r="AB474" s="124" t="str">
        <f ca="1">IF(Y480=FALSE,"",TEXT(OFFSET(Calcu!$D$225,0,AB466*3),AB470))</f>
        <v/>
      </c>
      <c r="AC474" s="269"/>
      <c r="AD474" s="45"/>
    </row>
    <row r="475" spans="1:30" ht="13.5" customHeight="1">
      <c r="B475" s="265"/>
      <c r="C475" s="196" t="s">
        <v>375</v>
      </c>
      <c r="D475" s="124" t="str">
        <f ca="1">IF(E480=FALSE,"",TEXT(OFFSET(Calcu!$B$226,0,H466*3),H470))</f>
        <v/>
      </c>
      <c r="E475" s="196" t="s">
        <v>376</v>
      </c>
      <c r="F475" s="124" t="str">
        <f ca="1">IF(E480=FALSE,"",TEXT(OFFSET(Calcu!$C$226,0,H466*3),H470))</f>
        <v/>
      </c>
      <c r="G475" s="196" t="s">
        <v>377</v>
      </c>
      <c r="H475" s="124" t="str">
        <f ca="1">IF(E480=FALSE,"",TEXT(OFFSET(Calcu!$D$226,0,H466*3),H470))</f>
        <v/>
      </c>
      <c r="I475" s="269"/>
      <c r="J475" s="45"/>
      <c r="K475" s="45"/>
      <c r="L475" s="265"/>
      <c r="M475" s="196" t="s">
        <v>375</v>
      </c>
      <c r="N475" s="124" t="str">
        <f ca="1">IF(O480=FALSE,"",TEXT(OFFSET(Calcu!$B$226,0,R466*3),R470))</f>
        <v/>
      </c>
      <c r="O475" s="196" t="s">
        <v>376</v>
      </c>
      <c r="P475" s="124" t="str">
        <f ca="1">IF(O480=FALSE,"",TEXT(OFFSET(Calcu!$C$226,0,R466*3),R470))</f>
        <v/>
      </c>
      <c r="Q475" s="196" t="s">
        <v>377</v>
      </c>
      <c r="R475" s="124" t="str">
        <f ca="1">IF(O480=FALSE,"",TEXT(OFFSET(Calcu!$D$226,0,R466*3),R470))</f>
        <v/>
      </c>
      <c r="S475" s="269"/>
      <c r="T475" s="45"/>
      <c r="U475" s="45"/>
      <c r="V475" s="265"/>
      <c r="W475" s="196" t="s">
        <v>375</v>
      </c>
      <c r="X475" s="124" t="str">
        <f ca="1">IF(Y480=FALSE,"",TEXT(OFFSET(Calcu!$B$226,0,AB466*3),AB470))</f>
        <v/>
      </c>
      <c r="Y475" s="196" t="s">
        <v>376</v>
      </c>
      <c r="Z475" s="124" t="str">
        <f ca="1">IF(Y480=FALSE,"",TEXT(OFFSET(Calcu!$C$226,0,AB466*3),AB470))</f>
        <v/>
      </c>
      <c r="AA475" s="196" t="s">
        <v>377</v>
      </c>
      <c r="AB475" s="124" t="str">
        <f ca="1">IF(Y480=FALSE,"",TEXT(OFFSET(Calcu!$D$226,0,AB466*3),AB470))</f>
        <v/>
      </c>
      <c r="AC475" s="269"/>
      <c r="AD475" s="45"/>
    </row>
    <row r="476" spans="1:30" ht="13.5" customHeight="1">
      <c r="B476" s="265"/>
      <c r="C476" s="196" t="s">
        <v>378</v>
      </c>
      <c r="D476" s="124" t="str">
        <f ca="1">IF(E480=FALSE,"",TEXT(OFFSET(Calcu!$B$227,0,H466*3),H470))</f>
        <v/>
      </c>
      <c r="E476" s="196" t="s">
        <v>379</v>
      </c>
      <c r="F476" s="124" t="str">
        <f ca="1">IF(E480=FALSE,"",TEXT(OFFSET(Calcu!$C$227,0,H466*3),H470))</f>
        <v/>
      </c>
      <c r="G476" s="196" t="s">
        <v>380</v>
      </c>
      <c r="H476" s="124" t="str">
        <f ca="1">IF(E480=FALSE,"",TEXT(OFFSET(Calcu!$D$227,0,H466*3),H470))</f>
        <v/>
      </c>
      <c r="I476" s="269"/>
      <c r="J476" s="45"/>
      <c r="K476" s="45"/>
      <c r="L476" s="265"/>
      <c r="M476" s="196" t="s">
        <v>378</v>
      </c>
      <c r="N476" s="124" t="str">
        <f ca="1">IF(O480=FALSE,"",TEXT(OFFSET(Calcu!$B$227,0,R466*3),R470))</f>
        <v/>
      </c>
      <c r="O476" s="196" t="s">
        <v>379</v>
      </c>
      <c r="P476" s="124" t="str">
        <f ca="1">IF(O480=FALSE,"",TEXT(OFFSET(Calcu!$C$227,0,R466*3),R470))</f>
        <v/>
      </c>
      <c r="Q476" s="196" t="s">
        <v>380</v>
      </c>
      <c r="R476" s="124" t="str">
        <f ca="1">IF(O480=FALSE,"",TEXT(OFFSET(Calcu!$D$227,0,R466*3),R470))</f>
        <v/>
      </c>
      <c r="S476" s="269"/>
      <c r="T476" s="45"/>
      <c r="U476" s="45"/>
      <c r="V476" s="265"/>
      <c r="W476" s="196" t="s">
        <v>378</v>
      </c>
      <c r="X476" s="124" t="str">
        <f ca="1">IF(Y480=FALSE,"",TEXT(OFFSET(Calcu!$B$227,0,AB466*3),AB470))</f>
        <v/>
      </c>
      <c r="Y476" s="196" t="s">
        <v>379</v>
      </c>
      <c r="Z476" s="124" t="str">
        <f ca="1">IF(Y480=FALSE,"",TEXT(OFFSET(Calcu!$C$227,0,AB466*3),AB470))</f>
        <v/>
      </c>
      <c r="AA476" s="196" t="s">
        <v>380</v>
      </c>
      <c r="AB476" s="124" t="str">
        <f ca="1">IF(Y480=FALSE,"",TEXT(OFFSET(Calcu!$D$227,0,AB466*3),AB470))</f>
        <v/>
      </c>
      <c r="AC476" s="269"/>
      <c r="AD476" s="45"/>
    </row>
    <row r="477" spans="1:30" ht="13.5" customHeight="1">
      <c r="B477" s="265"/>
      <c r="C477" s="196" t="s">
        <v>381</v>
      </c>
      <c r="D477" s="124" t="str">
        <f ca="1">IF(E480=FALSE,"",TEXT(OFFSET(Calcu!$B$228,0,H466*3),H470))</f>
        <v/>
      </c>
      <c r="E477" s="196" t="s">
        <v>382</v>
      </c>
      <c r="F477" s="124" t="str">
        <f ca="1">IF(E480=FALSE,"",TEXT(OFFSET(Calcu!$C$228,0,H466*3),H470))</f>
        <v/>
      </c>
      <c r="G477" s="196" t="s">
        <v>383</v>
      </c>
      <c r="H477" s="124" t="str">
        <f ca="1">IF(E480=FALSE,"",TEXT(OFFSET(Calcu!$D$228,0,H466*3),H470))</f>
        <v/>
      </c>
      <c r="I477" s="269"/>
      <c r="J477" s="45"/>
      <c r="K477" s="45"/>
      <c r="L477" s="265"/>
      <c r="M477" s="196" t="s">
        <v>381</v>
      </c>
      <c r="N477" s="124" t="str">
        <f ca="1">IF(O480=FALSE,"",TEXT(OFFSET(Calcu!$B$228,0,R466*3),R470))</f>
        <v/>
      </c>
      <c r="O477" s="196" t="s">
        <v>382</v>
      </c>
      <c r="P477" s="124" t="str">
        <f ca="1">IF(O480=FALSE,"",TEXT(OFFSET(Calcu!$C$228,0,R466*3),R470))</f>
        <v/>
      </c>
      <c r="Q477" s="196" t="s">
        <v>383</v>
      </c>
      <c r="R477" s="124" t="str">
        <f ca="1">IF(O480=FALSE,"",TEXT(OFFSET(Calcu!$D$228,0,R466*3),R470))</f>
        <v/>
      </c>
      <c r="S477" s="269"/>
      <c r="T477" s="45"/>
      <c r="U477" s="45"/>
      <c r="V477" s="265"/>
      <c r="W477" s="196" t="s">
        <v>381</v>
      </c>
      <c r="X477" s="124" t="str">
        <f ca="1">IF(Y480=FALSE,"",TEXT(OFFSET(Calcu!$B$228,0,AB466*3),AB470))</f>
        <v/>
      </c>
      <c r="Y477" s="196" t="s">
        <v>382</v>
      </c>
      <c r="Z477" s="124" t="str">
        <f ca="1">IF(Y480=FALSE,"",TEXT(OFFSET(Calcu!$C$228,0,AB466*3),AB470))</f>
        <v/>
      </c>
      <c r="AA477" s="196" t="s">
        <v>383</v>
      </c>
      <c r="AB477" s="124" t="str">
        <f ca="1">IF(Y480=FALSE,"",TEXT(OFFSET(Calcu!$D$228,0,AB466*3),AB470))</f>
        <v/>
      </c>
      <c r="AC477" s="269"/>
      <c r="AD477" s="45"/>
    </row>
    <row r="478" spans="1:30" ht="13.5" customHeight="1">
      <c r="B478" s="265"/>
      <c r="C478" s="196" t="s">
        <v>384</v>
      </c>
      <c r="D478" s="124" t="str">
        <f ca="1">IF(E480=FALSE,"",TEXT(OFFSET(Calcu!$B$229,0,H466*3),H470))</f>
        <v/>
      </c>
      <c r="E478" s="196" t="s">
        <v>385</v>
      </c>
      <c r="F478" s="124" t="str">
        <f ca="1">IF(E480=FALSE,"",TEXT(OFFSET(Calcu!$C$229,0,H466*3),H470))</f>
        <v/>
      </c>
      <c r="G478" s="196" t="s">
        <v>386</v>
      </c>
      <c r="H478" s="124" t="str">
        <f ca="1">IF(E480=FALSE,"",TEXT(OFFSET(Calcu!$D$229,0,H466*3),H470))</f>
        <v/>
      </c>
      <c r="I478" s="269"/>
      <c r="J478" s="45"/>
      <c r="K478" s="45"/>
      <c r="L478" s="265"/>
      <c r="M478" s="196" t="s">
        <v>384</v>
      </c>
      <c r="N478" s="124" t="str">
        <f ca="1">IF(O480=FALSE,"",TEXT(OFFSET(Calcu!$B$229,0,R466*3),R470))</f>
        <v/>
      </c>
      <c r="O478" s="196" t="s">
        <v>385</v>
      </c>
      <c r="P478" s="124" t="str">
        <f ca="1">IF(O480=FALSE,"",TEXT(OFFSET(Calcu!$C$229,0,R466*3),R470))</f>
        <v/>
      </c>
      <c r="Q478" s="196" t="s">
        <v>386</v>
      </c>
      <c r="R478" s="124" t="str">
        <f ca="1">IF(O480=FALSE,"",TEXT(OFFSET(Calcu!$D$229,0,R466*3),R470))</f>
        <v/>
      </c>
      <c r="S478" s="269"/>
      <c r="T478" s="45"/>
      <c r="U478" s="45"/>
      <c r="V478" s="265"/>
      <c r="W478" s="196" t="s">
        <v>384</v>
      </c>
      <c r="X478" s="124" t="str">
        <f ca="1">IF(Y480=FALSE,"",TEXT(OFFSET(Calcu!$B$229,0,AB466*3),AB470))</f>
        <v/>
      </c>
      <c r="Y478" s="196" t="s">
        <v>385</v>
      </c>
      <c r="Z478" s="124" t="str">
        <f ca="1">IF(Y480=FALSE,"",TEXT(OFFSET(Calcu!$C$229,0,AB466*3),AB470))</f>
        <v/>
      </c>
      <c r="AA478" s="196" t="s">
        <v>386</v>
      </c>
      <c r="AB478" s="124" t="str">
        <f ca="1">IF(Y480=FALSE,"",TEXT(OFFSET(Calcu!$D$229,0,AB466*3),AB470))</f>
        <v/>
      </c>
      <c r="AC478" s="269"/>
      <c r="AD478" s="45"/>
    </row>
    <row r="479" spans="1:30" ht="13.5" customHeight="1">
      <c r="B479" s="265"/>
      <c r="C479" s="196" t="s">
        <v>387</v>
      </c>
      <c r="D479" s="124" t="str">
        <f ca="1">IF(E480=FALSE,"",TEXT(OFFSET(Calcu!$B$230,0,H466*3),H470))</f>
        <v/>
      </c>
      <c r="E479" s="196" t="s">
        <v>388</v>
      </c>
      <c r="F479" s="124" t="str">
        <f ca="1">IF(E480=FALSE,"",TEXT(OFFSET(Calcu!$C$230,0,H466*3),H470))</f>
        <v/>
      </c>
      <c r="G479" s="196" t="s">
        <v>676</v>
      </c>
      <c r="H479" s="124" t="str">
        <f ca="1">IF(E480=FALSE,"",TEXT(OFFSET(Calcu!$D$230,0,H466*3),H470))</f>
        <v/>
      </c>
      <c r="I479" s="269"/>
      <c r="J479" s="45"/>
      <c r="K479" s="45"/>
      <c r="L479" s="265"/>
      <c r="M479" s="196" t="s">
        <v>387</v>
      </c>
      <c r="N479" s="124" t="str">
        <f ca="1">IF(O480=FALSE,"",TEXT(OFFSET(Calcu!$B$230,0,R466*3),R470))</f>
        <v/>
      </c>
      <c r="O479" s="196" t="s">
        <v>388</v>
      </c>
      <c r="P479" s="124" t="str">
        <f ca="1">IF(O480=FALSE,"",TEXT(OFFSET(Calcu!$C$230,0,R466*3),R470))</f>
        <v/>
      </c>
      <c r="Q479" s="196" t="s">
        <v>676</v>
      </c>
      <c r="R479" s="124" t="str">
        <f ca="1">IF(O480=FALSE,"",TEXT(OFFSET(Calcu!$D$230,0,R466*3),R470))</f>
        <v/>
      </c>
      <c r="S479" s="269"/>
      <c r="T479" s="45"/>
      <c r="U479" s="45"/>
      <c r="V479" s="265"/>
      <c r="W479" s="196" t="s">
        <v>387</v>
      </c>
      <c r="X479" s="124" t="str">
        <f ca="1">IF(Y480=FALSE,"",TEXT(OFFSET(Calcu!$B$230,0,AB466*3),AB470))</f>
        <v/>
      </c>
      <c r="Y479" s="196" t="s">
        <v>388</v>
      </c>
      <c r="Z479" s="124" t="str">
        <f ca="1">IF(Y480=FALSE,"",TEXT(OFFSET(Calcu!$C$230,0,AB466*3),AB470))</f>
        <v/>
      </c>
      <c r="AA479" s="196" t="s">
        <v>676</v>
      </c>
      <c r="AB479" s="124" t="str">
        <f ca="1">IF(Y480=FALSE,"",TEXT(OFFSET(Calcu!$D$230,0,AB466*3),AB470))</f>
        <v/>
      </c>
      <c r="AC479" s="269"/>
      <c r="AD479" s="45"/>
    </row>
    <row r="480" spans="1:30" ht="13.5" customHeight="1">
      <c r="B480" s="265"/>
      <c r="C480" s="196" t="s">
        <v>389</v>
      </c>
      <c r="D480" s="124" t="str">
        <f ca="1">IF(E480=FALSE,"",TEXT(OFFSET(Calcu!$B$231,0,H466*3),H470))</f>
        <v/>
      </c>
      <c r="E480" s="271" t="b">
        <f ca="1">OFFSET(Calcu!$AC$17,H466+1,0)</f>
        <v>0</v>
      </c>
      <c r="F480" s="28"/>
      <c r="G480" s="28"/>
      <c r="H480" s="28"/>
      <c r="I480" s="269"/>
      <c r="J480" s="45"/>
      <c r="K480" s="45"/>
      <c r="L480" s="265"/>
      <c r="M480" s="196" t="s">
        <v>389</v>
      </c>
      <c r="N480" s="124" t="str">
        <f ca="1">IF(O480=FALSE,"",TEXT(OFFSET(Calcu!$B$231,0,R466*3),R470))</f>
        <v/>
      </c>
      <c r="O480" s="271" t="b">
        <f ca="1">OFFSET(Calcu!$AC$17,R466+1,0)</f>
        <v>0</v>
      </c>
      <c r="P480" s="28"/>
      <c r="Q480" s="28"/>
      <c r="R480" s="28"/>
      <c r="S480" s="269"/>
      <c r="T480" s="45"/>
      <c r="U480" s="45"/>
      <c r="V480" s="265"/>
      <c r="W480" s="196" t="s">
        <v>389</v>
      </c>
      <c r="X480" s="124" t="str">
        <f ca="1">IF(Y480=FALSE,"",TEXT(OFFSET(Calcu!$B$231,0,AB466*3),AB470))</f>
        <v/>
      </c>
      <c r="Y480" s="271" t="b">
        <f ca="1">OFFSET(Calcu!$AC$17,AB466+1,0)</f>
        <v>0</v>
      </c>
      <c r="Z480" s="28"/>
      <c r="AA480" s="28"/>
      <c r="AB480" s="28"/>
      <c r="AC480" s="269"/>
      <c r="AD480" s="45"/>
    </row>
    <row r="481" spans="1:30" ht="13.5" customHeight="1">
      <c r="B481" s="272"/>
      <c r="C481" s="273"/>
      <c r="D481" s="273"/>
      <c r="E481" s="273"/>
      <c r="F481" s="273"/>
      <c r="G481" s="273"/>
      <c r="H481" s="274"/>
      <c r="I481" s="275"/>
      <c r="J481" s="45"/>
      <c r="K481" s="45"/>
      <c r="L481" s="272"/>
      <c r="M481" s="273"/>
      <c r="N481" s="273"/>
      <c r="O481" s="273"/>
      <c r="P481" s="273"/>
      <c r="Q481" s="273"/>
      <c r="R481" s="274"/>
      <c r="S481" s="275"/>
      <c r="T481" s="45"/>
      <c r="U481" s="45"/>
      <c r="V481" s="272"/>
      <c r="W481" s="273"/>
      <c r="X481" s="273"/>
      <c r="Y481" s="273"/>
      <c r="Z481" s="273"/>
      <c r="AA481" s="273"/>
      <c r="AB481" s="274"/>
      <c r="AC481" s="275"/>
      <c r="AD481" s="45"/>
    </row>
    <row r="482" spans="1:30" s="28" customFormat="1" ht="15" customHeight="1">
      <c r="A482" s="45"/>
      <c r="B482" s="261"/>
      <c r="C482" s="262"/>
      <c r="D482" s="262"/>
      <c r="E482" s="263"/>
      <c r="F482" s="263"/>
      <c r="G482" s="263"/>
      <c r="H482" s="263"/>
      <c r="I482" s="264"/>
      <c r="J482" s="25"/>
      <c r="K482" s="25"/>
      <c r="L482" s="261"/>
      <c r="M482" s="262"/>
      <c r="N482" s="262"/>
      <c r="O482" s="263"/>
      <c r="P482" s="263"/>
      <c r="Q482" s="263"/>
      <c r="R482" s="263"/>
      <c r="S482" s="264"/>
      <c r="T482" s="25"/>
      <c r="U482" s="25"/>
      <c r="V482" s="261"/>
      <c r="W482" s="262"/>
      <c r="X482" s="262"/>
      <c r="Y482" s="263"/>
      <c r="Z482" s="263"/>
      <c r="AA482" s="263"/>
      <c r="AB482" s="263"/>
      <c r="AC482" s="264"/>
      <c r="AD482" s="25"/>
    </row>
    <row r="483" spans="1:30" ht="13.5" customHeight="1">
      <c r="B483" s="265"/>
      <c r="C483" s="45" t="s">
        <v>696</v>
      </c>
      <c r="D483" s="28"/>
      <c r="E483" s="28"/>
      <c r="F483" s="25"/>
      <c r="G483" s="266" t="s">
        <v>663</v>
      </c>
      <c r="H483" s="267">
        <f>H466+3</f>
        <v>84</v>
      </c>
      <c r="I483" s="268"/>
      <c r="J483" s="25"/>
      <c r="K483" s="25"/>
      <c r="L483" s="265"/>
      <c r="M483" s="45" t="s">
        <v>678</v>
      </c>
      <c r="N483" s="28"/>
      <c r="O483" s="28"/>
      <c r="P483" s="25"/>
      <c r="Q483" s="266" t="s">
        <v>686</v>
      </c>
      <c r="R483" s="267">
        <f>H483+1</f>
        <v>85</v>
      </c>
      <c r="S483" s="268"/>
      <c r="T483" s="25"/>
      <c r="U483" s="25"/>
      <c r="V483" s="265"/>
      <c r="W483" s="45" t="s">
        <v>678</v>
      </c>
      <c r="X483" s="28"/>
      <c r="Y483" s="28"/>
      <c r="Z483" s="25"/>
      <c r="AA483" s="266" t="s">
        <v>663</v>
      </c>
      <c r="AB483" s="267">
        <f>R483+1</f>
        <v>86</v>
      </c>
      <c r="AC483" s="268"/>
      <c r="AD483" s="25"/>
    </row>
    <row r="484" spans="1:30" ht="13.5" customHeight="1">
      <c r="B484" s="265"/>
      <c r="C484" s="163"/>
      <c r="D484" s="126" t="s">
        <v>669</v>
      </c>
      <c r="E484" s="126" t="s">
        <v>679</v>
      </c>
      <c r="F484" s="126" t="s">
        <v>172</v>
      </c>
      <c r="G484" s="126" t="s">
        <v>687</v>
      </c>
      <c r="H484" s="126" t="s">
        <v>688</v>
      </c>
      <c r="I484" s="269"/>
      <c r="J484" s="45"/>
      <c r="K484" s="45"/>
      <c r="L484" s="265"/>
      <c r="M484" s="163"/>
      <c r="N484" s="126" t="s">
        <v>669</v>
      </c>
      <c r="O484" s="126" t="s">
        <v>679</v>
      </c>
      <c r="P484" s="126" t="s">
        <v>172</v>
      </c>
      <c r="Q484" s="126" t="s">
        <v>687</v>
      </c>
      <c r="R484" s="126" t="s">
        <v>688</v>
      </c>
      <c r="S484" s="269"/>
      <c r="T484" s="45"/>
      <c r="U484" s="45"/>
      <c r="V484" s="265"/>
      <c r="W484" s="163"/>
      <c r="X484" s="126" t="s">
        <v>669</v>
      </c>
      <c r="Y484" s="126" t="s">
        <v>697</v>
      </c>
      <c r="Z484" s="126" t="s">
        <v>172</v>
      </c>
      <c r="AA484" s="126" t="s">
        <v>670</v>
      </c>
      <c r="AB484" s="126" t="s">
        <v>668</v>
      </c>
      <c r="AC484" s="269"/>
      <c r="AD484" s="45"/>
    </row>
    <row r="485" spans="1:30" ht="13.5" customHeight="1">
      <c r="B485" s="265"/>
      <c r="C485" s="163" t="s">
        <v>671</v>
      </c>
      <c r="D485" s="124" t="e">
        <f ca="1">TEXT(OFFSET(Calcu!$P$17,H483+1,0),H486)</f>
        <v>#DIV/0!</v>
      </c>
      <c r="E485" s="124" t="e">
        <f ca="1">TEXT(OFFSET(Calcu!$Q$17,H483+1,0),H486)</f>
        <v>#N/A</v>
      </c>
      <c r="F485" s="195">
        <f ca="1">OFFSET(Calcu!$R$17,H483+1,0)</f>
        <v>0</v>
      </c>
      <c r="G485" s="124">
        <f ca="1">OFFSET(Calcu!$S$17,H483+1,0)</f>
        <v>0</v>
      </c>
      <c r="H485" s="124">
        <f ca="1">OFFSET(Calcu!$Y$17,H483+1,0)</f>
        <v>0</v>
      </c>
      <c r="I485" s="269"/>
      <c r="J485" s="45"/>
      <c r="K485" s="45"/>
      <c r="L485" s="265"/>
      <c r="M485" s="163" t="s">
        <v>671</v>
      </c>
      <c r="N485" s="124" t="e">
        <f ca="1">TEXT(OFFSET(Calcu!$P$17,R483+1,0),R486)</f>
        <v>#DIV/0!</v>
      </c>
      <c r="O485" s="124" t="e">
        <f ca="1">TEXT(OFFSET(Calcu!$Q$17,R483+1,0),R486)</f>
        <v>#N/A</v>
      </c>
      <c r="P485" s="195">
        <f ca="1">OFFSET(Calcu!$R$17,R483+1,0)</f>
        <v>0</v>
      </c>
      <c r="Q485" s="124">
        <f ca="1">OFFSET(Calcu!$S$17,R483+1,0)</f>
        <v>0</v>
      </c>
      <c r="R485" s="124">
        <f ca="1">OFFSET(Calcu!$Y$17,R483+1,0)</f>
        <v>0</v>
      </c>
      <c r="S485" s="269"/>
      <c r="T485" s="45"/>
      <c r="U485" s="45"/>
      <c r="V485" s="265"/>
      <c r="W485" s="163" t="s">
        <v>691</v>
      </c>
      <c r="X485" s="124" t="e">
        <f ca="1">TEXT(OFFSET(Calcu!$P$17,AB483+1,0),AB486)</f>
        <v>#DIV/0!</v>
      </c>
      <c r="Y485" s="124" t="e">
        <f ca="1">TEXT(OFFSET(Calcu!$Q$17,AB483+1,0),AB486)</f>
        <v>#N/A</v>
      </c>
      <c r="Z485" s="195">
        <f ca="1">OFFSET(Calcu!$R$17,AB483+1,0)</f>
        <v>0</v>
      </c>
      <c r="AA485" s="124">
        <f ca="1">OFFSET(Calcu!$S$17,AB483+1,0)</f>
        <v>0</v>
      </c>
      <c r="AB485" s="124">
        <f ca="1">OFFSET(Calcu!$Y$17,AB483+1,0)</f>
        <v>0</v>
      </c>
      <c r="AC485" s="269"/>
      <c r="AD485" s="45"/>
    </row>
    <row r="486" spans="1:30" ht="13.5" customHeight="1">
      <c r="B486" s="265"/>
      <c r="C486" s="163" t="s">
        <v>692</v>
      </c>
      <c r="D486" s="124" t="e">
        <f ca="1">TEXT(OFFSET(Calcu!$L$17,H483+1,0),H486)</f>
        <v>#DIV/0!</v>
      </c>
      <c r="E486" s="124" t="e">
        <f ca="1">TEXT(OFFSET(Calcu!$M$17,H483+1,0),H486)</f>
        <v>#DIV/0!</v>
      </c>
      <c r="F486" s="195">
        <f ca="1">OFFSET(Calcu!$I$17,H483+1,0)</f>
        <v>0</v>
      </c>
      <c r="G486" s="124"/>
      <c r="H486" s="270" t="e">
        <f ca="1">OFFSET(Calcu!$BE$17,H483+1,0)</f>
        <v>#N/A</v>
      </c>
      <c r="I486" s="269"/>
      <c r="J486" s="45"/>
      <c r="K486" s="45"/>
      <c r="L486" s="265"/>
      <c r="M486" s="163" t="s">
        <v>692</v>
      </c>
      <c r="N486" s="124" t="e">
        <f ca="1">TEXT(OFFSET(Calcu!$L$17,R483+1,0),R486)</f>
        <v>#DIV/0!</v>
      </c>
      <c r="O486" s="124" t="e">
        <f ca="1">TEXT(OFFSET(Calcu!$M$17,R483+1,0),R486)</f>
        <v>#DIV/0!</v>
      </c>
      <c r="P486" s="195">
        <f ca="1">OFFSET(Calcu!$I$17,R483+1,0)</f>
        <v>0</v>
      </c>
      <c r="Q486" s="124"/>
      <c r="R486" s="270" t="e">
        <f ca="1">OFFSET(Calcu!$BE$17,R483+1,0)</f>
        <v>#N/A</v>
      </c>
      <c r="S486" s="269"/>
      <c r="T486" s="45"/>
      <c r="U486" s="45"/>
      <c r="V486" s="265"/>
      <c r="W486" s="163" t="s">
        <v>681</v>
      </c>
      <c r="X486" s="124" t="e">
        <f ca="1">TEXT(OFFSET(Calcu!$L$17,AB483+1,0),AB486)</f>
        <v>#DIV/0!</v>
      </c>
      <c r="Y486" s="124" t="e">
        <f ca="1">TEXT(OFFSET(Calcu!$M$17,AB483+1,0),AB486)</f>
        <v>#DIV/0!</v>
      </c>
      <c r="Z486" s="195">
        <f ca="1">OFFSET(Calcu!$I$17,AB483+1,0)</f>
        <v>0</v>
      </c>
      <c r="AA486" s="124"/>
      <c r="AB486" s="270" t="e">
        <f ca="1">OFFSET(Calcu!$BE$17,AB483+1,0)</f>
        <v>#N/A</v>
      </c>
      <c r="AC486" s="269"/>
      <c r="AD486" s="45"/>
    </row>
    <row r="487" spans="1:30" ht="13.5" customHeight="1">
      <c r="B487" s="265"/>
      <c r="C487" s="163" t="s">
        <v>672</v>
      </c>
      <c r="D487" s="124" t="e">
        <f ca="1">TEXT(OFFSET(Calcu!$U$17,H483+1,0),H486)</f>
        <v>#DIV/0!</v>
      </c>
      <c r="E487" s="124" t="e">
        <f ca="1">TEXT(OFFSET(Calcu!$V$17,H483+1,0),H486)</f>
        <v>#N/A</v>
      </c>
      <c r="F487" s="195">
        <f ca="1">OFFSET(Calcu!$W$17,H483+1,0)</f>
        <v>0</v>
      </c>
      <c r="G487" s="124">
        <f ca="1">OFFSET(Calcu!$X$17,H483+1,0)</f>
        <v>0</v>
      </c>
      <c r="H487" s="270" t="e">
        <f ca="1">OFFSET(Calcu!$BF$17,H483+1,0)</f>
        <v>#N/A</v>
      </c>
      <c r="I487" s="269"/>
      <c r="J487" s="45"/>
      <c r="K487" s="45"/>
      <c r="L487" s="265"/>
      <c r="M487" s="163" t="s">
        <v>672</v>
      </c>
      <c r="N487" s="124" t="e">
        <f ca="1">TEXT(OFFSET(Calcu!$U$17,R483+1,0),R486)</f>
        <v>#DIV/0!</v>
      </c>
      <c r="O487" s="124" t="e">
        <f ca="1">TEXT(OFFSET(Calcu!$V$17,R483+1,0),R486)</f>
        <v>#N/A</v>
      </c>
      <c r="P487" s="195">
        <f ca="1">OFFSET(Calcu!$W$17,R483+1,0)</f>
        <v>0</v>
      </c>
      <c r="Q487" s="124">
        <f ca="1">OFFSET(Calcu!$X$17,R483+1,0)</f>
        <v>0</v>
      </c>
      <c r="R487" s="270" t="e">
        <f ca="1">OFFSET(Calcu!$BF$17,R483+1,0)</f>
        <v>#N/A</v>
      </c>
      <c r="S487" s="269"/>
      <c r="T487" s="45"/>
      <c r="U487" s="45"/>
      <c r="V487" s="265"/>
      <c r="W487" s="163" t="s">
        <v>672</v>
      </c>
      <c r="X487" s="124" t="e">
        <f ca="1">TEXT(OFFSET(Calcu!$U$17,AB483+1,0),AB486)</f>
        <v>#DIV/0!</v>
      </c>
      <c r="Y487" s="124" t="e">
        <f ca="1">TEXT(OFFSET(Calcu!$V$17,AB483+1,0),AB486)</f>
        <v>#N/A</v>
      </c>
      <c r="Z487" s="195">
        <f ca="1">OFFSET(Calcu!$W$17,AB483+1,0)</f>
        <v>0</v>
      </c>
      <c r="AA487" s="124">
        <f ca="1">OFFSET(Calcu!$X$17,AB483+1,0)</f>
        <v>0</v>
      </c>
      <c r="AB487" s="270" t="e">
        <f ca="1">OFFSET(Calcu!$BF$17,AB483+1,0)</f>
        <v>#N/A</v>
      </c>
      <c r="AC487" s="269"/>
      <c r="AD487" s="45"/>
    </row>
    <row r="488" spans="1:30" ht="13.5" customHeight="1">
      <c r="B488" s="265"/>
      <c r="C488" s="28"/>
      <c r="D488" s="28"/>
      <c r="E488" s="28"/>
      <c r="F488" s="28"/>
      <c r="G488" s="28"/>
      <c r="H488" s="45"/>
      <c r="I488" s="269"/>
      <c r="J488" s="45"/>
      <c r="K488" s="45"/>
      <c r="L488" s="265"/>
      <c r="M488" s="28"/>
      <c r="N488" s="28"/>
      <c r="O488" s="28"/>
      <c r="P488" s="28"/>
      <c r="Q488" s="28"/>
      <c r="R488" s="45"/>
      <c r="S488" s="269"/>
      <c r="T488" s="45"/>
      <c r="U488" s="45"/>
      <c r="V488" s="265"/>
      <c r="W488" s="28"/>
      <c r="X488" s="28"/>
      <c r="Y488" s="28"/>
      <c r="Z488" s="28"/>
      <c r="AA488" s="28"/>
      <c r="AB488" s="45"/>
      <c r="AC488" s="269"/>
      <c r="AD488" s="45"/>
    </row>
    <row r="489" spans="1:30" ht="13.5" customHeight="1">
      <c r="B489" s="265"/>
      <c r="C489" s="45" t="s">
        <v>673</v>
      </c>
      <c r="D489" s="28"/>
      <c r="E489" s="28"/>
      <c r="F489" s="28"/>
      <c r="G489" s="28"/>
      <c r="H489" s="45"/>
      <c r="I489" s="269"/>
      <c r="J489" s="45"/>
      <c r="K489" s="45"/>
      <c r="L489" s="265"/>
      <c r="M489" s="45" t="s">
        <v>673</v>
      </c>
      <c r="N489" s="28"/>
      <c r="O489" s="28"/>
      <c r="P489" s="28"/>
      <c r="Q489" s="28"/>
      <c r="R489" s="45"/>
      <c r="S489" s="269"/>
      <c r="T489" s="45"/>
      <c r="U489" s="45"/>
      <c r="V489" s="265"/>
      <c r="W489" s="45" t="s">
        <v>693</v>
      </c>
      <c r="X489" s="28"/>
      <c r="Y489" s="28"/>
      <c r="Z489" s="28"/>
      <c r="AA489" s="28"/>
      <c r="AB489" s="45"/>
      <c r="AC489" s="269"/>
      <c r="AD489" s="45"/>
    </row>
    <row r="490" spans="1:30" ht="13.5" customHeight="1">
      <c r="B490" s="265"/>
      <c r="C490" s="163"/>
      <c r="D490" s="163" t="s">
        <v>701</v>
      </c>
      <c r="E490" s="196"/>
      <c r="F490" s="163" t="s">
        <v>702</v>
      </c>
      <c r="G490" s="196"/>
      <c r="H490" s="163" t="s">
        <v>689</v>
      </c>
      <c r="I490" s="269"/>
      <c r="J490" s="45"/>
      <c r="K490" s="45"/>
      <c r="L490" s="265"/>
      <c r="M490" s="163"/>
      <c r="N490" s="163" t="s">
        <v>701</v>
      </c>
      <c r="O490" s="196"/>
      <c r="P490" s="163" t="s">
        <v>702</v>
      </c>
      <c r="Q490" s="196"/>
      <c r="R490" s="163" t="s">
        <v>674</v>
      </c>
      <c r="S490" s="269"/>
      <c r="T490" s="45"/>
      <c r="U490" s="45"/>
      <c r="V490" s="265"/>
      <c r="W490" s="163"/>
      <c r="X490" s="163" t="s">
        <v>701</v>
      </c>
      <c r="Y490" s="196"/>
      <c r="Z490" s="163" t="s">
        <v>702</v>
      </c>
      <c r="AA490" s="196"/>
      <c r="AB490" s="163" t="s">
        <v>689</v>
      </c>
      <c r="AC490" s="269"/>
      <c r="AD490" s="45"/>
    </row>
    <row r="491" spans="1:30" ht="13.5" customHeight="1">
      <c r="B491" s="265"/>
      <c r="C491" s="196" t="s">
        <v>373</v>
      </c>
      <c r="D491" s="124" t="str">
        <f ca="1">IF(E497=FALSE,"",TEXT(OFFSET(Calcu!$B$225,0,H483*3),H487))</f>
        <v/>
      </c>
      <c r="E491" s="196" t="s">
        <v>374</v>
      </c>
      <c r="F491" s="124" t="str">
        <f ca="1">IF(E497=FALSE,"",TEXT(OFFSET(Calcu!$C$225,0,H483*3),H487))</f>
        <v/>
      </c>
      <c r="G491" s="196" t="s">
        <v>676</v>
      </c>
      <c r="H491" s="124" t="str">
        <f ca="1">IF(E497=FALSE,"",TEXT(OFFSET(Calcu!$D$225,0,H483*3),H487))</f>
        <v/>
      </c>
      <c r="I491" s="269"/>
      <c r="J491" s="45"/>
      <c r="K491" s="45"/>
      <c r="L491" s="265"/>
      <c r="M491" s="196" t="s">
        <v>373</v>
      </c>
      <c r="N491" s="124" t="str">
        <f ca="1">IF(O497=FALSE,"",TEXT(OFFSET(Calcu!$B$225,0,R483*3),R487))</f>
        <v/>
      </c>
      <c r="O491" s="196" t="s">
        <v>374</v>
      </c>
      <c r="P491" s="124" t="str">
        <f ca="1">IF(O497=FALSE,"",TEXT(OFFSET(Calcu!$C$225,0,R483*3),R487))</f>
        <v/>
      </c>
      <c r="Q491" s="196" t="s">
        <v>684</v>
      </c>
      <c r="R491" s="124" t="str">
        <f ca="1">IF(O497=FALSE,"",TEXT(OFFSET(Calcu!$D$225,0,R483*3),R487))</f>
        <v/>
      </c>
      <c r="S491" s="269"/>
      <c r="T491" s="45"/>
      <c r="U491" s="45"/>
      <c r="V491" s="265"/>
      <c r="W491" s="196" t="s">
        <v>373</v>
      </c>
      <c r="X491" s="124" t="str">
        <f ca="1">IF(Y497=FALSE,"",TEXT(OFFSET(Calcu!$B$225,0,AB483*3),AB487))</f>
        <v/>
      </c>
      <c r="Y491" s="196" t="s">
        <v>374</v>
      </c>
      <c r="Z491" s="124" t="str">
        <f ca="1">IF(Y497=FALSE,"",TEXT(OFFSET(Calcu!$C$225,0,AB483*3),AB487))</f>
        <v/>
      </c>
      <c r="AA491" s="196" t="s">
        <v>676</v>
      </c>
      <c r="AB491" s="124" t="str">
        <f ca="1">IF(Y497=FALSE,"",TEXT(OFFSET(Calcu!$D$225,0,AB483*3),AB487))</f>
        <v/>
      </c>
      <c r="AC491" s="269"/>
      <c r="AD491" s="45"/>
    </row>
    <row r="492" spans="1:30" ht="13.5" customHeight="1">
      <c r="B492" s="265"/>
      <c r="C492" s="196" t="s">
        <v>375</v>
      </c>
      <c r="D492" s="124" t="str">
        <f ca="1">IF(E497=FALSE,"",TEXT(OFFSET(Calcu!$B$226,0,H483*3),H487))</f>
        <v/>
      </c>
      <c r="E492" s="196" t="s">
        <v>376</v>
      </c>
      <c r="F492" s="124" t="str">
        <f ca="1">IF(E497=FALSE,"",TEXT(OFFSET(Calcu!$C$226,0,H483*3),H487))</f>
        <v/>
      </c>
      <c r="G492" s="196" t="s">
        <v>377</v>
      </c>
      <c r="H492" s="124" t="str">
        <f ca="1">IF(E497=FALSE,"",TEXT(OFFSET(Calcu!$D$226,0,H483*3),H487))</f>
        <v/>
      </c>
      <c r="I492" s="269"/>
      <c r="J492" s="45"/>
      <c r="K492" s="45"/>
      <c r="L492" s="265"/>
      <c r="M492" s="196" t="s">
        <v>375</v>
      </c>
      <c r="N492" s="124" t="str">
        <f ca="1">IF(O497=FALSE,"",TEXT(OFFSET(Calcu!$B$226,0,R483*3),R487))</f>
        <v/>
      </c>
      <c r="O492" s="196" t="s">
        <v>376</v>
      </c>
      <c r="P492" s="124" t="str">
        <f ca="1">IF(O497=FALSE,"",TEXT(OFFSET(Calcu!$C$226,0,R483*3),R487))</f>
        <v/>
      </c>
      <c r="Q492" s="196" t="s">
        <v>377</v>
      </c>
      <c r="R492" s="124" t="str">
        <f ca="1">IF(O497=FALSE,"",TEXT(OFFSET(Calcu!$D$226,0,R483*3),R487))</f>
        <v/>
      </c>
      <c r="S492" s="269"/>
      <c r="T492" s="45"/>
      <c r="U492" s="45"/>
      <c r="V492" s="265"/>
      <c r="W492" s="196" t="s">
        <v>375</v>
      </c>
      <c r="X492" s="124" t="str">
        <f ca="1">IF(Y497=FALSE,"",TEXT(OFFSET(Calcu!$B$226,0,AB483*3),AB487))</f>
        <v/>
      </c>
      <c r="Y492" s="196" t="s">
        <v>376</v>
      </c>
      <c r="Z492" s="124" t="str">
        <f ca="1">IF(Y497=FALSE,"",TEXT(OFFSET(Calcu!$C$226,0,AB483*3),AB487))</f>
        <v/>
      </c>
      <c r="AA492" s="196" t="s">
        <v>377</v>
      </c>
      <c r="AB492" s="124" t="str">
        <f ca="1">IF(Y497=FALSE,"",TEXT(OFFSET(Calcu!$D$226,0,AB483*3),AB487))</f>
        <v/>
      </c>
      <c r="AC492" s="269"/>
      <c r="AD492" s="45"/>
    </row>
    <row r="493" spans="1:30" ht="13.5" customHeight="1">
      <c r="B493" s="265"/>
      <c r="C493" s="196" t="s">
        <v>378</v>
      </c>
      <c r="D493" s="124" t="str">
        <f ca="1">IF(E497=FALSE,"",TEXT(OFFSET(Calcu!$B$227,0,H483*3),H487))</f>
        <v/>
      </c>
      <c r="E493" s="196" t="s">
        <v>379</v>
      </c>
      <c r="F493" s="124" t="str">
        <f ca="1">IF(E497=FALSE,"",TEXT(OFFSET(Calcu!$C$227,0,H483*3),H487))</f>
        <v/>
      </c>
      <c r="G493" s="196" t="s">
        <v>380</v>
      </c>
      <c r="H493" s="124" t="str">
        <f ca="1">IF(E497=FALSE,"",TEXT(OFFSET(Calcu!$D$227,0,H483*3),H487))</f>
        <v/>
      </c>
      <c r="I493" s="269"/>
      <c r="J493" s="45"/>
      <c r="K493" s="45"/>
      <c r="L493" s="265"/>
      <c r="M493" s="196" t="s">
        <v>378</v>
      </c>
      <c r="N493" s="124" t="str">
        <f ca="1">IF(O497=FALSE,"",TEXT(OFFSET(Calcu!$B$227,0,R483*3),R487))</f>
        <v/>
      </c>
      <c r="O493" s="196" t="s">
        <v>379</v>
      </c>
      <c r="P493" s="124" t="str">
        <f ca="1">IF(O497=FALSE,"",TEXT(OFFSET(Calcu!$C$227,0,R483*3),R487))</f>
        <v/>
      </c>
      <c r="Q493" s="196" t="s">
        <v>380</v>
      </c>
      <c r="R493" s="124" t="str">
        <f ca="1">IF(O497=FALSE,"",TEXT(OFFSET(Calcu!$D$227,0,R483*3),R487))</f>
        <v/>
      </c>
      <c r="S493" s="269"/>
      <c r="T493" s="45"/>
      <c r="U493" s="45"/>
      <c r="V493" s="265"/>
      <c r="W493" s="196" t="s">
        <v>378</v>
      </c>
      <c r="X493" s="124" t="str">
        <f ca="1">IF(Y497=FALSE,"",TEXT(OFFSET(Calcu!$B$227,0,AB483*3),AB487))</f>
        <v/>
      </c>
      <c r="Y493" s="196" t="s">
        <v>379</v>
      </c>
      <c r="Z493" s="124" t="str">
        <f ca="1">IF(Y497=FALSE,"",TEXT(OFFSET(Calcu!$C$227,0,AB483*3),AB487))</f>
        <v/>
      </c>
      <c r="AA493" s="196" t="s">
        <v>380</v>
      </c>
      <c r="AB493" s="124" t="str">
        <f ca="1">IF(Y497=FALSE,"",TEXT(OFFSET(Calcu!$D$227,0,AB483*3),AB487))</f>
        <v/>
      </c>
      <c r="AC493" s="269"/>
      <c r="AD493" s="45"/>
    </row>
    <row r="494" spans="1:30" ht="13.5" customHeight="1">
      <c r="B494" s="265"/>
      <c r="C494" s="196" t="s">
        <v>381</v>
      </c>
      <c r="D494" s="124" t="str">
        <f ca="1">IF(E497=FALSE,"",TEXT(OFFSET(Calcu!$B$228,0,H483*3),H487))</f>
        <v/>
      </c>
      <c r="E494" s="196" t="s">
        <v>382</v>
      </c>
      <c r="F494" s="124" t="str">
        <f ca="1">IF(E497=FALSE,"",TEXT(OFFSET(Calcu!$C$228,0,H483*3),H487))</f>
        <v/>
      </c>
      <c r="G494" s="196" t="s">
        <v>383</v>
      </c>
      <c r="H494" s="124" t="str">
        <f ca="1">IF(E497=FALSE,"",TEXT(OFFSET(Calcu!$D$228,0,H483*3),H487))</f>
        <v/>
      </c>
      <c r="I494" s="269"/>
      <c r="J494" s="45"/>
      <c r="K494" s="45"/>
      <c r="L494" s="265"/>
      <c r="M494" s="196" t="s">
        <v>381</v>
      </c>
      <c r="N494" s="124" t="str">
        <f ca="1">IF(O497=FALSE,"",TEXT(OFFSET(Calcu!$B$228,0,R483*3),R487))</f>
        <v/>
      </c>
      <c r="O494" s="196" t="s">
        <v>382</v>
      </c>
      <c r="P494" s="124" t="str">
        <f ca="1">IF(O497=FALSE,"",TEXT(OFFSET(Calcu!$C$228,0,R483*3),R487))</f>
        <v/>
      </c>
      <c r="Q494" s="196" t="s">
        <v>383</v>
      </c>
      <c r="R494" s="124" t="str">
        <f ca="1">IF(O497=FALSE,"",TEXT(OFFSET(Calcu!$D$228,0,R483*3),R487))</f>
        <v/>
      </c>
      <c r="S494" s="269"/>
      <c r="T494" s="45"/>
      <c r="U494" s="45"/>
      <c r="V494" s="265"/>
      <c r="W494" s="196" t="s">
        <v>381</v>
      </c>
      <c r="X494" s="124" t="str">
        <f ca="1">IF(Y497=FALSE,"",TEXT(OFFSET(Calcu!$B$228,0,AB483*3),AB487))</f>
        <v/>
      </c>
      <c r="Y494" s="196" t="s">
        <v>382</v>
      </c>
      <c r="Z494" s="124" t="str">
        <f ca="1">IF(Y497=FALSE,"",TEXT(OFFSET(Calcu!$C$228,0,AB483*3),AB487))</f>
        <v/>
      </c>
      <c r="AA494" s="196" t="s">
        <v>383</v>
      </c>
      <c r="AB494" s="124" t="str">
        <f ca="1">IF(Y497=FALSE,"",TEXT(OFFSET(Calcu!$D$228,0,AB483*3),AB487))</f>
        <v/>
      </c>
      <c r="AC494" s="269"/>
      <c r="AD494" s="45"/>
    </row>
    <row r="495" spans="1:30" ht="13.5" customHeight="1">
      <c r="B495" s="265"/>
      <c r="C495" s="196" t="s">
        <v>384</v>
      </c>
      <c r="D495" s="124" t="str">
        <f ca="1">IF(E497=FALSE,"",TEXT(OFFSET(Calcu!$B$229,0,H483*3),H487))</f>
        <v/>
      </c>
      <c r="E495" s="196" t="s">
        <v>385</v>
      </c>
      <c r="F495" s="124" t="str">
        <f ca="1">IF(E497=FALSE,"",TEXT(OFFSET(Calcu!$C$229,0,H483*3),H487))</f>
        <v/>
      </c>
      <c r="G495" s="196" t="s">
        <v>386</v>
      </c>
      <c r="H495" s="124" t="str">
        <f ca="1">IF(E497=FALSE,"",TEXT(OFFSET(Calcu!$D$229,0,H483*3),H487))</f>
        <v/>
      </c>
      <c r="I495" s="269"/>
      <c r="J495" s="45"/>
      <c r="K495" s="45"/>
      <c r="L495" s="265"/>
      <c r="M495" s="196" t="s">
        <v>384</v>
      </c>
      <c r="N495" s="124" t="str">
        <f ca="1">IF(O497=FALSE,"",TEXT(OFFSET(Calcu!$B$229,0,R483*3),R487))</f>
        <v/>
      </c>
      <c r="O495" s="196" t="s">
        <v>385</v>
      </c>
      <c r="P495" s="124" t="str">
        <f ca="1">IF(O497=FALSE,"",TEXT(OFFSET(Calcu!$C$229,0,R483*3),R487))</f>
        <v/>
      </c>
      <c r="Q495" s="196" t="s">
        <v>386</v>
      </c>
      <c r="R495" s="124" t="str">
        <f ca="1">IF(O497=FALSE,"",TEXT(OFFSET(Calcu!$D$229,0,R483*3),R487))</f>
        <v/>
      </c>
      <c r="S495" s="269"/>
      <c r="T495" s="45"/>
      <c r="U495" s="45"/>
      <c r="V495" s="265"/>
      <c r="W495" s="196" t="s">
        <v>384</v>
      </c>
      <c r="X495" s="124" t="str">
        <f ca="1">IF(Y497=FALSE,"",TEXT(OFFSET(Calcu!$B$229,0,AB483*3),AB487))</f>
        <v/>
      </c>
      <c r="Y495" s="196" t="s">
        <v>385</v>
      </c>
      <c r="Z495" s="124" t="str">
        <f ca="1">IF(Y497=FALSE,"",TEXT(OFFSET(Calcu!$C$229,0,AB483*3),AB487))</f>
        <v/>
      </c>
      <c r="AA495" s="196" t="s">
        <v>386</v>
      </c>
      <c r="AB495" s="124" t="str">
        <f ca="1">IF(Y497=FALSE,"",TEXT(OFFSET(Calcu!$D$229,0,AB483*3),AB487))</f>
        <v/>
      </c>
      <c r="AC495" s="269"/>
      <c r="AD495" s="45"/>
    </row>
    <row r="496" spans="1:30" ht="13.5" customHeight="1">
      <c r="B496" s="265"/>
      <c r="C496" s="196" t="s">
        <v>387</v>
      </c>
      <c r="D496" s="124" t="str">
        <f ca="1">IF(E497=FALSE,"",TEXT(OFFSET(Calcu!$B$230,0,H483*3),H487))</f>
        <v/>
      </c>
      <c r="E496" s="196" t="s">
        <v>388</v>
      </c>
      <c r="F496" s="124" t="str">
        <f ca="1">IF(E497=FALSE,"",TEXT(OFFSET(Calcu!$C$230,0,H483*3),H487))</f>
        <v/>
      </c>
      <c r="G496" s="196" t="s">
        <v>676</v>
      </c>
      <c r="H496" s="124" t="str">
        <f ca="1">IF(E497=FALSE,"",TEXT(OFFSET(Calcu!$D$230,0,H483*3),H487))</f>
        <v/>
      </c>
      <c r="I496" s="269"/>
      <c r="J496" s="45"/>
      <c r="K496" s="45"/>
      <c r="L496" s="265"/>
      <c r="M496" s="196" t="s">
        <v>387</v>
      </c>
      <c r="N496" s="124" t="str">
        <f ca="1">IF(O497=FALSE,"",TEXT(OFFSET(Calcu!$B$230,0,R483*3),R487))</f>
        <v/>
      </c>
      <c r="O496" s="196" t="s">
        <v>388</v>
      </c>
      <c r="P496" s="124" t="str">
        <f ca="1">IF(O497=FALSE,"",TEXT(OFFSET(Calcu!$C$230,0,R483*3),R487))</f>
        <v/>
      </c>
      <c r="Q496" s="196" t="s">
        <v>684</v>
      </c>
      <c r="R496" s="124" t="str">
        <f ca="1">IF(O497=FALSE,"",TEXT(OFFSET(Calcu!$D$230,0,R483*3),R487))</f>
        <v/>
      </c>
      <c r="S496" s="269"/>
      <c r="T496" s="45"/>
      <c r="U496" s="45"/>
      <c r="V496" s="265"/>
      <c r="W496" s="196" t="s">
        <v>387</v>
      </c>
      <c r="X496" s="124" t="str">
        <f ca="1">IF(Y497=FALSE,"",TEXT(OFFSET(Calcu!$B$230,0,AB483*3),AB487))</f>
        <v/>
      </c>
      <c r="Y496" s="196" t="s">
        <v>388</v>
      </c>
      <c r="Z496" s="124" t="str">
        <f ca="1">IF(Y497=FALSE,"",TEXT(OFFSET(Calcu!$C$230,0,AB483*3),AB487))</f>
        <v/>
      </c>
      <c r="AA496" s="196" t="s">
        <v>684</v>
      </c>
      <c r="AB496" s="124" t="str">
        <f ca="1">IF(Y497=FALSE,"",TEXT(OFFSET(Calcu!$D$230,0,AB483*3),AB487))</f>
        <v/>
      </c>
      <c r="AC496" s="269"/>
      <c r="AD496" s="45"/>
    </row>
    <row r="497" spans="1:30" ht="13.5" customHeight="1">
      <c r="B497" s="265"/>
      <c r="C497" s="196" t="s">
        <v>389</v>
      </c>
      <c r="D497" s="124" t="str">
        <f ca="1">IF(E497=FALSE,"",TEXT(OFFSET(Calcu!$B$231,0,H483*3),H487))</f>
        <v/>
      </c>
      <c r="E497" s="271" t="b">
        <f ca="1">OFFSET(Calcu!$AC$17,H483+1,0)</f>
        <v>0</v>
      </c>
      <c r="F497" s="28"/>
      <c r="G497" s="28"/>
      <c r="H497" s="28"/>
      <c r="I497" s="269"/>
      <c r="J497" s="45"/>
      <c r="K497" s="45"/>
      <c r="L497" s="265"/>
      <c r="M497" s="196" t="s">
        <v>389</v>
      </c>
      <c r="N497" s="124" t="str">
        <f ca="1">IF(O497=FALSE,"",TEXT(OFFSET(Calcu!$B$231,0,R483*3),R487))</f>
        <v/>
      </c>
      <c r="O497" s="271" t="b">
        <f ca="1">OFFSET(Calcu!$AC$17,R483+1,0)</f>
        <v>0</v>
      </c>
      <c r="P497" s="28"/>
      <c r="Q497" s="28"/>
      <c r="R497" s="28"/>
      <c r="S497" s="269"/>
      <c r="T497" s="45"/>
      <c r="U497" s="45"/>
      <c r="V497" s="265"/>
      <c r="W497" s="196" t="s">
        <v>389</v>
      </c>
      <c r="X497" s="124" t="str">
        <f ca="1">IF(Y497=FALSE,"",TEXT(OFFSET(Calcu!$B$231,0,AB483*3),AB487))</f>
        <v/>
      </c>
      <c r="Y497" s="271" t="b">
        <f ca="1">OFFSET(Calcu!$AC$17,AB483+1,0)</f>
        <v>0</v>
      </c>
      <c r="Z497" s="28"/>
      <c r="AA497" s="28"/>
      <c r="AB497" s="28"/>
      <c r="AC497" s="269"/>
      <c r="AD497" s="45"/>
    </row>
    <row r="498" spans="1:30" ht="13.5" customHeight="1">
      <c r="B498" s="272"/>
      <c r="C498" s="273"/>
      <c r="D498" s="273"/>
      <c r="E498" s="273"/>
      <c r="F498" s="273"/>
      <c r="G498" s="273"/>
      <c r="H498" s="274"/>
      <c r="I498" s="275"/>
      <c r="J498" s="45"/>
      <c r="K498" s="45"/>
      <c r="L498" s="272"/>
      <c r="M498" s="273"/>
      <c r="N498" s="273"/>
      <c r="O498" s="273"/>
      <c r="P498" s="273"/>
      <c r="Q498" s="273"/>
      <c r="R498" s="274"/>
      <c r="S498" s="275"/>
      <c r="T498" s="45"/>
      <c r="U498" s="45"/>
      <c r="V498" s="272"/>
      <c r="W498" s="273"/>
      <c r="X498" s="273"/>
      <c r="Y498" s="273"/>
      <c r="Z498" s="273"/>
      <c r="AA498" s="273"/>
      <c r="AB498" s="274"/>
      <c r="AC498" s="275"/>
      <c r="AD498" s="45"/>
    </row>
    <row r="499" spans="1:30" s="28" customFormat="1" ht="15" customHeight="1">
      <c r="A499" s="45"/>
      <c r="B499" s="261"/>
      <c r="C499" s="262"/>
      <c r="D499" s="262"/>
      <c r="E499" s="263"/>
      <c r="F499" s="263"/>
      <c r="G499" s="263"/>
      <c r="H499" s="263"/>
      <c r="I499" s="264"/>
      <c r="J499" s="25"/>
      <c r="K499" s="25"/>
      <c r="L499" s="261"/>
      <c r="M499" s="262"/>
      <c r="N499" s="262"/>
      <c r="O499" s="263"/>
      <c r="P499" s="263"/>
      <c r="Q499" s="263"/>
      <c r="R499" s="263"/>
      <c r="S499" s="264"/>
      <c r="T499" s="25"/>
      <c r="U499" s="25"/>
      <c r="V499" s="261"/>
      <c r="W499" s="262"/>
      <c r="X499" s="262"/>
      <c r="Y499" s="263"/>
      <c r="Z499" s="263"/>
      <c r="AA499" s="263"/>
      <c r="AB499" s="263"/>
      <c r="AC499" s="264"/>
      <c r="AD499" s="25"/>
    </row>
    <row r="500" spans="1:30" ht="13.5" customHeight="1">
      <c r="B500" s="265"/>
      <c r="C500" s="45" t="s">
        <v>696</v>
      </c>
      <c r="D500" s="28"/>
      <c r="E500" s="28"/>
      <c r="F500" s="25"/>
      <c r="G500" s="266" t="s">
        <v>686</v>
      </c>
      <c r="H500" s="267">
        <f>H483+3</f>
        <v>87</v>
      </c>
      <c r="I500" s="268"/>
      <c r="J500" s="25"/>
      <c r="K500" s="25"/>
      <c r="L500" s="265"/>
      <c r="M500" s="45" t="s">
        <v>696</v>
      </c>
      <c r="N500" s="28"/>
      <c r="O500" s="28"/>
      <c r="P500" s="25"/>
      <c r="Q500" s="266" t="s">
        <v>686</v>
      </c>
      <c r="R500" s="267">
        <f>H500+1</f>
        <v>88</v>
      </c>
      <c r="S500" s="268"/>
      <c r="T500" s="25"/>
      <c r="U500" s="25"/>
      <c r="V500" s="265"/>
      <c r="W500" s="45" t="s">
        <v>678</v>
      </c>
      <c r="X500" s="28"/>
      <c r="Y500" s="28"/>
      <c r="Z500" s="25"/>
      <c r="AA500" s="266" t="s">
        <v>686</v>
      </c>
      <c r="AB500" s="267">
        <f>R500+1</f>
        <v>89</v>
      </c>
      <c r="AC500" s="268"/>
      <c r="AD500" s="25"/>
    </row>
    <row r="501" spans="1:30" ht="13.5" customHeight="1">
      <c r="B501" s="265"/>
      <c r="C501" s="163"/>
      <c r="D501" s="126" t="s">
        <v>690</v>
      </c>
      <c r="E501" s="126" t="s">
        <v>679</v>
      </c>
      <c r="F501" s="126" t="s">
        <v>172</v>
      </c>
      <c r="G501" s="126" t="s">
        <v>687</v>
      </c>
      <c r="H501" s="126" t="s">
        <v>688</v>
      </c>
      <c r="I501" s="269"/>
      <c r="J501" s="45"/>
      <c r="K501" s="45"/>
      <c r="L501" s="265"/>
      <c r="M501" s="163"/>
      <c r="N501" s="126" t="s">
        <v>669</v>
      </c>
      <c r="O501" s="126" t="s">
        <v>697</v>
      </c>
      <c r="P501" s="126" t="s">
        <v>172</v>
      </c>
      <c r="Q501" s="126" t="s">
        <v>687</v>
      </c>
      <c r="R501" s="126" t="s">
        <v>688</v>
      </c>
      <c r="S501" s="269"/>
      <c r="T501" s="45"/>
      <c r="U501" s="45"/>
      <c r="V501" s="265"/>
      <c r="W501" s="163"/>
      <c r="X501" s="126" t="s">
        <v>669</v>
      </c>
      <c r="Y501" s="126" t="s">
        <v>679</v>
      </c>
      <c r="Z501" s="126" t="s">
        <v>172</v>
      </c>
      <c r="AA501" s="126" t="s">
        <v>687</v>
      </c>
      <c r="AB501" s="126" t="s">
        <v>688</v>
      </c>
      <c r="AC501" s="269"/>
      <c r="AD501" s="45"/>
    </row>
    <row r="502" spans="1:30" ht="13.5" customHeight="1">
      <c r="B502" s="265"/>
      <c r="C502" s="163" t="s">
        <v>691</v>
      </c>
      <c r="D502" s="124" t="e">
        <f ca="1">TEXT(OFFSET(Calcu!$P$17,H500+1,0),H503)</f>
        <v>#DIV/0!</v>
      </c>
      <c r="E502" s="124" t="e">
        <f ca="1">TEXT(OFFSET(Calcu!$Q$17,H500+1,0),H503)</f>
        <v>#N/A</v>
      </c>
      <c r="F502" s="195">
        <f ca="1">OFFSET(Calcu!$R$17,H500+1,0)</f>
        <v>0</v>
      </c>
      <c r="G502" s="124">
        <f ca="1">OFFSET(Calcu!$S$17,H500+1,0)</f>
        <v>0</v>
      </c>
      <c r="H502" s="124">
        <f ca="1">OFFSET(Calcu!$Y$17,H500+1,0)</f>
        <v>0</v>
      </c>
      <c r="I502" s="269"/>
      <c r="J502" s="45"/>
      <c r="K502" s="45"/>
      <c r="L502" s="265"/>
      <c r="M502" s="163" t="s">
        <v>691</v>
      </c>
      <c r="N502" s="124" t="e">
        <f ca="1">TEXT(OFFSET(Calcu!$P$17,R500+1,0),R503)</f>
        <v>#DIV/0!</v>
      </c>
      <c r="O502" s="124" t="e">
        <f ca="1">TEXT(OFFSET(Calcu!$Q$17,R500+1,0),R503)</f>
        <v>#N/A</v>
      </c>
      <c r="P502" s="195">
        <f ca="1">OFFSET(Calcu!$R$17,R500+1,0)</f>
        <v>0</v>
      </c>
      <c r="Q502" s="124">
        <f ca="1">OFFSET(Calcu!$S$17,R500+1,0)</f>
        <v>0</v>
      </c>
      <c r="R502" s="124">
        <f ca="1">OFFSET(Calcu!$Y$17,R500+1,0)</f>
        <v>0</v>
      </c>
      <c r="S502" s="269"/>
      <c r="T502" s="45"/>
      <c r="U502" s="45"/>
      <c r="V502" s="265"/>
      <c r="W502" s="163" t="s">
        <v>671</v>
      </c>
      <c r="X502" s="124" t="e">
        <f ca="1">TEXT(OFFSET(Calcu!$P$17,AB500+1,0),AB503)</f>
        <v>#DIV/0!</v>
      </c>
      <c r="Y502" s="124" t="e">
        <f ca="1">TEXT(OFFSET(Calcu!$Q$17,AB500+1,0),AB503)</f>
        <v>#N/A</v>
      </c>
      <c r="Z502" s="195">
        <f ca="1">OFFSET(Calcu!$R$17,AB500+1,0)</f>
        <v>0</v>
      </c>
      <c r="AA502" s="124">
        <f ca="1">OFFSET(Calcu!$S$17,AB500+1,0)</f>
        <v>0</v>
      </c>
      <c r="AB502" s="124">
        <f ca="1">OFFSET(Calcu!$Y$17,AB500+1,0)</f>
        <v>0</v>
      </c>
      <c r="AC502" s="269"/>
      <c r="AD502" s="45"/>
    </row>
    <row r="503" spans="1:30" ht="13.5" customHeight="1">
      <c r="B503" s="265"/>
      <c r="C503" s="163" t="s">
        <v>692</v>
      </c>
      <c r="D503" s="124" t="e">
        <f ca="1">TEXT(OFFSET(Calcu!$L$17,H500+1,0),H503)</f>
        <v>#DIV/0!</v>
      </c>
      <c r="E503" s="124" t="e">
        <f ca="1">TEXT(OFFSET(Calcu!$M$17,H500+1,0),H503)</f>
        <v>#DIV/0!</v>
      </c>
      <c r="F503" s="195">
        <f ca="1">OFFSET(Calcu!$I$17,H500+1,0)</f>
        <v>0</v>
      </c>
      <c r="G503" s="124"/>
      <c r="H503" s="270" t="e">
        <f ca="1">OFFSET(Calcu!$BE$17,H500+1,0)</f>
        <v>#N/A</v>
      </c>
      <c r="I503" s="269"/>
      <c r="J503" s="45"/>
      <c r="K503" s="45"/>
      <c r="L503" s="265"/>
      <c r="M503" s="163" t="s">
        <v>692</v>
      </c>
      <c r="N503" s="124" t="e">
        <f ca="1">TEXT(OFFSET(Calcu!$L$17,R500+1,0),R503)</f>
        <v>#DIV/0!</v>
      </c>
      <c r="O503" s="124" t="e">
        <f ca="1">TEXT(OFFSET(Calcu!$M$17,R500+1,0),R503)</f>
        <v>#DIV/0!</v>
      </c>
      <c r="P503" s="195">
        <f ca="1">OFFSET(Calcu!$I$17,R500+1,0)</f>
        <v>0</v>
      </c>
      <c r="Q503" s="124"/>
      <c r="R503" s="270" t="e">
        <f ca="1">OFFSET(Calcu!$BE$17,R500+1,0)</f>
        <v>#N/A</v>
      </c>
      <c r="S503" s="269"/>
      <c r="T503" s="45"/>
      <c r="U503" s="45"/>
      <c r="V503" s="265"/>
      <c r="W503" s="163" t="s">
        <v>681</v>
      </c>
      <c r="X503" s="124" t="e">
        <f ca="1">TEXT(OFFSET(Calcu!$L$17,AB500+1,0),AB503)</f>
        <v>#DIV/0!</v>
      </c>
      <c r="Y503" s="124" t="e">
        <f ca="1">TEXT(OFFSET(Calcu!$M$17,AB500+1,0),AB503)</f>
        <v>#DIV/0!</v>
      </c>
      <c r="Z503" s="195">
        <f ca="1">OFFSET(Calcu!$I$17,AB500+1,0)</f>
        <v>0</v>
      </c>
      <c r="AA503" s="124"/>
      <c r="AB503" s="270" t="e">
        <f ca="1">OFFSET(Calcu!$BE$17,AB500+1,0)</f>
        <v>#N/A</v>
      </c>
      <c r="AC503" s="269"/>
      <c r="AD503" s="45"/>
    </row>
    <row r="504" spans="1:30" ht="13.5" customHeight="1">
      <c r="B504" s="265"/>
      <c r="C504" s="163" t="s">
        <v>694</v>
      </c>
      <c r="D504" s="124" t="e">
        <f ca="1">TEXT(OFFSET(Calcu!$U$17,H500+1,0),H503)</f>
        <v>#DIV/0!</v>
      </c>
      <c r="E504" s="124" t="e">
        <f ca="1">TEXT(OFFSET(Calcu!$V$17,H500+1,0),H503)</f>
        <v>#N/A</v>
      </c>
      <c r="F504" s="195">
        <f ca="1">OFFSET(Calcu!$W$17,H500+1,0)</f>
        <v>0</v>
      </c>
      <c r="G504" s="124">
        <f ca="1">OFFSET(Calcu!$X$17,H500+1,0)</f>
        <v>0</v>
      </c>
      <c r="H504" s="270" t="e">
        <f ca="1">OFFSET(Calcu!$BF$17,H500+1,0)</f>
        <v>#N/A</v>
      </c>
      <c r="I504" s="269"/>
      <c r="J504" s="45"/>
      <c r="K504" s="45"/>
      <c r="L504" s="265"/>
      <c r="M504" s="163" t="s">
        <v>672</v>
      </c>
      <c r="N504" s="124" t="e">
        <f ca="1">TEXT(OFFSET(Calcu!$U$17,R500+1,0),R503)</f>
        <v>#DIV/0!</v>
      </c>
      <c r="O504" s="124" t="e">
        <f ca="1">TEXT(OFFSET(Calcu!$V$17,R500+1,0),R503)</f>
        <v>#N/A</v>
      </c>
      <c r="P504" s="195">
        <f ca="1">OFFSET(Calcu!$W$17,R500+1,0)</f>
        <v>0</v>
      </c>
      <c r="Q504" s="124">
        <f ca="1">OFFSET(Calcu!$X$17,R500+1,0)</f>
        <v>0</v>
      </c>
      <c r="R504" s="270" t="e">
        <f ca="1">OFFSET(Calcu!$BF$17,R500+1,0)</f>
        <v>#N/A</v>
      </c>
      <c r="S504" s="269"/>
      <c r="T504" s="45"/>
      <c r="U504" s="45"/>
      <c r="V504" s="265"/>
      <c r="W504" s="163" t="s">
        <v>685</v>
      </c>
      <c r="X504" s="124" t="e">
        <f ca="1">TEXT(OFFSET(Calcu!$U$17,AB500+1,0),AB503)</f>
        <v>#DIV/0!</v>
      </c>
      <c r="Y504" s="124" t="e">
        <f ca="1">TEXT(OFFSET(Calcu!$V$17,AB500+1,0),AB503)</f>
        <v>#N/A</v>
      </c>
      <c r="Z504" s="195">
        <f ca="1">OFFSET(Calcu!$W$17,AB500+1,0)</f>
        <v>0</v>
      </c>
      <c r="AA504" s="124">
        <f ca="1">OFFSET(Calcu!$X$17,AB500+1,0)</f>
        <v>0</v>
      </c>
      <c r="AB504" s="270" t="e">
        <f ca="1">OFFSET(Calcu!$BF$17,AB500+1,0)</f>
        <v>#N/A</v>
      </c>
      <c r="AC504" s="269"/>
      <c r="AD504" s="45"/>
    </row>
    <row r="505" spans="1:30" ht="13.5" customHeight="1">
      <c r="B505" s="265"/>
      <c r="C505" s="28"/>
      <c r="D505" s="28"/>
      <c r="E505" s="28"/>
      <c r="F505" s="28"/>
      <c r="G505" s="28"/>
      <c r="H505" s="45"/>
      <c r="I505" s="269"/>
      <c r="J505" s="45"/>
      <c r="K505" s="45"/>
      <c r="L505" s="265"/>
      <c r="M505" s="28"/>
      <c r="N505" s="28"/>
      <c r="O505" s="28"/>
      <c r="P505" s="28"/>
      <c r="Q505" s="28"/>
      <c r="R505" s="45"/>
      <c r="S505" s="269"/>
      <c r="T505" s="45"/>
      <c r="U505" s="45"/>
      <c r="V505" s="265"/>
      <c r="W505" s="28"/>
      <c r="X505" s="28"/>
      <c r="Y505" s="28"/>
      <c r="Z505" s="28"/>
      <c r="AA505" s="28"/>
      <c r="AB505" s="45"/>
      <c r="AC505" s="269"/>
      <c r="AD505" s="45"/>
    </row>
    <row r="506" spans="1:30" ht="13.5" customHeight="1">
      <c r="B506" s="265"/>
      <c r="C506" s="45" t="s">
        <v>693</v>
      </c>
      <c r="D506" s="28"/>
      <c r="E506" s="28"/>
      <c r="F506" s="28"/>
      <c r="G506" s="28"/>
      <c r="H506" s="45"/>
      <c r="I506" s="269"/>
      <c r="J506" s="45"/>
      <c r="K506" s="45"/>
      <c r="L506" s="265"/>
      <c r="M506" s="45" t="s">
        <v>673</v>
      </c>
      <c r="N506" s="28"/>
      <c r="O506" s="28"/>
      <c r="P506" s="28"/>
      <c r="Q506" s="28"/>
      <c r="R506" s="45"/>
      <c r="S506" s="269"/>
      <c r="T506" s="45"/>
      <c r="U506" s="45"/>
      <c r="V506" s="265"/>
      <c r="W506" s="45" t="s">
        <v>673</v>
      </c>
      <c r="X506" s="28"/>
      <c r="Y506" s="28"/>
      <c r="Z506" s="28"/>
      <c r="AA506" s="28"/>
      <c r="AB506" s="45"/>
      <c r="AC506" s="269"/>
      <c r="AD506" s="45"/>
    </row>
    <row r="507" spans="1:30" ht="13.5" customHeight="1">
      <c r="B507" s="265"/>
      <c r="C507" s="163"/>
      <c r="D507" s="163" t="s">
        <v>701</v>
      </c>
      <c r="E507" s="196"/>
      <c r="F507" s="163" t="s">
        <v>702</v>
      </c>
      <c r="G507" s="196"/>
      <c r="H507" s="163" t="s">
        <v>689</v>
      </c>
      <c r="I507" s="269"/>
      <c r="J507" s="45"/>
      <c r="K507" s="45"/>
      <c r="L507" s="265"/>
      <c r="M507" s="163"/>
      <c r="N507" s="163" t="s">
        <v>701</v>
      </c>
      <c r="O507" s="196"/>
      <c r="P507" s="163" t="s">
        <v>702</v>
      </c>
      <c r="Q507" s="196"/>
      <c r="R507" s="163" t="s">
        <v>689</v>
      </c>
      <c r="S507" s="269"/>
      <c r="T507" s="45"/>
      <c r="U507" s="45"/>
      <c r="V507" s="265"/>
      <c r="W507" s="163"/>
      <c r="X507" s="163" t="s">
        <v>701</v>
      </c>
      <c r="Y507" s="196"/>
      <c r="Z507" s="163" t="s">
        <v>702</v>
      </c>
      <c r="AA507" s="196"/>
      <c r="AB507" s="163" t="s">
        <v>674</v>
      </c>
      <c r="AC507" s="269"/>
      <c r="AD507" s="45"/>
    </row>
    <row r="508" spans="1:30" ht="13.5" customHeight="1">
      <c r="B508" s="265"/>
      <c r="C508" s="196" t="s">
        <v>373</v>
      </c>
      <c r="D508" s="124" t="str">
        <f ca="1">IF(E514=FALSE,"",TEXT(OFFSET(Calcu!$B$225,0,H500*3),H504))</f>
        <v/>
      </c>
      <c r="E508" s="196" t="s">
        <v>374</v>
      </c>
      <c r="F508" s="124" t="str">
        <f ca="1">IF(E514=FALSE,"",TEXT(OFFSET(Calcu!$C$225,0,H500*3),H504))</f>
        <v/>
      </c>
      <c r="G508" s="196" t="s">
        <v>684</v>
      </c>
      <c r="H508" s="124" t="str">
        <f ca="1">IF(E514=FALSE,"",TEXT(OFFSET(Calcu!$D$225,0,H500*3),H504))</f>
        <v/>
      </c>
      <c r="I508" s="269"/>
      <c r="J508" s="45"/>
      <c r="K508" s="45"/>
      <c r="L508" s="265"/>
      <c r="M508" s="196" t="s">
        <v>373</v>
      </c>
      <c r="N508" s="124" t="str">
        <f ca="1">IF(O514=FALSE,"",TEXT(OFFSET(Calcu!$B$225,0,R500*3),R504))</f>
        <v/>
      </c>
      <c r="O508" s="196" t="s">
        <v>374</v>
      </c>
      <c r="P508" s="124" t="str">
        <f ca="1">IF(O514=FALSE,"",TEXT(OFFSET(Calcu!$C$225,0,R500*3),R504))</f>
        <v/>
      </c>
      <c r="Q508" s="196" t="s">
        <v>684</v>
      </c>
      <c r="R508" s="124" t="str">
        <f ca="1">IF(O514=FALSE,"",TEXT(OFFSET(Calcu!$D$225,0,R500*3),R504))</f>
        <v/>
      </c>
      <c r="S508" s="269"/>
      <c r="T508" s="45"/>
      <c r="U508" s="45"/>
      <c r="V508" s="265"/>
      <c r="W508" s="196" t="s">
        <v>373</v>
      </c>
      <c r="X508" s="124" t="str">
        <f ca="1">IF(Y514=FALSE,"",TEXT(OFFSET(Calcu!$B$225,0,AB500*3),AB504))</f>
        <v/>
      </c>
      <c r="Y508" s="196" t="s">
        <v>374</v>
      </c>
      <c r="Z508" s="124" t="str">
        <f ca="1">IF(Y514=FALSE,"",TEXT(OFFSET(Calcu!$C$225,0,AB500*3),AB504))</f>
        <v/>
      </c>
      <c r="AA508" s="196" t="s">
        <v>684</v>
      </c>
      <c r="AB508" s="124" t="str">
        <f ca="1">IF(Y514=FALSE,"",TEXT(OFFSET(Calcu!$D$225,0,AB500*3),AB504))</f>
        <v/>
      </c>
      <c r="AC508" s="269"/>
      <c r="AD508" s="45"/>
    </row>
    <row r="509" spans="1:30" ht="13.5" customHeight="1">
      <c r="B509" s="265"/>
      <c r="C509" s="196" t="s">
        <v>375</v>
      </c>
      <c r="D509" s="124" t="str">
        <f ca="1">IF(E514=FALSE,"",TEXT(OFFSET(Calcu!$B$226,0,H500*3),H504))</f>
        <v/>
      </c>
      <c r="E509" s="196" t="s">
        <v>376</v>
      </c>
      <c r="F509" s="124" t="str">
        <f ca="1">IF(E514=FALSE,"",TEXT(OFFSET(Calcu!$C$226,0,H500*3),H504))</f>
        <v/>
      </c>
      <c r="G509" s="196" t="s">
        <v>377</v>
      </c>
      <c r="H509" s="124" t="str">
        <f ca="1">IF(E514=FALSE,"",TEXT(OFFSET(Calcu!$D$226,0,H500*3),H504))</f>
        <v/>
      </c>
      <c r="I509" s="269"/>
      <c r="J509" s="45"/>
      <c r="K509" s="45"/>
      <c r="L509" s="265"/>
      <c r="M509" s="196" t="s">
        <v>375</v>
      </c>
      <c r="N509" s="124" t="str">
        <f ca="1">IF(O514=FALSE,"",TEXT(OFFSET(Calcu!$B$226,0,R500*3),R504))</f>
        <v/>
      </c>
      <c r="O509" s="196" t="s">
        <v>376</v>
      </c>
      <c r="P509" s="124" t="str">
        <f ca="1">IF(O514=FALSE,"",TEXT(OFFSET(Calcu!$C$226,0,R500*3),R504))</f>
        <v/>
      </c>
      <c r="Q509" s="196" t="s">
        <v>377</v>
      </c>
      <c r="R509" s="124" t="str">
        <f ca="1">IF(O514=FALSE,"",TEXT(OFFSET(Calcu!$D$226,0,R500*3),R504))</f>
        <v/>
      </c>
      <c r="S509" s="269"/>
      <c r="T509" s="45"/>
      <c r="U509" s="45"/>
      <c r="V509" s="265"/>
      <c r="W509" s="196" t="s">
        <v>375</v>
      </c>
      <c r="X509" s="124" t="str">
        <f ca="1">IF(Y514=FALSE,"",TEXT(OFFSET(Calcu!$B$226,0,AB500*3),AB504))</f>
        <v/>
      </c>
      <c r="Y509" s="196" t="s">
        <v>376</v>
      </c>
      <c r="Z509" s="124" t="str">
        <f ca="1">IF(Y514=FALSE,"",TEXT(OFFSET(Calcu!$C$226,0,AB500*3),AB504))</f>
        <v/>
      </c>
      <c r="AA509" s="196" t="s">
        <v>377</v>
      </c>
      <c r="AB509" s="124" t="str">
        <f ca="1">IF(Y514=FALSE,"",TEXT(OFFSET(Calcu!$D$226,0,AB500*3),AB504))</f>
        <v/>
      </c>
      <c r="AC509" s="269"/>
      <c r="AD509" s="45"/>
    </row>
    <row r="510" spans="1:30" ht="13.5" customHeight="1">
      <c r="B510" s="265"/>
      <c r="C510" s="196" t="s">
        <v>378</v>
      </c>
      <c r="D510" s="124" t="str">
        <f ca="1">IF(E514=FALSE,"",TEXT(OFFSET(Calcu!$B$227,0,H500*3),H504))</f>
        <v/>
      </c>
      <c r="E510" s="196" t="s">
        <v>379</v>
      </c>
      <c r="F510" s="124" t="str">
        <f ca="1">IF(E514=FALSE,"",TEXT(OFFSET(Calcu!$C$227,0,H500*3),H504))</f>
        <v/>
      </c>
      <c r="G510" s="196" t="s">
        <v>380</v>
      </c>
      <c r="H510" s="124" t="str">
        <f ca="1">IF(E514=FALSE,"",TEXT(OFFSET(Calcu!$D$227,0,H500*3),H504))</f>
        <v/>
      </c>
      <c r="I510" s="269"/>
      <c r="J510" s="45"/>
      <c r="K510" s="45"/>
      <c r="L510" s="265"/>
      <c r="M510" s="196" t="s">
        <v>378</v>
      </c>
      <c r="N510" s="124" t="str">
        <f ca="1">IF(O514=FALSE,"",TEXT(OFFSET(Calcu!$B$227,0,R500*3),R504))</f>
        <v/>
      </c>
      <c r="O510" s="196" t="s">
        <v>379</v>
      </c>
      <c r="P510" s="124" t="str">
        <f ca="1">IF(O514=FALSE,"",TEXT(OFFSET(Calcu!$C$227,0,R500*3),R504))</f>
        <v/>
      </c>
      <c r="Q510" s="196" t="s">
        <v>380</v>
      </c>
      <c r="R510" s="124" t="str">
        <f ca="1">IF(O514=FALSE,"",TEXT(OFFSET(Calcu!$D$227,0,R500*3),R504))</f>
        <v/>
      </c>
      <c r="S510" s="269"/>
      <c r="T510" s="45"/>
      <c r="U510" s="45"/>
      <c r="V510" s="265"/>
      <c r="W510" s="196" t="s">
        <v>378</v>
      </c>
      <c r="X510" s="124" t="str">
        <f ca="1">IF(Y514=FALSE,"",TEXT(OFFSET(Calcu!$B$227,0,AB500*3),AB504))</f>
        <v/>
      </c>
      <c r="Y510" s="196" t="s">
        <v>379</v>
      </c>
      <c r="Z510" s="124" t="str">
        <f ca="1">IF(Y514=FALSE,"",TEXT(OFFSET(Calcu!$C$227,0,AB500*3),AB504))</f>
        <v/>
      </c>
      <c r="AA510" s="196" t="s">
        <v>380</v>
      </c>
      <c r="AB510" s="124" t="str">
        <f ca="1">IF(Y514=FALSE,"",TEXT(OFFSET(Calcu!$D$227,0,AB500*3),AB504))</f>
        <v/>
      </c>
      <c r="AC510" s="269"/>
      <c r="AD510" s="45"/>
    </row>
    <row r="511" spans="1:30" ht="13.5" customHeight="1">
      <c r="B511" s="265"/>
      <c r="C511" s="196" t="s">
        <v>381</v>
      </c>
      <c r="D511" s="124" t="str">
        <f ca="1">IF(E514=FALSE,"",TEXT(OFFSET(Calcu!$B$228,0,H500*3),H504))</f>
        <v/>
      </c>
      <c r="E511" s="196" t="s">
        <v>382</v>
      </c>
      <c r="F511" s="124" t="str">
        <f ca="1">IF(E514=FALSE,"",TEXT(OFFSET(Calcu!$C$228,0,H500*3),H504))</f>
        <v/>
      </c>
      <c r="G511" s="196" t="s">
        <v>383</v>
      </c>
      <c r="H511" s="124" t="str">
        <f ca="1">IF(E514=FALSE,"",TEXT(OFFSET(Calcu!$D$228,0,H500*3),H504))</f>
        <v/>
      </c>
      <c r="I511" s="269"/>
      <c r="J511" s="45"/>
      <c r="K511" s="45"/>
      <c r="L511" s="265"/>
      <c r="M511" s="196" t="s">
        <v>381</v>
      </c>
      <c r="N511" s="124" t="str">
        <f ca="1">IF(O514=FALSE,"",TEXT(OFFSET(Calcu!$B$228,0,R500*3),R504))</f>
        <v/>
      </c>
      <c r="O511" s="196" t="s">
        <v>382</v>
      </c>
      <c r="P511" s="124" t="str">
        <f ca="1">IF(O514=FALSE,"",TEXT(OFFSET(Calcu!$C$228,0,R500*3),R504))</f>
        <v/>
      </c>
      <c r="Q511" s="196" t="s">
        <v>383</v>
      </c>
      <c r="R511" s="124" t="str">
        <f ca="1">IF(O514=FALSE,"",TEXT(OFFSET(Calcu!$D$228,0,R500*3),R504))</f>
        <v/>
      </c>
      <c r="S511" s="269"/>
      <c r="T511" s="45"/>
      <c r="U511" s="45"/>
      <c r="V511" s="265"/>
      <c r="W511" s="196" t="s">
        <v>381</v>
      </c>
      <c r="X511" s="124" t="str">
        <f ca="1">IF(Y514=FALSE,"",TEXT(OFFSET(Calcu!$B$228,0,AB500*3),AB504))</f>
        <v/>
      </c>
      <c r="Y511" s="196" t="s">
        <v>382</v>
      </c>
      <c r="Z511" s="124" t="str">
        <f ca="1">IF(Y514=FALSE,"",TEXT(OFFSET(Calcu!$C$228,0,AB500*3),AB504))</f>
        <v/>
      </c>
      <c r="AA511" s="196" t="s">
        <v>383</v>
      </c>
      <c r="AB511" s="124" t="str">
        <f ca="1">IF(Y514=FALSE,"",TEXT(OFFSET(Calcu!$D$228,0,AB500*3),AB504))</f>
        <v/>
      </c>
      <c r="AC511" s="269"/>
      <c r="AD511" s="45"/>
    </row>
    <row r="512" spans="1:30" ht="13.5" customHeight="1">
      <c r="B512" s="265"/>
      <c r="C512" s="196" t="s">
        <v>384</v>
      </c>
      <c r="D512" s="124" t="str">
        <f ca="1">IF(E514=FALSE,"",TEXT(OFFSET(Calcu!$B$229,0,H500*3),H504))</f>
        <v/>
      </c>
      <c r="E512" s="196" t="s">
        <v>385</v>
      </c>
      <c r="F512" s="124" t="str">
        <f ca="1">IF(E514=FALSE,"",TEXT(OFFSET(Calcu!$C$229,0,H500*3),H504))</f>
        <v/>
      </c>
      <c r="G512" s="196" t="s">
        <v>386</v>
      </c>
      <c r="H512" s="124" t="str">
        <f ca="1">IF(E514=FALSE,"",TEXT(OFFSET(Calcu!$D$229,0,H500*3),H504))</f>
        <v/>
      </c>
      <c r="I512" s="269"/>
      <c r="J512" s="45"/>
      <c r="K512" s="45"/>
      <c r="L512" s="265"/>
      <c r="M512" s="196" t="s">
        <v>384</v>
      </c>
      <c r="N512" s="124" t="str">
        <f ca="1">IF(O514=FALSE,"",TEXT(OFFSET(Calcu!$B$229,0,R500*3),R504))</f>
        <v/>
      </c>
      <c r="O512" s="196" t="s">
        <v>385</v>
      </c>
      <c r="P512" s="124" t="str">
        <f ca="1">IF(O514=FALSE,"",TEXT(OFFSET(Calcu!$C$229,0,R500*3),R504))</f>
        <v/>
      </c>
      <c r="Q512" s="196" t="s">
        <v>386</v>
      </c>
      <c r="R512" s="124" t="str">
        <f ca="1">IF(O514=FALSE,"",TEXT(OFFSET(Calcu!$D$229,0,R500*3),R504))</f>
        <v/>
      </c>
      <c r="S512" s="269"/>
      <c r="T512" s="45"/>
      <c r="U512" s="45"/>
      <c r="V512" s="265"/>
      <c r="W512" s="196" t="s">
        <v>384</v>
      </c>
      <c r="X512" s="124" t="str">
        <f ca="1">IF(Y514=FALSE,"",TEXT(OFFSET(Calcu!$B$229,0,AB500*3),AB504))</f>
        <v/>
      </c>
      <c r="Y512" s="196" t="s">
        <v>385</v>
      </c>
      <c r="Z512" s="124" t="str">
        <f ca="1">IF(Y514=FALSE,"",TEXT(OFFSET(Calcu!$C$229,0,AB500*3),AB504))</f>
        <v/>
      </c>
      <c r="AA512" s="196" t="s">
        <v>386</v>
      </c>
      <c r="AB512" s="124" t="str">
        <f ca="1">IF(Y514=FALSE,"",TEXT(OFFSET(Calcu!$D$229,0,AB500*3),AB504))</f>
        <v/>
      </c>
      <c r="AC512" s="269"/>
      <c r="AD512" s="45"/>
    </row>
    <row r="513" spans="1:30" ht="13.5" customHeight="1">
      <c r="B513" s="265"/>
      <c r="C513" s="196" t="s">
        <v>387</v>
      </c>
      <c r="D513" s="124" t="str">
        <f ca="1">IF(E514=FALSE,"",TEXT(OFFSET(Calcu!$B$230,0,H500*3),H504))</f>
        <v/>
      </c>
      <c r="E513" s="196" t="s">
        <v>388</v>
      </c>
      <c r="F513" s="124" t="str">
        <f ca="1">IF(E514=FALSE,"",TEXT(OFFSET(Calcu!$C$230,0,H500*3),H504))</f>
        <v/>
      </c>
      <c r="G513" s="196" t="s">
        <v>684</v>
      </c>
      <c r="H513" s="124" t="str">
        <f ca="1">IF(E514=FALSE,"",TEXT(OFFSET(Calcu!$D$230,0,H500*3),H504))</f>
        <v/>
      </c>
      <c r="I513" s="269"/>
      <c r="J513" s="45"/>
      <c r="K513" s="45"/>
      <c r="L513" s="265"/>
      <c r="M513" s="196" t="s">
        <v>387</v>
      </c>
      <c r="N513" s="124" t="str">
        <f ca="1">IF(O514=FALSE,"",TEXT(OFFSET(Calcu!$B$230,0,R500*3),R504))</f>
        <v/>
      </c>
      <c r="O513" s="196" t="s">
        <v>388</v>
      </c>
      <c r="P513" s="124" t="str">
        <f ca="1">IF(O514=FALSE,"",TEXT(OFFSET(Calcu!$C$230,0,R500*3),R504))</f>
        <v/>
      </c>
      <c r="Q513" s="196" t="s">
        <v>684</v>
      </c>
      <c r="R513" s="124" t="str">
        <f ca="1">IF(O514=FALSE,"",TEXT(OFFSET(Calcu!$D$230,0,R500*3),R504))</f>
        <v/>
      </c>
      <c r="S513" s="269"/>
      <c r="T513" s="45"/>
      <c r="U513" s="45"/>
      <c r="V513" s="265"/>
      <c r="W513" s="196" t="s">
        <v>387</v>
      </c>
      <c r="X513" s="124" t="str">
        <f ca="1">IF(Y514=FALSE,"",TEXT(OFFSET(Calcu!$B$230,0,AB500*3),AB504))</f>
        <v/>
      </c>
      <c r="Y513" s="196" t="s">
        <v>388</v>
      </c>
      <c r="Z513" s="124" t="str">
        <f ca="1">IF(Y514=FALSE,"",TEXT(OFFSET(Calcu!$C$230,0,AB500*3),AB504))</f>
        <v/>
      </c>
      <c r="AA513" s="196" t="s">
        <v>684</v>
      </c>
      <c r="AB513" s="124" t="str">
        <f ca="1">IF(Y514=FALSE,"",TEXT(OFFSET(Calcu!$D$230,0,AB500*3),AB504))</f>
        <v/>
      </c>
      <c r="AC513" s="269"/>
      <c r="AD513" s="45"/>
    </row>
    <row r="514" spans="1:30" ht="13.5" customHeight="1">
      <c r="B514" s="265"/>
      <c r="C514" s="196" t="s">
        <v>389</v>
      </c>
      <c r="D514" s="124" t="str">
        <f ca="1">IF(E514=FALSE,"",TEXT(OFFSET(Calcu!$B$231,0,H500*3),H504))</f>
        <v/>
      </c>
      <c r="E514" s="271" t="b">
        <f ca="1">OFFSET(Calcu!$AC$17,H500+1,0)</f>
        <v>0</v>
      </c>
      <c r="F514" s="28"/>
      <c r="G514" s="28"/>
      <c r="H514" s="28"/>
      <c r="I514" s="269"/>
      <c r="J514" s="45"/>
      <c r="K514" s="45"/>
      <c r="L514" s="265"/>
      <c r="M514" s="196" t="s">
        <v>389</v>
      </c>
      <c r="N514" s="124" t="str">
        <f ca="1">IF(O514=FALSE,"",TEXT(OFFSET(Calcu!$B$231,0,R500*3),R504))</f>
        <v/>
      </c>
      <c r="O514" s="271" t="b">
        <f ca="1">OFFSET(Calcu!$AC$17,R500+1,0)</f>
        <v>0</v>
      </c>
      <c r="P514" s="28"/>
      <c r="Q514" s="28"/>
      <c r="R514" s="28"/>
      <c r="S514" s="269"/>
      <c r="T514" s="45"/>
      <c r="U514" s="45"/>
      <c r="V514" s="265"/>
      <c r="W514" s="196" t="s">
        <v>389</v>
      </c>
      <c r="X514" s="124" t="str">
        <f ca="1">IF(Y514=FALSE,"",TEXT(OFFSET(Calcu!$B$231,0,AB500*3),AB504))</f>
        <v/>
      </c>
      <c r="Y514" s="271" t="b">
        <f ca="1">OFFSET(Calcu!$AC$17,AB500+1,0)</f>
        <v>0</v>
      </c>
      <c r="Z514" s="28"/>
      <c r="AA514" s="28"/>
      <c r="AB514" s="28"/>
      <c r="AC514" s="269"/>
      <c r="AD514" s="45"/>
    </row>
    <row r="515" spans="1:30" ht="13.5" customHeight="1">
      <c r="B515" s="272"/>
      <c r="C515" s="273"/>
      <c r="D515" s="273"/>
      <c r="E515" s="273"/>
      <c r="F515" s="273"/>
      <c r="G515" s="273"/>
      <c r="H515" s="274"/>
      <c r="I515" s="275"/>
      <c r="J515" s="45"/>
      <c r="K515" s="45"/>
      <c r="L515" s="272"/>
      <c r="M515" s="273"/>
      <c r="N515" s="273"/>
      <c r="O515" s="273"/>
      <c r="P515" s="273"/>
      <c r="Q515" s="273"/>
      <c r="R515" s="274"/>
      <c r="S515" s="275"/>
      <c r="T515" s="45"/>
      <c r="U515" s="45"/>
      <c r="V515" s="272"/>
      <c r="W515" s="273"/>
      <c r="X515" s="273"/>
      <c r="Y515" s="273"/>
      <c r="Z515" s="273"/>
      <c r="AA515" s="273"/>
      <c r="AB515" s="274"/>
      <c r="AC515" s="275"/>
      <c r="AD515" s="45"/>
    </row>
    <row r="516" spans="1:30" s="28" customFormat="1" ht="15" customHeight="1">
      <c r="A516" s="45"/>
      <c r="B516" s="261"/>
      <c r="C516" s="262"/>
      <c r="D516" s="262"/>
      <c r="E516" s="263"/>
      <c r="F516" s="263"/>
      <c r="G516" s="263"/>
      <c r="H516" s="263"/>
      <c r="I516" s="264"/>
      <c r="J516" s="25"/>
      <c r="K516" s="25"/>
      <c r="L516" s="261"/>
      <c r="M516" s="262"/>
      <c r="N516" s="262"/>
      <c r="O516" s="263"/>
      <c r="P516" s="263"/>
      <c r="Q516" s="263"/>
      <c r="R516" s="263"/>
      <c r="S516" s="264"/>
      <c r="T516" s="25"/>
      <c r="U516" s="25"/>
      <c r="V516" s="261"/>
      <c r="W516" s="262"/>
      <c r="X516" s="262"/>
      <c r="Y516" s="263"/>
      <c r="Z516" s="263"/>
      <c r="AA516" s="263"/>
      <c r="AB516" s="263"/>
      <c r="AC516" s="264"/>
      <c r="AD516" s="25"/>
    </row>
    <row r="517" spans="1:30" ht="13.5" customHeight="1">
      <c r="B517" s="265"/>
      <c r="C517" s="45" t="s">
        <v>696</v>
      </c>
      <c r="D517" s="28"/>
      <c r="E517" s="28"/>
      <c r="F517" s="25"/>
      <c r="G517" s="266" t="s">
        <v>663</v>
      </c>
      <c r="H517" s="267">
        <f>H500+3</f>
        <v>90</v>
      </c>
      <c r="I517" s="268"/>
      <c r="J517" s="25"/>
      <c r="K517" s="25"/>
      <c r="L517" s="265"/>
      <c r="M517" s="45" t="s">
        <v>696</v>
      </c>
      <c r="N517" s="28"/>
      <c r="O517" s="28"/>
      <c r="P517" s="25"/>
      <c r="Q517" s="266" t="s">
        <v>686</v>
      </c>
      <c r="R517" s="267">
        <f>H517+1</f>
        <v>91</v>
      </c>
      <c r="S517" s="268"/>
      <c r="T517" s="25"/>
      <c r="U517" s="25"/>
      <c r="V517" s="265"/>
      <c r="W517" s="45" t="s">
        <v>696</v>
      </c>
      <c r="X517" s="28"/>
      <c r="Y517" s="28"/>
      <c r="Z517" s="25"/>
      <c r="AA517" s="266" t="s">
        <v>686</v>
      </c>
      <c r="AB517" s="267">
        <f>R517+1</f>
        <v>92</v>
      </c>
      <c r="AC517" s="268"/>
      <c r="AD517" s="25"/>
    </row>
    <row r="518" spans="1:30" ht="13.5" customHeight="1">
      <c r="B518" s="265"/>
      <c r="C518" s="163"/>
      <c r="D518" s="126" t="s">
        <v>690</v>
      </c>
      <c r="E518" s="126" t="s">
        <v>697</v>
      </c>
      <c r="F518" s="126" t="s">
        <v>172</v>
      </c>
      <c r="G518" s="126" t="s">
        <v>687</v>
      </c>
      <c r="H518" s="126" t="s">
        <v>688</v>
      </c>
      <c r="I518" s="269"/>
      <c r="J518" s="45"/>
      <c r="K518" s="45"/>
      <c r="L518" s="265"/>
      <c r="M518" s="163"/>
      <c r="N518" s="126" t="s">
        <v>690</v>
      </c>
      <c r="O518" s="126" t="s">
        <v>679</v>
      </c>
      <c r="P518" s="126" t="s">
        <v>172</v>
      </c>
      <c r="Q518" s="126" t="s">
        <v>687</v>
      </c>
      <c r="R518" s="126" t="s">
        <v>688</v>
      </c>
      <c r="S518" s="269"/>
      <c r="T518" s="45"/>
      <c r="U518" s="45"/>
      <c r="V518" s="265"/>
      <c r="W518" s="163"/>
      <c r="X518" s="126" t="s">
        <v>669</v>
      </c>
      <c r="Y518" s="126" t="s">
        <v>697</v>
      </c>
      <c r="Z518" s="126" t="s">
        <v>172</v>
      </c>
      <c r="AA518" s="126" t="s">
        <v>687</v>
      </c>
      <c r="AB518" s="126" t="s">
        <v>668</v>
      </c>
      <c r="AC518" s="269"/>
      <c r="AD518" s="45"/>
    </row>
    <row r="519" spans="1:30" ht="13.5" customHeight="1">
      <c r="B519" s="265"/>
      <c r="C519" s="163" t="s">
        <v>671</v>
      </c>
      <c r="D519" s="124" t="e">
        <f ca="1">TEXT(OFFSET(Calcu!$P$17,H517+1,0),H520)</f>
        <v>#DIV/0!</v>
      </c>
      <c r="E519" s="124" t="e">
        <f ca="1">TEXT(OFFSET(Calcu!$Q$17,H517+1,0),H520)</f>
        <v>#N/A</v>
      </c>
      <c r="F519" s="195">
        <f ca="1">OFFSET(Calcu!$R$17,H517+1,0)</f>
        <v>0</v>
      </c>
      <c r="G519" s="124">
        <f ca="1">OFFSET(Calcu!$S$17,H517+1,0)</f>
        <v>0</v>
      </c>
      <c r="H519" s="124">
        <f ca="1">OFFSET(Calcu!$Y$17,H517+1,0)</f>
        <v>0</v>
      </c>
      <c r="I519" s="269"/>
      <c r="J519" s="45"/>
      <c r="K519" s="45"/>
      <c r="L519" s="265"/>
      <c r="M519" s="163" t="s">
        <v>691</v>
      </c>
      <c r="N519" s="124" t="e">
        <f ca="1">TEXT(OFFSET(Calcu!$P$17,R517+1,0),R520)</f>
        <v>#DIV/0!</v>
      </c>
      <c r="O519" s="124" t="e">
        <f ca="1">TEXT(OFFSET(Calcu!$Q$17,R517+1,0),R520)</f>
        <v>#N/A</v>
      </c>
      <c r="P519" s="195">
        <f ca="1">OFFSET(Calcu!$R$17,R517+1,0)</f>
        <v>0</v>
      </c>
      <c r="Q519" s="124">
        <f ca="1">OFFSET(Calcu!$S$17,R517+1,0)</f>
        <v>0</v>
      </c>
      <c r="R519" s="124">
        <f ca="1">OFFSET(Calcu!$Y$17,R517+1,0)</f>
        <v>0</v>
      </c>
      <c r="S519" s="269"/>
      <c r="T519" s="45"/>
      <c r="U519" s="45"/>
      <c r="V519" s="265"/>
      <c r="W519" s="163" t="s">
        <v>682</v>
      </c>
      <c r="X519" s="124" t="e">
        <f ca="1">TEXT(OFFSET(Calcu!$P$17,AB517+1,0),AB520)</f>
        <v>#DIV/0!</v>
      </c>
      <c r="Y519" s="124" t="e">
        <f ca="1">TEXT(OFFSET(Calcu!$Q$17,AB517+1,0),AB520)</f>
        <v>#N/A</v>
      </c>
      <c r="Z519" s="195">
        <f ca="1">OFFSET(Calcu!$R$17,AB517+1,0)</f>
        <v>0</v>
      </c>
      <c r="AA519" s="124">
        <f ca="1">OFFSET(Calcu!$S$17,AB517+1,0)</f>
        <v>0</v>
      </c>
      <c r="AB519" s="124">
        <f ca="1">OFFSET(Calcu!$Y$17,AB517+1,0)</f>
        <v>0</v>
      </c>
      <c r="AC519" s="269"/>
      <c r="AD519" s="45"/>
    </row>
    <row r="520" spans="1:30" ht="13.5" customHeight="1">
      <c r="B520" s="265"/>
      <c r="C520" s="163" t="s">
        <v>681</v>
      </c>
      <c r="D520" s="124" t="e">
        <f ca="1">TEXT(OFFSET(Calcu!$L$17,H517+1,0),H520)</f>
        <v>#DIV/0!</v>
      </c>
      <c r="E520" s="124" t="e">
        <f ca="1">TEXT(OFFSET(Calcu!$M$17,H517+1,0),H520)</f>
        <v>#DIV/0!</v>
      </c>
      <c r="F520" s="195">
        <f ca="1">OFFSET(Calcu!$I$17,H517+1,0)</f>
        <v>0</v>
      </c>
      <c r="G520" s="124"/>
      <c r="H520" s="270" t="e">
        <f ca="1">OFFSET(Calcu!$BE$17,H517+1,0)</f>
        <v>#N/A</v>
      </c>
      <c r="I520" s="269"/>
      <c r="J520" s="45"/>
      <c r="K520" s="45"/>
      <c r="L520" s="265"/>
      <c r="M520" s="163" t="s">
        <v>692</v>
      </c>
      <c r="N520" s="124" t="e">
        <f ca="1">TEXT(OFFSET(Calcu!$L$17,R517+1,0),R520)</f>
        <v>#DIV/0!</v>
      </c>
      <c r="O520" s="124" t="e">
        <f ca="1">TEXT(OFFSET(Calcu!$M$17,R517+1,0),R520)</f>
        <v>#DIV/0!</v>
      </c>
      <c r="P520" s="195">
        <f ca="1">OFFSET(Calcu!$I$17,R517+1,0)</f>
        <v>0</v>
      </c>
      <c r="Q520" s="124"/>
      <c r="R520" s="270" t="e">
        <f ca="1">OFFSET(Calcu!$BE$17,R517+1,0)</f>
        <v>#N/A</v>
      </c>
      <c r="S520" s="269"/>
      <c r="T520" s="45"/>
      <c r="U520" s="45"/>
      <c r="V520" s="265"/>
      <c r="W520" s="163" t="s">
        <v>681</v>
      </c>
      <c r="X520" s="124" t="e">
        <f ca="1">TEXT(OFFSET(Calcu!$L$17,AB517+1,0),AB520)</f>
        <v>#DIV/0!</v>
      </c>
      <c r="Y520" s="124" t="e">
        <f ca="1">TEXT(OFFSET(Calcu!$M$17,AB517+1,0),AB520)</f>
        <v>#DIV/0!</v>
      </c>
      <c r="Z520" s="195">
        <f ca="1">OFFSET(Calcu!$I$17,AB517+1,0)</f>
        <v>0</v>
      </c>
      <c r="AA520" s="124"/>
      <c r="AB520" s="270" t="e">
        <f ca="1">OFFSET(Calcu!$BE$17,AB517+1,0)</f>
        <v>#N/A</v>
      </c>
      <c r="AC520" s="269"/>
      <c r="AD520" s="45"/>
    </row>
    <row r="521" spans="1:30" ht="13.5" customHeight="1">
      <c r="B521" s="265"/>
      <c r="C521" s="163" t="s">
        <v>672</v>
      </c>
      <c r="D521" s="124" t="e">
        <f ca="1">TEXT(OFFSET(Calcu!$U$17,H517+1,0),H520)</f>
        <v>#DIV/0!</v>
      </c>
      <c r="E521" s="124" t="e">
        <f ca="1">TEXT(OFFSET(Calcu!$V$17,H517+1,0),H520)</f>
        <v>#N/A</v>
      </c>
      <c r="F521" s="195">
        <f ca="1">OFFSET(Calcu!$W$17,H517+1,0)</f>
        <v>0</v>
      </c>
      <c r="G521" s="124">
        <f ca="1">OFFSET(Calcu!$X$17,H517+1,0)</f>
        <v>0</v>
      </c>
      <c r="H521" s="270" t="e">
        <f ca="1">OFFSET(Calcu!$BF$17,H517+1,0)</f>
        <v>#N/A</v>
      </c>
      <c r="I521" s="269"/>
      <c r="J521" s="45"/>
      <c r="K521" s="45"/>
      <c r="L521" s="265"/>
      <c r="M521" s="163" t="s">
        <v>694</v>
      </c>
      <c r="N521" s="124" t="e">
        <f ca="1">TEXT(OFFSET(Calcu!$U$17,R517+1,0),R520)</f>
        <v>#DIV/0!</v>
      </c>
      <c r="O521" s="124" t="e">
        <f ca="1">TEXT(OFFSET(Calcu!$V$17,R517+1,0),R520)</f>
        <v>#N/A</v>
      </c>
      <c r="P521" s="195">
        <f ca="1">OFFSET(Calcu!$W$17,R517+1,0)</f>
        <v>0</v>
      </c>
      <c r="Q521" s="124">
        <f ca="1">OFFSET(Calcu!$X$17,R517+1,0)</f>
        <v>0</v>
      </c>
      <c r="R521" s="270" t="e">
        <f ca="1">OFFSET(Calcu!$BF$17,R517+1,0)</f>
        <v>#N/A</v>
      </c>
      <c r="S521" s="269"/>
      <c r="T521" s="45"/>
      <c r="U521" s="45"/>
      <c r="V521" s="265"/>
      <c r="W521" s="163" t="s">
        <v>694</v>
      </c>
      <c r="X521" s="124" t="e">
        <f ca="1">TEXT(OFFSET(Calcu!$U$17,AB517+1,0),AB520)</f>
        <v>#DIV/0!</v>
      </c>
      <c r="Y521" s="124" t="e">
        <f ca="1">TEXT(OFFSET(Calcu!$V$17,AB517+1,0),AB520)</f>
        <v>#N/A</v>
      </c>
      <c r="Z521" s="195">
        <f ca="1">OFFSET(Calcu!$W$17,AB517+1,0)</f>
        <v>0</v>
      </c>
      <c r="AA521" s="124">
        <f ca="1">OFFSET(Calcu!$X$17,AB517+1,0)</f>
        <v>0</v>
      </c>
      <c r="AB521" s="270" t="e">
        <f ca="1">OFFSET(Calcu!$BF$17,AB517+1,0)</f>
        <v>#N/A</v>
      </c>
      <c r="AC521" s="269"/>
      <c r="AD521" s="45"/>
    </row>
    <row r="522" spans="1:30" ht="13.5" customHeight="1">
      <c r="B522" s="265"/>
      <c r="C522" s="28"/>
      <c r="D522" s="28"/>
      <c r="E522" s="28"/>
      <c r="F522" s="28"/>
      <c r="G522" s="28"/>
      <c r="H522" s="45"/>
      <c r="I522" s="269"/>
      <c r="J522" s="45"/>
      <c r="K522" s="45"/>
      <c r="L522" s="265"/>
      <c r="M522" s="28"/>
      <c r="N522" s="28"/>
      <c r="O522" s="28"/>
      <c r="P522" s="28"/>
      <c r="Q522" s="28"/>
      <c r="R522" s="45"/>
      <c r="S522" s="269"/>
      <c r="T522" s="45"/>
      <c r="U522" s="45"/>
      <c r="V522" s="265"/>
      <c r="W522" s="28"/>
      <c r="X522" s="28"/>
      <c r="Y522" s="28"/>
      <c r="Z522" s="28"/>
      <c r="AA522" s="28"/>
      <c r="AB522" s="45"/>
      <c r="AC522" s="269"/>
      <c r="AD522" s="45"/>
    </row>
    <row r="523" spans="1:30" ht="13.5" customHeight="1">
      <c r="B523" s="265"/>
      <c r="C523" s="45" t="s">
        <v>693</v>
      </c>
      <c r="D523" s="28"/>
      <c r="E523" s="28"/>
      <c r="F523" s="28"/>
      <c r="G523" s="28"/>
      <c r="H523" s="45"/>
      <c r="I523" s="269"/>
      <c r="J523" s="45"/>
      <c r="K523" s="45"/>
      <c r="L523" s="265"/>
      <c r="M523" s="45" t="s">
        <v>673</v>
      </c>
      <c r="N523" s="28"/>
      <c r="O523" s="28"/>
      <c r="P523" s="28"/>
      <c r="Q523" s="28"/>
      <c r="R523" s="45"/>
      <c r="S523" s="269"/>
      <c r="T523" s="45"/>
      <c r="U523" s="45"/>
      <c r="V523" s="265"/>
      <c r="W523" s="45" t="s">
        <v>673</v>
      </c>
      <c r="X523" s="28"/>
      <c r="Y523" s="28"/>
      <c r="Z523" s="28"/>
      <c r="AA523" s="28"/>
      <c r="AB523" s="45"/>
      <c r="AC523" s="269"/>
      <c r="AD523" s="45"/>
    </row>
    <row r="524" spans="1:30" ht="13.5" customHeight="1">
      <c r="B524" s="265"/>
      <c r="C524" s="163"/>
      <c r="D524" s="163" t="s">
        <v>701</v>
      </c>
      <c r="E524" s="196"/>
      <c r="F524" s="163" t="s">
        <v>702</v>
      </c>
      <c r="G524" s="196"/>
      <c r="H524" s="163" t="s">
        <v>674</v>
      </c>
      <c r="I524" s="269"/>
      <c r="J524" s="45"/>
      <c r="K524" s="45"/>
      <c r="L524" s="265"/>
      <c r="M524" s="163"/>
      <c r="N524" s="163" t="s">
        <v>701</v>
      </c>
      <c r="O524" s="196"/>
      <c r="P524" s="163" t="s">
        <v>702</v>
      </c>
      <c r="Q524" s="196"/>
      <c r="R524" s="163" t="s">
        <v>674</v>
      </c>
      <c r="S524" s="269"/>
      <c r="T524" s="45"/>
      <c r="U524" s="45"/>
      <c r="V524" s="265"/>
      <c r="W524" s="163"/>
      <c r="X524" s="163" t="s">
        <v>701</v>
      </c>
      <c r="Y524" s="196"/>
      <c r="Z524" s="163" t="s">
        <v>702</v>
      </c>
      <c r="AA524" s="196"/>
      <c r="AB524" s="163" t="s">
        <v>689</v>
      </c>
      <c r="AC524" s="269"/>
      <c r="AD524" s="45"/>
    </row>
    <row r="525" spans="1:30" ht="13.5" customHeight="1">
      <c r="B525" s="265"/>
      <c r="C525" s="196" t="s">
        <v>373</v>
      </c>
      <c r="D525" s="124" t="str">
        <f ca="1">IF(E531=FALSE,"",TEXT(OFFSET(Calcu!$B$225,0,H517*3),H521))</f>
        <v/>
      </c>
      <c r="E525" s="196" t="s">
        <v>374</v>
      </c>
      <c r="F525" s="124" t="str">
        <f ca="1">IF(E531=FALSE,"",TEXT(OFFSET(Calcu!$C$225,0,H517*3),H521))</f>
        <v/>
      </c>
      <c r="G525" s="196" t="s">
        <v>684</v>
      </c>
      <c r="H525" s="124" t="str">
        <f ca="1">IF(E531=FALSE,"",TEXT(OFFSET(Calcu!$D$225,0,H517*3),H521))</f>
        <v/>
      </c>
      <c r="I525" s="269"/>
      <c r="J525" s="45"/>
      <c r="K525" s="45"/>
      <c r="L525" s="265"/>
      <c r="M525" s="196" t="s">
        <v>373</v>
      </c>
      <c r="N525" s="124" t="str">
        <f ca="1">IF(O531=FALSE,"",TEXT(OFFSET(Calcu!$B$225,0,R517*3),R521))</f>
        <v/>
      </c>
      <c r="O525" s="196" t="s">
        <v>374</v>
      </c>
      <c r="P525" s="124" t="str">
        <f ca="1">IF(O531=FALSE,"",TEXT(OFFSET(Calcu!$C$225,0,R517*3),R521))</f>
        <v/>
      </c>
      <c r="Q525" s="196" t="s">
        <v>676</v>
      </c>
      <c r="R525" s="124" t="str">
        <f ca="1">IF(O531=FALSE,"",TEXT(OFFSET(Calcu!$D$225,0,R517*3),R521))</f>
        <v/>
      </c>
      <c r="S525" s="269"/>
      <c r="T525" s="45"/>
      <c r="U525" s="45"/>
      <c r="V525" s="265"/>
      <c r="W525" s="196" t="s">
        <v>373</v>
      </c>
      <c r="X525" s="124" t="str">
        <f ca="1">IF(Y531=FALSE,"",TEXT(OFFSET(Calcu!$B$225,0,AB517*3),AB521))</f>
        <v/>
      </c>
      <c r="Y525" s="196" t="s">
        <v>374</v>
      </c>
      <c r="Z525" s="124" t="str">
        <f ca="1">IF(Y531=FALSE,"",TEXT(OFFSET(Calcu!$C$225,0,AB517*3),AB521))</f>
        <v/>
      </c>
      <c r="AA525" s="196" t="s">
        <v>684</v>
      </c>
      <c r="AB525" s="124" t="str">
        <f ca="1">IF(Y531=FALSE,"",TEXT(OFFSET(Calcu!$D$225,0,AB517*3),AB521))</f>
        <v/>
      </c>
      <c r="AC525" s="269"/>
      <c r="AD525" s="45"/>
    </row>
    <row r="526" spans="1:30" ht="13.5" customHeight="1">
      <c r="B526" s="265"/>
      <c r="C526" s="196" t="s">
        <v>375</v>
      </c>
      <c r="D526" s="124" t="str">
        <f ca="1">IF(E531=FALSE,"",TEXT(OFFSET(Calcu!$B$226,0,H517*3),H521))</f>
        <v/>
      </c>
      <c r="E526" s="196" t="s">
        <v>376</v>
      </c>
      <c r="F526" s="124" t="str">
        <f ca="1">IF(E531=FALSE,"",TEXT(OFFSET(Calcu!$C$226,0,H517*3),H521))</f>
        <v/>
      </c>
      <c r="G526" s="196" t="s">
        <v>377</v>
      </c>
      <c r="H526" s="124" t="str">
        <f ca="1">IF(E531=FALSE,"",TEXT(OFFSET(Calcu!$D$226,0,H517*3),H521))</f>
        <v/>
      </c>
      <c r="I526" s="269"/>
      <c r="J526" s="45"/>
      <c r="K526" s="45"/>
      <c r="L526" s="265"/>
      <c r="M526" s="196" t="s">
        <v>375</v>
      </c>
      <c r="N526" s="124" t="str">
        <f ca="1">IF(O531=FALSE,"",TEXT(OFFSET(Calcu!$B$226,0,R517*3),R521))</f>
        <v/>
      </c>
      <c r="O526" s="196" t="s">
        <v>376</v>
      </c>
      <c r="P526" s="124" t="str">
        <f ca="1">IF(O531=FALSE,"",TEXT(OFFSET(Calcu!$C$226,0,R517*3),R521))</f>
        <v/>
      </c>
      <c r="Q526" s="196" t="s">
        <v>377</v>
      </c>
      <c r="R526" s="124" t="str">
        <f ca="1">IF(O531=FALSE,"",TEXT(OFFSET(Calcu!$D$226,0,R517*3),R521))</f>
        <v/>
      </c>
      <c r="S526" s="269"/>
      <c r="T526" s="45"/>
      <c r="U526" s="45"/>
      <c r="V526" s="265"/>
      <c r="W526" s="196" t="s">
        <v>375</v>
      </c>
      <c r="X526" s="124" t="str">
        <f ca="1">IF(Y531=FALSE,"",TEXT(OFFSET(Calcu!$B$226,0,AB517*3),AB521))</f>
        <v/>
      </c>
      <c r="Y526" s="196" t="s">
        <v>376</v>
      </c>
      <c r="Z526" s="124" t="str">
        <f ca="1">IF(Y531=FALSE,"",TEXT(OFFSET(Calcu!$C$226,0,AB517*3),AB521))</f>
        <v/>
      </c>
      <c r="AA526" s="196" t="s">
        <v>377</v>
      </c>
      <c r="AB526" s="124" t="str">
        <f ca="1">IF(Y531=FALSE,"",TEXT(OFFSET(Calcu!$D$226,0,AB517*3),AB521))</f>
        <v/>
      </c>
      <c r="AC526" s="269"/>
      <c r="AD526" s="45"/>
    </row>
    <row r="527" spans="1:30" ht="13.5" customHeight="1">
      <c r="B527" s="265"/>
      <c r="C527" s="196" t="s">
        <v>378</v>
      </c>
      <c r="D527" s="124" t="str">
        <f ca="1">IF(E531=FALSE,"",TEXT(OFFSET(Calcu!$B$227,0,H517*3),H521))</f>
        <v/>
      </c>
      <c r="E527" s="196" t="s">
        <v>379</v>
      </c>
      <c r="F527" s="124" t="str">
        <f ca="1">IF(E531=FALSE,"",TEXT(OFFSET(Calcu!$C$227,0,H517*3),H521))</f>
        <v/>
      </c>
      <c r="G527" s="196" t="s">
        <v>380</v>
      </c>
      <c r="H527" s="124" t="str">
        <f ca="1">IF(E531=FALSE,"",TEXT(OFFSET(Calcu!$D$227,0,H517*3),H521))</f>
        <v/>
      </c>
      <c r="I527" s="269"/>
      <c r="J527" s="45"/>
      <c r="K527" s="45"/>
      <c r="L527" s="265"/>
      <c r="M527" s="196" t="s">
        <v>378</v>
      </c>
      <c r="N527" s="124" t="str">
        <f ca="1">IF(O531=FALSE,"",TEXT(OFFSET(Calcu!$B$227,0,R517*3),R521))</f>
        <v/>
      </c>
      <c r="O527" s="196" t="s">
        <v>379</v>
      </c>
      <c r="P527" s="124" t="str">
        <f ca="1">IF(O531=FALSE,"",TEXT(OFFSET(Calcu!$C$227,0,R517*3),R521))</f>
        <v/>
      </c>
      <c r="Q527" s="196" t="s">
        <v>380</v>
      </c>
      <c r="R527" s="124" t="str">
        <f ca="1">IF(O531=FALSE,"",TEXT(OFFSET(Calcu!$D$227,0,R517*3),R521))</f>
        <v/>
      </c>
      <c r="S527" s="269"/>
      <c r="T527" s="45"/>
      <c r="U527" s="45"/>
      <c r="V527" s="265"/>
      <c r="W527" s="196" t="s">
        <v>378</v>
      </c>
      <c r="X527" s="124" t="str">
        <f ca="1">IF(Y531=FALSE,"",TEXT(OFFSET(Calcu!$B$227,0,AB517*3),AB521))</f>
        <v/>
      </c>
      <c r="Y527" s="196" t="s">
        <v>379</v>
      </c>
      <c r="Z527" s="124" t="str">
        <f ca="1">IF(Y531=FALSE,"",TEXT(OFFSET(Calcu!$C$227,0,AB517*3),AB521))</f>
        <v/>
      </c>
      <c r="AA527" s="196" t="s">
        <v>380</v>
      </c>
      <c r="AB527" s="124" t="str">
        <f ca="1">IF(Y531=FALSE,"",TEXT(OFFSET(Calcu!$D$227,0,AB517*3),AB521))</f>
        <v/>
      </c>
      <c r="AC527" s="269"/>
      <c r="AD527" s="45"/>
    </row>
    <row r="528" spans="1:30" ht="13.5" customHeight="1">
      <c r="B528" s="265"/>
      <c r="C528" s="196" t="s">
        <v>381</v>
      </c>
      <c r="D528" s="124" t="str">
        <f ca="1">IF(E531=FALSE,"",TEXT(OFFSET(Calcu!$B$228,0,H517*3),H521))</f>
        <v/>
      </c>
      <c r="E528" s="196" t="s">
        <v>382</v>
      </c>
      <c r="F528" s="124" t="str">
        <f ca="1">IF(E531=FALSE,"",TEXT(OFFSET(Calcu!$C$228,0,H517*3),H521))</f>
        <v/>
      </c>
      <c r="G528" s="196" t="s">
        <v>383</v>
      </c>
      <c r="H528" s="124" t="str">
        <f ca="1">IF(E531=FALSE,"",TEXT(OFFSET(Calcu!$D$228,0,H517*3),H521))</f>
        <v/>
      </c>
      <c r="I528" s="269"/>
      <c r="J528" s="45"/>
      <c r="K528" s="45"/>
      <c r="L528" s="265"/>
      <c r="M528" s="196" t="s">
        <v>381</v>
      </c>
      <c r="N528" s="124" t="str">
        <f ca="1">IF(O531=FALSE,"",TEXT(OFFSET(Calcu!$B$228,0,R517*3),R521))</f>
        <v/>
      </c>
      <c r="O528" s="196" t="s">
        <v>382</v>
      </c>
      <c r="P528" s="124" t="str">
        <f ca="1">IF(O531=FALSE,"",TEXT(OFFSET(Calcu!$C$228,0,R517*3),R521))</f>
        <v/>
      </c>
      <c r="Q528" s="196" t="s">
        <v>383</v>
      </c>
      <c r="R528" s="124" t="str">
        <f ca="1">IF(O531=FALSE,"",TEXT(OFFSET(Calcu!$D$228,0,R517*3),R521))</f>
        <v/>
      </c>
      <c r="S528" s="269"/>
      <c r="T528" s="45"/>
      <c r="U528" s="45"/>
      <c r="V528" s="265"/>
      <c r="W528" s="196" t="s">
        <v>381</v>
      </c>
      <c r="X528" s="124" t="str">
        <f ca="1">IF(Y531=FALSE,"",TEXT(OFFSET(Calcu!$B$228,0,AB517*3),AB521))</f>
        <v/>
      </c>
      <c r="Y528" s="196" t="s">
        <v>382</v>
      </c>
      <c r="Z528" s="124" t="str">
        <f ca="1">IF(Y531=FALSE,"",TEXT(OFFSET(Calcu!$C$228,0,AB517*3),AB521))</f>
        <v/>
      </c>
      <c r="AA528" s="196" t="s">
        <v>383</v>
      </c>
      <c r="AB528" s="124" t="str">
        <f ca="1">IF(Y531=FALSE,"",TEXT(OFFSET(Calcu!$D$228,0,AB517*3),AB521))</f>
        <v/>
      </c>
      <c r="AC528" s="269"/>
      <c r="AD528" s="45"/>
    </row>
    <row r="529" spans="1:30" ht="13.5" customHeight="1">
      <c r="B529" s="265"/>
      <c r="C529" s="196" t="s">
        <v>384</v>
      </c>
      <c r="D529" s="124" t="str">
        <f ca="1">IF(E531=FALSE,"",TEXT(OFFSET(Calcu!$B$229,0,H517*3),H521))</f>
        <v/>
      </c>
      <c r="E529" s="196" t="s">
        <v>385</v>
      </c>
      <c r="F529" s="124" t="str">
        <f ca="1">IF(E531=FALSE,"",TEXT(OFFSET(Calcu!$C$229,0,H517*3),H521))</f>
        <v/>
      </c>
      <c r="G529" s="196" t="s">
        <v>386</v>
      </c>
      <c r="H529" s="124" t="str">
        <f ca="1">IF(E531=FALSE,"",TEXT(OFFSET(Calcu!$D$229,0,H517*3),H521))</f>
        <v/>
      </c>
      <c r="I529" s="269"/>
      <c r="J529" s="45"/>
      <c r="K529" s="45"/>
      <c r="L529" s="265"/>
      <c r="M529" s="196" t="s">
        <v>384</v>
      </c>
      <c r="N529" s="124" t="str">
        <f ca="1">IF(O531=FALSE,"",TEXT(OFFSET(Calcu!$B$229,0,R517*3),R521))</f>
        <v/>
      </c>
      <c r="O529" s="196" t="s">
        <v>385</v>
      </c>
      <c r="P529" s="124" t="str">
        <f ca="1">IF(O531=FALSE,"",TEXT(OFFSET(Calcu!$C$229,0,R517*3),R521))</f>
        <v/>
      </c>
      <c r="Q529" s="196" t="s">
        <v>386</v>
      </c>
      <c r="R529" s="124" t="str">
        <f ca="1">IF(O531=FALSE,"",TEXT(OFFSET(Calcu!$D$229,0,R517*3),R521))</f>
        <v/>
      </c>
      <c r="S529" s="269"/>
      <c r="T529" s="45"/>
      <c r="U529" s="45"/>
      <c r="V529" s="265"/>
      <c r="W529" s="196" t="s">
        <v>384</v>
      </c>
      <c r="X529" s="124" t="str">
        <f ca="1">IF(Y531=FALSE,"",TEXT(OFFSET(Calcu!$B$229,0,AB517*3),AB521))</f>
        <v/>
      </c>
      <c r="Y529" s="196" t="s">
        <v>385</v>
      </c>
      <c r="Z529" s="124" t="str">
        <f ca="1">IF(Y531=FALSE,"",TEXT(OFFSET(Calcu!$C$229,0,AB517*3),AB521))</f>
        <v/>
      </c>
      <c r="AA529" s="196" t="s">
        <v>386</v>
      </c>
      <c r="AB529" s="124" t="str">
        <f ca="1">IF(Y531=FALSE,"",TEXT(OFFSET(Calcu!$D$229,0,AB517*3),AB521))</f>
        <v/>
      </c>
      <c r="AC529" s="269"/>
      <c r="AD529" s="45"/>
    </row>
    <row r="530" spans="1:30" ht="13.5" customHeight="1">
      <c r="B530" s="265"/>
      <c r="C530" s="196" t="s">
        <v>387</v>
      </c>
      <c r="D530" s="124" t="str">
        <f ca="1">IF(E531=FALSE,"",TEXT(OFFSET(Calcu!$B$230,0,H517*3),H521))</f>
        <v/>
      </c>
      <c r="E530" s="196" t="s">
        <v>388</v>
      </c>
      <c r="F530" s="124" t="str">
        <f ca="1">IF(E531=FALSE,"",TEXT(OFFSET(Calcu!$C$230,0,H517*3),H521))</f>
        <v/>
      </c>
      <c r="G530" s="196" t="s">
        <v>684</v>
      </c>
      <c r="H530" s="124" t="str">
        <f ca="1">IF(E531=FALSE,"",TEXT(OFFSET(Calcu!$D$230,0,H517*3),H521))</f>
        <v/>
      </c>
      <c r="I530" s="269"/>
      <c r="J530" s="45"/>
      <c r="K530" s="45"/>
      <c r="L530" s="265"/>
      <c r="M530" s="196" t="s">
        <v>387</v>
      </c>
      <c r="N530" s="124" t="str">
        <f ca="1">IF(O531=FALSE,"",TEXT(OFFSET(Calcu!$B$230,0,R517*3),R521))</f>
        <v/>
      </c>
      <c r="O530" s="196" t="s">
        <v>388</v>
      </c>
      <c r="P530" s="124" t="str">
        <f ca="1">IF(O531=FALSE,"",TEXT(OFFSET(Calcu!$C$230,0,R517*3),R521))</f>
        <v/>
      </c>
      <c r="Q530" s="196" t="s">
        <v>684</v>
      </c>
      <c r="R530" s="124" t="str">
        <f ca="1">IF(O531=FALSE,"",TEXT(OFFSET(Calcu!$D$230,0,R517*3),R521))</f>
        <v/>
      </c>
      <c r="S530" s="269"/>
      <c r="T530" s="45"/>
      <c r="U530" s="45"/>
      <c r="V530" s="265"/>
      <c r="W530" s="196" t="s">
        <v>387</v>
      </c>
      <c r="X530" s="124" t="str">
        <f ca="1">IF(Y531=FALSE,"",TEXT(OFFSET(Calcu!$B$230,0,AB517*3),AB521))</f>
        <v/>
      </c>
      <c r="Y530" s="196" t="s">
        <v>388</v>
      </c>
      <c r="Z530" s="124" t="str">
        <f ca="1">IF(Y531=FALSE,"",TEXT(OFFSET(Calcu!$C$230,0,AB517*3),AB521))</f>
        <v/>
      </c>
      <c r="AA530" s="196" t="s">
        <v>677</v>
      </c>
      <c r="AB530" s="124" t="str">
        <f ca="1">IF(Y531=FALSE,"",TEXT(OFFSET(Calcu!$D$230,0,AB517*3),AB521))</f>
        <v/>
      </c>
      <c r="AC530" s="269"/>
      <c r="AD530" s="45"/>
    </row>
    <row r="531" spans="1:30" ht="13.5" customHeight="1">
      <c r="B531" s="265"/>
      <c r="C531" s="196" t="s">
        <v>389</v>
      </c>
      <c r="D531" s="124" t="str">
        <f ca="1">IF(E531=FALSE,"",TEXT(OFFSET(Calcu!$B$231,0,H517*3),H521))</f>
        <v/>
      </c>
      <c r="E531" s="271" t="b">
        <f ca="1">OFFSET(Calcu!$AC$17,H517+1,0)</f>
        <v>0</v>
      </c>
      <c r="F531" s="28"/>
      <c r="G531" s="28"/>
      <c r="H531" s="28"/>
      <c r="I531" s="269"/>
      <c r="J531" s="45"/>
      <c r="K531" s="45"/>
      <c r="L531" s="265"/>
      <c r="M531" s="196" t="s">
        <v>389</v>
      </c>
      <c r="N531" s="124" t="str">
        <f ca="1">IF(O531=FALSE,"",TEXT(OFFSET(Calcu!$B$231,0,R517*3),R521))</f>
        <v/>
      </c>
      <c r="O531" s="271" t="b">
        <f ca="1">OFFSET(Calcu!$AC$17,R517+1,0)</f>
        <v>0</v>
      </c>
      <c r="P531" s="28"/>
      <c r="Q531" s="28"/>
      <c r="R531" s="28"/>
      <c r="S531" s="269"/>
      <c r="T531" s="45"/>
      <c r="U531" s="45"/>
      <c r="V531" s="265"/>
      <c r="W531" s="196" t="s">
        <v>389</v>
      </c>
      <c r="X531" s="124" t="str">
        <f ca="1">IF(Y531=FALSE,"",TEXT(OFFSET(Calcu!$B$231,0,AB517*3),AB521))</f>
        <v/>
      </c>
      <c r="Y531" s="271" t="b">
        <f ca="1">OFFSET(Calcu!$AC$17,AB517+1,0)</f>
        <v>0</v>
      </c>
      <c r="Z531" s="28"/>
      <c r="AA531" s="28"/>
      <c r="AB531" s="28"/>
      <c r="AC531" s="269"/>
      <c r="AD531" s="45"/>
    </row>
    <row r="532" spans="1:30" ht="13.5" customHeight="1">
      <c r="B532" s="272"/>
      <c r="C532" s="273"/>
      <c r="D532" s="273"/>
      <c r="E532" s="273"/>
      <c r="F532" s="273"/>
      <c r="G532" s="273"/>
      <c r="H532" s="274"/>
      <c r="I532" s="275"/>
      <c r="J532" s="45"/>
      <c r="K532" s="45"/>
      <c r="L532" s="272"/>
      <c r="M532" s="273"/>
      <c r="N532" s="273"/>
      <c r="O532" s="273"/>
      <c r="P532" s="273"/>
      <c r="Q532" s="273"/>
      <c r="R532" s="274"/>
      <c r="S532" s="275"/>
      <c r="T532" s="45"/>
      <c r="U532" s="45"/>
      <c r="V532" s="272"/>
      <c r="W532" s="273"/>
      <c r="X532" s="273"/>
      <c r="Y532" s="273"/>
      <c r="Z532" s="273"/>
      <c r="AA532" s="273"/>
      <c r="AB532" s="274"/>
      <c r="AC532" s="275"/>
      <c r="AD532" s="45"/>
    </row>
    <row r="533" spans="1:30" s="28" customFormat="1" ht="15" customHeight="1">
      <c r="A533" s="45"/>
      <c r="B533" s="261"/>
      <c r="C533" s="262"/>
      <c r="D533" s="262"/>
      <c r="E533" s="263"/>
      <c r="F533" s="263"/>
      <c r="G533" s="263"/>
      <c r="H533" s="263"/>
      <c r="I533" s="264"/>
      <c r="J533" s="25"/>
      <c r="K533" s="25"/>
      <c r="L533" s="261"/>
      <c r="M533" s="262"/>
      <c r="N533" s="262"/>
      <c r="O533" s="263"/>
      <c r="P533" s="263"/>
      <c r="Q533" s="263"/>
      <c r="R533" s="263"/>
      <c r="S533" s="264"/>
      <c r="T533" s="25"/>
      <c r="U533" s="25"/>
      <c r="V533" s="261"/>
      <c r="W533" s="262"/>
      <c r="X533" s="262"/>
      <c r="Y533" s="263"/>
      <c r="Z533" s="263"/>
      <c r="AA533" s="263"/>
      <c r="AB533" s="263"/>
      <c r="AC533" s="264"/>
      <c r="AD533" s="25"/>
    </row>
    <row r="534" spans="1:30" ht="13.5" customHeight="1">
      <c r="B534" s="265"/>
      <c r="C534" s="45" t="s">
        <v>678</v>
      </c>
      <c r="D534" s="28"/>
      <c r="E534" s="28"/>
      <c r="F534" s="25"/>
      <c r="G534" s="266" t="s">
        <v>663</v>
      </c>
      <c r="H534" s="267">
        <f>H517+3</f>
        <v>93</v>
      </c>
      <c r="I534" s="268"/>
      <c r="J534" s="25"/>
      <c r="K534" s="25"/>
      <c r="L534" s="265"/>
      <c r="M534" s="45" t="s">
        <v>696</v>
      </c>
      <c r="N534" s="28"/>
      <c r="O534" s="28"/>
      <c r="P534" s="25"/>
      <c r="Q534" s="266" t="s">
        <v>663</v>
      </c>
      <c r="R534" s="267">
        <f>H534+1</f>
        <v>94</v>
      </c>
      <c r="S534" s="268"/>
      <c r="T534" s="25"/>
      <c r="U534" s="25"/>
      <c r="V534" s="265"/>
      <c r="W534" s="45" t="s">
        <v>696</v>
      </c>
      <c r="X534" s="28"/>
      <c r="Y534" s="28"/>
      <c r="Z534" s="25"/>
      <c r="AA534" s="266" t="s">
        <v>686</v>
      </c>
      <c r="AB534" s="267">
        <f>R534+1</f>
        <v>95</v>
      </c>
      <c r="AC534" s="268"/>
      <c r="AD534" s="25"/>
    </row>
    <row r="535" spans="1:30" ht="13.5" customHeight="1">
      <c r="B535" s="265"/>
      <c r="C535" s="163"/>
      <c r="D535" s="126" t="s">
        <v>690</v>
      </c>
      <c r="E535" s="126" t="s">
        <v>697</v>
      </c>
      <c r="F535" s="126" t="s">
        <v>172</v>
      </c>
      <c r="G535" s="126" t="s">
        <v>687</v>
      </c>
      <c r="H535" s="126" t="s">
        <v>688</v>
      </c>
      <c r="I535" s="269"/>
      <c r="J535" s="45"/>
      <c r="K535" s="45"/>
      <c r="L535" s="265"/>
      <c r="M535" s="163"/>
      <c r="N535" s="126" t="s">
        <v>690</v>
      </c>
      <c r="O535" s="126" t="s">
        <v>679</v>
      </c>
      <c r="P535" s="126" t="s">
        <v>172</v>
      </c>
      <c r="Q535" s="126" t="s">
        <v>687</v>
      </c>
      <c r="R535" s="126" t="s">
        <v>688</v>
      </c>
      <c r="S535" s="269"/>
      <c r="T535" s="45"/>
      <c r="U535" s="45"/>
      <c r="V535" s="265"/>
      <c r="W535" s="163"/>
      <c r="X535" s="126" t="s">
        <v>690</v>
      </c>
      <c r="Y535" s="126" t="s">
        <v>697</v>
      </c>
      <c r="Z535" s="126" t="s">
        <v>172</v>
      </c>
      <c r="AA535" s="126" t="s">
        <v>687</v>
      </c>
      <c r="AB535" s="126" t="s">
        <v>688</v>
      </c>
      <c r="AC535" s="269"/>
      <c r="AD535" s="45"/>
    </row>
    <row r="536" spans="1:30" ht="13.5" customHeight="1">
      <c r="B536" s="265"/>
      <c r="C536" s="163" t="s">
        <v>691</v>
      </c>
      <c r="D536" s="124" t="e">
        <f ca="1">TEXT(OFFSET(Calcu!$P$17,H534+1,0),H537)</f>
        <v>#DIV/0!</v>
      </c>
      <c r="E536" s="124" t="e">
        <f ca="1">TEXT(OFFSET(Calcu!$Q$17,H534+1,0),H537)</f>
        <v>#N/A</v>
      </c>
      <c r="F536" s="195">
        <f ca="1">OFFSET(Calcu!$R$17,H534+1,0)</f>
        <v>0</v>
      </c>
      <c r="G536" s="124">
        <f ca="1">OFFSET(Calcu!$S$17,H534+1,0)</f>
        <v>0</v>
      </c>
      <c r="H536" s="124">
        <f ca="1">OFFSET(Calcu!$Y$17,H534+1,0)</f>
        <v>0</v>
      </c>
      <c r="I536" s="269"/>
      <c r="J536" s="45"/>
      <c r="K536" s="45"/>
      <c r="L536" s="265"/>
      <c r="M536" s="163" t="s">
        <v>691</v>
      </c>
      <c r="N536" s="124" t="e">
        <f ca="1">TEXT(OFFSET(Calcu!$P$17,R534+1,0),R537)</f>
        <v>#DIV/0!</v>
      </c>
      <c r="O536" s="124" t="e">
        <f ca="1">TEXT(OFFSET(Calcu!$Q$17,R534+1,0),R537)</f>
        <v>#N/A</v>
      </c>
      <c r="P536" s="195">
        <f ca="1">OFFSET(Calcu!$R$17,R534+1,0)</f>
        <v>0</v>
      </c>
      <c r="Q536" s="124">
        <f ca="1">OFFSET(Calcu!$S$17,R534+1,0)</f>
        <v>0</v>
      </c>
      <c r="R536" s="124">
        <f ca="1">OFFSET(Calcu!$Y$17,R534+1,0)</f>
        <v>0</v>
      </c>
      <c r="S536" s="269"/>
      <c r="T536" s="45"/>
      <c r="U536" s="45"/>
      <c r="V536" s="265"/>
      <c r="W536" s="163" t="s">
        <v>691</v>
      </c>
      <c r="X536" s="124" t="e">
        <f ca="1">TEXT(OFFSET(Calcu!$P$17,AB534+1,0),AB537)</f>
        <v>#DIV/0!</v>
      </c>
      <c r="Y536" s="124" t="e">
        <f ca="1">TEXT(OFFSET(Calcu!$Q$17,AB534+1,0),AB537)</f>
        <v>#N/A</v>
      </c>
      <c r="Z536" s="195">
        <f ca="1">OFFSET(Calcu!$R$17,AB534+1,0)</f>
        <v>0</v>
      </c>
      <c r="AA536" s="124">
        <f ca="1">OFFSET(Calcu!$S$17,AB534+1,0)</f>
        <v>0</v>
      </c>
      <c r="AB536" s="124">
        <f ca="1">OFFSET(Calcu!$Y$17,AB534+1,0)</f>
        <v>0</v>
      </c>
      <c r="AC536" s="269"/>
      <c r="AD536" s="45"/>
    </row>
    <row r="537" spans="1:30" ht="13.5" customHeight="1">
      <c r="B537" s="265"/>
      <c r="C537" s="163" t="s">
        <v>692</v>
      </c>
      <c r="D537" s="124" t="e">
        <f ca="1">TEXT(OFFSET(Calcu!$L$17,H534+1,0),H537)</f>
        <v>#DIV/0!</v>
      </c>
      <c r="E537" s="124" t="e">
        <f ca="1">TEXT(OFFSET(Calcu!$M$17,H534+1,0),H537)</f>
        <v>#DIV/0!</v>
      </c>
      <c r="F537" s="195">
        <f ca="1">OFFSET(Calcu!$I$17,H534+1,0)</f>
        <v>0</v>
      </c>
      <c r="G537" s="124"/>
      <c r="H537" s="270" t="e">
        <f ca="1">OFFSET(Calcu!$BE$17,H534+1,0)</f>
        <v>#N/A</v>
      </c>
      <c r="I537" s="269"/>
      <c r="J537" s="45"/>
      <c r="K537" s="45"/>
      <c r="L537" s="265"/>
      <c r="M537" s="163" t="s">
        <v>692</v>
      </c>
      <c r="N537" s="124" t="e">
        <f ca="1">TEXT(OFFSET(Calcu!$L$17,R534+1,0),R537)</f>
        <v>#DIV/0!</v>
      </c>
      <c r="O537" s="124" t="e">
        <f ca="1">TEXT(OFFSET(Calcu!$M$17,R534+1,0),R537)</f>
        <v>#DIV/0!</v>
      </c>
      <c r="P537" s="195">
        <f ca="1">OFFSET(Calcu!$I$17,R534+1,0)</f>
        <v>0</v>
      </c>
      <c r="Q537" s="124"/>
      <c r="R537" s="270" t="e">
        <f ca="1">OFFSET(Calcu!$BE$17,R534+1,0)</f>
        <v>#N/A</v>
      </c>
      <c r="S537" s="269"/>
      <c r="T537" s="45"/>
      <c r="U537" s="45"/>
      <c r="V537" s="265"/>
      <c r="W537" s="163" t="s">
        <v>692</v>
      </c>
      <c r="X537" s="124" t="e">
        <f ca="1">TEXT(OFFSET(Calcu!$L$17,AB534+1,0),AB537)</f>
        <v>#DIV/0!</v>
      </c>
      <c r="Y537" s="124" t="e">
        <f ca="1">TEXT(OFFSET(Calcu!$M$17,AB534+1,0),AB537)</f>
        <v>#DIV/0!</v>
      </c>
      <c r="Z537" s="195">
        <f ca="1">OFFSET(Calcu!$I$17,AB534+1,0)</f>
        <v>0</v>
      </c>
      <c r="AA537" s="124"/>
      <c r="AB537" s="270" t="e">
        <f ca="1">OFFSET(Calcu!$BE$17,AB534+1,0)</f>
        <v>#N/A</v>
      </c>
      <c r="AC537" s="269"/>
      <c r="AD537" s="45"/>
    </row>
    <row r="538" spans="1:30" ht="13.5" customHeight="1">
      <c r="B538" s="265"/>
      <c r="C538" s="163" t="s">
        <v>672</v>
      </c>
      <c r="D538" s="124" t="e">
        <f ca="1">TEXT(OFFSET(Calcu!$U$17,H534+1,0),H537)</f>
        <v>#DIV/0!</v>
      </c>
      <c r="E538" s="124" t="e">
        <f ca="1">TEXT(OFFSET(Calcu!$V$17,H534+1,0),H537)</f>
        <v>#N/A</v>
      </c>
      <c r="F538" s="195">
        <f ca="1">OFFSET(Calcu!$W$17,H534+1,0)</f>
        <v>0</v>
      </c>
      <c r="G538" s="124">
        <f ca="1">OFFSET(Calcu!$X$17,H534+1,0)</f>
        <v>0</v>
      </c>
      <c r="H538" s="270" t="e">
        <f ca="1">OFFSET(Calcu!$BF$17,H534+1,0)</f>
        <v>#N/A</v>
      </c>
      <c r="I538" s="269"/>
      <c r="J538" s="45"/>
      <c r="K538" s="45"/>
      <c r="L538" s="265"/>
      <c r="M538" s="163" t="s">
        <v>694</v>
      </c>
      <c r="N538" s="124" t="e">
        <f ca="1">TEXT(OFFSET(Calcu!$U$17,R534+1,0),R537)</f>
        <v>#DIV/0!</v>
      </c>
      <c r="O538" s="124" t="e">
        <f ca="1">TEXT(OFFSET(Calcu!$V$17,R534+1,0),R537)</f>
        <v>#N/A</v>
      </c>
      <c r="P538" s="195">
        <f ca="1">OFFSET(Calcu!$W$17,R534+1,0)</f>
        <v>0</v>
      </c>
      <c r="Q538" s="124">
        <f ca="1">OFFSET(Calcu!$X$17,R534+1,0)</f>
        <v>0</v>
      </c>
      <c r="R538" s="270" t="e">
        <f ca="1">OFFSET(Calcu!$BF$17,R534+1,0)</f>
        <v>#N/A</v>
      </c>
      <c r="S538" s="269"/>
      <c r="T538" s="45"/>
      <c r="U538" s="45"/>
      <c r="V538" s="265"/>
      <c r="W538" s="163" t="s">
        <v>672</v>
      </c>
      <c r="X538" s="124" t="e">
        <f ca="1">TEXT(OFFSET(Calcu!$U$17,AB534+1,0),AB537)</f>
        <v>#DIV/0!</v>
      </c>
      <c r="Y538" s="124" t="e">
        <f ca="1">TEXT(OFFSET(Calcu!$V$17,AB534+1,0),AB537)</f>
        <v>#N/A</v>
      </c>
      <c r="Z538" s="195">
        <f ca="1">OFFSET(Calcu!$W$17,AB534+1,0)</f>
        <v>0</v>
      </c>
      <c r="AA538" s="124">
        <f ca="1">OFFSET(Calcu!$X$17,AB534+1,0)</f>
        <v>0</v>
      </c>
      <c r="AB538" s="270" t="e">
        <f ca="1">OFFSET(Calcu!$BF$17,AB534+1,0)</f>
        <v>#N/A</v>
      </c>
      <c r="AC538" s="269"/>
      <c r="AD538" s="45"/>
    </row>
    <row r="539" spans="1:30" ht="13.5" customHeight="1">
      <c r="B539" s="265"/>
      <c r="C539" s="28"/>
      <c r="D539" s="28"/>
      <c r="E539" s="28"/>
      <c r="F539" s="28"/>
      <c r="G539" s="28"/>
      <c r="H539" s="45"/>
      <c r="I539" s="269"/>
      <c r="J539" s="45"/>
      <c r="K539" s="45"/>
      <c r="L539" s="265"/>
      <c r="M539" s="28"/>
      <c r="N539" s="28"/>
      <c r="O539" s="28"/>
      <c r="P539" s="28"/>
      <c r="Q539" s="28"/>
      <c r="R539" s="45"/>
      <c r="S539" s="269"/>
      <c r="T539" s="45"/>
      <c r="U539" s="45"/>
      <c r="V539" s="265"/>
      <c r="W539" s="28"/>
      <c r="X539" s="28"/>
      <c r="Y539" s="28"/>
      <c r="Z539" s="28"/>
      <c r="AA539" s="28"/>
      <c r="AB539" s="45"/>
      <c r="AC539" s="269"/>
      <c r="AD539" s="45"/>
    </row>
    <row r="540" spans="1:30" ht="13.5" customHeight="1">
      <c r="B540" s="265"/>
      <c r="C540" s="45" t="s">
        <v>693</v>
      </c>
      <c r="D540" s="28"/>
      <c r="E540" s="28"/>
      <c r="F540" s="28"/>
      <c r="G540" s="28"/>
      <c r="H540" s="45"/>
      <c r="I540" s="269"/>
      <c r="J540" s="45"/>
      <c r="K540" s="45"/>
      <c r="L540" s="265"/>
      <c r="M540" s="45" t="s">
        <v>673</v>
      </c>
      <c r="N540" s="28"/>
      <c r="O540" s="28"/>
      <c r="P540" s="28"/>
      <c r="Q540" s="28"/>
      <c r="R540" s="45"/>
      <c r="S540" s="269"/>
      <c r="T540" s="45"/>
      <c r="U540" s="45"/>
      <c r="V540" s="265"/>
      <c r="W540" s="45" t="s">
        <v>693</v>
      </c>
      <c r="X540" s="28"/>
      <c r="Y540" s="28"/>
      <c r="Z540" s="28"/>
      <c r="AA540" s="28"/>
      <c r="AB540" s="45"/>
      <c r="AC540" s="269"/>
      <c r="AD540" s="45"/>
    </row>
    <row r="541" spans="1:30" ht="13.5" customHeight="1">
      <c r="B541" s="265"/>
      <c r="C541" s="163"/>
      <c r="D541" s="163" t="s">
        <v>701</v>
      </c>
      <c r="E541" s="196"/>
      <c r="F541" s="163" t="s">
        <v>702</v>
      </c>
      <c r="G541" s="196"/>
      <c r="H541" s="163" t="s">
        <v>689</v>
      </c>
      <c r="I541" s="269"/>
      <c r="J541" s="45"/>
      <c r="K541" s="45"/>
      <c r="L541" s="265"/>
      <c r="M541" s="163"/>
      <c r="N541" s="163" t="s">
        <v>701</v>
      </c>
      <c r="O541" s="196"/>
      <c r="P541" s="163" t="s">
        <v>702</v>
      </c>
      <c r="Q541" s="196"/>
      <c r="R541" s="163" t="s">
        <v>674</v>
      </c>
      <c r="S541" s="269"/>
      <c r="T541" s="45"/>
      <c r="U541" s="45"/>
      <c r="V541" s="265"/>
      <c r="W541" s="163"/>
      <c r="X541" s="163" t="s">
        <v>701</v>
      </c>
      <c r="Y541" s="196"/>
      <c r="Z541" s="163" t="s">
        <v>702</v>
      </c>
      <c r="AA541" s="196"/>
      <c r="AB541" s="163" t="s">
        <v>689</v>
      </c>
      <c r="AC541" s="269"/>
      <c r="AD541" s="45"/>
    </row>
    <row r="542" spans="1:30" ht="13.5" customHeight="1">
      <c r="B542" s="265"/>
      <c r="C542" s="196" t="s">
        <v>373</v>
      </c>
      <c r="D542" s="124" t="str">
        <f ca="1">IF(E548=FALSE,"",TEXT(OFFSET(Calcu!$B$225,0,H534*3),H538))</f>
        <v/>
      </c>
      <c r="E542" s="196" t="s">
        <v>374</v>
      </c>
      <c r="F542" s="124" t="str">
        <f ca="1">IF(E548=FALSE,"",TEXT(OFFSET(Calcu!$C$225,0,H534*3),H538))</f>
        <v/>
      </c>
      <c r="G542" s="196" t="s">
        <v>684</v>
      </c>
      <c r="H542" s="124" t="str">
        <f ca="1">IF(E548=FALSE,"",TEXT(OFFSET(Calcu!$D$225,0,H534*3),H538))</f>
        <v/>
      </c>
      <c r="I542" s="269"/>
      <c r="J542" s="45"/>
      <c r="K542" s="45"/>
      <c r="L542" s="265"/>
      <c r="M542" s="196" t="s">
        <v>373</v>
      </c>
      <c r="N542" s="124" t="str">
        <f ca="1">IF(O548=FALSE,"",TEXT(OFFSET(Calcu!$B$225,0,R534*3),R538))</f>
        <v/>
      </c>
      <c r="O542" s="196" t="s">
        <v>374</v>
      </c>
      <c r="P542" s="124" t="str">
        <f ca="1">IF(O548=FALSE,"",TEXT(OFFSET(Calcu!$C$225,0,R534*3),R538))</f>
        <v/>
      </c>
      <c r="Q542" s="196" t="s">
        <v>684</v>
      </c>
      <c r="R542" s="124" t="str">
        <f ca="1">IF(O548=FALSE,"",TEXT(OFFSET(Calcu!$D$225,0,R534*3),R538))</f>
        <v/>
      </c>
      <c r="S542" s="269"/>
      <c r="T542" s="45"/>
      <c r="U542" s="45"/>
      <c r="V542" s="265"/>
      <c r="W542" s="196" t="s">
        <v>373</v>
      </c>
      <c r="X542" s="124" t="str">
        <f ca="1">IF(Y548=FALSE,"",TEXT(OFFSET(Calcu!$B$225,0,AB534*3),AB538))</f>
        <v/>
      </c>
      <c r="Y542" s="196" t="s">
        <v>374</v>
      </c>
      <c r="Z542" s="124" t="str">
        <f ca="1">IF(Y548=FALSE,"",TEXT(OFFSET(Calcu!$C$225,0,AB534*3),AB538))</f>
        <v/>
      </c>
      <c r="AA542" s="196" t="s">
        <v>684</v>
      </c>
      <c r="AB542" s="124" t="str">
        <f ca="1">IF(Y548=FALSE,"",TEXT(OFFSET(Calcu!$D$225,0,AB534*3),AB538))</f>
        <v/>
      </c>
      <c r="AC542" s="269"/>
      <c r="AD542" s="45"/>
    </row>
    <row r="543" spans="1:30" ht="13.5" customHeight="1">
      <c r="B543" s="265"/>
      <c r="C543" s="196" t="s">
        <v>375</v>
      </c>
      <c r="D543" s="124" t="str">
        <f ca="1">IF(E548=FALSE,"",TEXT(OFFSET(Calcu!$B$226,0,H534*3),H538))</f>
        <v/>
      </c>
      <c r="E543" s="196" t="s">
        <v>376</v>
      </c>
      <c r="F543" s="124" t="str">
        <f ca="1">IF(E548=FALSE,"",TEXT(OFFSET(Calcu!$C$226,0,H534*3),H538))</f>
        <v/>
      </c>
      <c r="G543" s="196" t="s">
        <v>377</v>
      </c>
      <c r="H543" s="124" t="str">
        <f ca="1">IF(E548=FALSE,"",TEXT(OFFSET(Calcu!$D$226,0,H534*3),H538))</f>
        <v/>
      </c>
      <c r="I543" s="269"/>
      <c r="J543" s="45"/>
      <c r="K543" s="45"/>
      <c r="L543" s="265"/>
      <c r="M543" s="196" t="s">
        <v>375</v>
      </c>
      <c r="N543" s="124" t="str">
        <f ca="1">IF(O548=FALSE,"",TEXT(OFFSET(Calcu!$B$226,0,R534*3),R538))</f>
        <v/>
      </c>
      <c r="O543" s="196" t="s">
        <v>376</v>
      </c>
      <c r="P543" s="124" t="str">
        <f ca="1">IF(O548=FALSE,"",TEXT(OFFSET(Calcu!$C$226,0,R534*3),R538))</f>
        <v/>
      </c>
      <c r="Q543" s="196" t="s">
        <v>377</v>
      </c>
      <c r="R543" s="124" t="str">
        <f ca="1">IF(O548=FALSE,"",TEXT(OFFSET(Calcu!$D$226,0,R534*3),R538))</f>
        <v/>
      </c>
      <c r="S543" s="269"/>
      <c r="T543" s="45"/>
      <c r="U543" s="45"/>
      <c r="V543" s="265"/>
      <c r="W543" s="196" t="s">
        <v>375</v>
      </c>
      <c r="X543" s="124" t="str">
        <f ca="1">IF(Y548=FALSE,"",TEXT(OFFSET(Calcu!$B$226,0,AB534*3),AB538))</f>
        <v/>
      </c>
      <c r="Y543" s="196" t="s">
        <v>376</v>
      </c>
      <c r="Z543" s="124" t="str">
        <f ca="1">IF(Y548=FALSE,"",TEXT(OFFSET(Calcu!$C$226,0,AB534*3),AB538))</f>
        <v/>
      </c>
      <c r="AA543" s="196" t="s">
        <v>377</v>
      </c>
      <c r="AB543" s="124" t="str">
        <f ca="1">IF(Y548=FALSE,"",TEXT(OFFSET(Calcu!$D$226,0,AB534*3),AB538))</f>
        <v/>
      </c>
      <c r="AC543" s="269"/>
      <c r="AD543" s="45"/>
    </row>
    <row r="544" spans="1:30" ht="13.5" customHeight="1">
      <c r="B544" s="265"/>
      <c r="C544" s="196" t="s">
        <v>378</v>
      </c>
      <c r="D544" s="124" t="str">
        <f ca="1">IF(E548=FALSE,"",TEXT(OFFSET(Calcu!$B$227,0,H534*3),H538))</f>
        <v/>
      </c>
      <c r="E544" s="196" t="s">
        <v>379</v>
      </c>
      <c r="F544" s="124" t="str">
        <f ca="1">IF(E548=FALSE,"",TEXT(OFFSET(Calcu!$C$227,0,H534*3),H538))</f>
        <v/>
      </c>
      <c r="G544" s="196" t="s">
        <v>380</v>
      </c>
      <c r="H544" s="124" t="str">
        <f ca="1">IF(E548=FALSE,"",TEXT(OFFSET(Calcu!$D$227,0,H534*3),H538))</f>
        <v/>
      </c>
      <c r="I544" s="269"/>
      <c r="J544" s="45"/>
      <c r="K544" s="45"/>
      <c r="L544" s="265"/>
      <c r="M544" s="196" t="s">
        <v>378</v>
      </c>
      <c r="N544" s="124" t="str">
        <f ca="1">IF(O548=FALSE,"",TEXT(OFFSET(Calcu!$B$227,0,R534*3),R538))</f>
        <v/>
      </c>
      <c r="O544" s="196" t="s">
        <v>379</v>
      </c>
      <c r="P544" s="124" t="str">
        <f ca="1">IF(O548=FALSE,"",TEXT(OFFSET(Calcu!$C$227,0,R534*3),R538))</f>
        <v/>
      </c>
      <c r="Q544" s="196" t="s">
        <v>380</v>
      </c>
      <c r="R544" s="124" t="str">
        <f ca="1">IF(O548=FALSE,"",TEXT(OFFSET(Calcu!$D$227,0,R534*3),R538))</f>
        <v/>
      </c>
      <c r="S544" s="269"/>
      <c r="T544" s="45"/>
      <c r="U544" s="45"/>
      <c r="V544" s="265"/>
      <c r="W544" s="196" t="s">
        <v>378</v>
      </c>
      <c r="X544" s="124" t="str">
        <f ca="1">IF(Y548=FALSE,"",TEXT(OFFSET(Calcu!$B$227,0,AB534*3),AB538))</f>
        <v/>
      </c>
      <c r="Y544" s="196" t="s">
        <v>379</v>
      </c>
      <c r="Z544" s="124" t="str">
        <f ca="1">IF(Y548=FALSE,"",TEXT(OFFSET(Calcu!$C$227,0,AB534*3),AB538))</f>
        <v/>
      </c>
      <c r="AA544" s="196" t="s">
        <v>380</v>
      </c>
      <c r="AB544" s="124" t="str">
        <f ca="1">IF(Y548=FALSE,"",TEXT(OFFSET(Calcu!$D$227,0,AB534*3),AB538))</f>
        <v/>
      </c>
      <c r="AC544" s="269"/>
      <c r="AD544" s="45"/>
    </row>
    <row r="545" spans="1:30" ht="13.5" customHeight="1">
      <c r="B545" s="265"/>
      <c r="C545" s="196" t="s">
        <v>381</v>
      </c>
      <c r="D545" s="124" t="str">
        <f ca="1">IF(E548=FALSE,"",TEXT(OFFSET(Calcu!$B$228,0,H534*3),H538))</f>
        <v/>
      </c>
      <c r="E545" s="196" t="s">
        <v>382</v>
      </c>
      <c r="F545" s="124" t="str">
        <f ca="1">IF(E548=FALSE,"",TEXT(OFFSET(Calcu!$C$228,0,H534*3),H538))</f>
        <v/>
      </c>
      <c r="G545" s="196" t="s">
        <v>383</v>
      </c>
      <c r="H545" s="124" t="str">
        <f ca="1">IF(E548=FALSE,"",TEXT(OFFSET(Calcu!$D$228,0,H534*3),H538))</f>
        <v/>
      </c>
      <c r="I545" s="269"/>
      <c r="J545" s="45"/>
      <c r="K545" s="45"/>
      <c r="L545" s="265"/>
      <c r="M545" s="196" t="s">
        <v>381</v>
      </c>
      <c r="N545" s="124" t="str">
        <f ca="1">IF(O548=FALSE,"",TEXT(OFFSET(Calcu!$B$228,0,R534*3),R538))</f>
        <v/>
      </c>
      <c r="O545" s="196" t="s">
        <v>382</v>
      </c>
      <c r="P545" s="124" t="str">
        <f ca="1">IF(O548=FALSE,"",TEXT(OFFSET(Calcu!$C$228,0,R534*3),R538))</f>
        <v/>
      </c>
      <c r="Q545" s="196" t="s">
        <v>383</v>
      </c>
      <c r="R545" s="124" t="str">
        <f ca="1">IF(O548=FALSE,"",TEXT(OFFSET(Calcu!$D$228,0,R534*3),R538))</f>
        <v/>
      </c>
      <c r="S545" s="269"/>
      <c r="T545" s="45"/>
      <c r="U545" s="45"/>
      <c r="V545" s="265"/>
      <c r="W545" s="196" t="s">
        <v>381</v>
      </c>
      <c r="X545" s="124" t="str">
        <f ca="1">IF(Y548=FALSE,"",TEXT(OFFSET(Calcu!$B$228,0,AB534*3),AB538))</f>
        <v/>
      </c>
      <c r="Y545" s="196" t="s">
        <v>382</v>
      </c>
      <c r="Z545" s="124" t="str">
        <f ca="1">IF(Y548=FALSE,"",TEXT(OFFSET(Calcu!$C$228,0,AB534*3),AB538))</f>
        <v/>
      </c>
      <c r="AA545" s="196" t="s">
        <v>383</v>
      </c>
      <c r="AB545" s="124" t="str">
        <f ca="1">IF(Y548=FALSE,"",TEXT(OFFSET(Calcu!$D$228,0,AB534*3),AB538))</f>
        <v/>
      </c>
      <c r="AC545" s="269"/>
      <c r="AD545" s="45"/>
    </row>
    <row r="546" spans="1:30" ht="13.5" customHeight="1">
      <c r="B546" s="265"/>
      <c r="C546" s="196" t="s">
        <v>384</v>
      </c>
      <c r="D546" s="124" t="str">
        <f ca="1">IF(E548=FALSE,"",TEXT(OFFSET(Calcu!$B$229,0,H534*3),H538))</f>
        <v/>
      </c>
      <c r="E546" s="196" t="s">
        <v>385</v>
      </c>
      <c r="F546" s="124" t="str">
        <f ca="1">IF(E548=FALSE,"",TEXT(OFFSET(Calcu!$C$229,0,H534*3),H538))</f>
        <v/>
      </c>
      <c r="G546" s="196" t="s">
        <v>386</v>
      </c>
      <c r="H546" s="124" t="str">
        <f ca="1">IF(E548=FALSE,"",TEXT(OFFSET(Calcu!$D$229,0,H534*3),H538))</f>
        <v/>
      </c>
      <c r="I546" s="269"/>
      <c r="J546" s="45"/>
      <c r="K546" s="45"/>
      <c r="L546" s="265"/>
      <c r="M546" s="196" t="s">
        <v>384</v>
      </c>
      <c r="N546" s="124" t="str">
        <f ca="1">IF(O548=FALSE,"",TEXT(OFFSET(Calcu!$B$229,0,R534*3),R538))</f>
        <v/>
      </c>
      <c r="O546" s="196" t="s">
        <v>385</v>
      </c>
      <c r="P546" s="124" t="str">
        <f ca="1">IF(O548=FALSE,"",TEXT(OFFSET(Calcu!$C$229,0,R534*3),R538))</f>
        <v/>
      </c>
      <c r="Q546" s="196" t="s">
        <v>386</v>
      </c>
      <c r="R546" s="124" t="str">
        <f ca="1">IF(O548=FALSE,"",TEXT(OFFSET(Calcu!$D$229,0,R534*3),R538))</f>
        <v/>
      </c>
      <c r="S546" s="269"/>
      <c r="T546" s="45"/>
      <c r="U546" s="45"/>
      <c r="V546" s="265"/>
      <c r="W546" s="196" t="s">
        <v>384</v>
      </c>
      <c r="X546" s="124" t="str">
        <f ca="1">IF(Y548=FALSE,"",TEXT(OFFSET(Calcu!$B$229,0,AB534*3),AB538))</f>
        <v/>
      </c>
      <c r="Y546" s="196" t="s">
        <v>385</v>
      </c>
      <c r="Z546" s="124" t="str">
        <f ca="1">IF(Y548=FALSE,"",TEXT(OFFSET(Calcu!$C$229,0,AB534*3),AB538))</f>
        <v/>
      </c>
      <c r="AA546" s="196" t="s">
        <v>386</v>
      </c>
      <c r="AB546" s="124" t="str">
        <f ca="1">IF(Y548=FALSE,"",TEXT(OFFSET(Calcu!$D$229,0,AB534*3),AB538))</f>
        <v/>
      </c>
      <c r="AC546" s="269"/>
      <c r="AD546" s="45"/>
    </row>
    <row r="547" spans="1:30" ht="13.5" customHeight="1">
      <c r="B547" s="265"/>
      <c r="C547" s="196" t="s">
        <v>387</v>
      </c>
      <c r="D547" s="124" t="str">
        <f ca="1">IF(E548=FALSE,"",TEXT(OFFSET(Calcu!$B$230,0,H534*3),H538))</f>
        <v/>
      </c>
      <c r="E547" s="196" t="s">
        <v>388</v>
      </c>
      <c r="F547" s="124" t="str">
        <f ca="1">IF(E548=FALSE,"",TEXT(OFFSET(Calcu!$C$230,0,H534*3),H538))</f>
        <v/>
      </c>
      <c r="G547" s="196" t="s">
        <v>677</v>
      </c>
      <c r="H547" s="124" t="str">
        <f ca="1">IF(E548=FALSE,"",TEXT(OFFSET(Calcu!$D$230,0,H534*3),H538))</f>
        <v/>
      </c>
      <c r="I547" s="269"/>
      <c r="J547" s="45"/>
      <c r="K547" s="45"/>
      <c r="L547" s="265"/>
      <c r="M547" s="196" t="s">
        <v>387</v>
      </c>
      <c r="N547" s="124" t="str">
        <f ca="1">IF(O548=FALSE,"",TEXT(OFFSET(Calcu!$B$230,0,R534*3),R538))</f>
        <v/>
      </c>
      <c r="O547" s="196" t="s">
        <v>388</v>
      </c>
      <c r="P547" s="124" t="str">
        <f ca="1">IF(O548=FALSE,"",TEXT(OFFSET(Calcu!$C$230,0,R534*3),R538))</f>
        <v/>
      </c>
      <c r="Q547" s="196" t="s">
        <v>684</v>
      </c>
      <c r="R547" s="124" t="str">
        <f ca="1">IF(O548=FALSE,"",TEXT(OFFSET(Calcu!$D$230,0,R534*3),R538))</f>
        <v/>
      </c>
      <c r="S547" s="269"/>
      <c r="T547" s="45"/>
      <c r="U547" s="45"/>
      <c r="V547" s="265"/>
      <c r="W547" s="196" t="s">
        <v>387</v>
      </c>
      <c r="X547" s="124" t="str">
        <f ca="1">IF(Y548=FALSE,"",TEXT(OFFSET(Calcu!$B$230,0,AB534*3),AB538))</f>
        <v/>
      </c>
      <c r="Y547" s="196" t="s">
        <v>388</v>
      </c>
      <c r="Z547" s="124" t="str">
        <f ca="1">IF(Y548=FALSE,"",TEXT(OFFSET(Calcu!$C$230,0,AB534*3),AB538))</f>
        <v/>
      </c>
      <c r="AA547" s="196" t="s">
        <v>684</v>
      </c>
      <c r="AB547" s="124" t="str">
        <f ca="1">IF(Y548=FALSE,"",TEXT(OFFSET(Calcu!$D$230,0,AB534*3),AB538))</f>
        <v/>
      </c>
      <c r="AC547" s="269"/>
      <c r="AD547" s="45"/>
    </row>
    <row r="548" spans="1:30" ht="13.5" customHeight="1">
      <c r="B548" s="265"/>
      <c r="C548" s="196" t="s">
        <v>389</v>
      </c>
      <c r="D548" s="124" t="str">
        <f ca="1">IF(E548=FALSE,"",TEXT(OFFSET(Calcu!$B$231,0,H534*3),H538))</f>
        <v/>
      </c>
      <c r="E548" s="271" t="b">
        <f ca="1">OFFSET(Calcu!$AC$17,H534+1,0)</f>
        <v>0</v>
      </c>
      <c r="F548" s="28"/>
      <c r="G548" s="28"/>
      <c r="H548" s="28"/>
      <c r="I548" s="269"/>
      <c r="J548" s="45"/>
      <c r="K548" s="45"/>
      <c r="L548" s="265"/>
      <c r="M548" s="196" t="s">
        <v>389</v>
      </c>
      <c r="N548" s="124" t="str">
        <f ca="1">IF(O548=FALSE,"",TEXT(OFFSET(Calcu!$B$231,0,R534*3),R538))</f>
        <v/>
      </c>
      <c r="O548" s="271" t="b">
        <f ca="1">OFFSET(Calcu!$AC$17,R534+1,0)</f>
        <v>0</v>
      </c>
      <c r="P548" s="28"/>
      <c r="Q548" s="28"/>
      <c r="R548" s="28"/>
      <c r="S548" s="269"/>
      <c r="T548" s="45"/>
      <c r="U548" s="45"/>
      <c r="V548" s="265"/>
      <c r="W548" s="196" t="s">
        <v>389</v>
      </c>
      <c r="X548" s="124" t="str">
        <f ca="1">IF(Y548=FALSE,"",TEXT(OFFSET(Calcu!$B$231,0,AB534*3),AB538))</f>
        <v/>
      </c>
      <c r="Y548" s="271" t="b">
        <f ca="1">OFFSET(Calcu!$AC$17,AB534+1,0)</f>
        <v>0</v>
      </c>
      <c r="Z548" s="28"/>
      <c r="AA548" s="28"/>
      <c r="AB548" s="28"/>
      <c r="AC548" s="269"/>
      <c r="AD548" s="45"/>
    </row>
    <row r="549" spans="1:30" ht="13.5" customHeight="1">
      <c r="B549" s="272"/>
      <c r="C549" s="273"/>
      <c r="D549" s="273"/>
      <c r="E549" s="273"/>
      <c r="F549" s="273"/>
      <c r="G549" s="273"/>
      <c r="H549" s="274"/>
      <c r="I549" s="275"/>
      <c r="J549" s="45"/>
      <c r="K549" s="45"/>
      <c r="L549" s="272"/>
      <c r="M549" s="273"/>
      <c r="N549" s="273"/>
      <c r="O549" s="273"/>
      <c r="P549" s="273"/>
      <c r="Q549" s="273"/>
      <c r="R549" s="274"/>
      <c r="S549" s="275"/>
      <c r="T549" s="45"/>
      <c r="U549" s="45"/>
      <c r="V549" s="272"/>
      <c r="W549" s="273"/>
      <c r="X549" s="273"/>
      <c r="Y549" s="273"/>
      <c r="Z549" s="273"/>
      <c r="AA549" s="273"/>
      <c r="AB549" s="274"/>
      <c r="AC549" s="275"/>
      <c r="AD549" s="45"/>
    </row>
    <row r="550" spans="1:30" s="28" customFormat="1" ht="15" customHeight="1">
      <c r="A550" s="45"/>
      <c r="B550" s="261"/>
      <c r="C550" s="262"/>
      <c r="D550" s="262"/>
      <c r="E550" s="263"/>
      <c r="F550" s="263"/>
      <c r="G550" s="263"/>
      <c r="H550" s="263"/>
      <c r="I550" s="264"/>
      <c r="J550" s="25"/>
      <c r="K550" s="25"/>
      <c r="L550" s="261"/>
      <c r="M550" s="262"/>
      <c r="N550" s="262"/>
      <c r="O550" s="263"/>
      <c r="P550" s="263"/>
      <c r="Q550" s="263"/>
      <c r="R550" s="263"/>
      <c r="S550" s="264"/>
      <c r="T550" s="25"/>
      <c r="U550" s="25"/>
      <c r="V550" s="261"/>
      <c r="W550" s="262"/>
      <c r="X550" s="262"/>
      <c r="Y550" s="263"/>
      <c r="Z550" s="263"/>
      <c r="AA550" s="263"/>
      <c r="AB550" s="263"/>
      <c r="AC550" s="264"/>
      <c r="AD550" s="25"/>
    </row>
    <row r="551" spans="1:30" ht="13.5" customHeight="1">
      <c r="B551" s="265"/>
      <c r="C551" s="45" t="s">
        <v>696</v>
      </c>
      <c r="D551" s="28"/>
      <c r="E551" s="28"/>
      <c r="F551" s="25"/>
      <c r="G551" s="266" t="s">
        <v>686</v>
      </c>
      <c r="H551" s="267">
        <f>H534+3</f>
        <v>96</v>
      </c>
      <c r="I551" s="268"/>
      <c r="J551" s="25"/>
      <c r="K551" s="25"/>
      <c r="L551" s="265"/>
      <c r="M551" s="45" t="s">
        <v>662</v>
      </c>
      <c r="N551" s="28"/>
      <c r="O551" s="28"/>
      <c r="P551" s="25"/>
      <c r="Q551" s="266" t="s">
        <v>663</v>
      </c>
      <c r="R551" s="267">
        <f>H551+1</f>
        <v>97</v>
      </c>
      <c r="S551" s="268"/>
      <c r="T551" s="25"/>
      <c r="U551" s="25"/>
      <c r="V551" s="265"/>
      <c r="W551" s="45" t="s">
        <v>678</v>
      </c>
      <c r="X551" s="28"/>
      <c r="Y551" s="28"/>
      <c r="Z551" s="25"/>
      <c r="AA551" s="266" t="s">
        <v>686</v>
      </c>
      <c r="AB551" s="267">
        <f>R551+1</f>
        <v>98</v>
      </c>
      <c r="AC551" s="268"/>
      <c r="AD551" s="25"/>
    </row>
    <row r="552" spans="1:30" ht="13.5" customHeight="1">
      <c r="B552" s="265"/>
      <c r="C552" s="163"/>
      <c r="D552" s="126" t="s">
        <v>669</v>
      </c>
      <c r="E552" s="126" t="s">
        <v>679</v>
      </c>
      <c r="F552" s="126" t="s">
        <v>172</v>
      </c>
      <c r="G552" s="126" t="s">
        <v>670</v>
      </c>
      <c r="H552" s="126" t="s">
        <v>688</v>
      </c>
      <c r="I552" s="269"/>
      <c r="J552" s="45"/>
      <c r="K552" s="45"/>
      <c r="L552" s="265"/>
      <c r="M552" s="163"/>
      <c r="N552" s="126" t="s">
        <v>690</v>
      </c>
      <c r="O552" s="126" t="s">
        <v>679</v>
      </c>
      <c r="P552" s="126" t="s">
        <v>172</v>
      </c>
      <c r="Q552" s="126" t="s">
        <v>670</v>
      </c>
      <c r="R552" s="126" t="s">
        <v>668</v>
      </c>
      <c r="S552" s="269"/>
      <c r="T552" s="45"/>
      <c r="U552" s="45"/>
      <c r="V552" s="265"/>
      <c r="W552" s="163"/>
      <c r="X552" s="126" t="s">
        <v>669</v>
      </c>
      <c r="Y552" s="126" t="s">
        <v>697</v>
      </c>
      <c r="Z552" s="126" t="s">
        <v>172</v>
      </c>
      <c r="AA552" s="126" t="s">
        <v>687</v>
      </c>
      <c r="AB552" s="126" t="s">
        <v>668</v>
      </c>
      <c r="AC552" s="269"/>
      <c r="AD552" s="45"/>
    </row>
    <row r="553" spans="1:30" ht="13.5" customHeight="1">
      <c r="B553" s="265"/>
      <c r="C553" s="163" t="s">
        <v>671</v>
      </c>
      <c r="D553" s="124" t="e">
        <f ca="1">TEXT(OFFSET(Calcu!$P$17,H551+1,0),H554)</f>
        <v>#DIV/0!</v>
      </c>
      <c r="E553" s="124" t="e">
        <f ca="1">TEXT(OFFSET(Calcu!$Q$17,H551+1,0),H554)</f>
        <v>#N/A</v>
      </c>
      <c r="F553" s="195">
        <f ca="1">OFFSET(Calcu!$R$17,H551+1,0)</f>
        <v>0</v>
      </c>
      <c r="G553" s="124">
        <f ca="1">OFFSET(Calcu!$S$17,H551+1,0)</f>
        <v>0</v>
      </c>
      <c r="H553" s="124">
        <f ca="1">OFFSET(Calcu!$Y$17,H551+1,0)</f>
        <v>0</v>
      </c>
      <c r="I553" s="269"/>
      <c r="J553" s="45"/>
      <c r="K553" s="45"/>
      <c r="L553" s="265"/>
      <c r="M553" s="163" t="s">
        <v>671</v>
      </c>
      <c r="N553" s="124" t="e">
        <f ca="1">TEXT(OFFSET(Calcu!$P$17,R551+1,0),R554)</f>
        <v>#DIV/0!</v>
      </c>
      <c r="O553" s="124" t="e">
        <f ca="1">TEXT(OFFSET(Calcu!$Q$17,R551+1,0),R554)</f>
        <v>#N/A</v>
      </c>
      <c r="P553" s="195">
        <f ca="1">OFFSET(Calcu!$R$17,R551+1,0)</f>
        <v>0</v>
      </c>
      <c r="Q553" s="124">
        <f ca="1">OFFSET(Calcu!$S$17,R551+1,0)</f>
        <v>0</v>
      </c>
      <c r="R553" s="124">
        <f ca="1">OFFSET(Calcu!$Y$17,R551+1,0)</f>
        <v>0</v>
      </c>
      <c r="S553" s="269"/>
      <c r="T553" s="45"/>
      <c r="U553" s="45"/>
      <c r="V553" s="265"/>
      <c r="W553" s="163" t="s">
        <v>671</v>
      </c>
      <c r="X553" s="124" t="e">
        <f ca="1">TEXT(OFFSET(Calcu!$P$17,AB551+1,0),AB554)</f>
        <v>#DIV/0!</v>
      </c>
      <c r="Y553" s="124" t="e">
        <f ca="1">TEXT(OFFSET(Calcu!$Q$17,AB551+1,0),AB554)</f>
        <v>#N/A</v>
      </c>
      <c r="Z553" s="195">
        <f ca="1">OFFSET(Calcu!$R$17,AB551+1,0)</f>
        <v>0</v>
      </c>
      <c r="AA553" s="124">
        <f ca="1">OFFSET(Calcu!$S$17,AB551+1,0)</f>
        <v>0</v>
      </c>
      <c r="AB553" s="124">
        <f ca="1">OFFSET(Calcu!$Y$17,AB551+1,0)</f>
        <v>0</v>
      </c>
      <c r="AC553" s="269"/>
      <c r="AD553" s="45"/>
    </row>
    <row r="554" spans="1:30" ht="13.5" customHeight="1">
      <c r="B554" s="265"/>
      <c r="C554" s="163" t="s">
        <v>681</v>
      </c>
      <c r="D554" s="124" t="e">
        <f ca="1">TEXT(OFFSET(Calcu!$L$17,H551+1,0),H554)</f>
        <v>#DIV/0!</v>
      </c>
      <c r="E554" s="124" t="e">
        <f ca="1">TEXT(OFFSET(Calcu!$M$17,H551+1,0),H554)</f>
        <v>#DIV/0!</v>
      </c>
      <c r="F554" s="195">
        <f ca="1">OFFSET(Calcu!$I$17,H551+1,0)</f>
        <v>0</v>
      </c>
      <c r="G554" s="124"/>
      <c r="H554" s="270" t="e">
        <f ca="1">OFFSET(Calcu!$BE$17,H551+1,0)</f>
        <v>#N/A</v>
      </c>
      <c r="I554" s="269"/>
      <c r="J554" s="45"/>
      <c r="K554" s="45"/>
      <c r="L554" s="265"/>
      <c r="M554" s="163" t="s">
        <v>681</v>
      </c>
      <c r="N554" s="124" t="e">
        <f ca="1">TEXT(OFFSET(Calcu!$L$17,R551+1,0),R554)</f>
        <v>#DIV/0!</v>
      </c>
      <c r="O554" s="124" t="e">
        <f ca="1">TEXT(OFFSET(Calcu!$M$17,R551+1,0),R554)</f>
        <v>#DIV/0!</v>
      </c>
      <c r="P554" s="195">
        <f ca="1">OFFSET(Calcu!$I$17,R551+1,0)</f>
        <v>0</v>
      </c>
      <c r="Q554" s="124"/>
      <c r="R554" s="270" t="e">
        <f ca="1">OFFSET(Calcu!$BE$17,R551+1,0)</f>
        <v>#N/A</v>
      </c>
      <c r="S554" s="269"/>
      <c r="T554" s="45"/>
      <c r="U554" s="45"/>
      <c r="V554" s="265"/>
      <c r="W554" s="163" t="s">
        <v>681</v>
      </c>
      <c r="X554" s="124" t="e">
        <f ca="1">TEXT(OFFSET(Calcu!$L$17,AB551+1,0),AB554)</f>
        <v>#DIV/0!</v>
      </c>
      <c r="Y554" s="124" t="e">
        <f ca="1">TEXT(OFFSET(Calcu!$M$17,AB551+1,0),AB554)</f>
        <v>#DIV/0!</v>
      </c>
      <c r="Z554" s="195">
        <f ca="1">OFFSET(Calcu!$I$17,AB551+1,0)</f>
        <v>0</v>
      </c>
      <c r="AA554" s="124"/>
      <c r="AB554" s="270" t="e">
        <f ca="1">OFFSET(Calcu!$BE$17,AB551+1,0)</f>
        <v>#N/A</v>
      </c>
      <c r="AC554" s="269"/>
      <c r="AD554" s="45"/>
    </row>
    <row r="555" spans="1:30" ht="13.5" customHeight="1">
      <c r="B555" s="265"/>
      <c r="C555" s="163" t="s">
        <v>672</v>
      </c>
      <c r="D555" s="124" t="e">
        <f ca="1">TEXT(OFFSET(Calcu!$U$17,H551+1,0),H554)</f>
        <v>#DIV/0!</v>
      </c>
      <c r="E555" s="124" t="e">
        <f ca="1">TEXT(OFFSET(Calcu!$V$17,H551+1,0),H554)</f>
        <v>#N/A</v>
      </c>
      <c r="F555" s="195">
        <f ca="1">OFFSET(Calcu!$W$17,H551+1,0)</f>
        <v>0</v>
      </c>
      <c r="G555" s="124">
        <f ca="1">OFFSET(Calcu!$X$17,H551+1,0)</f>
        <v>0</v>
      </c>
      <c r="H555" s="270" t="e">
        <f ca="1">OFFSET(Calcu!$BF$17,H551+1,0)</f>
        <v>#N/A</v>
      </c>
      <c r="I555" s="269"/>
      <c r="J555" s="45"/>
      <c r="K555" s="45"/>
      <c r="L555" s="265"/>
      <c r="M555" s="163" t="s">
        <v>672</v>
      </c>
      <c r="N555" s="124" t="e">
        <f ca="1">TEXT(OFFSET(Calcu!$U$17,R551+1,0),R554)</f>
        <v>#DIV/0!</v>
      </c>
      <c r="O555" s="124" t="e">
        <f ca="1">TEXT(OFFSET(Calcu!$V$17,R551+1,0),R554)</f>
        <v>#N/A</v>
      </c>
      <c r="P555" s="195">
        <f ca="1">OFFSET(Calcu!$W$17,R551+1,0)</f>
        <v>0</v>
      </c>
      <c r="Q555" s="124">
        <f ca="1">OFFSET(Calcu!$X$17,R551+1,0)</f>
        <v>0</v>
      </c>
      <c r="R555" s="270" t="e">
        <f ca="1">OFFSET(Calcu!$BF$17,R551+1,0)</f>
        <v>#N/A</v>
      </c>
      <c r="S555" s="269"/>
      <c r="T555" s="45"/>
      <c r="U555" s="45"/>
      <c r="V555" s="265"/>
      <c r="W555" s="163" t="s">
        <v>672</v>
      </c>
      <c r="X555" s="124" t="e">
        <f ca="1">TEXT(OFFSET(Calcu!$U$17,AB551+1,0),AB554)</f>
        <v>#DIV/0!</v>
      </c>
      <c r="Y555" s="124" t="e">
        <f ca="1">TEXT(OFFSET(Calcu!$V$17,AB551+1,0),AB554)</f>
        <v>#N/A</v>
      </c>
      <c r="Z555" s="195">
        <f ca="1">OFFSET(Calcu!$W$17,AB551+1,0)</f>
        <v>0</v>
      </c>
      <c r="AA555" s="124">
        <f ca="1">OFFSET(Calcu!$X$17,AB551+1,0)</f>
        <v>0</v>
      </c>
      <c r="AB555" s="270" t="e">
        <f ca="1">OFFSET(Calcu!$BF$17,AB551+1,0)</f>
        <v>#N/A</v>
      </c>
      <c r="AC555" s="269"/>
      <c r="AD555" s="45"/>
    </row>
    <row r="556" spans="1:30" ht="13.5" customHeight="1">
      <c r="B556" s="265"/>
      <c r="C556" s="28"/>
      <c r="D556" s="28"/>
      <c r="E556" s="28"/>
      <c r="F556" s="28"/>
      <c r="G556" s="28"/>
      <c r="H556" s="45"/>
      <c r="I556" s="269"/>
      <c r="J556" s="45"/>
      <c r="K556" s="45"/>
      <c r="L556" s="265"/>
      <c r="M556" s="28"/>
      <c r="N556" s="28"/>
      <c r="O556" s="28"/>
      <c r="P556" s="28"/>
      <c r="Q556" s="28"/>
      <c r="R556" s="45"/>
      <c r="S556" s="269"/>
      <c r="T556" s="45"/>
      <c r="U556" s="45"/>
      <c r="V556" s="265"/>
      <c r="W556" s="28"/>
      <c r="X556" s="28"/>
      <c r="Y556" s="28"/>
      <c r="Z556" s="28"/>
      <c r="AA556" s="28"/>
      <c r="AB556" s="45"/>
      <c r="AC556" s="269"/>
      <c r="AD556" s="45"/>
    </row>
    <row r="557" spans="1:30" ht="13.5" customHeight="1">
      <c r="B557" s="265"/>
      <c r="C557" s="45" t="s">
        <v>673</v>
      </c>
      <c r="D557" s="28"/>
      <c r="E557" s="28"/>
      <c r="F557" s="28"/>
      <c r="G557" s="28"/>
      <c r="H557" s="45"/>
      <c r="I557" s="269"/>
      <c r="J557" s="45"/>
      <c r="K557" s="45"/>
      <c r="L557" s="265"/>
      <c r="M557" s="45" t="s">
        <v>673</v>
      </c>
      <c r="N557" s="28"/>
      <c r="O557" s="28"/>
      <c r="P557" s="28"/>
      <c r="Q557" s="28"/>
      <c r="R557" s="45"/>
      <c r="S557" s="269"/>
      <c r="T557" s="45"/>
      <c r="U557" s="45"/>
      <c r="V557" s="265"/>
      <c r="W557" s="45" t="s">
        <v>673</v>
      </c>
      <c r="X557" s="28"/>
      <c r="Y557" s="28"/>
      <c r="Z557" s="28"/>
      <c r="AA557" s="28"/>
      <c r="AB557" s="45"/>
      <c r="AC557" s="269"/>
      <c r="AD557" s="45"/>
    </row>
    <row r="558" spans="1:30" ht="13.5" customHeight="1">
      <c r="B558" s="265"/>
      <c r="C558" s="163"/>
      <c r="D558" s="163" t="s">
        <v>701</v>
      </c>
      <c r="E558" s="196"/>
      <c r="F558" s="163" t="s">
        <v>702</v>
      </c>
      <c r="G558" s="196"/>
      <c r="H558" s="163" t="s">
        <v>674</v>
      </c>
      <c r="I558" s="269"/>
      <c r="J558" s="45"/>
      <c r="K558" s="45"/>
      <c r="L558" s="265"/>
      <c r="M558" s="163"/>
      <c r="N558" s="163" t="s">
        <v>701</v>
      </c>
      <c r="O558" s="196"/>
      <c r="P558" s="163" t="s">
        <v>702</v>
      </c>
      <c r="Q558" s="196"/>
      <c r="R558" s="163" t="s">
        <v>674</v>
      </c>
      <c r="S558" s="269"/>
      <c r="T558" s="45"/>
      <c r="U558" s="45"/>
      <c r="V558" s="265"/>
      <c r="W558" s="163"/>
      <c r="X558" s="163" t="s">
        <v>701</v>
      </c>
      <c r="Y558" s="196"/>
      <c r="Z558" s="163" t="s">
        <v>702</v>
      </c>
      <c r="AA558" s="196"/>
      <c r="AB558" s="163" t="s">
        <v>674</v>
      </c>
      <c r="AC558" s="269"/>
      <c r="AD558" s="45"/>
    </row>
    <row r="559" spans="1:30" ht="13.5" customHeight="1">
      <c r="B559" s="265"/>
      <c r="C559" s="196" t="s">
        <v>373</v>
      </c>
      <c r="D559" s="124" t="str">
        <f ca="1">IF(E565=FALSE,"",TEXT(OFFSET(Calcu!$B$225,0,H551*3),H555))</f>
        <v/>
      </c>
      <c r="E559" s="196" t="s">
        <v>374</v>
      </c>
      <c r="F559" s="124" t="str">
        <f ca="1">IF(E565=FALSE,"",TEXT(OFFSET(Calcu!$C$225,0,H551*3),H555))</f>
        <v/>
      </c>
      <c r="G559" s="196" t="s">
        <v>676</v>
      </c>
      <c r="H559" s="124" t="str">
        <f ca="1">IF(E565=FALSE,"",TEXT(OFFSET(Calcu!$D$225,0,H551*3),H555))</f>
        <v/>
      </c>
      <c r="I559" s="269"/>
      <c r="J559" s="45"/>
      <c r="K559" s="45"/>
      <c r="L559" s="265"/>
      <c r="M559" s="196" t="s">
        <v>373</v>
      </c>
      <c r="N559" s="124" t="str">
        <f ca="1">IF(O565=FALSE,"",TEXT(OFFSET(Calcu!$B$225,0,R551*3),R555))</f>
        <v/>
      </c>
      <c r="O559" s="196" t="s">
        <v>374</v>
      </c>
      <c r="P559" s="124" t="str">
        <f ca="1">IF(O565=FALSE,"",TEXT(OFFSET(Calcu!$C$225,0,R551*3),R555))</f>
        <v/>
      </c>
      <c r="Q559" s="196" t="s">
        <v>676</v>
      </c>
      <c r="R559" s="124" t="str">
        <f ca="1">IF(O565=FALSE,"",TEXT(OFFSET(Calcu!$D$225,0,R551*3),R555))</f>
        <v/>
      </c>
      <c r="S559" s="269"/>
      <c r="T559" s="45"/>
      <c r="U559" s="45"/>
      <c r="V559" s="265"/>
      <c r="W559" s="196" t="s">
        <v>373</v>
      </c>
      <c r="X559" s="124" t="str">
        <f ca="1">IF(Y565=FALSE,"",TEXT(OFFSET(Calcu!$B$225,0,AB551*3),AB555))</f>
        <v/>
      </c>
      <c r="Y559" s="196" t="s">
        <v>374</v>
      </c>
      <c r="Z559" s="124" t="str">
        <f ca="1">IF(Y565=FALSE,"",TEXT(OFFSET(Calcu!$C$225,0,AB551*3),AB555))</f>
        <v/>
      </c>
      <c r="AA559" s="196" t="s">
        <v>676</v>
      </c>
      <c r="AB559" s="124" t="str">
        <f ca="1">IF(Y565=FALSE,"",TEXT(OFFSET(Calcu!$D$225,0,AB551*3),AB555))</f>
        <v/>
      </c>
      <c r="AC559" s="269"/>
      <c r="AD559" s="45"/>
    </row>
    <row r="560" spans="1:30" ht="13.5" customHeight="1">
      <c r="B560" s="265"/>
      <c r="C560" s="196" t="s">
        <v>375</v>
      </c>
      <c r="D560" s="124" t="str">
        <f ca="1">IF(E565=FALSE,"",TEXT(OFFSET(Calcu!$B$226,0,H551*3),H555))</f>
        <v/>
      </c>
      <c r="E560" s="196" t="s">
        <v>376</v>
      </c>
      <c r="F560" s="124" t="str">
        <f ca="1">IF(E565=FALSE,"",TEXT(OFFSET(Calcu!$C$226,0,H551*3),H555))</f>
        <v/>
      </c>
      <c r="G560" s="196" t="s">
        <v>377</v>
      </c>
      <c r="H560" s="124" t="str">
        <f ca="1">IF(E565=FALSE,"",TEXT(OFFSET(Calcu!$D$226,0,H551*3),H555))</f>
        <v/>
      </c>
      <c r="I560" s="269"/>
      <c r="J560" s="45"/>
      <c r="K560" s="45"/>
      <c r="L560" s="265"/>
      <c r="M560" s="196" t="s">
        <v>375</v>
      </c>
      <c r="N560" s="124" t="str">
        <f ca="1">IF(O565=FALSE,"",TEXT(OFFSET(Calcu!$B$226,0,R551*3),R555))</f>
        <v/>
      </c>
      <c r="O560" s="196" t="s">
        <v>376</v>
      </c>
      <c r="P560" s="124" t="str">
        <f ca="1">IF(O565=FALSE,"",TEXT(OFFSET(Calcu!$C$226,0,R551*3),R555))</f>
        <v/>
      </c>
      <c r="Q560" s="196" t="s">
        <v>377</v>
      </c>
      <c r="R560" s="124" t="str">
        <f ca="1">IF(O565=FALSE,"",TEXT(OFFSET(Calcu!$D$226,0,R551*3),R555))</f>
        <v/>
      </c>
      <c r="S560" s="269"/>
      <c r="T560" s="45"/>
      <c r="U560" s="45"/>
      <c r="V560" s="265"/>
      <c r="W560" s="196" t="s">
        <v>375</v>
      </c>
      <c r="X560" s="124" t="str">
        <f ca="1">IF(Y565=FALSE,"",TEXT(OFFSET(Calcu!$B$226,0,AB551*3),AB555))</f>
        <v/>
      </c>
      <c r="Y560" s="196" t="s">
        <v>376</v>
      </c>
      <c r="Z560" s="124" t="str">
        <f ca="1">IF(Y565=FALSE,"",TEXT(OFFSET(Calcu!$C$226,0,AB551*3),AB555))</f>
        <v/>
      </c>
      <c r="AA560" s="196" t="s">
        <v>377</v>
      </c>
      <c r="AB560" s="124" t="str">
        <f ca="1">IF(Y565=FALSE,"",TEXT(OFFSET(Calcu!$D$226,0,AB551*3),AB555))</f>
        <v/>
      </c>
      <c r="AC560" s="269"/>
      <c r="AD560" s="45"/>
    </row>
    <row r="561" spans="1:30" ht="13.5" customHeight="1">
      <c r="B561" s="265"/>
      <c r="C561" s="196" t="s">
        <v>378</v>
      </c>
      <c r="D561" s="124" t="str">
        <f ca="1">IF(E565=FALSE,"",TEXT(OFFSET(Calcu!$B$227,0,H551*3),H555))</f>
        <v/>
      </c>
      <c r="E561" s="196" t="s">
        <v>379</v>
      </c>
      <c r="F561" s="124" t="str">
        <f ca="1">IF(E565=FALSE,"",TEXT(OFFSET(Calcu!$C$227,0,H551*3),H555))</f>
        <v/>
      </c>
      <c r="G561" s="196" t="s">
        <v>380</v>
      </c>
      <c r="H561" s="124" t="str">
        <f ca="1">IF(E565=FALSE,"",TEXT(OFFSET(Calcu!$D$227,0,H551*3),H555))</f>
        <v/>
      </c>
      <c r="I561" s="269"/>
      <c r="J561" s="45"/>
      <c r="K561" s="45"/>
      <c r="L561" s="265"/>
      <c r="M561" s="196" t="s">
        <v>378</v>
      </c>
      <c r="N561" s="124" t="str">
        <f ca="1">IF(O565=FALSE,"",TEXT(OFFSET(Calcu!$B$227,0,R551*3),R555))</f>
        <v/>
      </c>
      <c r="O561" s="196" t="s">
        <v>379</v>
      </c>
      <c r="P561" s="124" t="str">
        <f ca="1">IF(O565=FALSE,"",TEXT(OFFSET(Calcu!$C$227,0,R551*3),R555))</f>
        <v/>
      </c>
      <c r="Q561" s="196" t="s">
        <v>380</v>
      </c>
      <c r="R561" s="124" t="str">
        <f ca="1">IF(O565=FALSE,"",TEXT(OFFSET(Calcu!$D$227,0,R551*3),R555))</f>
        <v/>
      </c>
      <c r="S561" s="269"/>
      <c r="T561" s="45"/>
      <c r="U561" s="45"/>
      <c r="V561" s="265"/>
      <c r="W561" s="196" t="s">
        <v>378</v>
      </c>
      <c r="X561" s="124" t="str">
        <f ca="1">IF(Y565=FALSE,"",TEXT(OFFSET(Calcu!$B$227,0,AB551*3),AB555))</f>
        <v/>
      </c>
      <c r="Y561" s="196" t="s">
        <v>379</v>
      </c>
      <c r="Z561" s="124" t="str">
        <f ca="1">IF(Y565=FALSE,"",TEXT(OFFSET(Calcu!$C$227,0,AB551*3),AB555))</f>
        <v/>
      </c>
      <c r="AA561" s="196" t="s">
        <v>380</v>
      </c>
      <c r="AB561" s="124" t="str">
        <f ca="1">IF(Y565=FALSE,"",TEXT(OFFSET(Calcu!$D$227,0,AB551*3),AB555))</f>
        <v/>
      </c>
      <c r="AC561" s="269"/>
      <c r="AD561" s="45"/>
    </row>
    <row r="562" spans="1:30" ht="13.5" customHeight="1">
      <c r="B562" s="265"/>
      <c r="C562" s="196" t="s">
        <v>381</v>
      </c>
      <c r="D562" s="124" t="str">
        <f ca="1">IF(E565=FALSE,"",TEXT(OFFSET(Calcu!$B$228,0,H551*3),H555))</f>
        <v/>
      </c>
      <c r="E562" s="196" t="s">
        <v>382</v>
      </c>
      <c r="F562" s="124" t="str">
        <f ca="1">IF(E565=FALSE,"",TEXT(OFFSET(Calcu!$C$228,0,H551*3),H555))</f>
        <v/>
      </c>
      <c r="G562" s="196" t="s">
        <v>383</v>
      </c>
      <c r="H562" s="124" t="str">
        <f ca="1">IF(E565=FALSE,"",TEXT(OFFSET(Calcu!$D$228,0,H551*3),H555))</f>
        <v/>
      </c>
      <c r="I562" s="269"/>
      <c r="J562" s="45"/>
      <c r="K562" s="45"/>
      <c r="L562" s="265"/>
      <c r="M562" s="196" t="s">
        <v>381</v>
      </c>
      <c r="N562" s="124" t="str">
        <f ca="1">IF(O565=FALSE,"",TEXT(OFFSET(Calcu!$B$228,0,R551*3),R555))</f>
        <v/>
      </c>
      <c r="O562" s="196" t="s">
        <v>382</v>
      </c>
      <c r="P562" s="124" t="str">
        <f ca="1">IF(O565=FALSE,"",TEXT(OFFSET(Calcu!$C$228,0,R551*3),R555))</f>
        <v/>
      </c>
      <c r="Q562" s="196" t="s">
        <v>383</v>
      </c>
      <c r="R562" s="124" t="str">
        <f ca="1">IF(O565=FALSE,"",TEXT(OFFSET(Calcu!$D$228,0,R551*3),R555))</f>
        <v/>
      </c>
      <c r="S562" s="269"/>
      <c r="T562" s="45"/>
      <c r="U562" s="45"/>
      <c r="V562" s="265"/>
      <c r="W562" s="196" t="s">
        <v>381</v>
      </c>
      <c r="X562" s="124" t="str">
        <f ca="1">IF(Y565=FALSE,"",TEXT(OFFSET(Calcu!$B$228,0,AB551*3),AB555))</f>
        <v/>
      </c>
      <c r="Y562" s="196" t="s">
        <v>382</v>
      </c>
      <c r="Z562" s="124" t="str">
        <f ca="1">IF(Y565=FALSE,"",TEXT(OFFSET(Calcu!$C$228,0,AB551*3),AB555))</f>
        <v/>
      </c>
      <c r="AA562" s="196" t="s">
        <v>383</v>
      </c>
      <c r="AB562" s="124" t="str">
        <f ca="1">IF(Y565=FALSE,"",TEXT(OFFSET(Calcu!$D$228,0,AB551*3),AB555))</f>
        <v/>
      </c>
      <c r="AC562" s="269"/>
      <c r="AD562" s="45"/>
    </row>
    <row r="563" spans="1:30" ht="13.5" customHeight="1">
      <c r="B563" s="265"/>
      <c r="C563" s="196" t="s">
        <v>384</v>
      </c>
      <c r="D563" s="124" t="str">
        <f ca="1">IF(E565=FALSE,"",TEXT(OFFSET(Calcu!$B$229,0,H551*3),H555))</f>
        <v/>
      </c>
      <c r="E563" s="196" t="s">
        <v>385</v>
      </c>
      <c r="F563" s="124" t="str">
        <f ca="1">IF(E565=FALSE,"",TEXT(OFFSET(Calcu!$C$229,0,H551*3),H555))</f>
        <v/>
      </c>
      <c r="G563" s="196" t="s">
        <v>386</v>
      </c>
      <c r="H563" s="124" t="str">
        <f ca="1">IF(E565=FALSE,"",TEXT(OFFSET(Calcu!$D$229,0,H551*3),H555))</f>
        <v/>
      </c>
      <c r="I563" s="269"/>
      <c r="J563" s="45"/>
      <c r="K563" s="45"/>
      <c r="L563" s="265"/>
      <c r="M563" s="196" t="s">
        <v>384</v>
      </c>
      <c r="N563" s="124" t="str">
        <f ca="1">IF(O565=FALSE,"",TEXT(OFFSET(Calcu!$B$229,0,R551*3),R555))</f>
        <v/>
      </c>
      <c r="O563" s="196" t="s">
        <v>385</v>
      </c>
      <c r="P563" s="124" t="str">
        <f ca="1">IF(O565=FALSE,"",TEXT(OFFSET(Calcu!$C$229,0,R551*3),R555))</f>
        <v/>
      </c>
      <c r="Q563" s="196" t="s">
        <v>386</v>
      </c>
      <c r="R563" s="124" t="str">
        <f ca="1">IF(O565=FALSE,"",TEXT(OFFSET(Calcu!$D$229,0,R551*3),R555))</f>
        <v/>
      </c>
      <c r="S563" s="269"/>
      <c r="T563" s="45"/>
      <c r="U563" s="45"/>
      <c r="V563" s="265"/>
      <c r="W563" s="196" t="s">
        <v>384</v>
      </c>
      <c r="X563" s="124" t="str">
        <f ca="1">IF(Y565=FALSE,"",TEXT(OFFSET(Calcu!$B$229,0,AB551*3),AB555))</f>
        <v/>
      </c>
      <c r="Y563" s="196" t="s">
        <v>385</v>
      </c>
      <c r="Z563" s="124" t="str">
        <f ca="1">IF(Y565=FALSE,"",TEXT(OFFSET(Calcu!$C$229,0,AB551*3),AB555))</f>
        <v/>
      </c>
      <c r="AA563" s="196" t="s">
        <v>386</v>
      </c>
      <c r="AB563" s="124" t="str">
        <f ca="1">IF(Y565=FALSE,"",TEXT(OFFSET(Calcu!$D$229,0,AB551*3),AB555))</f>
        <v/>
      </c>
      <c r="AC563" s="269"/>
      <c r="AD563" s="45"/>
    </row>
    <row r="564" spans="1:30" ht="13.5" customHeight="1">
      <c r="B564" s="265"/>
      <c r="C564" s="196" t="s">
        <v>387</v>
      </c>
      <c r="D564" s="124" t="str">
        <f ca="1">IF(E565=FALSE,"",TEXT(OFFSET(Calcu!$B$230,0,H551*3),H555))</f>
        <v/>
      </c>
      <c r="E564" s="196" t="s">
        <v>388</v>
      </c>
      <c r="F564" s="124" t="str">
        <f ca="1">IF(E565=FALSE,"",TEXT(OFFSET(Calcu!$C$230,0,H551*3),H555))</f>
        <v/>
      </c>
      <c r="G564" s="196" t="s">
        <v>676</v>
      </c>
      <c r="H564" s="124" t="str">
        <f ca="1">IF(E565=FALSE,"",TEXT(OFFSET(Calcu!$D$230,0,H551*3),H555))</f>
        <v/>
      </c>
      <c r="I564" s="269"/>
      <c r="J564" s="45"/>
      <c r="K564" s="45"/>
      <c r="L564" s="265"/>
      <c r="M564" s="196" t="s">
        <v>387</v>
      </c>
      <c r="N564" s="124" t="str">
        <f ca="1">IF(O565=FALSE,"",TEXT(OFFSET(Calcu!$B$230,0,R551*3),R555))</f>
        <v/>
      </c>
      <c r="O564" s="196" t="s">
        <v>388</v>
      </c>
      <c r="P564" s="124" t="str">
        <f ca="1">IF(O565=FALSE,"",TEXT(OFFSET(Calcu!$C$230,0,R551*3),R555))</f>
        <v/>
      </c>
      <c r="Q564" s="196" t="s">
        <v>676</v>
      </c>
      <c r="R564" s="124" t="str">
        <f ca="1">IF(O565=FALSE,"",TEXT(OFFSET(Calcu!$D$230,0,R551*3),R555))</f>
        <v/>
      </c>
      <c r="S564" s="269"/>
      <c r="T564" s="45"/>
      <c r="U564" s="45"/>
      <c r="V564" s="265"/>
      <c r="W564" s="196" t="s">
        <v>387</v>
      </c>
      <c r="X564" s="124" t="str">
        <f ca="1">IF(Y565=FALSE,"",TEXT(OFFSET(Calcu!$B$230,0,AB551*3),AB555))</f>
        <v/>
      </c>
      <c r="Y564" s="196" t="s">
        <v>388</v>
      </c>
      <c r="Z564" s="124" t="str">
        <f ca="1">IF(Y565=FALSE,"",TEXT(OFFSET(Calcu!$C$230,0,AB551*3),AB555))</f>
        <v/>
      </c>
      <c r="AA564" s="196" t="s">
        <v>676</v>
      </c>
      <c r="AB564" s="124" t="str">
        <f ca="1">IF(Y565=FALSE,"",TEXT(OFFSET(Calcu!$D$230,0,AB551*3),AB555))</f>
        <v/>
      </c>
      <c r="AC564" s="269"/>
      <c r="AD564" s="45"/>
    </row>
    <row r="565" spans="1:30" ht="13.5" customHeight="1">
      <c r="B565" s="265"/>
      <c r="C565" s="196" t="s">
        <v>389</v>
      </c>
      <c r="D565" s="124" t="str">
        <f ca="1">IF(E565=FALSE,"",TEXT(OFFSET(Calcu!$B$231,0,H551*3),H555))</f>
        <v/>
      </c>
      <c r="E565" s="271" t="b">
        <f ca="1">OFFSET(Calcu!$AC$17,H551+1,0)</f>
        <v>0</v>
      </c>
      <c r="F565" s="28"/>
      <c r="G565" s="28"/>
      <c r="H565" s="28"/>
      <c r="I565" s="269"/>
      <c r="J565" s="45"/>
      <c r="K565" s="45"/>
      <c r="L565" s="265"/>
      <c r="M565" s="196" t="s">
        <v>389</v>
      </c>
      <c r="N565" s="124" t="str">
        <f ca="1">IF(O565=FALSE,"",TEXT(OFFSET(Calcu!$B$231,0,R551*3),R555))</f>
        <v/>
      </c>
      <c r="O565" s="271" t="b">
        <f ca="1">OFFSET(Calcu!$AC$17,R551+1,0)</f>
        <v>0</v>
      </c>
      <c r="P565" s="28"/>
      <c r="Q565" s="28"/>
      <c r="R565" s="28"/>
      <c r="S565" s="269"/>
      <c r="T565" s="45"/>
      <c r="U565" s="45"/>
      <c r="V565" s="265"/>
      <c r="W565" s="196" t="s">
        <v>389</v>
      </c>
      <c r="X565" s="124" t="str">
        <f ca="1">IF(Y565=FALSE,"",TEXT(OFFSET(Calcu!$B$231,0,AB551*3),AB555))</f>
        <v/>
      </c>
      <c r="Y565" s="271" t="b">
        <f ca="1">OFFSET(Calcu!$AC$17,AB551+1,0)</f>
        <v>0</v>
      </c>
      <c r="Z565" s="28"/>
      <c r="AA565" s="28"/>
      <c r="AB565" s="28"/>
      <c r="AC565" s="269"/>
      <c r="AD565" s="45"/>
    </row>
    <row r="566" spans="1:30" ht="13.5" customHeight="1">
      <c r="B566" s="272"/>
      <c r="C566" s="273"/>
      <c r="D566" s="273"/>
      <c r="E566" s="273"/>
      <c r="F566" s="273"/>
      <c r="G566" s="273"/>
      <c r="H566" s="274"/>
      <c r="I566" s="275"/>
      <c r="J566" s="45"/>
      <c r="K566" s="45"/>
      <c r="L566" s="272"/>
      <c r="M566" s="273"/>
      <c r="N566" s="273"/>
      <c r="O566" s="273"/>
      <c r="P566" s="273"/>
      <c r="Q566" s="273"/>
      <c r="R566" s="274"/>
      <c r="S566" s="275"/>
      <c r="T566" s="45"/>
      <c r="U566" s="45"/>
      <c r="V566" s="272"/>
      <c r="W566" s="273"/>
      <c r="X566" s="273"/>
      <c r="Y566" s="273"/>
      <c r="Z566" s="273"/>
      <c r="AA566" s="273"/>
      <c r="AB566" s="274"/>
      <c r="AC566" s="275"/>
      <c r="AD566" s="45"/>
    </row>
    <row r="567" spans="1:30" s="28" customFormat="1" ht="15" customHeight="1">
      <c r="A567" s="45"/>
      <c r="B567" s="261"/>
      <c r="C567" s="262"/>
      <c r="D567" s="262"/>
      <c r="E567" s="263"/>
      <c r="F567" s="263"/>
      <c r="G567" s="263"/>
      <c r="H567" s="263"/>
      <c r="I567" s="264"/>
      <c r="J567" s="25"/>
      <c r="K567" s="25"/>
      <c r="L567" s="261"/>
      <c r="M567" s="262"/>
      <c r="N567" s="262"/>
      <c r="O567" s="263"/>
      <c r="P567" s="263"/>
      <c r="Q567" s="263"/>
      <c r="R567" s="263"/>
      <c r="S567" s="264"/>
      <c r="T567" s="25"/>
      <c r="U567" s="25"/>
      <c r="V567" s="44"/>
      <c r="W567" s="44"/>
      <c r="X567" s="44"/>
      <c r="Y567" s="44"/>
      <c r="Z567" s="44"/>
      <c r="AA567" s="44"/>
      <c r="AB567" s="44"/>
      <c r="AC567" s="44"/>
      <c r="AD567" s="44"/>
    </row>
    <row r="568" spans="1:30" ht="13.5" customHeight="1">
      <c r="B568" s="265"/>
      <c r="C568" s="45" t="s">
        <v>678</v>
      </c>
      <c r="D568" s="28"/>
      <c r="E568" s="28"/>
      <c r="F568" s="25"/>
      <c r="G568" s="266" t="s">
        <v>663</v>
      </c>
      <c r="H568" s="267">
        <f>H551+3</f>
        <v>99</v>
      </c>
      <c r="I568" s="268"/>
      <c r="J568" s="25"/>
      <c r="K568" s="25"/>
      <c r="L568" s="265"/>
      <c r="M568" s="45" t="s">
        <v>678</v>
      </c>
      <c r="N568" s="28"/>
      <c r="O568" s="28"/>
      <c r="P568" s="25"/>
      <c r="Q568" s="266" t="s">
        <v>663</v>
      </c>
      <c r="R568" s="267">
        <f>H568+1</f>
        <v>100</v>
      </c>
      <c r="S568" s="268"/>
      <c r="T568" s="25"/>
      <c r="U568" s="25"/>
      <c r="AA568" s="44"/>
      <c r="AB568" s="44"/>
      <c r="AC568" s="44"/>
      <c r="AD568" s="44"/>
    </row>
    <row r="569" spans="1:30" ht="13.5" customHeight="1">
      <c r="B569" s="265"/>
      <c r="C569" s="163"/>
      <c r="D569" s="126" t="s">
        <v>669</v>
      </c>
      <c r="E569" s="126" t="s">
        <v>679</v>
      </c>
      <c r="F569" s="126" t="s">
        <v>172</v>
      </c>
      <c r="G569" s="126" t="s">
        <v>670</v>
      </c>
      <c r="H569" s="126" t="s">
        <v>668</v>
      </c>
      <c r="I569" s="269"/>
      <c r="J569" s="45"/>
      <c r="K569" s="45"/>
      <c r="L569" s="265"/>
      <c r="M569" s="163"/>
      <c r="N569" s="126" t="s">
        <v>669</v>
      </c>
      <c r="O569" s="126" t="s">
        <v>679</v>
      </c>
      <c r="P569" s="126" t="s">
        <v>172</v>
      </c>
      <c r="Q569" s="126" t="s">
        <v>670</v>
      </c>
      <c r="R569" s="126" t="s">
        <v>668</v>
      </c>
      <c r="S569" s="269"/>
      <c r="T569" s="45"/>
      <c r="U569" s="45"/>
      <c r="AA569" s="44"/>
      <c r="AB569" s="44"/>
      <c r="AC569" s="44"/>
      <c r="AD569" s="44"/>
    </row>
    <row r="570" spans="1:30" ht="13.5" customHeight="1">
      <c r="B570" s="265"/>
      <c r="C570" s="163" t="s">
        <v>671</v>
      </c>
      <c r="D570" s="124" t="e">
        <f ca="1">TEXT(OFFSET(Calcu!$P$17,H568+1,0),H571)</f>
        <v>#DIV/0!</v>
      </c>
      <c r="E570" s="124" t="e">
        <f ca="1">TEXT(OFFSET(Calcu!$Q$17,H568+1,0),H571)</f>
        <v>#N/A</v>
      </c>
      <c r="F570" s="195">
        <f ca="1">OFFSET(Calcu!$R$17,H568+1,0)</f>
        <v>0</v>
      </c>
      <c r="G570" s="124">
        <f ca="1">OFFSET(Calcu!$S$17,H568+1,0)</f>
        <v>0</v>
      </c>
      <c r="H570" s="124">
        <f ca="1">OFFSET(Calcu!$Y$17,H568+1,0)</f>
        <v>0</v>
      </c>
      <c r="I570" s="269"/>
      <c r="J570" s="45"/>
      <c r="K570" s="45"/>
      <c r="L570" s="265"/>
      <c r="M570" s="163" t="s">
        <v>671</v>
      </c>
      <c r="N570" s="124" t="str">
        <f ca="1">TEXT(OFFSET(Calcu!$P$17,R568+1,0),R571)</f>
        <v>0</v>
      </c>
      <c r="O570" s="124" t="str">
        <f ca="1">TEXT(OFFSET(Calcu!$Q$17,R568+1,0),R571)</f>
        <v>0</v>
      </c>
      <c r="P570" s="195">
        <f ca="1">OFFSET(Calcu!$R$17,R568+1,0)</f>
        <v>0</v>
      </c>
      <c r="Q570" s="124">
        <f ca="1">OFFSET(Calcu!$S$17,R568+1,0)</f>
        <v>0</v>
      </c>
      <c r="R570" s="124">
        <f ca="1">OFFSET(Calcu!$Y$17,R568+1,0)</f>
        <v>0</v>
      </c>
      <c r="S570" s="269"/>
      <c r="T570" s="45"/>
      <c r="U570" s="45"/>
      <c r="AA570" s="44"/>
      <c r="AB570" s="44"/>
      <c r="AC570" s="44"/>
      <c r="AD570" s="44"/>
    </row>
    <row r="571" spans="1:30" ht="13.5" customHeight="1">
      <c r="B571" s="265"/>
      <c r="C571" s="163" t="s">
        <v>681</v>
      </c>
      <c r="D571" s="124" t="e">
        <f ca="1">TEXT(OFFSET(Calcu!$L$17,H568+1,0),H571)</f>
        <v>#DIV/0!</v>
      </c>
      <c r="E571" s="124" t="e">
        <f ca="1">TEXT(OFFSET(Calcu!$M$17,H568+1,0),H571)</f>
        <v>#DIV/0!</v>
      </c>
      <c r="F571" s="195">
        <f ca="1">OFFSET(Calcu!$I$17,H568+1,0)</f>
        <v>0</v>
      </c>
      <c r="G571" s="124"/>
      <c r="H571" s="270" t="e">
        <f ca="1">OFFSET(Calcu!$BE$17,H568+1,0)</f>
        <v>#N/A</v>
      </c>
      <c r="I571" s="269"/>
      <c r="J571" s="45"/>
      <c r="K571" s="45"/>
      <c r="L571" s="265"/>
      <c r="M571" s="163" t="s">
        <v>681</v>
      </c>
      <c r="N571" s="124" t="str">
        <f ca="1">TEXT(OFFSET(Calcu!$L$17,R568+1,0),R571)</f>
        <v>0</v>
      </c>
      <c r="O571" s="124" t="str">
        <f ca="1">TEXT(OFFSET(Calcu!$M$17,R568+1,0),R571)</f>
        <v>0</v>
      </c>
      <c r="P571" s="195">
        <f ca="1">OFFSET(Calcu!$I$17,R568+1,0)</f>
        <v>0</v>
      </c>
      <c r="Q571" s="124"/>
      <c r="R571" s="270">
        <f ca="1">OFFSET(Calcu!$BE$17,R568+1,0)</f>
        <v>0</v>
      </c>
      <c r="S571" s="269"/>
      <c r="T571" s="45"/>
      <c r="U571" s="45"/>
      <c r="AA571" s="44"/>
      <c r="AB571" s="44"/>
      <c r="AC571" s="44"/>
      <c r="AD571" s="44"/>
    </row>
    <row r="572" spans="1:30" ht="13.5" customHeight="1">
      <c r="B572" s="265"/>
      <c r="C572" s="163" t="s">
        <v>672</v>
      </c>
      <c r="D572" s="124" t="e">
        <f ca="1">TEXT(OFFSET(Calcu!$U$17,H568+1,0),H571)</f>
        <v>#DIV/0!</v>
      </c>
      <c r="E572" s="124" t="e">
        <f ca="1">TEXT(OFFSET(Calcu!$V$17,H568+1,0),H571)</f>
        <v>#N/A</v>
      </c>
      <c r="F572" s="195">
        <f ca="1">OFFSET(Calcu!$W$17,H568+1,0)</f>
        <v>0</v>
      </c>
      <c r="G572" s="124">
        <f ca="1">OFFSET(Calcu!$X$17,H568+1,0)</f>
        <v>0</v>
      </c>
      <c r="H572" s="270" t="e">
        <f ca="1">OFFSET(Calcu!$BF$17,H568+1,0)</f>
        <v>#N/A</v>
      </c>
      <c r="I572" s="269"/>
      <c r="J572" s="45"/>
      <c r="K572" s="45"/>
      <c r="L572" s="265"/>
      <c r="M572" s="163" t="s">
        <v>672</v>
      </c>
      <c r="N572" s="124" t="str">
        <f ca="1">TEXT(OFFSET(Calcu!$U$17,R568+1,0),R571)</f>
        <v>0</v>
      </c>
      <c r="O572" s="124" t="str">
        <f ca="1">TEXT(OFFSET(Calcu!$V$17,R568+1,0),R571)</f>
        <v>0</v>
      </c>
      <c r="P572" s="195">
        <f ca="1">OFFSET(Calcu!$W$17,R568+1,0)</f>
        <v>0</v>
      </c>
      <c r="Q572" s="124">
        <f ca="1">OFFSET(Calcu!$X$17,R568+1,0)</f>
        <v>0</v>
      </c>
      <c r="R572" s="270">
        <f ca="1">OFFSET(Calcu!$BF$17,R568+1,0)</f>
        <v>0</v>
      </c>
      <c r="S572" s="269"/>
      <c r="T572" s="45"/>
      <c r="U572" s="45"/>
      <c r="AA572" s="44"/>
      <c r="AB572" s="44"/>
      <c r="AC572" s="44"/>
      <c r="AD572" s="44"/>
    </row>
    <row r="573" spans="1:30" ht="13.5" customHeight="1">
      <c r="B573" s="265"/>
      <c r="C573" s="28"/>
      <c r="D573" s="28"/>
      <c r="E573" s="28"/>
      <c r="F573" s="28"/>
      <c r="G573" s="28"/>
      <c r="H573" s="45"/>
      <c r="I573" s="269"/>
      <c r="J573" s="45"/>
      <c r="K573" s="45"/>
      <c r="L573" s="265"/>
      <c r="M573" s="28"/>
      <c r="N573" s="28"/>
      <c r="O573" s="28"/>
      <c r="P573" s="28"/>
      <c r="Q573" s="28"/>
      <c r="R573" s="45"/>
      <c r="S573" s="269"/>
      <c r="T573" s="45"/>
      <c r="U573" s="45"/>
      <c r="AA573" s="44"/>
      <c r="AB573" s="44"/>
      <c r="AC573" s="44"/>
      <c r="AD573" s="44"/>
    </row>
    <row r="574" spans="1:30" ht="13.5" customHeight="1">
      <c r="B574" s="265"/>
      <c r="C574" s="45" t="s">
        <v>673</v>
      </c>
      <c r="D574" s="28"/>
      <c r="E574" s="28"/>
      <c r="F574" s="28"/>
      <c r="G574" s="28"/>
      <c r="H574" s="45"/>
      <c r="I574" s="269"/>
      <c r="J574" s="45"/>
      <c r="K574" s="45"/>
      <c r="L574" s="265"/>
      <c r="M574" s="45" t="s">
        <v>673</v>
      </c>
      <c r="N574" s="28"/>
      <c r="O574" s="28"/>
      <c r="P574" s="28"/>
      <c r="Q574" s="28"/>
      <c r="R574" s="45"/>
      <c r="S574" s="269"/>
      <c r="T574" s="45"/>
      <c r="U574" s="45"/>
      <c r="AA574" s="44"/>
      <c r="AB574" s="44"/>
      <c r="AC574" s="44"/>
      <c r="AD574" s="44"/>
    </row>
    <row r="575" spans="1:30" ht="13.5" customHeight="1">
      <c r="B575" s="265"/>
      <c r="C575" s="163"/>
      <c r="D575" s="163" t="s">
        <v>701</v>
      </c>
      <c r="E575" s="196"/>
      <c r="F575" s="163" t="s">
        <v>702</v>
      </c>
      <c r="G575" s="196"/>
      <c r="H575" s="163" t="s">
        <v>674</v>
      </c>
      <c r="I575" s="269"/>
      <c r="J575" s="45"/>
      <c r="K575" s="45"/>
      <c r="L575" s="265"/>
      <c r="M575" s="163"/>
      <c r="N575" s="163" t="s">
        <v>701</v>
      </c>
      <c r="O575" s="196"/>
      <c r="P575" s="163" t="s">
        <v>702</v>
      </c>
      <c r="Q575" s="196"/>
      <c r="R575" s="163" t="s">
        <v>674</v>
      </c>
      <c r="S575" s="269"/>
      <c r="T575" s="45"/>
      <c r="U575" s="45"/>
      <c r="AA575" s="44"/>
      <c r="AB575" s="44"/>
      <c r="AC575" s="44"/>
      <c r="AD575" s="44"/>
    </row>
    <row r="576" spans="1:30" ht="13.5" customHeight="1">
      <c r="B576" s="265"/>
      <c r="C576" s="196" t="s">
        <v>373</v>
      </c>
      <c r="D576" s="124" t="str">
        <f ca="1">IF(E582=FALSE,"",TEXT(OFFSET(Calcu!$B$225,0,H568*3),H572))</f>
        <v/>
      </c>
      <c r="E576" s="196" t="s">
        <v>374</v>
      </c>
      <c r="F576" s="124" t="str">
        <f ca="1">IF(E582=FALSE,"",TEXT(OFFSET(Calcu!$C$225,0,H568*3),H572))</f>
        <v/>
      </c>
      <c r="G576" s="196" t="s">
        <v>676</v>
      </c>
      <c r="H576" s="124" t="str">
        <f ca="1">IF(E582=FALSE,"",TEXT(OFFSET(Calcu!$D$225,0,H568*3),H572))</f>
        <v/>
      </c>
      <c r="I576" s="269"/>
      <c r="J576" s="45"/>
      <c r="K576" s="45"/>
      <c r="L576" s="265"/>
      <c r="M576" s="196" t="s">
        <v>373</v>
      </c>
      <c r="N576" s="124" t="str">
        <f ca="1">IF(O582=FALSE,"",TEXT(OFFSET(Calcu!$B$225,0,R568*3),R572))</f>
        <v>0</v>
      </c>
      <c r="O576" s="196" t="s">
        <v>374</v>
      </c>
      <c r="P576" s="124" t="str">
        <f ca="1">IF(O582=FALSE,"",TEXT(OFFSET(Calcu!$C$225,0,R568*3),R572))</f>
        <v>0</v>
      </c>
      <c r="Q576" s="196" t="s">
        <v>676</v>
      </c>
      <c r="R576" s="124" t="str">
        <f ca="1">IF(O582=FALSE,"",TEXT(OFFSET(Calcu!$D$225,0,R568*3),R572))</f>
        <v>0</v>
      </c>
      <c r="S576" s="269"/>
      <c r="T576" s="45"/>
      <c r="U576" s="45"/>
      <c r="AA576" s="44"/>
      <c r="AB576" s="44"/>
      <c r="AC576" s="44"/>
      <c r="AD576" s="44"/>
    </row>
    <row r="577" spans="2:30" ht="13.5" customHeight="1">
      <c r="B577" s="265"/>
      <c r="C577" s="196" t="s">
        <v>375</v>
      </c>
      <c r="D577" s="124" t="str">
        <f ca="1">IF(E582=FALSE,"",TEXT(OFFSET(Calcu!$B$226,0,H568*3),H572))</f>
        <v/>
      </c>
      <c r="E577" s="196" t="s">
        <v>376</v>
      </c>
      <c r="F577" s="124" t="str">
        <f ca="1">IF(E582=FALSE,"",TEXT(OFFSET(Calcu!$C$226,0,H568*3),H572))</f>
        <v/>
      </c>
      <c r="G577" s="196" t="s">
        <v>377</v>
      </c>
      <c r="H577" s="124" t="str">
        <f ca="1">IF(E582=FALSE,"",TEXT(OFFSET(Calcu!$D$226,0,H568*3),H572))</f>
        <v/>
      </c>
      <c r="I577" s="269"/>
      <c r="J577" s="45"/>
      <c r="K577" s="45"/>
      <c r="L577" s="265"/>
      <c r="M577" s="196" t="s">
        <v>375</v>
      </c>
      <c r="N577" s="124" t="str">
        <f ca="1">IF(O582=FALSE,"",TEXT(OFFSET(Calcu!$B$226,0,R568*3),R572))</f>
        <v>0</v>
      </c>
      <c r="O577" s="196" t="s">
        <v>376</v>
      </c>
      <c r="P577" s="124" t="str">
        <f ca="1">IF(O582=FALSE,"",TEXT(OFFSET(Calcu!$C$226,0,R568*3),R572))</f>
        <v>0</v>
      </c>
      <c r="Q577" s="196" t="s">
        <v>377</v>
      </c>
      <c r="R577" s="124" t="str">
        <f ca="1">IF(O582=FALSE,"",TEXT(OFFSET(Calcu!$D$226,0,R568*3),R572))</f>
        <v>0</v>
      </c>
      <c r="S577" s="269"/>
      <c r="T577" s="45"/>
      <c r="U577" s="45"/>
      <c r="AA577" s="44"/>
      <c r="AB577" s="44"/>
      <c r="AC577" s="44"/>
      <c r="AD577" s="44"/>
    </row>
    <row r="578" spans="2:30" ht="13.5" customHeight="1">
      <c r="B578" s="265"/>
      <c r="C578" s="196" t="s">
        <v>378</v>
      </c>
      <c r="D578" s="124" t="str">
        <f ca="1">IF(E582=FALSE,"",TEXT(OFFSET(Calcu!$B$227,0,H568*3),H572))</f>
        <v/>
      </c>
      <c r="E578" s="196" t="s">
        <v>379</v>
      </c>
      <c r="F578" s="124" t="str">
        <f ca="1">IF(E582=FALSE,"",TEXT(OFFSET(Calcu!$C$227,0,H568*3),H572))</f>
        <v/>
      </c>
      <c r="G578" s="196" t="s">
        <v>380</v>
      </c>
      <c r="H578" s="124" t="str">
        <f ca="1">IF(E582=FALSE,"",TEXT(OFFSET(Calcu!$D$227,0,H568*3),H572))</f>
        <v/>
      </c>
      <c r="I578" s="269"/>
      <c r="J578" s="45"/>
      <c r="K578" s="45"/>
      <c r="L578" s="265"/>
      <c r="M578" s="196" t="s">
        <v>378</v>
      </c>
      <c r="N578" s="124" t="str">
        <f ca="1">IF(O582=FALSE,"",TEXT(OFFSET(Calcu!$B$227,0,R568*3),R572))</f>
        <v>0</v>
      </c>
      <c r="O578" s="196" t="s">
        <v>379</v>
      </c>
      <c r="P578" s="124" t="str">
        <f ca="1">IF(O582=FALSE,"",TEXT(OFFSET(Calcu!$C$227,0,R568*3),R572))</f>
        <v>0</v>
      </c>
      <c r="Q578" s="196" t="s">
        <v>380</v>
      </c>
      <c r="R578" s="124" t="str">
        <f ca="1">IF(O582=FALSE,"",TEXT(OFFSET(Calcu!$D$227,0,R568*3),R572))</f>
        <v>0</v>
      </c>
      <c r="S578" s="269"/>
      <c r="T578" s="45"/>
      <c r="U578" s="45"/>
      <c r="AA578" s="44"/>
      <c r="AB578" s="44"/>
      <c r="AC578" s="44"/>
      <c r="AD578" s="44"/>
    </row>
    <row r="579" spans="2:30" ht="13.5" customHeight="1">
      <c r="B579" s="265"/>
      <c r="C579" s="196" t="s">
        <v>381</v>
      </c>
      <c r="D579" s="124" t="str">
        <f ca="1">IF(E582=FALSE,"",TEXT(OFFSET(Calcu!$B$228,0,H568*3),H572))</f>
        <v/>
      </c>
      <c r="E579" s="196" t="s">
        <v>382</v>
      </c>
      <c r="F579" s="124" t="str">
        <f ca="1">IF(E582=FALSE,"",TEXT(OFFSET(Calcu!$C$228,0,H568*3),H572))</f>
        <v/>
      </c>
      <c r="G579" s="196" t="s">
        <v>383</v>
      </c>
      <c r="H579" s="124" t="str">
        <f ca="1">IF(E582=FALSE,"",TEXT(OFFSET(Calcu!$D$228,0,H568*3),H572))</f>
        <v/>
      </c>
      <c r="I579" s="269"/>
      <c r="J579" s="45"/>
      <c r="K579" s="45"/>
      <c r="L579" s="265"/>
      <c r="M579" s="196" t="s">
        <v>381</v>
      </c>
      <c r="N579" s="124" t="str">
        <f ca="1">IF(O582=FALSE,"",TEXT(OFFSET(Calcu!$B$228,0,R568*3),R572))</f>
        <v>0</v>
      </c>
      <c r="O579" s="196" t="s">
        <v>382</v>
      </c>
      <c r="P579" s="124" t="str">
        <f ca="1">IF(O582=FALSE,"",TEXT(OFFSET(Calcu!$C$228,0,R568*3),R572))</f>
        <v>0</v>
      </c>
      <c r="Q579" s="196" t="s">
        <v>383</v>
      </c>
      <c r="R579" s="124" t="str">
        <f ca="1">IF(O582=FALSE,"",TEXT(OFFSET(Calcu!$D$228,0,R568*3),R572))</f>
        <v>0</v>
      </c>
      <c r="S579" s="269"/>
      <c r="T579" s="45"/>
      <c r="U579" s="45"/>
      <c r="AA579" s="44"/>
      <c r="AB579" s="44"/>
      <c r="AC579" s="44"/>
      <c r="AD579" s="44"/>
    </row>
    <row r="580" spans="2:30" ht="13.5" customHeight="1">
      <c r="B580" s="265"/>
      <c r="C580" s="196" t="s">
        <v>384</v>
      </c>
      <c r="D580" s="124" t="str">
        <f ca="1">IF(E582=FALSE,"",TEXT(OFFSET(Calcu!$B$229,0,H568*3),H572))</f>
        <v/>
      </c>
      <c r="E580" s="196" t="s">
        <v>385</v>
      </c>
      <c r="F580" s="124" t="str">
        <f ca="1">IF(E582=FALSE,"",TEXT(OFFSET(Calcu!$C$229,0,H568*3),H572))</f>
        <v/>
      </c>
      <c r="G580" s="196" t="s">
        <v>386</v>
      </c>
      <c r="H580" s="124" t="str">
        <f ca="1">IF(E582=FALSE,"",TEXT(OFFSET(Calcu!$D$229,0,H568*3),H572))</f>
        <v/>
      </c>
      <c r="I580" s="269"/>
      <c r="J580" s="45"/>
      <c r="K580" s="45"/>
      <c r="L580" s="265"/>
      <c r="M580" s="196" t="s">
        <v>384</v>
      </c>
      <c r="N580" s="124" t="str">
        <f ca="1">IF(O582=FALSE,"",TEXT(OFFSET(Calcu!$B$229,0,R568*3),R572))</f>
        <v>0</v>
      </c>
      <c r="O580" s="196" t="s">
        <v>385</v>
      </c>
      <c r="P580" s="124" t="str">
        <f ca="1">IF(O582=FALSE,"",TEXT(OFFSET(Calcu!$C$229,0,R568*3),R572))</f>
        <v>0</v>
      </c>
      <c r="Q580" s="196" t="s">
        <v>386</v>
      </c>
      <c r="R580" s="124" t="str">
        <f ca="1">IF(O582=FALSE,"",TEXT(OFFSET(Calcu!$D$229,0,R568*3),R572))</f>
        <v>0</v>
      </c>
      <c r="S580" s="269"/>
      <c r="T580" s="45"/>
      <c r="U580" s="45"/>
      <c r="AA580" s="44"/>
      <c r="AB580" s="44"/>
      <c r="AC580" s="44"/>
      <c r="AD580" s="44"/>
    </row>
    <row r="581" spans="2:30" ht="13.5" customHeight="1">
      <c r="B581" s="265"/>
      <c r="C581" s="196" t="s">
        <v>387</v>
      </c>
      <c r="D581" s="124" t="str">
        <f ca="1">IF(E582=FALSE,"",TEXT(OFFSET(Calcu!$B$230,0,H568*3),H572))</f>
        <v/>
      </c>
      <c r="E581" s="196" t="s">
        <v>388</v>
      </c>
      <c r="F581" s="124" t="str">
        <f ca="1">IF(E582=FALSE,"",TEXT(OFFSET(Calcu!$C$230,0,H568*3),H572))</f>
        <v/>
      </c>
      <c r="G581" s="196" t="s">
        <v>676</v>
      </c>
      <c r="H581" s="124" t="str">
        <f ca="1">IF(E582=FALSE,"",TEXT(OFFSET(Calcu!$D$230,0,H568*3),H572))</f>
        <v/>
      </c>
      <c r="I581" s="269"/>
      <c r="J581" s="45"/>
      <c r="K581" s="45"/>
      <c r="L581" s="265"/>
      <c r="M581" s="196" t="s">
        <v>387</v>
      </c>
      <c r="N581" s="124" t="str">
        <f ca="1">IF(O582=FALSE,"",TEXT(OFFSET(Calcu!$B$230,0,R568*3),R572))</f>
        <v>0</v>
      </c>
      <c r="O581" s="196" t="s">
        <v>388</v>
      </c>
      <c r="P581" s="124" t="str">
        <f ca="1">IF(O582=FALSE,"",TEXT(OFFSET(Calcu!$C$230,0,R568*3),R572))</f>
        <v>0</v>
      </c>
      <c r="Q581" s="196" t="s">
        <v>676</v>
      </c>
      <c r="R581" s="124" t="str">
        <f ca="1">IF(O582=FALSE,"",TEXT(OFFSET(Calcu!$D$230,0,R568*3),R572))</f>
        <v>0</v>
      </c>
      <c r="S581" s="269"/>
      <c r="T581" s="45"/>
      <c r="U581" s="45"/>
      <c r="AA581" s="44"/>
      <c r="AB581" s="44"/>
      <c r="AC581" s="44"/>
      <c r="AD581" s="44"/>
    </row>
    <row r="582" spans="2:30" ht="13.5" customHeight="1">
      <c r="B582" s="265"/>
      <c r="C582" s="196" t="s">
        <v>389</v>
      </c>
      <c r="D582" s="124" t="str">
        <f ca="1">IF(E582=FALSE,"",TEXT(OFFSET(Calcu!$B$231,0,H568*3),H572))</f>
        <v/>
      </c>
      <c r="E582" s="271" t="b">
        <f ca="1">OFFSET(Calcu!$AC$17,H568+1,0)</f>
        <v>0</v>
      </c>
      <c r="F582" s="28"/>
      <c r="G582" s="28"/>
      <c r="H582" s="28"/>
      <c r="I582" s="269"/>
      <c r="J582" s="45"/>
      <c r="K582" s="45"/>
      <c r="L582" s="265"/>
      <c r="M582" s="196" t="s">
        <v>389</v>
      </c>
      <c r="N582" s="124" t="str">
        <f ca="1">IF(O582=FALSE,"",TEXT(OFFSET(Calcu!$B$231,0,R568*3),R572))</f>
        <v>0</v>
      </c>
      <c r="O582" s="271">
        <f ca="1">OFFSET(Calcu!$AC$17,R568+1,0)</f>
        <v>0</v>
      </c>
      <c r="P582" s="28"/>
      <c r="Q582" s="28"/>
      <c r="R582" s="28"/>
      <c r="S582" s="269"/>
      <c r="T582" s="45"/>
      <c r="U582" s="45"/>
      <c r="AA582" s="44"/>
      <c r="AB582" s="44"/>
      <c r="AC582" s="44"/>
      <c r="AD582" s="44"/>
    </row>
    <row r="583" spans="2:30" ht="13.5" customHeight="1">
      <c r="B583" s="272"/>
      <c r="C583" s="273"/>
      <c r="D583" s="273"/>
      <c r="E583" s="273"/>
      <c r="F583" s="273"/>
      <c r="G583" s="273"/>
      <c r="H583" s="274"/>
      <c r="I583" s="275"/>
      <c r="J583" s="45"/>
      <c r="K583" s="45"/>
      <c r="L583" s="272"/>
      <c r="M583" s="273"/>
      <c r="N583" s="273"/>
      <c r="O583" s="273"/>
      <c r="P583" s="273"/>
      <c r="Q583" s="273"/>
      <c r="R583" s="274"/>
      <c r="S583" s="275"/>
      <c r="T583" s="45"/>
      <c r="U583" s="45"/>
      <c r="AA583" s="44"/>
      <c r="AB583" s="44"/>
      <c r="AC583" s="44"/>
      <c r="AD583" s="44"/>
    </row>
  </sheetData>
  <sortState ref="X5:Y14">
    <sortCondition descending="1" ref="X5"/>
  </sortState>
  <mergeCells count="4">
    <mergeCell ref="F4:G4"/>
    <mergeCell ref="F3:G3"/>
    <mergeCell ref="I3:L3"/>
    <mergeCell ref="I4:L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66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64"/>
    <col min="9" max="9" width="1.77734375" style="64" customWidth="1"/>
    <col min="10" max="15" width="1.77734375" style="64"/>
    <col min="16" max="16" width="1.77734375" style="64" customWidth="1"/>
    <col min="17" max="17" width="1.77734375" style="64"/>
    <col min="18" max="18" width="1.77734375" style="64" customWidth="1"/>
    <col min="19" max="34" width="1.77734375" style="64"/>
    <col min="35" max="35" width="1.77734375" style="64" customWidth="1"/>
    <col min="36" max="16384" width="1.77734375" style="64"/>
  </cols>
  <sheetData>
    <row r="1" spans="1:46" ht="31.5">
      <c r="A1" s="63" t="s">
        <v>432</v>
      </c>
    </row>
    <row r="2" spans="1:46" ht="18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</row>
    <row r="3" spans="1:46" ht="18" customHeight="1">
      <c r="A3" s="65" t="s">
        <v>433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</row>
    <row r="4" spans="1:46" ht="18" customHeight="1">
      <c r="A4" s="65"/>
      <c r="B4" s="489" t="s">
        <v>434</v>
      </c>
      <c r="C4" s="490"/>
      <c r="D4" s="490"/>
      <c r="E4" s="490"/>
      <c r="F4" s="490"/>
      <c r="G4" s="491"/>
      <c r="H4" s="495" t="s">
        <v>435</v>
      </c>
      <c r="I4" s="496"/>
      <c r="J4" s="496"/>
      <c r="K4" s="496"/>
      <c r="L4" s="496"/>
      <c r="M4" s="497"/>
      <c r="N4" s="495" t="s">
        <v>391</v>
      </c>
      <c r="O4" s="496"/>
      <c r="P4" s="496"/>
      <c r="Q4" s="496"/>
      <c r="R4" s="496"/>
      <c r="S4" s="497"/>
      <c r="T4" s="66"/>
      <c r="U4" s="66"/>
      <c r="V4" s="66"/>
    </row>
    <row r="5" spans="1:46" ht="18" customHeight="1">
      <c r="A5" s="65"/>
      <c r="B5" s="492"/>
      <c r="C5" s="493"/>
      <c r="D5" s="493"/>
      <c r="E5" s="493"/>
      <c r="F5" s="493"/>
      <c r="G5" s="494"/>
      <c r="H5" s="499" t="s">
        <v>392</v>
      </c>
      <c r="I5" s="500"/>
      <c r="J5" s="500"/>
      <c r="K5" s="500"/>
      <c r="L5" s="500"/>
      <c r="M5" s="501"/>
      <c r="N5" s="499" t="s">
        <v>436</v>
      </c>
      <c r="O5" s="500"/>
      <c r="P5" s="500"/>
      <c r="Q5" s="500"/>
      <c r="R5" s="500"/>
      <c r="S5" s="501"/>
      <c r="T5" s="66"/>
      <c r="U5" s="66"/>
      <c r="V5" s="66"/>
    </row>
    <row r="6" spans="1:46" ht="18" customHeight="1">
      <c r="A6" s="65"/>
      <c r="B6" s="502">
        <f>Calcu!C18</f>
        <v>0</v>
      </c>
      <c r="C6" s="503"/>
      <c r="D6" s="503"/>
      <c r="E6" s="503"/>
      <c r="F6" s="503"/>
      <c r="G6" s="503"/>
      <c r="H6" s="507">
        <f>Mass_2_2!O4</f>
        <v>0</v>
      </c>
      <c r="I6" s="507"/>
      <c r="J6" s="507"/>
      <c r="K6" s="507"/>
      <c r="L6" s="507"/>
      <c r="M6" s="507"/>
      <c r="N6" s="503">
        <f ca="1">Calcu!D122</f>
        <v>0</v>
      </c>
      <c r="O6" s="503"/>
      <c r="P6" s="503"/>
      <c r="Q6" s="503"/>
      <c r="R6" s="503"/>
      <c r="S6" s="503"/>
      <c r="T6" s="66"/>
      <c r="U6" s="66"/>
      <c r="V6" s="66"/>
    </row>
    <row r="7" spans="1:46" ht="18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</row>
    <row r="8" spans="1:46" ht="18" customHeight="1">
      <c r="A8" s="65" t="s">
        <v>393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 spans="1:46" ht="18" customHeight="1">
      <c r="A9" s="65"/>
      <c r="B9" s="65" t="s">
        <v>394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</row>
    <row r="10" spans="1:46" ht="18" customHeight="1">
      <c r="A10" s="65"/>
      <c r="B10" s="489"/>
      <c r="C10" s="490"/>
      <c r="D10" s="490"/>
      <c r="E10" s="490"/>
      <c r="F10" s="490"/>
      <c r="G10" s="491"/>
      <c r="H10" s="489" t="s">
        <v>97</v>
      </c>
      <c r="I10" s="490"/>
      <c r="J10" s="490"/>
      <c r="K10" s="490"/>
      <c r="L10" s="490"/>
      <c r="M10" s="491"/>
      <c r="N10" s="498" t="s">
        <v>437</v>
      </c>
      <c r="O10" s="498"/>
      <c r="P10" s="498"/>
      <c r="Q10" s="498"/>
      <c r="R10" s="498"/>
      <c r="S10" s="498"/>
      <c r="T10" s="498" t="s">
        <v>438</v>
      </c>
      <c r="U10" s="498"/>
      <c r="V10" s="498"/>
      <c r="W10" s="498"/>
      <c r="X10" s="498"/>
      <c r="Y10" s="498"/>
      <c r="Z10" s="498" t="s">
        <v>439</v>
      </c>
      <c r="AA10" s="498"/>
      <c r="AB10" s="498"/>
      <c r="AC10" s="498"/>
      <c r="AD10" s="498"/>
      <c r="AE10" s="498"/>
      <c r="AF10" s="498" t="s">
        <v>719</v>
      </c>
      <c r="AG10" s="498"/>
      <c r="AH10" s="498"/>
      <c r="AI10" s="498"/>
      <c r="AJ10" s="498"/>
      <c r="AK10" s="498"/>
      <c r="AL10" s="66"/>
      <c r="AM10" s="66"/>
      <c r="AN10" s="66"/>
    </row>
    <row r="11" spans="1:46" ht="18" customHeight="1">
      <c r="A11" s="65"/>
      <c r="B11" s="492"/>
      <c r="C11" s="493"/>
      <c r="D11" s="493"/>
      <c r="E11" s="493"/>
      <c r="F11" s="493"/>
      <c r="G11" s="494"/>
      <c r="H11" s="492"/>
      <c r="I11" s="493"/>
      <c r="J11" s="493"/>
      <c r="K11" s="493"/>
      <c r="L11" s="493"/>
      <c r="M11" s="494"/>
      <c r="N11" s="506" t="s">
        <v>440</v>
      </c>
      <c r="O11" s="506"/>
      <c r="P11" s="506"/>
      <c r="Q11" s="506"/>
      <c r="R11" s="506"/>
      <c r="S11" s="506"/>
      <c r="T11" s="506" t="s">
        <v>441</v>
      </c>
      <c r="U11" s="506"/>
      <c r="V11" s="506"/>
      <c r="W11" s="506"/>
      <c r="X11" s="506"/>
      <c r="Y11" s="506"/>
      <c r="Z11" s="506" t="s">
        <v>395</v>
      </c>
      <c r="AA11" s="506"/>
      <c r="AB11" s="506"/>
      <c r="AC11" s="506"/>
      <c r="AD11" s="506"/>
      <c r="AE11" s="506"/>
      <c r="AF11" s="506" t="s">
        <v>442</v>
      </c>
      <c r="AG11" s="506"/>
      <c r="AH11" s="506"/>
      <c r="AI11" s="506"/>
      <c r="AJ11" s="506"/>
      <c r="AK11" s="506"/>
      <c r="AL11" s="66"/>
      <c r="AM11" s="66"/>
      <c r="AN11" s="66"/>
    </row>
    <row r="12" spans="1:46" ht="18" customHeight="1">
      <c r="A12" s="65"/>
      <c r="B12" s="503" t="s">
        <v>443</v>
      </c>
      <c r="C12" s="503"/>
      <c r="D12" s="503"/>
      <c r="E12" s="503"/>
      <c r="F12" s="503"/>
      <c r="G12" s="503"/>
      <c r="H12" s="502">
        <f>Calcu!C18</f>
        <v>0</v>
      </c>
      <c r="I12" s="503"/>
      <c r="J12" s="503"/>
      <c r="K12" s="503"/>
      <c r="L12" s="503"/>
      <c r="M12" s="503"/>
      <c r="N12" s="505" t="e">
        <f>Calcu!P18</f>
        <v>#DIV/0!</v>
      </c>
      <c r="O12" s="505"/>
      <c r="P12" s="505"/>
      <c r="Q12" s="505"/>
      <c r="R12" s="505"/>
      <c r="S12" s="505"/>
      <c r="T12" s="505">
        <f>Calcu!Q18</f>
        <v>0</v>
      </c>
      <c r="U12" s="505"/>
      <c r="V12" s="505"/>
      <c r="W12" s="505"/>
      <c r="X12" s="505"/>
      <c r="Y12" s="505"/>
      <c r="Z12" s="545">
        <f>Calcu!R18</f>
        <v>0</v>
      </c>
      <c r="AA12" s="545"/>
      <c r="AB12" s="545"/>
      <c r="AC12" s="545"/>
      <c r="AD12" s="545"/>
      <c r="AE12" s="545"/>
      <c r="AF12" s="503">
        <f>Calcu!S18</f>
        <v>0</v>
      </c>
      <c r="AG12" s="503"/>
      <c r="AH12" s="503"/>
      <c r="AI12" s="503"/>
      <c r="AJ12" s="503"/>
      <c r="AK12" s="503"/>
      <c r="AL12" s="66"/>
      <c r="AM12" s="66"/>
      <c r="AN12" s="66"/>
    </row>
    <row r="13" spans="1:46" ht="18" customHeight="1">
      <c r="A13" s="65"/>
      <c r="B13" s="503" t="s">
        <v>444</v>
      </c>
      <c r="C13" s="503"/>
      <c r="D13" s="503"/>
      <c r="E13" s="503"/>
      <c r="F13" s="503"/>
      <c r="G13" s="503"/>
      <c r="H13" s="503">
        <f>Calcu!O18</f>
        <v>0</v>
      </c>
      <c r="I13" s="503"/>
      <c r="J13" s="503"/>
      <c r="K13" s="503"/>
      <c r="L13" s="503"/>
      <c r="M13" s="503"/>
      <c r="N13" s="505" t="e">
        <f ca="1">Calcu!L18</f>
        <v>#DIV/0!</v>
      </c>
      <c r="O13" s="505"/>
      <c r="P13" s="505"/>
      <c r="Q13" s="505"/>
      <c r="R13" s="505"/>
      <c r="S13" s="505"/>
      <c r="T13" s="505" t="e">
        <f ca="1">Calcu!M18</f>
        <v>#DIV/0!</v>
      </c>
      <c r="U13" s="505"/>
      <c r="V13" s="505"/>
      <c r="W13" s="505"/>
      <c r="X13" s="505"/>
      <c r="Y13" s="505"/>
      <c r="Z13" s="545">
        <f>Calcu!I18</f>
        <v>0</v>
      </c>
      <c r="AA13" s="545"/>
      <c r="AB13" s="545"/>
      <c r="AC13" s="545"/>
      <c r="AD13" s="545"/>
      <c r="AE13" s="545"/>
      <c r="AF13" s="546" t="e">
        <f ca="1">R145</f>
        <v>#DIV/0!</v>
      </c>
      <c r="AG13" s="546"/>
      <c r="AH13" s="546"/>
      <c r="AI13" s="546"/>
      <c r="AJ13" s="546"/>
      <c r="AK13" s="546"/>
      <c r="AL13" s="66"/>
      <c r="AM13" s="66"/>
      <c r="AN13" s="66"/>
    </row>
    <row r="14" spans="1:46" ht="18" customHeight="1">
      <c r="A14" s="65"/>
      <c r="B14" s="503" t="s">
        <v>445</v>
      </c>
      <c r="C14" s="503"/>
      <c r="D14" s="503"/>
      <c r="E14" s="503"/>
      <c r="F14" s="503"/>
      <c r="G14" s="503"/>
      <c r="H14" s="503">
        <f>Calcu!T18</f>
        <v>0</v>
      </c>
      <c r="I14" s="503"/>
      <c r="J14" s="503"/>
      <c r="K14" s="503"/>
      <c r="L14" s="503"/>
      <c r="M14" s="503"/>
      <c r="N14" s="505" t="e">
        <f>Calcu!U18</f>
        <v>#DIV/0!</v>
      </c>
      <c r="O14" s="505"/>
      <c r="P14" s="505"/>
      <c r="Q14" s="505"/>
      <c r="R14" s="505"/>
      <c r="S14" s="505"/>
      <c r="T14" s="505">
        <f>Calcu!V18</f>
        <v>0</v>
      </c>
      <c r="U14" s="505"/>
      <c r="V14" s="505"/>
      <c r="W14" s="505"/>
      <c r="X14" s="505"/>
      <c r="Y14" s="505"/>
      <c r="Z14" s="545">
        <f>Calcu!W18</f>
        <v>0</v>
      </c>
      <c r="AA14" s="545"/>
      <c r="AB14" s="545"/>
      <c r="AC14" s="545"/>
      <c r="AD14" s="545"/>
      <c r="AE14" s="545"/>
      <c r="AF14" s="503">
        <f>Calcu!X18</f>
        <v>0</v>
      </c>
      <c r="AG14" s="503"/>
      <c r="AH14" s="503"/>
      <c r="AI14" s="503"/>
      <c r="AJ14" s="503"/>
      <c r="AK14" s="503"/>
      <c r="AL14" s="66"/>
      <c r="AM14" s="66"/>
      <c r="AN14" s="66"/>
    </row>
    <row r="15" spans="1:46" ht="18" customHeight="1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</row>
    <row r="16" spans="1:46" s="66" customFormat="1" ht="18" customHeight="1">
      <c r="A16" s="65"/>
      <c r="B16" s="65" t="s">
        <v>446</v>
      </c>
    </row>
    <row r="17" spans="1:46" ht="18" customHeight="1">
      <c r="A17" s="65"/>
      <c r="B17" s="509" t="s">
        <v>701</v>
      </c>
      <c r="C17" s="510"/>
      <c r="D17" s="510"/>
      <c r="E17" s="510"/>
      <c r="F17" s="510"/>
      <c r="G17" s="510"/>
      <c r="H17" s="510"/>
      <c r="I17" s="510"/>
      <c r="J17" s="510"/>
      <c r="K17" s="510"/>
      <c r="L17" s="510"/>
      <c r="M17" s="511"/>
      <c r="N17" s="509" t="s">
        <v>708</v>
      </c>
      <c r="O17" s="510"/>
      <c r="P17" s="510"/>
      <c r="Q17" s="510"/>
      <c r="R17" s="510"/>
      <c r="S17" s="510"/>
      <c r="T17" s="510"/>
      <c r="U17" s="510"/>
      <c r="V17" s="510"/>
      <c r="W17" s="510"/>
      <c r="X17" s="510"/>
      <c r="Y17" s="511"/>
      <c r="Z17" s="509" t="s">
        <v>709</v>
      </c>
      <c r="AA17" s="510"/>
      <c r="AB17" s="510"/>
      <c r="AC17" s="510"/>
      <c r="AD17" s="510"/>
      <c r="AE17" s="510"/>
      <c r="AF17" s="510"/>
      <c r="AG17" s="510"/>
      <c r="AH17" s="510"/>
      <c r="AI17" s="510"/>
      <c r="AJ17" s="510"/>
      <c r="AK17" s="511"/>
      <c r="AL17" s="66"/>
      <c r="AM17" s="66"/>
      <c r="AN17" s="66"/>
      <c r="AO17" s="66"/>
      <c r="AP17" s="66"/>
      <c r="AQ17" s="66"/>
      <c r="AR17" s="66"/>
      <c r="AS17" s="66"/>
      <c r="AT17" s="66"/>
    </row>
    <row r="18" spans="1:46" ht="18" customHeight="1">
      <c r="A18" s="65"/>
      <c r="B18" s="504" t="s">
        <v>396</v>
      </c>
      <c r="C18" s="504"/>
      <c r="D18" s="504"/>
      <c r="E18" s="504"/>
      <c r="F18" s="504"/>
      <c r="G18" s="504"/>
      <c r="H18" s="449">
        <f>Calcu!B225</f>
        <v>0</v>
      </c>
      <c r="I18" s="449"/>
      <c r="J18" s="449"/>
      <c r="K18" s="449"/>
      <c r="L18" s="449"/>
      <c r="M18" s="449"/>
      <c r="N18" s="504" t="s">
        <v>397</v>
      </c>
      <c r="O18" s="504"/>
      <c r="P18" s="504"/>
      <c r="Q18" s="504"/>
      <c r="R18" s="504"/>
      <c r="S18" s="504"/>
      <c r="T18" s="449">
        <f>Calcu!C225</f>
        <v>0</v>
      </c>
      <c r="U18" s="449"/>
      <c r="V18" s="449"/>
      <c r="W18" s="449"/>
      <c r="X18" s="449"/>
      <c r="Y18" s="449"/>
      <c r="Z18" s="504" t="s">
        <v>447</v>
      </c>
      <c r="AA18" s="504"/>
      <c r="AB18" s="504"/>
      <c r="AC18" s="504"/>
      <c r="AD18" s="504"/>
      <c r="AE18" s="504"/>
      <c r="AF18" s="533" t="e">
        <f ca="1">Calcu!C234</f>
        <v>#DIV/0!</v>
      </c>
      <c r="AG18" s="534"/>
      <c r="AH18" s="534"/>
      <c r="AI18" s="534"/>
      <c r="AJ18" s="534"/>
      <c r="AK18" s="535"/>
      <c r="AL18" s="66"/>
      <c r="AM18" s="66"/>
      <c r="AN18" s="66"/>
      <c r="AO18" s="66"/>
      <c r="AP18" s="66"/>
      <c r="AQ18" s="66"/>
      <c r="AR18" s="66"/>
      <c r="AS18" s="66"/>
      <c r="AT18" s="66"/>
    </row>
    <row r="19" spans="1:46" ht="18" customHeight="1">
      <c r="A19" s="65"/>
      <c r="B19" s="504" t="s">
        <v>398</v>
      </c>
      <c r="C19" s="504"/>
      <c r="D19" s="504"/>
      <c r="E19" s="504"/>
      <c r="F19" s="504"/>
      <c r="G19" s="504"/>
      <c r="H19" s="449">
        <f>Calcu!B226</f>
        <v>0</v>
      </c>
      <c r="I19" s="449"/>
      <c r="J19" s="449"/>
      <c r="K19" s="449"/>
      <c r="L19" s="449"/>
      <c r="M19" s="449"/>
      <c r="N19" s="504" t="s">
        <v>399</v>
      </c>
      <c r="O19" s="504"/>
      <c r="P19" s="504"/>
      <c r="Q19" s="504"/>
      <c r="R19" s="504"/>
      <c r="S19" s="504"/>
      <c r="T19" s="449">
        <f>Calcu!C226</f>
        <v>0</v>
      </c>
      <c r="U19" s="449"/>
      <c r="V19" s="449"/>
      <c r="W19" s="449"/>
      <c r="X19" s="449"/>
      <c r="Y19" s="449"/>
      <c r="Z19" s="504" t="s">
        <v>400</v>
      </c>
      <c r="AA19" s="504"/>
      <c r="AB19" s="504"/>
      <c r="AC19" s="504"/>
      <c r="AD19" s="504"/>
      <c r="AE19" s="504"/>
      <c r="AF19" s="533" t="e">
        <f ca="1">Calcu!C235</f>
        <v>#DIV/0!</v>
      </c>
      <c r="AG19" s="534"/>
      <c r="AH19" s="534"/>
      <c r="AI19" s="534"/>
      <c r="AJ19" s="534"/>
      <c r="AK19" s="535"/>
      <c r="AL19" s="66"/>
      <c r="AM19" s="66"/>
      <c r="AN19" s="66"/>
      <c r="AO19" s="66"/>
      <c r="AP19" s="66"/>
      <c r="AQ19" s="66"/>
      <c r="AR19" s="66"/>
      <c r="AS19" s="66"/>
      <c r="AT19" s="66"/>
    </row>
    <row r="20" spans="1:46" ht="18" customHeight="1">
      <c r="A20" s="65"/>
      <c r="B20" s="504" t="s">
        <v>448</v>
      </c>
      <c r="C20" s="504"/>
      <c r="D20" s="504"/>
      <c r="E20" s="504"/>
      <c r="F20" s="504"/>
      <c r="G20" s="504"/>
      <c r="H20" s="449">
        <f>Calcu!B227</f>
        <v>0</v>
      </c>
      <c r="I20" s="449"/>
      <c r="J20" s="449"/>
      <c r="K20" s="449"/>
      <c r="L20" s="449"/>
      <c r="M20" s="449"/>
      <c r="N20" s="504" t="s">
        <v>449</v>
      </c>
      <c r="O20" s="504"/>
      <c r="P20" s="504"/>
      <c r="Q20" s="504"/>
      <c r="R20" s="504"/>
      <c r="S20" s="504"/>
      <c r="T20" s="449">
        <f>Calcu!C227</f>
        <v>0</v>
      </c>
      <c r="U20" s="449"/>
      <c r="V20" s="449"/>
      <c r="W20" s="449"/>
      <c r="X20" s="449"/>
      <c r="Y20" s="449"/>
      <c r="Z20" s="504" t="s">
        <v>450</v>
      </c>
      <c r="AA20" s="504"/>
      <c r="AB20" s="504"/>
      <c r="AC20" s="504"/>
      <c r="AD20" s="504"/>
      <c r="AE20" s="504"/>
      <c r="AF20" s="533" t="e">
        <f ca="1">Calcu!C236</f>
        <v>#DIV/0!</v>
      </c>
      <c r="AG20" s="534"/>
      <c r="AH20" s="534"/>
      <c r="AI20" s="534"/>
      <c r="AJ20" s="534"/>
      <c r="AK20" s="535"/>
      <c r="AL20" s="66"/>
      <c r="AM20" s="66"/>
      <c r="AN20" s="66"/>
      <c r="AO20" s="66"/>
      <c r="AP20" s="66"/>
      <c r="AQ20" s="66"/>
      <c r="AR20" s="66"/>
      <c r="AS20" s="66"/>
      <c r="AT20" s="66"/>
    </row>
    <row r="21" spans="1:46" ht="18" customHeight="1">
      <c r="A21" s="65"/>
      <c r="B21" s="504" t="s">
        <v>451</v>
      </c>
      <c r="C21" s="504"/>
      <c r="D21" s="504"/>
      <c r="E21" s="504"/>
      <c r="F21" s="504"/>
      <c r="G21" s="504"/>
      <c r="H21" s="449">
        <f>Calcu!B228</f>
        <v>0</v>
      </c>
      <c r="I21" s="449"/>
      <c r="J21" s="449"/>
      <c r="K21" s="449"/>
      <c r="L21" s="449"/>
      <c r="M21" s="449"/>
      <c r="N21" s="504" t="s">
        <v>452</v>
      </c>
      <c r="O21" s="504"/>
      <c r="P21" s="504"/>
      <c r="Q21" s="504"/>
      <c r="R21" s="504"/>
      <c r="S21" s="504"/>
      <c r="T21" s="449">
        <f>Calcu!C228</f>
        <v>0</v>
      </c>
      <c r="U21" s="449"/>
      <c r="V21" s="449"/>
      <c r="W21" s="449"/>
      <c r="X21" s="449"/>
      <c r="Y21" s="449"/>
      <c r="Z21" s="504" t="s">
        <v>453</v>
      </c>
      <c r="AA21" s="504"/>
      <c r="AB21" s="504"/>
      <c r="AC21" s="504"/>
      <c r="AD21" s="504"/>
      <c r="AE21" s="504"/>
      <c r="AF21" s="533" t="e">
        <f ca="1">Calcu!C237</f>
        <v>#DIV/0!</v>
      </c>
      <c r="AG21" s="534"/>
      <c r="AH21" s="534"/>
      <c r="AI21" s="534"/>
      <c r="AJ21" s="534"/>
      <c r="AK21" s="535"/>
      <c r="AL21" s="66"/>
      <c r="AM21" s="66"/>
      <c r="AN21" s="66"/>
      <c r="AO21" s="66"/>
      <c r="AP21" s="66"/>
      <c r="AQ21" s="66"/>
      <c r="AR21" s="66"/>
      <c r="AS21" s="66"/>
      <c r="AT21" s="66"/>
    </row>
    <row r="22" spans="1:46" ht="18" customHeight="1">
      <c r="A22" s="65"/>
      <c r="B22" s="504" t="s">
        <v>454</v>
      </c>
      <c r="C22" s="504"/>
      <c r="D22" s="504"/>
      <c r="E22" s="504"/>
      <c r="F22" s="504"/>
      <c r="G22" s="504"/>
      <c r="H22" s="449">
        <f>Calcu!B229</f>
        <v>0</v>
      </c>
      <c r="I22" s="449"/>
      <c r="J22" s="449"/>
      <c r="K22" s="449"/>
      <c r="L22" s="449"/>
      <c r="M22" s="449"/>
      <c r="N22" s="504" t="s">
        <v>455</v>
      </c>
      <c r="O22" s="504"/>
      <c r="P22" s="504"/>
      <c r="Q22" s="504"/>
      <c r="R22" s="504"/>
      <c r="S22" s="504"/>
      <c r="T22" s="449">
        <f>Calcu!C229</f>
        <v>0</v>
      </c>
      <c r="U22" s="449"/>
      <c r="V22" s="449"/>
      <c r="W22" s="449"/>
      <c r="X22" s="449"/>
      <c r="Y22" s="449"/>
      <c r="Z22" s="504" t="s">
        <v>401</v>
      </c>
      <c r="AA22" s="504"/>
      <c r="AB22" s="504"/>
      <c r="AC22" s="504"/>
      <c r="AD22" s="504"/>
      <c r="AE22" s="504"/>
      <c r="AF22" s="533" t="e">
        <f ca="1">Calcu!C238</f>
        <v>#DIV/0!</v>
      </c>
      <c r="AG22" s="534"/>
      <c r="AH22" s="534"/>
      <c r="AI22" s="534"/>
      <c r="AJ22" s="534"/>
      <c r="AK22" s="535"/>
      <c r="AL22" s="66"/>
      <c r="AM22" s="66"/>
      <c r="AN22" s="66"/>
      <c r="AO22" s="66"/>
      <c r="AP22" s="66"/>
      <c r="AQ22" s="66"/>
      <c r="AR22" s="66"/>
      <c r="AS22" s="66"/>
      <c r="AT22" s="66"/>
    </row>
    <row r="23" spans="1:46" ht="18" customHeight="1">
      <c r="A23" s="65"/>
      <c r="B23" s="504" t="s">
        <v>456</v>
      </c>
      <c r="C23" s="504"/>
      <c r="D23" s="504"/>
      <c r="E23" s="504"/>
      <c r="F23" s="504"/>
      <c r="G23" s="504"/>
      <c r="H23" s="449">
        <f>Calcu!B230</f>
        <v>0</v>
      </c>
      <c r="I23" s="449"/>
      <c r="J23" s="449"/>
      <c r="K23" s="449"/>
      <c r="L23" s="449"/>
      <c r="M23" s="449"/>
      <c r="N23" s="504" t="s">
        <v>457</v>
      </c>
      <c r="O23" s="504"/>
      <c r="P23" s="504"/>
      <c r="Q23" s="504"/>
      <c r="R23" s="504"/>
      <c r="S23" s="504"/>
      <c r="T23" s="449">
        <f>Calcu!C230</f>
        <v>0</v>
      </c>
      <c r="U23" s="449"/>
      <c r="V23" s="449"/>
      <c r="W23" s="449"/>
      <c r="X23" s="449"/>
      <c r="Y23" s="449"/>
      <c r="Z23" s="504" t="s">
        <v>458</v>
      </c>
      <c r="AA23" s="504"/>
      <c r="AB23" s="504"/>
      <c r="AC23" s="504"/>
      <c r="AD23" s="504"/>
      <c r="AE23" s="504"/>
      <c r="AF23" s="533" t="e">
        <f ca="1">Calcu!C240</f>
        <v>#DIV/0!</v>
      </c>
      <c r="AG23" s="534"/>
      <c r="AH23" s="534"/>
      <c r="AI23" s="534"/>
      <c r="AJ23" s="534"/>
      <c r="AK23" s="535"/>
      <c r="AL23" s="66"/>
      <c r="AM23" s="66"/>
      <c r="AN23" s="66"/>
      <c r="AO23" s="66"/>
      <c r="AP23" s="66"/>
      <c r="AQ23" s="66"/>
      <c r="AR23" s="66"/>
      <c r="AS23" s="66"/>
      <c r="AT23" s="66"/>
    </row>
    <row r="24" spans="1:46" ht="18" customHeight="1">
      <c r="A24" s="65"/>
      <c r="B24" s="504" t="s">
        <v>402</v>
      </c>
      <c r="C24" s="504"/>
      <c r="D24" s="504"/>
      <c r="E24" s="504"/>
      <c r="F24" s="504"/>
      <c r="G24" s="504"/>
      <c r="H24" s="449">
        <f>Calcu!B231</f>
        <v>0</v>
      </c>
      <c r="I24" s="449"/>
      <c r="J24" s="449"/>
      <c r="K24" s="449"/>
      <c r="L24" s="449"/>
      <c r="M24" s="44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536" t="s">
        <v>710</v>
      </c>
      <c r="AA24" s="537"/>
      <c r="AB24" s="537"/>
      <c r="AC24" s="537"/>
      <c r="AD24" s="537"/>
      <c r="AE24" s="538"/>
      <c r="AF24" s="539" t="e">
        <f ca="1">Calcu!C242</f>
        <v>#DIV/0!</v>
      </c>
      <c r="AG24" s="540"/>
      <c r="AH24" s="540"/>
      <c r="AI24" s="540"/>
      <c r="AJ24" s="540"/>
      <c r="AK24" s="541"/>
      <c r="AL24" s="66"/>
      <c r="AM24" s="66"/>
      <c r="AN24" s="66"/>
      <c r="AO24" s="66"/>
      <c r="AP24" s="66"/>
      <c r="AQ24" s="66"/>
      <c r="AR24" s="66"/>
      <c r="AS24" s="66"/>
      <c r="AT24" s="66"/>
    </row>
    <row r="25" spans="1:46" ht="18" customHeight="1">
      <c r="A25" s="65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AL25" s="66"/>
      <c r="AM25" s="66"/>
      <c r="AN25" s="66"/>
      <c r="AO25" s="66"/>
      <c r="AP25" s="66"/>
      <c r="AQ25" s="66"/>
      <c r="AR25" s="66"/>
      <c r="AS25" s="66"/>
      <c r="AT25" s="66"/>
    </row>
    <row r="26" spans="1:46" ht="18" customHeight="1">
      <c r="A26" s="65"/>
      <c r="B26" s="65" t="s">
        <v>640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</row>
    <row r="27" spans="1:46" ht="18" customHeight="1">
      <c r="A27" s="65"/>
      <c r="B27" s="489" t="s">
        <v>403</v>
      </c>
      <c r="C27" s="490"/>
      <c r="D27" s="490"/>
      <c r="E27" s="490"/>
      <c r="F27" s="490"/>
      <c r="G27" s="491"/>
      <c r="H27" s="470" t="s">
        <v>711</v>
      </c>
      <c r="I27" s="490"/>
      <c r="J27" s="490"/>
      <c r="K27" s="490"/>
      <c r="L27" s="490"/>
      <c r="M27" s="491"/>
      <c r="N27" s="470" t="s">
        <v>707</v>
      </c>
      <c r="O27" s="471"/>
      <c r="P27" s="471"/>
      <c r="Q27" s="471"/>
      <c r="R27" s="471"/>
      <c r="S27" s="472"/>
      <c r="T27" s="476" t="s">
        <v>712</v>
      </c>
      <c r="U27" s="477"/>
      <c r="V27" s="477"/>
      <c r="W27" s="477"/>
      <c r="X27" s="477"/>
      <c r="Y27" s="478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</row>
    <row r="28" spans="1:46" ht="18" customHeight="1">
      <c r="A28" s="65"/>
      <c r="B28" s="515"/>
      <c r="C28" s="516"/>
      <c r="D28" s="516"/>
      <c r="E28" s="516"/>
      <c r="F28" s="516"/>
      <c r="G28" s="517"/>
      <c r="H28" s="515"/>
      <c r="I28" s="516"/>
      <c r="J28" s="516"/>
      <c r="K28" s="516"/>
      <c r="L28" s="516"/>
      <c r="M28" s="517"/>
      <c r="N28" s="473"/>
      <c r="O28" s="474"/>
      <c r="P28" s="474"/>
      <c r="Q28" s="474"/>
      <c r="R28" s="474"/>
      <c r="S28" s="475"/>
      <c r="T28" s="479"/>
      <c r="U28" s="480"/>
      <c r="V28" s="480"/>
      <c r="W28" s="480"/>
      <c r="X28" s="480"/>
      <c r="Y28" s="481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</row>
    <row r="29" spans="1:46" ht="18" customHeight="1">
      <c r="A29" s="65"/>
      <c r="B29" s="512" t="s">
        <v>61</v>
      </c>
      <c r="C29" s="513"/>
      <c r="D29" s="513"/>
      <c r="E29" s="513"/>
      <c r="F29" s="513"/>
      <c r="G29" s="514"/>
      <c r="H29" s="449">
        <f>Calcu!D225</f>
        <v>0</v>
      </c>
      <c r="I29" s="449"/>
      <c r="J29" s="449"/>
      <c r="K29" s="449"/>
      <c r="L29" s="449"/>
      <c r="M29" s="449"/>
      <c r="N29" s="519"/>
      <c r="O29" s="520"/>
      <c r="P29" s="520"/>
      <c r="Q29" s="520"/>
      <c r="R29" s="520"/>
      <c r="S29" s="521"/>
      <c r="T29" s="522">
        <f>Calcu!D240</f>
        <v>0</v>
      </c>
      <c r="U29" s="523"/>
      <c r="V29" s="523"/>
      <c r="W29" s="523"/>
      <c r="X29" s="523"/>
      <c r="Y29" s="524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</row>
    <row r="30" spans="1:46" ht="18" customHeight="1">
      <c r="A30" s="65"/>
      <c r="B30" s="512" t="s">
        <v>459</v>
      </c>
      <c r="C30" s="513"/>
      <c r="D30" s="513"/>
      <c r="E30" s="513"/>
      <c r="F30" s="513"/>
      <c r="G30" s="514"/>
      <c r="H30" s="449">
        <f>Calcu!D226</f>
        <v>0</v>
      </c>
      <c r="I30" s="449"/>
      <c r="J30" s="449"/>
      <c r="K30" s="449"/>
      <c r="L30" s="449"/>
      <c r="M30" s="449"/>
      <c r="N30" s="530">
        <f>Calcu!D234</f>
        <v>0</v>
      </c>
      <c r="O30" s="531"/>
      <c r="P30" s="531"/>
      <c r="Q30" s="531"/>
      <c r="R30" s="531"/>
      <c r="S30" s="532"/>
      <c r="T30" s="525"/>
      <c r="U30" s="371"/>
      <c r="V30" s="371"/>
      <c r="W30" s="371"/>
      <c r="X30" s="371"/>
      <c r="Y30" s="52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</row>
    <row r="31" spans="1:46" ht="18" customHeight="1">
      <c r="A31" s="65"/>
      <c r="B31" s="512" t="s">
        <v>460</v>
      </c>
      <c r="C31" s="513"/>
      <c r="D31" s="513"/>
      <c r="E31" s="513"/>
      <c r="F31" s="513"/>
      <c r="G31" s="514"/>
      <c r="H31" s="449">
        <f>Calcu!D227</f>
        <v>0</v>
      </c>
      <c r="I31" s="449"/>
      <c r="J31" s="449"/>
      <c r="K31" s="449"/>
      <c r="L31" s="449"/>
      <c r="M31" s="449"/>
      <c r="N31" s="530">
        <f>Calcu!D235</f>
        <v>0</v>
      </c>
      <c r="O31" s="531"/>
      <c r="P31" s="531"/>
      <c r="Q31" s="531"/>
      <c r="R31" s="531"/>
      <c r="S31" s="532"/>
      <c r="T31" s="525"/>
      <c r="U31" s="371"/>
      <c r="V31" s="371"/>
      <c r="W31" s="371"/>
      <c r="X31" s="371"/>
      <c r="Y31" s="52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1:46" ht="18" customHeight="1">
      <c r="A32" s="65"/>
      <c r="B32" s="512" t="s">
        <v>461</v>
      </c>
      <c r="C32" s="513"/>
      <c r="D32" s="513"/>
      <c r="E32" s="513"/>
      <c r="F32" s="513"/>
      <c r="G32" s="514"/>
      <c r="H32" s="449">
        <f>Calcu!D228</f>
        <v>0</v>
      </c>
      <c r="I32" s="449"/>
      <c r="J32" s="449"/>
      <c r="K32" s="449"/>
      <c r="L32" s="449"/>
      <c r="M32" s="449"/>
      <c r="N32" s="530">
        <f>Calcu!D236</f>
        <v>0</v>
      </c>
      <c r="O32" s="531"/>
      <c r="P32" s="531"/>
      <c r="Q32" s="531"/>
      <c r="R32" s="531"/>
      <c r="S32" s="532"/>
      <c r="T32" s="525"/>
      <c r="U32" s="371"/>
      <c r="V32" s="371"/>
      <c r="W32" s="371"/>
      <c r="X32" s="371"/>
      <c r="Y32" s="52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</row>
    <row r="33" spans="1:46" ht="18" customHeight="1">
      <c r="A33" s="65"/>
      <c r="B33" s="512" t="s">
        <v>462</v>
      </c>
      <c r="C33" s="513"/>
      <c r="D33" s="513"/>
      <c r="E33" s="513"/>
      <c r="F33" s="513"/>
      <c r="G33" s="514"/>
      <c r="H33" s="449">
        <f>Calcu!D229</f>
        <v>0</v>
      </c>
      <c r="I33" s="449"/>
      <c r="J33" s="449"/>
      <c r="K33" s="449"/>
      <c r="L33" s="449"/>
      <c r="M33" s="449"/>
      <c r="N33" s="530">
        <f>Calcu!D237</f>
        <v>0</v>
      </c>
      <c r="O33" s="531"/>
      <c r="P33" s="531"/>
      <c r="Q33" s="531"/>
      <c r="R33" s="531"/>
      <c r="S33" s="532"/>
      <c r="T33" s="525"/>
      <c r="U33" s="371"/>
      <c r="V33" s="371"/>
      <c r="W33" s="371"/>
      <c r="X33" s="371"/>
      <c r="Y33" s="52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</row>
    <row r="34" spans="1:46" ht="18" customHeight="1">
      <c r="A34" s="65"/>
      <c r="B34" s="512" t="s">
        <v>463</v>
      </c>
      <c r="C34" s="513"/>
      <c r="D34" s="513"/>
      <c r="E34" s="513"/>
      <c r="F34" s="513"/>
      <c r="G34" s="514"/>
      <c r="H34" s="449">
        <f>Calcu!D230</f>
        <v>0</v>
      </c>
      <c r="I34" s="449"/>
      <c r="J34" s="449"/>
      <c r="K34" s="449"/>
      <c r="L34" s="449"/>
      <c r="M34" s="449"/>
      <c r="N34" s="519"/>
      <c r="O34" s="520"/>
      <c r="P34" s="520"/>
      <c r="Q34" s="520"/>
      <c r="R34" s="520"/>
      <c r="S34" s="521"/>
      <c r="T34" s="527"/>
      <c r="U34" s="528"/>
      <c r="V34" s="528"/>
      <c r="W34" s="528"/>
      <c r="X34" s="528"/>
      <c r="Y34" s="529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</row>
    <row r="35" spans="1:46" ht="18" customHeight="1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spans="1:46" s="53" customFormat="1" ht="18.75" customHeight="1">
      <c r="A36" s="55" t="s">
        <v>404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</row>
    <row r="37" spans="1:46" s="53" customFormat="1" ht="18.75" customHeight="1">
      <c r="A37" s="67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</row>
    <row r="38" spans="1:46" s="53" customFormat="1" ht="18.75" customHeight="1">
      <c r="A38" s="67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</row>
    <row r="39" spans="1:46" s="53" customFormat="1" ht="18.75" customHeight="1">
      <c r="A39" s="67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</row>
    <row r="40" spans="1:46" ht="18" customHeight="1">
      <c r="A40" s="65" t="s">
        <v>91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</row>
    <row r="41" spans="1:46" ht="18" customHeight="1">
      <c r="A41" s="66"/>
      <c r="B41" s="424"/>
      <c r="C41" s="424"/>
      <c r="D41" s="421"/>
      <c r="E41" s="426"/>
      <c r="F41" s="426"/>
      <c r="G41" s="427"/>
      <c r="H41" s="421">
        <v>1</v>
      </c>
      <c r="I41" s="426"/>
      <c r="J41" s="426"/>
      <c r="K41" s="426"/>
      <c r="L41" s="426"/>
      <c r="M41" s="426"/>
      <c r="N41" s="427"/>
      <c r="O41" s="421">
        <v>2</v>
      </c>
      <c r="P41" s="518"/>
      <c r="Q41" s="518"/>
      <c r="R41" s="518"/>
      <c r="S41" s="423"/>
      <c r="T41" s="421">
        <v>3</v>
      </c>
      <c r="U41" s="426"/>
      <c r="V41" s="426"/>
      <c r="W41" s="426"/>
      <c r="X41" s="426"/>
      <c r="Y41" s="426"/>
      <c r="Z41" s="427"/>
      <c r="AA41" s="421">
        <v>4</v>
      </c>
      <c r="AB41" s="426"/>
      <c r="AC41" s="426"/>
      <c r="AD41" s="426"/>
      <c r="AE41" s="426"/>
      <c r="AF41" s="426"/>
      <c r="AG41" s="426"/>
      <c r="AH41" s="427"/>
      <c r="AI41" s="421">
        <v>5</v>
      </c>
      <c r="AJ41" s="422"/>
      <c r="AK41" s="422"/>
      <c r="AL41" s="423"/>
      <c r="AM41" s="66"/>
    </row>
    <row r="42" spans="1:46" ht="18" customHeight="1">
      <c r="A42" s="66"/>
      <c r="B42" s="424"/>
      <c r="C42" s="424"/>
      <c r="D42" s="431" t="s">
        <v>405</v>
      </c>
      <c r="E42" s="432"/>
      <c r="F42" s="432"/>
      <c r="G42" s="433"/>
      <c r="H42" s="431" t="s">
        <v>406</v>
      </c>
      <c r="I42" s="432"/>
      <c r="J42" s="432"/>
      <c r="K42" s="432"/>
      <c r="L42" s="432"/>
      <c r="M42" s="432"/>
      <c r="N42" s="433"/>
      <c r="O42" s="431" t="s">
        <v>92</v>
      </c>
      <c r="P42" s="434"/>
      <c r="Q42" s="434"/>
      <c r="R42" s="434"/>
      <c r="S42" s="435"/>
      <c r="T42" s="431" t="s">
        <v>407</v>
      </c>
      <c r="U42" s="432"/>
      <c r="V42" s="432"/>
      <c r="W42" s="432"/>
      <c r="X42" s="432"/>
      <c r="Y42" s="432"/>
      <c r="Z42" s="433"/>
      <c r="AA42" s="431" t="s">
        <v>408</v>
      </c>
      <c r="AB42" s="432"/>
      <c r="AC42" s="432"/>
      <c r="AD42" s="432"/>
      <c r="AE42" s="432"/>
      <c r="AF42" s="432"/>
      <c r="AG42" s="432"/>
      <c r="AH42" s="433"/>
      <c r="AI42" s="431" t="s">
        <v>409</v>
      </c>
      <c r="AJ42" s="448"/>
      <c r="AK42" s="448"/>
      <c r="AL42" s="435"/>
      <c r="AM42" s="66"/>
    </row>
    <row r="43" spans="1:46" ht="18" customHeight="1">
      <c r="A43" s="66"/>
      <c r="B43" s="425"/>
      <c r="C43" s="425"/>
      <c r="D43" s="428" t="s">
        <v>410</v>
      </c>
      <c r="E43" s="429"/>
      <c r="F43" s="429"/>
      <c r="G43" s="430"/>
      <c r="H43" s="428" t="s">
        <v>411</v>
      </c>
      <c r="I43" s="429"/>
      <c r="J43" s="429"/>
      <c r="K43" s="429"/>
      <c r="L43" s="429"/>
      <c r="M43" s="429"/>
      <c r="N43" s="430"/>
      <c r="O43" s="436"/>
      <c r="P43" s="437"/>
      <c r="Q43" s="437"/>
      <c r="R43" s="437"/>
      <c r="S43" s="438"/>
      <c r="T43" s="428" t="s">
        <v>412</v>
      </c>
      <c r="U43" s="429"/>
      <c r="V43" s="429"/>
      <c r="W43" s="429"/>
      <c r="X43" s="429"/>
      <c r="Y43" s="429"/>
      <c r="Z43" s="430"/>
      <c r="AA43" s="428" t="s">
        <v>413</v>
      </c>
      <c r="AB43" s="429"/>
      <c r="AC43" s="429"/>
      <c r="AD43" s="429"/>
      <c r="AE43" s="429"/>
      <c r="AF43" s="429"/>
      <c r="AG43" s="429"/>
      <c r="AH43" s="430"/>
      <c r="AI43" s="436"/>
      <c r="AJ43" s="482"/>
      <c r="AK43" s="482"/>
      <c r="AL43" s="438"/>
      <c r="AM43" s="66"/>
    </row>
    <row r="44" spans="1:46" ht="18" customHeight="1">
      <c r="A44" s="66"/>
      <c r="B44" s="439" t="s">
        <v>414</v>
      </c>
      <c r="C44" s="440"/>
      <c r="D44" s="441" t="s">
        <v>464</v>
      </c>
      <c r="E44" s="442"/>
      <c r="F44" s="442"/>
      <c r="G44" s="443"/>
      <c r="H44" s="444" t="e">
        <f ca="1">V54</f>
        <v>#DIV/0!</v>
      </c>
      <c r="I44" s="445"/>
      <c r="J44" s="445"/>
      <c r="K44" s="445"/>
      <c r="L44" s="446" t="s">
        <v>81</v>
      </c>
      <c r="M44" s="446"/>
      <c r="N44" s="447"/>
      <c r="O44" s="431" t="str">
        <f>H56</f>
        <v>t</v>
      </c>
      <c r="P44" s="448"/>
      <c r="Q44" s="448"/>
      <c r="R44" s="448"/>
      <c r="S44" s="435"/>
      <c r="T44" s="450">
        <f>H57</f>
        <v>1</v>
      </c>
      <c r="U44" s="451"/>
      <c r="V44" s="451"/>
      <c r="W44" s="451"/>
      <c r="X44" s="451"/>
      <c r="Y44" s="451"/>
      <c r="Z44" s="452"/>
      <c r="AA44" s="483" t="e">
        <f ca="1">S58</f>
        <v>#DIV/0!</v>
      </c>
      <c r="AB44" s="484"/>
      <c r="AC44" s="484"/>
      <c r="AD44" s="484"/>
      <c r="AE44" s="485" t="s">
        <v>465</v>
      </c>
      <c r="AF44" s="485"/>
      <c r="AG44" s="485"/>
      <c r="AH44" s="485"/>
      <c r="AI44" s="486" t="str">
        <f>O59</f>
        <v>4</v>
      </c>
      <c r="AJ44" s="487"/>
      <c r="AK44" s="487"/>
      <c r="AL44" s="488"/>
      <c r="AM44" s="66"/>
    </row>
    <row r="45" spans="1:46" ht="18" customHeight="1">
      <c r="A45" s="66"/>
      <c r="B45" s="424" t="s">
        <v>466</v>
      </c>
      <c r="C45" s="424"/>
      <c r="D45" s="453" t="s">
        <v>467</v>
      </c>
      <c r="E45" s="454"/>
      <c r="F45" s="454"/>
      <c r="G45" s="455"/>
      <c r="H45" s="400" t="e">
        <f>AK62</f>
        <v>#DIV/0!</v>
      </c>
      <c r="I45" s="401"/>
      <c r="J45" s="401"/>
      <c r="K45" s="401"/>
      <c r="L45" s="402" t="s">
        <v>465</v>
      </c>
      <c r="M45" s="402"/>
      <c r="N45" s="403"/>
      <c r="O45" s="421" t="str">
        <f>H63</f>
        <v>직사각형</v>
      </c>
      <c r="P45" s="422"/>
      <c r="Q45" s="422"/>
      <c r="R45" s="422"/>
      <c r="S45" s="423"/>
      <c r="T45" s="456">
        <f>H64</f>
        <v>1</v>
      </c>
      <c r="U45" s="457"/>
      <c r="V45" s="457"/>
      <c r="W45" s="457"/>
      <c r="X45" s="457"/>
      <c r="Y45" s="457"/>
      <c r="Z45" s="458"/>
      <c r="AA45" s="410" t="e">
        <f>S65</f>
        <v>#DIV/0!</v>
      </c>
      <c r="AB45" s="411"/>
      <c r="AC45" s="411"/>
      <c r="AD45" s="411"/>
      <c r="AE45" s="412" t="s">
        <v>81</v>
      </c>
      <c r="AF45" s="412"/>
      <c r="AG45" s="412"/>
      <c r="AH45" s="412"/>
      <c r="AI45" s="421" t="str">
        <f>I66</f>
        <v>∞</v>
      </c>
      <c r="AJ45" s="422"/>
      <c r="AK45" s="422"/>
      <c r="AL45" s="423"/>
      <c r="AM45" s="66"/>
    </row>
    <row r="46" spans="1:46" ht="18" customHeight="1">
      <c r="A46" s="66"/>
      <c r="B46" s="395" t="s">
        <v>415</v>
      </c>
      <c r="C46" s="396"/>
      <c r="D46" s="397" t="s">
        <v>468</v>
      </c>
      <c r="E46" s="398"/>
      <c r="F46" s="398"/>
      <c r="G46" s="399"/>
      <c r="H46" s="400" t="e">
        <f ca="1">AE69</f>
        <v>#N/A</v>
      </c>
      <c r="I46" s="401"/>
      <c r="J46" s="401"/>
      <c r="K46" s="401"/>
      <c r="L46" s="401"/>
      <c r="M46" s="402" t="s">
        <v>81</v>
      </c>
      <c r="N46" s="403"/>
      <c r="O46" s="404" t="str">
        <f>I71</f>
        <v>직사각형</v>
      </c>
      <c r="P46" s="405"/>
      <c r="Q46" s="405"/>
      <c r="R46" s="405"/>
      <c r="S46" s="406"/>
      <c r="T46" s="407">
        <f>I72</f>
        <v>1</v>
      </c>
      <c r="U46" s="408"/>
      <c r="V46" s="408"/>
      <c r="W46" s="408"/>
      <c r="X46" s="408"/>
      <c r="Y46" s="408"/>
      <c r="Z46" s="409"/>
      <c r="AA46" s="410" t="e">
        <f ca="1">T73</f>
        <v>#N/A</v>
      </c>
      <c r="AB46" s="411"/>
      <c r="AC46" s="411"/>
      <c r="AD46" s="411"/>
      <c r="AE46" s="411"/>
      <c r="AF46" s="412" t="s">
        <v>81</v>
      </c>
      <c r="AG46" s="412"/>
      <c r="AH46" s="412"/>
      <c r="AI46" s="404" t="str">
        <f>J74</f>
        <v>∞</v>
      </c>
      <c r="AJ46" s="405"/>
      <c r="AK46" s="405"/>
      <c r="AL46" s="406"/>
      <c r="AM46" s="66"/>
    </row>
    <row r="47" spans="1:46" ht="18" customHeight="1">
      <c r="A47" s="66"/>
      <c r="B47" s="395" t="s">
        <v>469</v>
      </c>
      <c r="C47" s="396"/>
      <c r="D47" s="397" t="s">
        <v>470</v>
      </c>
      <c r="E47" s="398"/>
      <c r="F47" s="398"/>
      <c r="G47" s="399"/>
      <c r="H47" s="418" t="e">
        <f>M93</f>
        <v>#DIV/0!</v>
      </c>
      <c r="I47" s="419"/>
      <c r="J47" s="420" t="s">
        <v>471</v>
      </c>
      <c r="K47" s="420"/>
      <c r="L47" s="228" t="e">
        <f>Q93</f>
        <v>#DIV/0!</v>
      </c>
      <c r="M47" s="229" t="s">
        <v>472</v>
      </c>
      <c r="N47" s="230"/>
      <c r="O47" s="404" t="str">
        <f>I94</f>
        <v>직사각형</v>
      </c>
      <c r="P47" s="405"/>
      <c r="Q47" s="405"/>
      <c r="R47" s="405"/>
      <c r="S47" s="406"/>
      <c r="T47" s="407">
        <v>1</v>
      </c>
      <c r="U47" s="408"/>
      <c r="V47" s="408"/>
      <c r="W47" s="408"/>
      <c r="X47" s="408"/>
      <c r="Y47" s="408"/>
      <c r="Z47" s="409"/>
      <c r="AA47" s="418" t="e">
        <f>V96</f>
        <v>#DIV/0!</v>
      </c>
      <c r="AB47" s="419"/>
      <c r="AC47" s="420" t="s">
        <v>473</v>
      </c>
      <c r="AD47" s="420"/>
      <c r="AE47" s="228" t="e">
        <f>Z96</f>
        <v>#DIV/0!</v>
      </c>
      <c r="AF47" s="229" t="s">
        <v>474</v>
      </c>
      <c r="AG47" s="231"/>
      <c r="AH47" s="232"/>
      <c r="AI47" s="404" t="str">
        <f>J97</f>
        <v>∞</v>
      </c>
      <c r="AJ47" s="405"/>
      <c r="AK47" s="405"/>
      <c r="AL47" s="406"/>
      <c r="AM47" s="66"/>
    </row>
    <row r="48" spans="1:46" ht="18" customHeight="1">
      <c r="A48" s="66"/>
      <c r="B48" s="395" t="s">
        <v>475</v>
      </c>
      <c r="C48" s="396"/>
      <c r="D48" s="397" t="s">
        <v>476</v>
      </c>
      <c r="E48" s="398"/>
      <c r="F48" s="398"/>
      <c r="G48" s="399"/>
      <c r="H48" s="400">
        <f ca="1">AO100</f>
        <v>0</v>
      </c>
      <c r="I48" s="401"/>
      <c r="J48" s="401"/>
      <c r="K48" s="401"/>
      <c r="L48" s="401"/>
      <c r="M48" s="402" t="s">
        <v>477</v>
      </c>
      <c r="N48" s="403"/>
      <c r="O48" s="404" t="str">
        <f>I101</f>
        <v>직사각형</v>
      </c>
      <c r="P48" s="405"/>
      <c r="Q48" s="405"/>
      <c r="R48" s="405"/>
      <c r="S48" s="406"/>
      <c r="T48" s="407">
        <f>I102</f>
        <v>1</v>
      </c>
      <c r="U48" s="408"/>
      <c r="V48" s="408"/>
      <c r="W48" s="408"/>
      <c r="X48" s="408"/>
      <c r="Y48" s="408"/>
      <c r="Z48" s="409"/>
      <c r="AA48" s="410">
        <f ca="1">T103</f>
        <v>0</v>
      </c>
      <c r="AB48" s="411"/>
      <c r="AC48" s="411"/>
      <c r="AD48" s="411"/>
      <c r="AE48" s="411"/>
      <c r="AF48" s="412" t="s">
        <v>478</v>
      </c>
      <c r="AG48" s="412"/>
      <c r="AH48" s="412"/>
      <c r="AI48" s="404" t="str">
        <f>J104</f>
        <v>∞</v>
      </c>
      <c r="AJ48" s="405"/>
      <c r="AK48" s="405"/>
      <c r="AL48" s="406"/>
      <c r="AM48" s="66"/>
    </row>
    <row r="49" spans="1:46" ht="18" customHeight="1">
      <c r="A49" s="66"/>
      <c r="B49" s="395" t="s">
        <v>416</v>
      </c>
      <c r="C49" s="396"/>
      <c r="D49" s="453" t="s">
        <v>479</v>
      </c>
      <c r="E49" s="454"/>
      <c r="F49" s="454"/>
      <c r="G49" s="455"/>
      <c r="H49" s="459" t="s">
        <v>480</v>
      </c>
      <c r="I49" s="460"/>
      <c r="J49" s="460"/>
      <c r="K49" s="460"/>
      <c r="L49" s="460"/>
      <c r="M49" s="460"/>
      <c r="N49" s="461"/>
      <c r="O49" s="421" t="s">
        <v>480</v>
      </c>
      <c r="P49" s="462"/>
      <c r="Q49" s="462"/>
      <c r="R49" s="462"/>
      <c r="S49" s="463"/>
      <c r="T49" s="456" t="s">
        <v>417</v>
      </c>
      <c r="U49" s="457"/>
      <c r="V49" s="457"/>
      <c r="W49" s="457"/>
      <c r="X49" s="457"/>
      <c r="Y49" s="457"/>
      <c r="Z49" s="458"/>
      <c r="AA49" s="410" t="e">
        <f ca="1">U136</f>
        <v>#DIV/0!</v>
      </c>
      <c r="AB49" s="411"/>
      <c r="AC49" s="411"/>
      <c r="AD49" s="411"/>
      <c r="AE49" s="412" t="s">
        <v>477</v>
      </c>
      <c r="AF49" s="412"/>
      <c r="AG49" s="412"/>
      <c r="AH49" s="412"/>
      <c r="AI49" s="413" t="e">
        <f ca="1">L139</f>
        <v>#DIV/0!</v>
      </c>
      <c r="AJ49" s="414"/>
      <c r="AK49" s="414"/>
      <c r="AL49" s="415"/>
      <c r="AM49" s="66"/>
    </row>
    <row r="50" spans="1:46" s="66" customFormat="1" ht="18" customHeight="1"/>
    <row r="51" spans="1:46" ht="18" customHeight="1">
      <c r="A51" s="55" t="s">
        <v>418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</row>
    <row r="52" spans="1:46" ht="18" customHeight="1">
      <c r="A52" s="55"/>
      <c r="B52" s="55" t="s">
        <v>481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</row>
    <row r="53" spans="1:46" ht="18" customHeight="1">
      <c r="A53" s="55"/>
      <c r="B53" s="66" t="s">
        <v>482</v>
      </c>
      <c r="C53" s="66"/>
      <c r="D53" s="66"/>
      <c r="E53" s="66"/>
      <c r="F53" s="66"/>
      <c r="G53" s="66"/>
      <c r="H53" s="66"/>
      <c r="I53" s="66" t="s">
        <v>483</v>
      </c>
      <c r="J53" s="66"/>
      <c r="K53" s="66"/>
      <c r="L53" s="66"/>
      <c r="M53" s="66"/>
      <c r="N53" s="66"/>
      <c r="O53" s="66"/>
      <c r="P53" s="373" t="e">
        <f ca="1">ROUND(AF24,6)*1000</f>
        <v>#DIV/0!</v>
      </c>
      <c r="Q53" s="373"/>
      <c r="R53" s="373"/>
      <c r="S53" s="373"/>
      <c r="T53" s="373"/>
      <c r="U53" s="373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</row>
    <row r="54" spans="1:46" ht="18" customHeight="1">
      <c r="A54" s="55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416" t="e">
        <f ca="1">P53</f>
        <v>#DIV/0!</v>
      </c>
      <c r="P54" s="416"/>
      <c r="Q54" s="416"/>
      <c r="R54" s="416"/>
      <c r="S54" s="416"/>
      <c r="T54" s="416"/>
      <c r="U54" s="380" t="s">
        <v>484</v>
      </c>
      <c r="V54" s="373" t="e">
        <f ca="1">O54/SQRT(O55)</f>
        <v>#DIV/0!</v>
      </c>
      <c r="W54" s="373"/>
      <c r="X54" s="373"/>
      <c r="Y54" s="373"/>
      <c r="Z54" s="373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</row>
    <row r="55" spans="1:46" ht="18" customHeight="1">
      <c r="A55" s="5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417" t="s">
        <v>648</v>
      </c>
      <c r="P55" s="417"/>
      <c r="Q55" s="417"/>
      <c r="R55" s="417"/>
      <c r="S55" s="417"/>
      <c r="T55" s="417"/>
      <c r="U55" s="380"/>
      <c r="V55" s="373"/>
      <c r="W55" s="373"/>
      <c r="X55" s="373"/>
      <c r="Y55" s="373"/>
      <c r="Z55" s="373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</row>
    <row r="56" spans="1:46" ht="18" customHeight="1">
      <c r="A56" s="55"/>
      <c r="B56" s="66" t="s">
        <v>485</v>
      </c>
      <c r="C56" s="66"/>
      <c r="D56" s="66"/>
      <c r="E56" s="66"/>
      <c r="F56" s="66"/>
      <c r="G56" s="66"/>
      <c r="H56" s="384" t="s">
        <v>486</v>
      </c>
      <c r="I56" s="384"/>
      <c r="J56" s="384"/>
      <c r="K56" s="384"/>
      <c r="L56" s="384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spans="1:46" ht="18" customHeight="1">
      <c r="A57" s="55"/>
      <c r="B57" s="384" t="s">
        <v>487</v>
      </c>
      <c r="C57" s="384"/>
      <c r="D57" s="384"/>
      <c r="E57" s="384"/>
      <c r="F57" s="384"/>
      <c r="G57" s="384"/>
      <c r="H57" s="385">
        <v>1</v>
      </c>
      <c r="I57" s="385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</row>
    <row r="58" spans="1:46" ht="18" customHeight="1">
      <c r="A58" s="55"/>
      <c r="B58" s="66" t="s">
        <v>488</v>
      </c>
      <c r="C58" s="66"/>
      <c r="D58" s="66"/>
      <c r="E58" s="66"/>
      <c r="F58" s="66"/>
      <c r="G58" s="66"/>
      <c r="H58" s="66"/>
      <c r="I58" s="66"/>
      <c r="J58" s="384">
        <f>H57</f>
        <v>1</v>
      </c>
      <c r="K58" s="384"/>
      <c r="L58" s="215" t="s">
        <v>421</v>
      </c>
      <c r="M58" s="386" t="e">
        <f ca="1">V54</f>
        <v>#DIV/0!</v>
      </c>
      <c r="N58" s="386"/>
      <c r="O58" s="386"/>
      <c r="P58" s="386"/>
      <c r="Q58" s="386"/>
      <c r="R58" s="210" t="s">
        <v>420</v>
      </c>
      <c r="S58" s="373" t="e">
        <f ca="1">J58*M58</f>
        <v>#DIV/0!</v>
      </c>
      <c r="T58" s="373"/>
      <c r="U58" s="373"/>
      <c r="V58" s="373"/>
      <c r="W58" s="373"/>
      <c r="X58" s="211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spans="1:46" ht="18" customHeight="1">
      <c r="A59" s="55"/>
      <c r="B59" s="66" t="s">
        <v>489</v>
      </c>
      <c r="C59" s="66"/>
      <c r="D59" s="66"/>
      <c r="E59" s="66"/>
      <c r="F59" s="66"/>
      <c r="G59" s="66"/>
      <c r="I59" s="66"/>
      <c r="J59" s="66"/>
      <c r="K59" s="66"/>
      <c r="L59" s="66"/>
      <c r="M59" s="66"/>
      <c r="N59" s="209" t="s">
        <v>649</v>
      </c>
      <c r="O59" s="508" t="s">
        <v>650</v>
      </c>
      <c r="P59" s="385"/>
      <c r="Q59" s="385"/>
      <c r="R59" s="385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</row>
    <row r="60" spans="1:46" ht="18" customHeight="1">
      <c r="A60" s="5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</row>
    <row r="61" spans="1:46" ht="18" customHeight="1">
      <c r="A61" s="55"/>
      <c r="B61" s="55" t="s">
        <v>490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</row>
    <row r="62" spans="1:46" ht="18" customHeight="1">
      <c r="A62" s="55"/>
      <c r="B62" s="66" t="s">
        <v>491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71" t="e">
        <f ca="1">T73</f>
        <v>#N/A</v>
      </c>
      <c r="S62" s="371"/>
      <c r="T62" s="371"/>
      <c r="U62" s="371"/>
      <c r="V62" s="233" t="s">
        <v>493</v>
      </c>
      <c r="W62" s="234"/>
      <c r="X62" s="388" t="e">
        <f>V96</f>
        <v>#DIV/0!</v>
      </c>
      <c r="Y62" s="388"/>
      <c r="Z62" s="386" t="s">
        <v>494</v>
      </c>
      <c r="AA62" s="386"/>
      <c r="AB62" s="235" t="e">
        <f>Z96</f>
        <v>#DIV/0!</v>
      </c>
      <c r="AC62" s="234"/>
      <c r="AD62" s="233" t="s">
        <v>492</v>
      </c>
      <c r="AE62" s="371">
        <f ca="1">T103</f>
        <v>0</v>
      </c>
      <c r="AF62" s="371"/>
      <c r="AG62" s="371"/>
      <c r="AH62" s="371"/>
      <c r="AI62" s="66"/>
      <c r="AJ62" s="66"/>
      <c r="AK62" s="373" t="e">
        <f>SQRT(SUMSQ(R62,X62*10^AB62,AE62))</f>
        <v>#DIV/0!</v>
      </c>
      <c r="AL62" s="373"/>
      <c r="AM62" s="373"/>
      <c r="AN62" s="373"/>
      <c r="AO62" s="373"/>
      <c r="AP62" s="373"/>
      <c r="AQ62" s="66"/>
      <c r="AR62" s="66"/>
      <c r="AS62" s="66"/>
      <c r="AT62" s="66"/>
    </row>
    <row r="63" spans="1:46" ht="18" customHeight="1">
      <c r="A63" s="55"/>
      <c r="B63" s="66" t="s">
        <v>495</v>
      </c>
      <c r="C63" s="66"/>
      <c r="D63" s="66"/>
      <c r="E63" s="66"/>
      <c r="F63" s="66"/>
      <c r="G63" s="66"/>
      <c r="H63" s="384" t="s">
        <v>496</v>
      </c>
      <c r="I63" s="384"/>
      <c r="J63" s="384"/>
      <c r="K63" s="384"/>
      <c r="L63" s="384"/>
      <c r="M63" s="66"/>
      <c r="N63" s="66"/>
      <c r="O63" s="66"/>
      <c r="P63" s="66"/>
      <c r="Q63" s="66"/>
      <c r="R63" s="66"/>
      <c r="W63" s="66"/>
      <c r="X63" s="66"/>
      <c r="Y63" s="66"/>
      <c r="Z63" s="66"/>
      <c r="AA63" s="66"/>
      <c r="AB63" s="66"/>
      <c r="AC63" s="66"/>
      <c r="AD63" s="66"/>
      <c r="AE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</row>
    <row r="64" spans="1:46" ht="18" customHeight="1">
      <c r="A64" s="55"/>
      <c r="B64" s="66" t="s">
        <v>497</v>
      </c>
      <c r="C64" s="66"/>
      <c r="D64" s="66"/>
      <c r="E64" s="66"/>
      <c r="F64" s="66"/>
      <c r="G64" s="66"/>
      <c r="H64" s="385">
        <v>1</v>
      </c>
      <c r="I64" s="38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</row>
    <row r="65" spans="1:47" ht="18" customHeight="1">
      <c r="A65" s="55"/>
      <c r="B65" s="66" t="s">
        <v>498</v>
      </c>
      <c r="C65" s="66"/>
      <c r="D65" s="66"/>
      <c r="E65" s="66"/>
      <c r="F65" s="66"/>
      <c r="G65" s="66"/>
      <c r="H65" s="66"/>
      <c r="I65" s="66"/>
      <c r="J65" s="384">
        <f>H64</f>
        <v>1</v>
      </c>
      <c r="K65" s="384"/>
      <c r="L65" s="215" t="s">
        <v>499</v>
      </c>
      <c r="M65" s="386" t="e">
        <f>AK62</f>
        <v>#DIV/0!</v>
      </c>
      <c r="N65" s="386"/>
      <c r="O65" s="386"/>
      <c r="P65" s="386"/>
      <c r="Q65" s="386"/>
      <c r="R65" s="210" t="s">
        <v>420</v>
      </c>
      <c r="S65" s="373" t="e">
        <f>J65*M65</f>
        <v>#DIV/0!</v>
      </c>
      <c r="T65" s="373"/>
      <c r="U65" s="373"/>
      <c r="V65" s="373"/>
      <c r="W65" s="373"/>
      <c r="X65" s="211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</row>
    <row r="66" spans="1:47" ht="18" customHeight="1">
      <c r="A66" s="55"/>
      <c r="B66" s="66" t="s">
        <v>500</v>
      </c>
      <c r="C66" s="66"/>
      <c r="D66" s="66"/>
      <c r="E66" s="66"/>
      <c r="F66" s="66"/>
      <c r="H66" s="212" t="s">
        <v>501</v>
      </c>
      <c r="I66" s="384" t="s">
        <v>502</v>
      </c>
      <c r="J66" s="384"/>
      <c r="K66" s="384"/>
      <c r="L66" s="384"/>
      <c r="M66" s="384"/>
      <c r="N66" s="23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</row>
    <row r="67" spans="1:47" ht="18" customHeight="1">
      <c r="A67" s="55"/>
      <c r="B67" s="55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</row>
    <row r="68" spans="1:47" ht="18" customHeight="1">
      <c r="B68" s="55"/>
      <c r="C68" s="55" t="s">
        <v>503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</row>
    <row r="69" spans="1:47" ht="18" customHeight="1">
      <c r="B69" s="55"/>
      <c r="C69" s="384" t="s">
        <v>504</v>
      </c>
      <c r="D69" s="384"/>
      <c r="E69" s="384"/>
      <c r="F69" s="384"/>
      <c r="G69" s="384"/>
      <c r="H69" s="384"/>
      <c r="I69" s="384"/>
      <c r="J69" s="384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377">
        <f>M78</f>
        <v>0</v>
      </c>
      <c r="V69" s="377"/>
      <c r="W69" s="377"/>
      <c r="X69" s="66"/>
      <c r="Y69" s="66"/>
      <c r="Z69" s="383" t="e">
        <f ca="1">K83</f>
        <v>#N/A</v>
      </c>
      <c r="AA69" s="383"/>
      <c r="AB69" s="383"/>
      <c r="AC69" s="66"/>
      <c r="AD69" s="66"/>
      <c r="AE69" s="373" t="e">
        <f ca="1">SQRT(SUMSQ(U69,Z69))</f>
        <v>#N/A</v>
      </c>
      <c r="AF69" s="373"/>
      <c r="AG69" s="373"/>
      <c r="AH69" s="373"/>
      <c r="AI69" s="373"/>
      <c r="AJ69" s="373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</row>
    <row r="70" spans="1:47" ht="18" customHeight="1">
      <c r="B70" s="55"/>
      <c r="C70" s="384"/>
      <c r="D70" s="384"/>
      <c r="E70" s="384"/>
      <c r="F70" s="384"/>
      <c r="G70" s="384"/>
      <c r="H70" s="384"/>
      <c r="I70" s="384"/>
      <c r="J70" s="384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377"/>
      <c r="V70" s="377"/>
      <c r="W70" s="377"/>
      <c r="X70" s="66"/>
      <c r="Y70" s="66"/>
      <c r="Z70" s="383"/>
      <c r="AA70" s="383"/>
      <c r="AB70" s="383"/>
      <c r="AC70" s="66"/>
      <c r="AD70" s="66"/>
      <c r="AE70" s="373"/>
      <c r="AF70" s="373"/>
      <c r="AG70" s="373"/>
      <c r="AH70" s="373"/>
      <c r="AI70" s="373"/>
      <c r="AJ70" s="373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</row>
    <row r="71" spans="1:47" ht="18" customHeight="1">
      <c r="B71" s="55"/>
      <c r="C71" s="66" t="s">
        <v>505</v>
      </c>
      <c r="D71" s="66"/>
      <c r="E71" s="66"/>
      <c r="F71" s="66"/>
      <c r="G71" s="66"/>
      <c r="H71" s="66"/>
      <c r="I71" s="384" t="s">
        <v>496</v>
      </c>
      <c r="J71" s="384"/>
      <c r="K71" s="384"/>
      <c r="L71" s="384"/>
      <c r="M71" s="384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</row>
    <row r="72" spans="1:47" ht="18" customHeight="1">
      <c r="B72" s="55"/>
      <c r="C72" s="66" t="s">
        <v>506</v>
      </c>
      <c r="D72" s="66"/>
      <c r="E72" s="66"/>
      <c r="F72" s="66"/>
      <c r="G72" s="66"/>
      <c r="H72" s="66"/>
      <c r="I72" s="385">
        <v>1</v>
      </c>
      <c r="J72" s="385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</row>
    <row r="73" spans="1:47" ht="18" customHeight="1">
      <c r="B73" s="55"/>
      <c r="C73" s="66" t="s">
        <v>507</v>
      </c>
      <c r="D73" s="66"/>
      <c r="E73" s="66"/>
      <c r="F73" s="66"/>
      <c r="G73" s="66"/>
      <c r="H73" s="66"/>
      <c r="I73" s="66"/>
      <c r="J73" s="66"/>
      <c r="K73" s="384">
        <f>I72</f>
        <v>1</v>
      </c>
      <c r="L73" s="384"/>
      <c r="M73" s="215" t="s">
        <v>421</v>
      </c>
      <c r="N73" s="386" t="e">
        <f ca="1">AE69</f>
        <v>#N/A</v>
      </c>
      <c r="O73" s="386"/>
      <c r="P73" s="386"/>
      <c r="Q73" s="386"/>
      <c r="R73" s="386"/>
      <c r="S73" s="210" t="s">
        <v>420</v>
      </c>
      <c r="T73" s="373" t="e">
        <f ca="1">K73*N73</f>
        <v>#N/A</v>
      </c>
      <c r="U73" s="373"/>
      <c r="V73" s="373"/>
      <c r="W73" s="373"/>
      <c r="X73" s="373"/>
      <c r="Y73" s="211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</row>
    <row r="74" spans="1:47" ht="18" customHeight="1">
      <c r="B74" s="55"/>
      <c r="C74" s="66" t="s">
        <v>508</v>
      </c>
      <c r="D74" s="66"/>
      <c r="E74" s="66"/>
      <c r="F74" s="66"/>
      <c r="G74" s="66"/>
      <c r="I74" s="212" t="s">
        <v>501</v>
      </c>
      <c r="J74" s="384" t="s">
        <v>502</v>
      </c>
      <c r="K74" s="384"/>
      <c r="L74" s="384"/>
      <c r="M74" s="384"/>
      <c r="N74" s="384"/>
      <c r="O74" s="23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</row>
    <row r="75" spans="1:47" ht="18" customHeight="1">
      <c r="B75" s="55"/>
      <c r="C75" s="55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</row>
    <row r="76" spans="1:47" ht="18" customHeight="1">
      <c r="A76" s="55"/>
      <c r="B76" s="55"/>
      <c r="C76" s="66"/>
      <c r="D76" s="237" t="s">
        <v>509</v>
      </c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</row>
    <row r="77" spans="1:47" ht="18" customHeight="1">
      <c r="C77" s="55"/>
      <c r="D77" s="66"/>
      <c r="E77" s="66" t="str">
        <f>"※ 교정에 사용된 표준분동의 측정불확도가 "&amp;H78&amp;" mg"</f>
        <v>※ 교정에 사용된 표준분동의 측정불확도가 0 mg</v>
      </c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 t="s">
        <v>419</v>
      </c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</row>
    <row r="78" spans="1:47" ht="18" customHeight="1">
      <c r="C78" s="55"/>
      <c r="D78" s="66"/>
      <c r="E78" s="66"/>
      <c r="F78" s="66"/>
      <c r="G78" s="66"/>
      <c r="H78" s="378">
        <f>AF12</f>
        <v>0</v>
      </c>
      <c r="I78" s="378"/>
      <c r="J78" s="378"/>
      <c r="K78" s="378"/>
      <c r="L78" s="377" t="s">
        <v>420</v>
      </c>
      <c r="M78" s="370">
        <f>H78/H79</f>
        <v>0</v>
      </c>
      <c r="N78" s="370"/>
      <c r="O78" s="370"/>
      <c r="P78" s="370"/>
      <c r="Q78" s="66"/>
      <c r="R78" s="66"/>
      <c r="S78" s="66"/>
      <c r="T78" s="206"/>
      <c r="U78" s="206"/>
      <c r="V78" s="207"/>
      <c r="W78" s="207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</row>
    <row r="79" spans="1:47" ht="18" customHeight="1">
      <c r="C79" s="55"/>
      <c r="D79" s="66"/>
      <c r="E79" s="66"/>
      <c r="F79" s="66"/>
      <c r="G79" s="66"/>
      <c r="H79" s="379">
        <v>2</v>
      </c>
      <c r="I79" s="379"/>
      <c r="J79" s="379"/>
      <c r="K79" s="379"/>
      <c r="L79" s="377"/>
      <c r="M79" s="370"/>
      <c r="N79" s="370"/>
      <c r="O79" s="370"/>
      <c r="P79" s="370"/>
      <c r="Q79" s="66"/>
      <c r="R79" s="66"/>
      <c r="S79" s="66"/>
      <c r="T79" s="206"/>
      <c r="U79" s="206"/>
      <c r="V79" s="207"/>
      <c r="W79" s="207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</row>
    <row r="80" spans="1:47" ht="18" customHeight="1">
      <c r="C80" s="55"/>
      <c r="D80" s="66"/>
      <c r="E80" s="66"/>
      <c r="F80" s="66"/>
      <c r="G80" s="66"/>
      <c r="H80" s="33"/>
      <c r="I80" s="33"/>
      <c r="J80" s="33"/>
      <c r="K80" s="33"/>
      <c r="L80" s="33"/>
      <c r="M80" s="216"/>
      <c r="N80" s="216"/>
      <c r="O80" s="216"/>
      <c r="P80" s="216"/>
      <c r="Q80" s="66"/>
      <c r="R80" s="66"/>
      <c r="S80" s="66"/>
      <c r="T80" s="206"/>
      <c r="U80" s="206"/>
      <c r="V80" s="207"/>
      <c r="W80" s="207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</row>
    <row r="81" spans="1:48" ht="18" customHeight="1">
      <c r="A81" s="55"/>
      <c r="B81" s="55"/>
      <c r="C81" s="66"/>
      <c r="D81" s="237" t="s">
        <v>510</v>
      </c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</row>
    <row r="82" spans="1:48" ht="18" customHeight="1">
      <c r="C82" s="55"/>
      <c r="D82" s="66"/>
      <c r="E82" s="66" t="e">
        <f ca="1">"※ 과거 여러 번 교정한 결과로부터 평가된 불확도가 "&amp;ROUND(K83,3)&amp;" mg"</f>
        <v>#N/A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</row>
    <row r="83" spans="1:48" ht="18" customHeight="1">
      <c r="C83" s="55"/>
      <c r="D83" s="66"/>
      <c r="E83" s="66"/>
      <c r="F83" s="429" t="s">
        <v>511</v>
      </c>
      <c r="G83" s="429"/>
      <c r="H83" s="429"/>
      <c r="I83" s="429"/>
      <c r="J83" s="66" t="s">
        <v>513</v>
      </c>
      <c r="K83" s="370" t="e">
        <f ca="1">Calcu!H122</f>
        <v>#N/A</v>
      </c>
      <c r="L83" s="370"/>
      <c r="M83" s="370"/>
      <c r="N83" s="370"/>
      <c r="P83" s="33"/>
      <c r="Q83" s="211"/>
      <c r="R83" s="66"/>
      <c r="S83" s="66"/>
      <c r="T83" s="206"/>
      <c r="U83" s="206"/>
      <c r="V83" s="207"/>
      <c r="W83" s="207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</row>
    <row r="84" spans="1:48" ht="18" customHeight="1">
      <c r="C84" s="55"/>
      <c r="D84" s="66"/>
      <c r="E84" s="66"/>
      <c r="F84" s="66"/>
      <c r="G84" s="66"/>
      <c r="H84" s="66"/>
      <c r="I84" s="66"/>
      <c r="J84" s="66"/>
      <c r="K84" s="66"/>
      <c r="L84" s="33"/>
      <c r="M84" s="211"/>
      <c r="N84" s="211"/>
      <c r="O84" s="211"/>
      <c r="P84" s="211"/>
      <c r="Q84" s="66"/>
      <c r="R84" s="66"/>
      <c r="S84" s="66"/>
      <c r="T84" s="206"/>
      <c r="U84" s="206"/>
      <c r="V84" s="207"/>
      <c r="W84" s="207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</row>
    <row r="85" spans="1:48" ht="18" customHeight="1">
      <c r="B85" s="55"/>
      <c r="C85" s="55" t="s">
        <v>514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</row>
    <row r="86" spans="1:48" ht="18" customHeight="1">
      <c r="B86" s="55"/>
      <c r="C86" s="66" t="s">
        <v>515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211"/>
      <c r="O86" s="211"/>
      <c r="P86" s="211"/>
      <c r="Q86" s="211"/>
      <c r="R86" s="211"/>
      <c r="S86" s="211"/>
      <c r="T86" s="210"/>
      <c r="U86" s="66"/>
      <c r="V86" s="66"/>
      <c r="W86" s="66"/>
      <c r="X86" s="66"/>
      <c r="Y86" s="214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</row>
    <row r="87" spans="1:48" ht="18" customHeight="1">
      <c r="B87" s="55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216"/>
      <c r="O87" s="216"/>
      <c r="P87" s="216"/>
      <c r="Q87" s="216"/>
      <c r="R87" s="211"/>
      <c r="S87" s="211"/>
      <c r="T87" s="210"/>
      <c r="U87" s="66"/>
      <c r="V87" s="66"/>
      <c r="W87" s="66"/>
      <c r="X87" s="66"/>
      <c r="Y87" s="214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</row>
    <row r="88" spans="1:48" ht="18" customHeight="1">
      <c r="B88" s="55"/>
      <c r="C88" s="66"/>
      <c r="D88" s="66"/>
      <c r="E88" s="66"/>
      <c r="F88" s="66"/>
      <c r="G88" s="66"/>
      <c r="H88" s="66"/>
      <c r="I88" s="66"/>
      <c r="J88" s="66"/>
      <c r="K88" s="66"/>
      <c r="L88" s="377" t="s">
        <v>512</v>
      </c>
      <c r="M88" s="377" t="s">
        <v>517</v>
      </c>
      <c r="N88" s="391">
        <f>T12*1000</f>
        <v>0</v>
      </c>
      <c r="O88" s="391"/>
      <c r="P88" s="391"/>
      <c r="Q88" s="391"/>
      <c r="R88" s="391"/>
      <c r="S88" s="370" t="s">
        <v>519</v>
      </c>
      <c r="T88" s="464">
        <f>Z12</f>
        <v>0</v>
      </c>
      <c r="U88" s="464"/>
      <c r="V88" s="464"/>
      <c r="W88" s="219" t="s">
        <v>520</v>
      </c>
      <c r="X88" s="464">
        <f>Z13</f>
        <v>0</v>
      </c>
      <c r="Y88" s="464"/>
      <c r="Z88" s="464"/>
      <c r="AA88" s="370" t="s">
        <v>518</v>
      </c>
      <c r="AB88" s="389">
        <f>불안정성!AA4</f>
        <v>1.0011082662509586E-4</v>
      </c>
      <c r="AC88" s="389"/>
      <c r="AD88" s="389"/>
      <c r="AE88" s="389"/>
      <c r="AF88" s="385" t="s">
        <v>521</v>
      </c>
      <c r="AG88" s="385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</row>
    <row r="89" spans="1:48" ht="18" customHeight="1">
      <c r="B89" s="55"/>
      <c r="C89" s="66"/>
      <c r="D89" s="66"/>
      <c r="E89" s="66"/>
      <c r="F89" s="66"/>
      <c r="G89" s="66"/>
      <c r="H89" s="66"/>
      <c r="I89" s="66"/>
      <c r="J89" s="66"/>
      <c r="K89" s="66"/>
      <c r="L89" s="377"/>
      <c r="M89" s="377"/>
      <c r="N89" s="391"/>
      <c r="O89" s="391"/>
      <c r="P89" s="391"/>
      <c r="Q89" s="391"/>
      <c r="R89" s="391"/>
      <c r="S89" s="370"/>
      <c r="T89" s="390">
        <f>T88</f>
        <v>0</v>
      </c>
      <c r="U89" s="390"/>
      <c r="V89" s="390"/>
      <c r="W89" s="33" t="s">
        <v>522</v>
      </c>
      <c r="X89" s="390">
        <f>X88</f>
        <v>0</v>
      </c>
      <c r="Y89" s="390"/>
      <c r="Z89" s="390"/>
      <c r="AA89" s="370"/>
      <c r="AB89" s="389"/>
      <c r="AC89" s="389"/>
      <c r="AD89" s="389"/>
      <c r="AE89" s="389"/>
      <c r="AF89" s="385"/>
      <c r="AG89" s="385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</row>
    <row r="90" spans="1:48" ht="18" customHeight="1">
      <c r="B90" s="55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370" t="s">
        <v>492</v>
      </c>
      <c r="N90" s="377" t="s">
        <v>516</v>
      </c>
      <c r="O90" s="391">
        <f>N88</f>
        <v>0</v>
      </c>
      <c r="P90" s="391"/>
      <c r="Q90" s="391"/>
      <c r="R90" s="391"/>
      <c r="S90" s="391"/>
      <c r="T90" s="370" t="s">
        <v>518</v>
      </c>
      <c r="U90" s="377" t="s">
        <v>516</v>
      </c>
      <c r="V90" s="392" t="e">
        <f>Calcu!E13</f>
        <v>#DIV/0!</v>
      </c>
      <c r="W90" s="392"/>
      <c r="X90" s="392"/>
      <c r="Y90" s="392"/>
      <c r="Z90" s="392"/>
      <c r="AA90" s="377" t="s">
        <v>520</v>
      </c>
      <c r="AB90" s="377">
        <v>1.2</v>
      </c>
      <c r="AC90" s="377"/>
      <c r="AD90" s="393" t="s">
        <v>523</v>
      </c>
      <c r="AE90" s="393"/>
      <c r="AF90" s="393"/>
      <c r="AG90" s="394">
        <v>0.1</v>
      </c>
      <c r="AH90" s="394"/>
      <c r="AI90" s="394"/>
      <c r="AJ90" s="238">
        <v>2</v>
      </c>
      <c r="AK90" s="377" t="s">
        <v>520</v>
      </c>
      <c r="AL90" s="394">
        <v>0.01</v>
      </c>
      <c r="AM90" s="394"/>
      <c r="AN90" s="394"/>
      <c r="AO90" s="238">
        <v>2</v>
      </c>
      <c r="AP90" s="385" t="s">
        <v>524</v>
      </c>
      <c r="AQ90" s="66"/>
      <c r="AR90" s="66"/>
      <c r="AS90" s="66"/>
      <c r="AT90" s="66"/>
      <c r="AU90" s="66"/>
      <c r="AV90" s="66"/>
    </row>
    <row r="91" spans="1:48" ht="18" customHeight="1">
      <c r="B91" s="55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370"/>
      <c r="N91" s="377"/>
      <c r="O91" s="391"/>
      <c r="P91" s="391"/>
      <c r="Q91" s="391"/>
      <c r="R91" s="391"/>
      <c r="S91" s="391"/>
      <c r="T91" s="370"/>
      <c r="U91" s="377"/>
      <c r="V91" s="392"/>
      <c r="W91" s="392"/>
      <c r="X91" s="392"/>
      <c r="Y91" s="392"/>
      <c r="Z91" s="392"/>
      <c r="AA91" s="377"/>
      <c r="AB91" s="377"/>
      <c r="AC91" s="377"/>
      <c r="AD91" s="393"/>
      <c r="AE91" s="393"/>
      <c r="AF91" s="393"/>
      <c r="AG91" s="387">
        <f>X88</f>
        <v>0</v>
      </c>
      <c r="AH91" s="387"/>
      <c r="AI91" s="387"/>
      <c r="AJ91" s="239">
        <v>4</v>
      </c>
      <c r="AK91" s="377"/>
      <c r="AL91" s="387">
        <f>T88</f>
        <v>0</v>
      </c>
      <c r="AM91" s="387"/>
      <c r="AN91" s="387"/>
      <c r="AO91" s="239">
        <v>4</v>
      </c>
      <c r="AP91" s="385"/>
      <c r="AQ91" s="66"/>
      <c r="AR91" s="66"/>
      <c r="AS91" s="66"/>
      <c r="AT91" s="66"/>
      <c r="AU91" s="66"/>
      <c r="AV91" s="66"/>
    </row>
    <row r="92" spans="1:48" ht="18" customHeight="1">
      <c r="B92" s="55"/>
      <c r="C92" s="66"/>
      <c r="D92" s="66"/>
      <c r="E92" s="66"/>
      <c r="F92" s="66"/>
      <c r="G92" s="66"/>
      <c r="H92" s="66"/>
      <c r="I92" s="66"/>
      <c r="J92" s="66"/>
      <c r="K92" s="66"/>
      <c r="L92" s="33" t="s">
        <v>512</v>
      </c>
      <c r="M92" s="388" t="e">
        <f>VALUE(LEFT(불안정성!W4,4))</f>
        <v>#DIV/0!</v>
      </c>
      <c r="N92" s="388"/>
      <c r="O92" s="386" t="s">
        <v>471</v>
      </c>
      <c r="P92" s="386"/>
      <c r="Q92" s="240" t="e">
        <f>VALUE(RIGHT(불안정성!W4,3))</f>
        <v>#DIV/0!</v>
      </c>
      <c r="R92" s="241" t="s">
        <v>472</v>
      </c>
      <c r="S92" s="216"/>
      <c r="T92" s="33"/>
      <c r="U92" s="242"/>
      <c r="V92" s="242"/>
      <c r="W92" s="242"/>
      <c r="X92" s="242"/>
      <c r="Y92" s="242"/>
      <c r="Z92" s="33"/>
      <c r="AA92" s="33"/>
      <c r="AB92" s="33"/>
      <c r="AC92" s="243"/>
      <c r="AD92" s="243"/>
      <c r="AE92" s="243"/>
      <c r="AF92" s="244"/>
      <c r="AG92" s="244"/>
      <c r="AH92" s="244"/>
      <c r="AI92" s="235"/>
      <c r="AJ92" s="33"/>
      <c r="AK92" s="244"/>
      <c r="AL92" s="244"/>
      <c r="AM92" s="244"/>
      <c r="AN92" s="235"/>
      <c r="AO92" s="208"/>
      <c r="AP92" s="66"/>
      <c r="AQ92" s="66"/>
      <c r="AR92" s="66"/>
      <c r="AS92" s="66"/>
      <c r="AT92" s="66"/>
      <c r="AU92" s="66"/>
    </row>
    <row r="93" spans="1:48" ht="18" customHeight="1">
      <c r="B93" s="55"/>
      <c r="C93" s="66"/>
      <c r="D93" s="66"/>
      <c r="E93" s="66"/>
      <c r="F93" s="66"/>
      <c r="G93" s="66"/>
      <c r="H93" s="66"/>
      <c r="I93" s="66"/>
      <c r="J93" s="66"/>
      <c r="K93" s="66"/>
      <c r="L93" s="33"/>
      <c r="M93" s="388" t="e">
        <f>VALUE(LEFT(불안정성!V4,4))</f>
        <v>#DIV/0!</v>
      </c>
      <c r="N93" s="388"/>
      <c r="O93" s="386" t="s">
        <v>471</v>
      </c>
      <c r="P93" s="386"/>
      <c r="Q93" s="240" t="e">
        <f>VALUE(RIGHT(불안정성!V4,3))</f>
        <v>#DIV/0!</v>
      </c>
      <c r="R93" s="241" t="s">
        <v>472</v>
      </c>
      <c r="S93" s="216"/>
      <c r="T93" s="216"/>
      <c r="U93" s="33"/>
      <c r="V93" s="242"/>
      <c r="W93" s="242"/>
      <c r="X93" s="242"/>
      <c r="Y93" s="242"/>
      <c r="Z93" s="242"/>
      <c r="AA93" s="33"/>
      <c r="AB93" s="33"/>
      <c r="AC93" s="33"/>
      <c r="AD93" s="243"/>
      <c r="AE93" s="243"/>
      <c r="AF93" s="243"/>
      <c r="AG93" s="244"/>
      <c r="AH93" s="244"/>
      <c r="AI93" s="244"/>
      <c r="AJ93" s="235"/>
      <c r="AK93" s="33"/>
      <c r="AL93" s="244"/>
      <c r="AM93" s="244"/>
      <c r="AN93" s="244"/>
      <c r="AO93" s="235"/>
      <c r="AP93" s="208"/>
      <c r="AQ93" s="66"/>
      <c r="AR93" s="66"/>
      <c r="AS93" s="66"/>
      <c r="AT93" s="66"/>
      <c r="AU93" s="66"/>
      <c r="AV93" s="66"/>
    </row>
    <row r="94" spans="1:48" ht="18" customHeight="1">
      <c r="B94" s="55"/>
      <c r="C94" s="66" t="s">
        <v>525</v>
      </c>
      <c r="D94" s="66"/>
      <c r="E94" s="66"/>
      <c r="F94" s="66"/>
      <c r="G94" s="66"/>
      <c r="H94" s="66"/>
      <c r="I94" s="384" t="s">
        <v>496</v>
      </c>
      <c r="J94" s="384"/>
      <c r="K94" s="384"/>
      <c r="L94" s="384"/>
      <c r="M94" s="384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</row>
    <row r="95" spans="1:48" ht="18" customHeight="1">
      <c r="B95" s="55"/>
      <c r="C95" s="384" t="s">
        <v>526</v>
      </c>
      <c r="D95" s="384"/>
      <c r="E95" s="384"/>
      <c r="F95" s="384"/>
      <c r="G95" s="384"/>
      <c r="H95" s="384"/>
      <c r="I95" s="385">
        <v>1</v>
      </c>
      <c r="J95" s="385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</row>
    <row r="96" spans="1:48" ht="18" customHeight="1">
      <c r="B96" s="55"/>
      <c r="C96" s="66" t="s">
        <v>527</v>
      </c>
      <c r="D96" s="66"/>
      <c r="E96" s="66"/>
      <c r="F96" s="66"/>
      <c r="G96" s="66"/>
      <c r="H96" s="66"/>
      <c r="I96" s="66"/>
      <c r="J96" s="66"/>
      <c r="K96" s="384">
        <f>I95</f>
        <v>1</v>
      </c>
      <c r="L96" s="384"/>
      <c r="M96" s="215" t="s">
        <v>421</v>
      </c>
      <c r="N96" s="388" t="e">
        <f>M93</f>
        <v>#DIV/0!</v>
      </c>
      <c r="O96" s="388"/>
      <c r="P96" s="386" t="s">
        <v>471</v>
      </c>
      <c r="Q96" s="386"/>
      <c r="R96" s="235" t="e">
        <f>Q93</f>
        <v>#DIV/0!</v>
      </c>
      <c r="S96" s="241" t="s">
        <v>528</v>
      </c>
      <c r="T96" s="216"/>
      <c r="U96" s="33" t="s">
        <v>529</v>
      </c>
      <c r="V96" s="388" t="e">
        <f>N96</f>
        <v>#DIV/0!</v>
      </c>
      <c r="W96" s="388"/>
      <c r="X96" s="386" t="s">
        <v>471</v>
      </c>
      <c r="Y96" s="386"/>
      <c r="Z96" s="235" t="e">
        <f>R96</f>
        <v>#DIV/0!</v>
      </c>
      <c r="AA96" s="241" t="s">
        <v>530</v>
      </c>
      <c r="AB96" s="216"/>
      <c r="AC96" s="66"/>
      <c r="AD96" s="66"/>
      <c r="AE96" s="66"/>
    </row>
    <row r="97" spans="1:48" ht="18" customHeight="1">
      <c r="B97" s="55"/>
      <c r="C97" s="66" t="s">
        <v>531</v>
      </c>
      <c r="D97" s="66"/>
      <c r="E97" s="66"/>
      <c r="F97" s="66"/>
      <c r="G97" s="66"/>
      <c r="I97" s="212" t="s">
        <v>532</v>
      </c>
      <c r="J97" s="384" t="s">
        <v>533</v>
      </c>
      <c r="K97" s="384"/>
      <c r="L97" s="384"/>
      <c r="M97" s="384"/>
      <c r="N97" s="384"/>
      <c r="O97" s="23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</row>
    <row r="98" spans="1:48" ht="18" customHeight="1">
      <c r="A98" s="55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</row>
    <row r="99" spans="1:48" ht="18" customHeight="1">
      <c r="B99" s="55"/>
      <c r="C99" s="55" t="s">
        <v>534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</row>
    <row r="100" spans="1:48" ht="18" customHeight="1">
      <c r="B100" s="55"/>
      <c r="C100" s="66" t="s">
        <v>535</v>
      </c>
      <c r="D100" s="66"/>
      <c r="E100" s="66"/>
      <c r="F100" s="66"/>
      <c r="G100" s="66"/>
      <c r="H100" s="66"/>
      <c r="I100" s="66"/>
      <c r="J100" s="66"/>
      <c r="K100" s="66"/>
      <c r="L100" s="212"/>
      <c r="M100" s="66"/>
      <c r="N100" s="66"/>
      <c r="O100" s="66"/>
      <c r="P100" s="66"/>
      <c r="Q100" s="66"/>
      <c r="R100" s="66"/>
      <c r="S100" s="66"/>
      <c r="T100" s="66"/>
      <c r="U100" s="383">
        <f>AA109</f>
        <v>0</v>
      </c>
      <c r="V100" s="383"/>
      <c r="W100" s="383"/>
      <c r="X100" s="383"/>
      <c r="Y100" s="216" t="s">
        <v>536</v>
      </c>
      <c r="Z100" s="371">
        <f>U120</f>
        <v>0</v>
      </c>
      <c r="AA100" s="371"/>
      <c r="AB100" s="371"/>
      <c r="AC100" s="371"/>
      <c r="AD100" s="216" t="s">
        <v>86</v>
      </c>
      <c r="AE100" s="371">
        <f ca="1">S125</f>
        <v>0</v>
      </c>
      <c r="AF100" s="371"/>
      <c r="AG100" s="371"/>
      <c r="AH100" s="371"/>
      <c r="AI100" s="216" t="s">
        <v>86</v>
      </c>
      <c r="AJ100" s="383">
        <f>I133</f>
        <v>0</v>
      </c>
      <c r="AK100" s="383"/>
      <c r="AL100" s="383"/>
      <c r="AM100" s="383"/>
      <c r="AN100" s="66"/>
      <c r="AO100" s="373">
        <f ca="1">SQRT(SUMSQ(U100,Z100,AE100,AJ100))</f>
        <v>0</v>
      </c>
      <c r="AP100" s="373"/>
      <c r="AQ100" s="373"/>
      <c r="AR100" s="373"/>
      <c r="AS100" s="373"/>
      <c r="AT100" s="66"/>
    </row>
    <row r="101" spans="1:48" ht="18" customHeight="1">
      <c r="B101" s="55"/>
      <c r="C101" s="66" t="s">
        <v>537</v>
      </c>
      <c r="D101" s="66"/>
      <c r="E101" s="66"/>
      <c r="F101" s="66"/>
      <c r="G101" s="66"/>
      <c r="H101" s="66"/>
      <c r="I101" s="384" t="s">
        <v>496</v>
      </c>
      <c r="J101" s="384"/>
      <c r="K101" s="384"/>
      <c r="L101" s="384"/>
      <c r="M101" s="384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</row>
    <row r="102" spans="1:48" ht="18" customHeight="1">
      <c r="B102" s="55"/>
      <c r="C102" s="384" t="s">
        <v>538</v>
      </c>
      <c r="D102" s="384"/>
      <c r="E102" s="384"/>
      <c r="F102" s="384"/>
      <c r="G102" s="384"/>
      <c r="H102" s="384"/>
      <c r="I102" s="385">
        <v>1</v>
      </c>
      <c r="J102" s="385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</row>
    <row r="103" spans="1:48" ht="18" customHeight="1">
      <c r="B103" s="55"/>
      <c r="C103" s="66" t="s">
        <v>539</v>
      </c>
      <c r="D103" s="66"/>
      <c r="E103" s="66"/>
      <c r="F103" s="66"/>
      <c r="G103" s="66"/>
      <c r="H103" s="66"/>
      <c r="I103" s="66"/>
      <c r="J103" s="66"/>
      <c r="K103" s="384">
        <f>I102</f>
        <v>1</v>
      </c>
      <c r="L103" s="384"/>
      <c r="M103" s="215" t="s">
        <v>540</v>
      </c>
      <c r="N103" s="386">
        <f ca="1">AO100</f>
        <v>0</v>
      </c>
      <c r="O103" s="386"/>
      <c r="P103" s="386"/>
      <c r="Q103" s="386"/>
      <c r="R103" s="386"/>
      <c r="S103" s="210" t="s">
        <v>420</v>
      </c>
      <c r="T103" s="373">
        <f ca="1">K103*N103</f>
        <v>0</v>
      </c>
      <c r="U103" s="373"/>
      <c r="V103" s="373"/>
      <c r="W103" s="373"/>
      <c r="X103" s="373"/>
      <c r="Y103" s="211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</row>
    <row r="104" spans="1:48" ht="18" customHeight="1">
      <c r="B104" s="55"/>
      <c r="C104" s="66" t="s">
        <v>541</v>
      </c>
      <c r="D104" s="66"/>
      <c r="E104" s="66"/>
      <c r="F104" s="66"/>
      <c r="G104" s="66"/>
      <c r="H104" s="66"/>
      <c r="I104" s="212" t="s">
        <v>501</v>
      </c>
      <c r="J104" s="384" t="s">
        <v>542</v>
      </c>
      <c r="K104" s="384"/>
      <c r="L104" s="384"/>
      <c r="M104" s="384"/>
      <c r="N104" s="384"/>
      <c r="O104" s="66"/>
      <c r="P104" s="66"/>
      <c r="Q104" s="66"/>
      <c r="R104" s="66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200"/>
      <c r="AJ104" s="200"/>
      <c r="AK104" s="200"/>
      <c r="AL104" s="200"/>
      <c r="AM104" s="200"/>
      <c r="AN104" s="66"/>
      <c r="AO104" s="66"/>
      <c r="AP104" s="66"/>
      <c r="AQ104" s="66"/>
      <c r="AR104" s="66"/>
      <c r="AS104" s="66"/>
      <c r="AT104" s="66"/>
      <c r="AU104" s="66"/>
    </row>
    <row r="105" spans="1:48" ht="18" customHeight="1">
      <c r="B105" s="55"/>
      <c r="C105" s="66"/>
      <c r="D105" s="66"/>
      <c r="E105" s="66"/>
      <c r="F105" s="66"/>
      <c r="G105" s="66"/>
      <c r="H105" s="66"/>
      <c r="I105" s="107"/>
      <c r="J105" s="107"/>
      <c r="K105" s="107"/>
      <c r="L105" s="107"/>
      <c r="M105" s="66"/>
      <c r="N105" s="66"/>
      <c r="O105" s="66"/>
      <c r="P105" s="66"/>
      <c r="Q105" s="66"/>
      <c r="R105" s="66"/>
      <c r="S105" s="199"/>
      <c r="T105" s="199"/>
      <c r="U105" s="199"/>
      <c r="V105" s="245"/>
      <c r="W105" s="199"/>
      <c r="X105" s="199"/>
      <c r="Y105" s="199"/>
      <c r="Z105" s="245"/>
      <c r="AA105" s="199"/>
      <c r="AB105" s="199"/>
      <c r="AC105" s="199"/>
      <c r="AD105" s="245"/>
      <c r="AE105" s="199"/>
      <c r="AF105" s="199"/>
      <c r="AG105" s="199"/>
      <c r="AH105" s="66"/>
      <c r="AI105" s="200"/>
      <c r="AJ105" s="200"/>
      <c r="AK105" s="200"/>
      <c r="AL105" s="200"/>
      <c r="AM105" s="200"/>
      <c r="AN105" s="66"/>
      <c r="AO105" s="66"/>
      <c r="AP105" s="66"/>
      <c r="AQ105" s="66"/>
      <c r="AR105" s="66"/>
      <c r="AS105" s="66"/>
      <c r="AT105" s="66"/>
      <c r="AU105" s="66"/>
    </row>
    <row r="106" spans="1:48" ht="18" customHeight="1">
      <c r="C106" s="55"/>
      <c r="D106" s="55" t="s">
        <v>543</v>
      </c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</row>
    <row r="107" spans="1:48" ht="18" customHeight="1">
      <c r="C107" s="55"/>
      <c r="D107" s="66"/>
      <c r="E107" s="66" t="s">
        <v>544</v>
      </c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</row>
    <row r="108" spans="1:48" ht="18" customHeight="1">
      <c r="C108" s="55"/>
      <c r="D108" s="66"/>
      <c r="E108" s="66"/>
      <c r="F108" s="66" t="s">
        <v>423</v>
      </c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spans="1:48" ht="18" customHeight="1">
      <c r="C109" s="55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383">
        <f>Q111</f>
        <v>0</v>
      </c>
      <c r="R109" s="383"/>
      <c r="S109" s="383"/>
      <c r="T109" s="383"/>
      <c r="U109" s="33" t="s">
        <v>545</v>
      </c>
      <c r="V109" s="371">
        <f>Q114</f>
        <v>0</v>
      </c>
      <c r="W109" s="371"/>
      <c r="X109" s="371"/>
      <c r="Y109" s="371"/>
      <c r="Z109" s="66"/>
      <c r="AA109" s="370">
        <f>SQRT(SUMSQ(Q109,V109))</f>
        <v>0</v>
      </c>
      <c r="AB109" s="370"/>
      <c r="AC109" s="370"/>
      <c r="AD109" s="370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spans="1:48" ht="18" customHeight="1">
      <c r="C110" s="55"/>
      <c r="D110" s="66"/>
      <c r="E110" s="66" t="str">
        <f>"※ 교정에 사용된 감도 분동의 측정불확도가 "&amp;L111&amp;" mg"</f>
        <v>※ 교정에 사용된 감도 분동의 측정불확도가 0 mg</v>
      </c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 t="s">
        <v>419</v>
      </c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</row>
    <row r="111" spans="1:48" ht="18" customHeight="1">
      <c r="C111" s="55"/>
      <c r="D111" s="55"/>
      <c r="E111" s="66"/>
      <c r="F111" s="66"/>
      <c r="G111" s="66"/>
      <c r="H111" s="66"/>
      <c r="I111" s="66"/>
      <c r="J111" s="66"/>
      <c r="K111" s="377" t="s">
        <v>420</v>
      </c>
      <c r="L111" s="378">
        <f>AF14</f>
        <v>0</v>
      </c>
      <c r="M111" s="378"/>
      <c r="N111" s="378"/>
      <c r="O111" s="378"/>
      <c r="P111" s="377" t="s">
        <v>420</v>
      </c>
      <c r="Q111" s="370">
        <f>L111/L112</f>
        <v>0</v>
      </c>
      <c r="R111" s="370"/>
      <c r="S111" s="370"/>
      <c r="T111" s="370"/>
      <c r="U111" s="66"/>
      <c r="V111" s="66"/>
      <c r="W111" s="66"/>
      <c r="X111" s="206"/>
      <c r="Y111" s="206"/>
      <c r="Z111" s="207"/>
      <c r="AA111" s="207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</row>
    <row r="112" spans="1:48" ht="18" customHeight="1">
      <c r="C112" s="55"/>
      <c r="D112" s="55"/>
      <c r="E112" s="66"/>
      <c r="F112" s="66"/>
      <c r="G112" s="66"/>
      <c r="H112" s="66"/>
      <c r="I112" s="66"/>
      <c r="J112" s="66"/>
      <c r="K112" s="377"/>
      <c r="L112" s="379">
        <v>2</v>
      </c>
      <c r="M112" s="379"/>
      <c r="N112" s="379"/>
      <c r="O112" s="379"/>
      <c r="P112" s="377"/>
      <c r="Q112" s="370"/>
      <c r="R112" s="370"/>
      <c r="S112" s="370"/>
      <c r="T112" s="370"/>
      <c r="U112" s="66"/>
      <c r="V112" s="66"/>
      <c r="W112" s="66"/>
      <c r="X112" s="206"/>
      <c r="Y112" s="206"/>
      <c r="Z112" s="207"/>
      <c r="AA112" s="207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</row>
    <row r="113" spans="1:48" ht="18" customHeight="1">
      <c r="C113" s="55"/>
      <c r="D113" s="66"/>
      <c r="E113" s="66" t="s">
        <v>546</v>
      </c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</row>
    <row r="114" spans="1:48" ht="18" customHeight="1">
      <c r="C114" s="55"/>
      <c r="D114" s="66"/>
      <c r="E114" s="66"/>
      <c r="F114" s="66"/>
      <c r="G114" s="66"/>
      <c r="H114" s="66"/>
      <c r="I114" s="66"/>
      <c r="J114" s="66"/>
      <c r="K114" s="377" t="s">
        <v>420</v>
      </c>
      <c r="L114" s="378">
        <f>H6*1000</f>
        <v>0</v>
      </c>
      <c r="M114" s="378"/>
      <c r="N114" s="378"/>
      <c r="O114" s="378"/>
      <c r="P114" s="377" t="s">
        <v>420</v>
      </c>
      <c r="Q114" s="373">
        <f>L114/4/SQRT(3)</f>
        <v>0</v>
      </c>
      <c r="R114" s="373"/>
      <c r="S114" s="373"/>
      <c r="T114" s="373"/>
      <c r="U114" s="373"/>
      <c r="V114" s="66"/>
      <c r="W114" s="206"/>
      <c r="X114" s="206"/>
      <c r="Y114" s="207"/>
      <c r="Z114" s="207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</row>
    <row r="115" spans="1:48" ht="18" customHeight="1">
      <c r="C115" s="55"/>
      <c r="D115" s="66"/>
      <c r="E115" s="66"/>
      <c r="F115" s="66"/>
      <c r="G115" s="66"/>
      <c r="H115" s="66"/>
      <c r="I115" s="66"/>
      <c r="J115" s="66"/>
      <c r="K115" s="377"/>
      <c r="L115" s="217"/>
      <c r="M115" s="217"/>
      <c r="N115" s="217"/>
      <c r="O115" s="217"/>
      <c r="P115" s="377"/>
      <c r="Q115" s="373"/>
      <c r="R115" s="373"/>
      <c r="S115" s="373"/>
      <c r="T115" s="373"/>
      <c r="U115" s="373"/>
      <c r="V115" s="66"/>
      <c r="W115" s="206"/>
      <c r="X115" s="206"/>
      <c r="Y115" s="207"/>
      <c r="Z115" s="207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</row>
    <row r="116" spans="1:48" s="66" customFormat="1" ht="18" customHeight="1">
      <c r="A116" s="55"/>
    </row>
    <row r="117" spans="1:48" ht="18" customHeight="1">
      <c r="C117" s="55"/>
      <c r="D117" s="55" t="s">
        <v>547</v>
      </c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</row>
    <row r="118" spans="1:48" ht="18" customHeight="1">
      <c r="C118" s="55"/>
      <c r="D118" s="66"/>
      <c r="E118" s="66" t="str">
        <f>"※ 저울의 분해능이 "&amp;M120&amp;" mg 이므로, 분해능의 반범위에 직사각형 확률분포를 적용하면,"</f>
        <v>※ 저울의 분해능이 0 mg 이므로, 분해능의 반범위에 직사각형 확률분포를 적용하면,</v>
      </c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218"/>
      <c r="T118" s="218"/>
      <c r="U118" s="218"/>
      <c r="V118" s="213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</row>
    <row r="119" spans="1:48" ht="18" customHeight="1">
      <c r="C119" s="55"/>
      <c r="D119" s="66"/>
      <c r="E119" s="66" t="s">
        <v>424</v>
      </c>
      <c r="F119" s="66"/>
      <c r="G119" s="66"/>
      <c r="H119" s="66" t="s">
        <v>425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218"/>
      <c r="T119" s="218"/>
      <c r="U119" s="218"/>
      <c r="V119" s="213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</row>
    <row r="120" spans="1:48" ht="18" customHeight="1">
      <c r="C120" s="55"/>
      <c r="D120" s="66"/>
      <c r="E120" s="66"/>
      <c r="F120" s="66"/>
      <c r="G120" s="66"/>
      <c r="H120" s="66"/>
      <c r="I120" s="66"/>
      <c r="J120" s="66"/>
      <c r="K120" s="66"/>
      <c r="L120" s="380" t="s">
        <v>420</v>
      </c>
      <c r="M120" s="378">
        <f>H6*1000</f>
        <v>0</v>
      </c>
      <c r="N120" s="378"/>
      <c r="O120" s="378"/>
      <c r="P120" s="378"/>
      <c r="Q120" s="377" t="s">
        <v>422</v>
      </c>
      <c r="R120" s="66"/>
      <c r="S120" s="66"/>
      <c r="T120" s="380" t="s">
        <v>420</v>
      </c>
      <c r="U120" s="373">
        <f>M120/2/SQRT(3)*SQRT(2)</f>
        <v>0</v>
      </c>
      <c r="V120" s="373"/>
      <c r="W120" s="373"/>
      <c r="X120" s="373"/>
      <c r="Y120" s="373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</row>
    <row r="121" spans="1:48" ht="18" customHeight="1">
      <c r="C121" s="55"/>
      <c r="D121" s="66"/>
      <c r="E121" s="66"/>
      <c r="F121" s="66"/>
      <c r="G121" s="66"/>
      <c r="H121" s="66"/>
      <c r="I121" s="66"/>
      <c r="J121" s="66"/>
      <c r="K121" s="66"/>
      <c r="L121" s="380"/>
      <c r="M121" s="214"/>
      <c r="N121" s="214"/>
      <c r="O121" s="214"/>
      <c r="P121" s="66"/>
      <c r="Q121" s="377"/>
      <c r="R121" s="66"/>
      <c r="S121" s="66"/>
      <c r="T121" s="380"/>
      <c r="U121" s="373"/>
      <c r="V121" s="373"/>
      <c r="W121" s="373"/>
      <c r="X121" s="373"/>
      <c r="Y121" s="373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</row>
    <row r="122" spans="1:48" ht="18" customHeight="1">
      <c r="C122" s="55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</row>
    <row r="123" spans="1:48" ht="18" customHeight="1">
      <c r="C123" s="55"/>
      <c r="D123" s="55" t="s">
        <v>548</v>
      </c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</row>
    <row r="124" spans="1:48" ht="18" customHeight="1">
      <c r="C124" s="55"/>
      <c r="D124" s="66"/>
      <c r="E124" s="66"/>
      <c r="F124" s="66"/>
      <c r="G124" s="66"/>
      <c r="H124" s="66"/>
      <c r="I124" s="66"/>
      <c r="J124" s="66"/>
      <c r="K124" s="66"/>
      <c r="L124" s="219">
        <v>1</v>
      </c>
      <c r="M124" s="381" t="s">
        <v>422</v>
      </c>
      <c r="N124" s="370">
        <f ca="1">N6</f>
        <v>0</v>
      </c>
      <c r="O124" s="370"/>
      <c r="P124" s="370"/>
      <c r="Q124" s="370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</row>
    <row r="125" spans="1:48" ht="18" customHeight="1">
      <c r="C125" s="55"/>
      <c r="D125" s="66"/>
      <c r="E125" s="66"/>
      <c r="F125" s="66"/>
      <c r="G125" s="66"/>
      <c r="H125" s="66"/>
      <c r="I125" s="66"/>
      <c r="J125" s="66"/>
      <c r="K125" s="380" t="s">
        <v>420</v>
      </c>
      <c r="L125" s="219">
        <v>1</v>
      </c>
      <c r="M125" s="382"/>
      <c r="N125" s="378"/>
      <c r="O125" s="378"/>
      <c r="P125" s="378"/>
      <c r="Q125" s="378"/>
      <c r="R125" s="380" t="s">
        <v>420</v>
      </c>
      <c r="S125" s="373">
        <f ca="1">N124/2/SQRT(3)</f>
        <v>0</v>
      </c>
      <c r="T125" s="373"/>
      <c r="U125" s="373"/>
      <c r="V125" s="373"/>
      <c r="W125" s="373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</row>
    <row r="126" spans="1:48" ht="18" customHeight="1">
      <c r="C126" s="55"/>
      <c r="D126" s="66"/>
      <c r="E126" s="66"/>
      <c r="F126" s="66"/>
      <c r="G126" s="66"/>
      <c r="H126" s="66"/>
      <c r="I126" s="66"/>
      <c r="J126" s="66"/>
      <c r="K126" s="380"/>
      <c r="L126" s="66"/>
      <c r="M126" s="66"/>
      <c r="N126" s="214"/>
      <c r="O126" s="214"/>
      <c r="P126" s="214"/>
      <c r="Q126" s="66"/>
      <c r="R126" s="380"/>
      <c r="S126" s="373"/>
      <c r="T126" s="373"/>
      <c r="U126" s="373"/>
      <c r="V126" s="373"/>
      <c r="W126" s="373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</row>
    <row r="127" spans="1:48" ht="18" customHeight="1">
      <c r="C127" s="55"/>
      <c r="D127" s="66"/>
      <c r="E127" s="66"/>
      <c r="F127" s="66" t="s">
        <v>426</v>
      </c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218"/>
      <c r="T127" s="218"/>
      <c r="U127" s="218"/>
      <c r="V127" s="213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</row>
    <row r="128" spans="1:48" ht="18" customHeight="1">
      <c r="C128" s="55"/>
      <c r="D128" s="66"/>
      <c r="E128" s="66"/>
      <c r="F128" s="66" t="s">
        <v>427</v>
      </c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218"/>
      <c r="T128" s="218"/>
      <c r="U128" s="218"/>
      <c r="V128" s="213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</row>
    <row r="129" spans="1:48" ht="18" customHeight="1">
      <c r="C129" s="55"/>
      <c r="D129" s="66"/>
      <c r="E129" s="66"/>
      <c r="F129" s="66" t="s">
        <v>428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218"/>
      <c r="T129" s="218"/>
      <c r="U129" s="218"/>
      <c r="V129" s="213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</row>
    <row r="130" spans="1:48" ht="18" customHeight="1">
      <c r="A130" s="55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</row>
    <row r="131" spans="1:48" ht="18" customHeight="1">
      <c r="C131" s="55"/>
      <c r="D131" s="55" t="s">
        <v>549</v>
      </c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</row>
    <row r="132" spans="1:48" ht="18" customHeight="1">
      <c r="C132" s="55"/>
      <c r="D132" s="66"/>
      <c r="E132" s="66" t="s">
        <v>429</v>
      </c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218"/>
      <c r="T132" s="218"/>
      <c r="U132" s="218"/>
      <c r="V132" s="213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</row>
    <row r="133" spans="1:48" ht="18" customHeight="1">
      <c r="C133" s="55"/>
      <c r="D133" s="66"/>
      <c r="E133" s="66"/>
      <c r="F133" s="66"/>
      <c r="G133" s="66"/>
      <c r="H133" s="66"/>
      <c r="I133" s="370">
        <v>0</v>
      </c>
      <c r="J133" s="370"/>
      <c r="K133" s="370"/>
      <c r="L133" s="370"/>
      <c r="M133" s="66"/>
      <c r="N133" s="66"/>
      <c r="O133" s="66"/>
      <c r="P133" s="66"/>
      <c r="Q133" s="66"/>
      <c r="R133" s="66"/>
      <c r="S133" s="218"/>
      <c r="T133" s="218"/>
      <c r="U133" s="218"/>
      <c r="V133" s="213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</row>
    <row r="134" spans="1:48" ht="18" customHeight="1">
      <c r="C134" s="55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</row>
    <row r="135" spans="1:48" s="56" customFormat="1" ht="18.75" customHeight="1">
      <c r="A135" s="55" t="s">
        <v>550</v>
      </c>
      <c r="B135" s="198"/>
      <c r="C135" s="198"/>
      <c r="D135" s="198"/>
      <c r="E135" s="198"/>
      <c r="F135" s="198"/>
      <c r="G135" s="198"/>
      <c r="H135" s="198"/>
      <c r="I135" s="198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200"/>
      <c r="AB135" s="200"/>
      <c r="AC135" s="200"/>
      <c r="AD135" s="200"/>
      <c r="AE135" s="200"/>
      <c r="AF135" s="200"/>
      <c r="AG135" s="200"/>
      <c r="AH135" s="200"/>
      <c r="AI135" s="198"/>
      <c r="AJ135" s="200"/>
      <c r="AK135" s="200"/>
      <c r="AL135" s="200"/>
      <c r="AM135" s="200"/>
      <c r="AN135" s="200"/>
      <c r="AO135" s="198"/>
      <c r="AP135" s="198"/>
      <c r="AQ135" s="198"/>
      <c r="AR135" s="198"/>
      <c r="AS135" s="198"/>
      <c r="AT135" s="198"/>
    </row>
    <row r="136" spans="1:48" s="56" customFormat="1" ht="18.75" customHeight="1">
      <c r="A136" s="198"/>
      <c r="B136" s="198"/>
      <c r="C136" s="198"/>
      <c r="D136" s="198"/>
      <c r="E136" s="198"/>
      <c r="F136" s="198"/>
      <c r="G136" s="198"/>
      <c r="H136" s="198"/>
      <c r="I136" s="198"/>
      <c r="J136" s="66"/>
      <c r="K136" s="371" t="e">
        <f ca="1">S58</f>
        <v>#DIV/0!</v>
      </c>
      <c r="L136" s="371"/>
      <c r="M136" s="371"/>
      <c r="N136" s="371"/>
      <c r="O136" s="33" t="s">
        <v>86</v>
      </c>
      <c r="P136" s="371" t="e">
        <f>S65</f>
        <v>#DIV/0!</v>
      </c>
      <c r="Q136" s="371"/>
      <c r="R136" s="371"/>
      <c r="S136" s="371"/>
      <c r="T136" s="66"/>
      <c r="U136" s="373" t="e">
        <f ca="1">SQRT(SUMSQ(K136,P136))</f>
        <v>#DIV/0!</v>
      </c>
      <c r="V136" s="373"/>
      <c r="W136" s="373"/>
      <c r="X136" s="373"/>
      <c r="Y136" s="373"/>
      <c r="Z136" s="66"/>
      <c r="AA136" s="246"/>
      <c r="AB136" s="220"/>
      <c r="AC136" s="220"/>
      <c r="AD136" s="246"/>
      <c r="AE136" s="246"/>
      <c r="AF136" s="246"/>
      <c r="AG136" s="246"/>
      <c r="AH136" s="220"/>
      <c r="AI136" s="220"/>
      <c r="AJ136" s="221"/>
      <c r="AK136" s="221"/>
      <c r="AL136" s="221"/>
      <c r="AM136" s="198"/>
      <c r="AN136" s="198"/>
      <c r="AO136" s="198"/>
      <c r="AP136" s="198"/>
      <c r="AQ136" s="198"/>
      <c r="AR136" s="198"/>
      <c r="AS136" s="198"/>
      <c r="AT136" s="198"/>
    </row>
    <row r="137" spans="1:48" s="200" customFormat="1" ht="18.75" customHeight="1">
      <c r="E137" s="198"/>
      <c r="F137" s="222"/>
      <c r="G137" s="222"/>
      <c r="H137" s="222"/>
      <c r="I137" s="222"/>
      <c r="AE137" s="198"/>
      <c r="AM137" s="223"/>
      <c r="AN137" s="223"/>
      <c r="AO137" s="223"/>
      <c r="AP137" s="223"/>
      <c r="AQ137" s="223"/>
      <c r="AR137" s="223"/>
      <c r="AS137" s="223"/>
    </row>
    <row r="138" spans="1:48" s="53" customFormat="1" ht="17.25" customHeight="1">
      <c r="A138" s="55" t="s">
        <v>87</v>
      </c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</row>
    <row r="139" spans="1:48" s="53" customFormat="1" ht="17.25" customHeight="1">
      <c r="A139" s="54"/>
      <c r="B139" s="54"/>
      <c r="C139" s="54"/>
      <c r="D139" s="54"/>
      <c r="E139" s="54"/>
      <c r="F139" s="374" t="e">
        <f ca="1">U136</f>
        <v>#DIV/0!</v>
      </c>
      <c r="G139" s="374"/>
      <c r="H139" s="374"/>
      <c r="I139" s="374"/>
      <c r="J139" s="247"/>
      <c r="K139" s="375" t="s">
        <v>420</v>
      </c>
      <c r="L139" s="376" t="e">
        <f ca="1">IF(F140=0,"∞",ROUNDDOWN(F139^4/(F140^4/F141),0))</f>
        <v>#DIV/0!</v>
      </c>
      <c r="M139" s="376"/>
      <c r="N139" s="376"/>
      <c r="O139" s="376"/>
      <c r="P139" s="376"/>
      <c r="Q139" s="376"/>
      <c r="R139" s="203"/>
      <c r="S139" s="203"/>
      <c r="T139" s="203"/>
      <c r="U139" s="54"/>
      <c r="V139" s="54"/>
      <c r="W139" s="54"/>
      <c r="X139" s="54"/>
      <c r="Y139" s="54"/>
      <c r="Z139" s="54"/>
      <c r="AA139" s="54"/>
      <c r="AB139" s="54"/>
    </row>
    <row r="140" spans="1:48" s="53" customFormat="1" ht="17.25" customHeight="1">
      <c r="A140" s="54"/>
      <c r="B140" s="54"/>
      <c r="C140" s="54"/>
      <c r="D140" s="54"/>
      <c r="E140" s="54"/>
      <c r="F140" s="374" t="e">
        <f ca="1">S58</f>
        <v>#DIV/0!</v>
      </c>
      <c r="G140" s="374"/>
      <c r="H140" s="374"/>
      <c r="I140" s="374"/>
      <c r="J140" s="200"/>
      <c r="K140" s="375"/>
      <c r="L140" s="376"/>
      <c r="M140" s="376"/>
      <c r="N140" s="376"/>
      <c r="O140" s="376"/>
      <c r="P140" s="376"/>
      <c r="Q140" s="376"/>
      <c r="R140" s="203"/>
      <c r="S140" s="203"/>
      <c r="T140" s="203"/>
      <c r="U140" s="54"/>
      <c r="V140" s="54"/>
      <c r="W140" s="54"/>
      <c r="X140" s="54"/>
      <c r="Y140" s="54"/>
      <c r="Z140" s="54"/>
      <c r="AA140" s="54"/>
      <c r="AB140" s="54"/>
    </row>
    <row r="141" spans="1:48" s="53" customFormat="1" ht="17.25" customHeight="1">
      <c r="A141" s="54"/>
      <c r="B141" s="54"/>
      <c r="C141" s="54"/>
      <c r="D141" s="54"/>
      <c r="E141" s="54"/>
      <c r="F141" s="465" t="str">
        <f>O59</f>
        <v>4</v>
      </c>
      <c r="G141" s="375"/>
      <c r="H141" s="375"/>
      <c r="I141" s="375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54"/>
      <c r="V141" s="54"/>
      <c r="W141" s="54"/>
      <c r="X141" s="54"/>
      <c r="Y141" s="54"/>
      <c r="Z141" s="54"/>
      <c r="AA141" s="54"/>
      <c r="AB141" s="54"/>
    </row>
    <row r="142" spans="1:48" s="53" customFormat="1" ht="18.75" customHeight="1">
      <c r="A142" s="54"/>
      <c r="B142" s="202"/>
      <c r="C142" s="202"/>
      <c r="D142" s="198"/>
      <c r="E142" s="224"/>
      <c r="F142" s="224"/>
      <c r="G142" s="197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</row>
    <row r="143" spans="1:48" s="53" customFormat="1" ht="18.75" customHeight="1">
      <c r="A143" s="55" t="s">
        <v>718</v>
      </c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</row>
    <row r="144" spans="1:48" s="53" customFormat="1" ht="18.75" customHeight="1">
      <c r="B144" s="200" t="s">
        <v>88</v>
      </c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</row>
    <row r="145" spans="1:58" s="53" customFormat="1" ht="18.75" customHeight="1">
      <c r="A145" s="54"/>
      <c r="B145" s="54"/>
      <c r="C145" s="198"/>
      <c r="D145" s="54"/>
      <c r="E145" s="225"/>
      <c r="F145" s="54"/>
      <c r="G145" s="201" t="s">
        <v>430</v>
      </c>
      <c r="H145" s="375" t="e">
        <f ca="1">IF(L139&gt;9,2,OFFSET(E156,MATCH(L139,B157:B166,0),0))</f>
        <v>#DIV/0!</v>
      </c>
      <c r="I145" s="375"/>
      <c r="J145" s="375"/>
      <c r="K145" s="204" t="s">
        <v>422</v>
      </c>
      <c r="L145" s="466" t="e">
        <f ca="1">U136</f>
        <v>#DIV/0!</v>
      </c>
      <c r="M145" s="466"/>
      <c r="N145" s="466"/>
      <c r="O145" s="466"/>
      <c r="P145" s="466"/>
      <c r="Q145" s="227" t="s">
        <v>431</v>
      </c>
      <c r="R145" s="467" t="e">
        <f ca="1">H145*L145</f>
        <v>#DIV/0!</v>
      </c>
      <c r="S145" s="467"/>
      <c r="T145" s="467"/>
      <c r="U145" s="467"/>
      <c r="V145" s="467"/>
      <c r="W145" s="57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</row>
    <row r="146" spans="1:58" s="53" customFormat="1" ht="18.75" customHeight="1">
      <c r="A146" s="54"/>
      <c r="B146" s="54"/>
      <c r="C146" s="205"/>
      <c r="D146" s="54"/>
      <c r="E146" s="225"/>
      <c r="F146" s="54"/>
      <c r="G146" s="201"/>
      <c r="H146" s="205"/>
      <c r="I146" s="205"/>
      <c r="J146" s="205"/>
      <c r="K146" s="204"/>
      <c r="L146" s="248"/>
      <c r="M146" s="248"/>
      <c r="N146" s="248"/>
      <c r="O146" s="248"/>
      <c r="P146" s="248"/>
      <c r="Q146" s="227"/>
      <c r="R146" s="226"/>
      <c r="S146" s="226"/>
      <c r="T146" s="226"/>
      <c r="U146" s="226"/>
      <c r="V146" s="226"/>
      <c r="W146" s="57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</row>
    <row r="147" spans="1:58" s="53" customFormat="1" ht="18.75" customHeight="1">
      <c r="A147" s="54"/>
      <c r="B147" s="54"/>
      <c r="C147" s="107" t="s">
        <v>555</v>
      </c>
      <c r="D147" s="54"/>
      <c r="E147" s="543" t="e">
        <f ca="1">Calcu!AE122*1000</f>
        <v>#N/A</v>
      </c>
      <c r="F147" s="543"/>
      <c r="G147" s="543"/>
      <c r="H147" s="543"/>
      <c r="I147" s="249"/>
      <c r="L147" s="225" t="s">
        <v>556</v>
      </c>
      <c r="M147" s="544" t="e">
        <f ca="1">Calcu!Y122</f>
        <v>#N/A</v>
      </c>
      <c r="N147" s="544"/>
      <c r="O147" s="544"/>
      <c r="P147" s="544"/>
      <c r="Q147" s="227"/>
      <c r="R147" s="250"/>
      <c r="S147" s="250"/>
      <c r="T147" s="250"/>
      <c r="U147" s="250"/>
      <c r="V147" s="226"/>
      <c r="W147" s="57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</row>
    <row r="148" spans="1:58" s="53" customFormat="1" ht="18.75" customHeight="1">
      <c r="A148" s="54"/>
      <c r="B148" s="54" t="s">
        <v>551</v>
      </c>
      <c r="C148" s="205"/>
      <c r="D148" s="54"/>
      <c r="E148" s="225"/>
      <c r="F148" s="54"/>
      <c r="G148" s="201"/>
      <c r="H148" s="205"/>
      <c r="I148" s="205"/>
      <c r="J148" s="205"/>
      <c r="K148" s="204"/>
      <c r="L148" s="248"/>
      <c r="M148" s="248"/>
      <c r="N148" s="248"/>
      <c r="O148" s="248"/>
      <c r="P148" s="248"/>
      <c r="Q148" s="227"/>
      <c r="R148" s="226"/>
      <c r="S148" s="226"/>
      <c r="T148" s="226"/>
      <c r="U148" s="226"/>
      <c r="V148" s="226"/>
      <c r="W148" s="57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</row>
    <row r="149" spans="1:58" s="53" customFormat="1" ht="18.75" customHeight="1">
      <c r="A149" s="54"/>
      <c r="B149" s="54"/>
      <c r="C149" s="200" t="s">
        <v>552</v>
      </c>
      <c r="D149" s="54"/>
      <c r="E149" s="225"/>
      <c r="F149" s="54"/>
      <c r="G149" s="201"/>
      <c r="H149" s="205"/>
      <c r="I149" s="205"/>
      <c r="J149" s="205"/>
      <c r="K149" s="204"/>
      <c r="L149" s="248"/>
      <c r="M149" s="248"/>
      <c r="N149" s="248"/>
      <c r="O149" s="248"/>
      <c r="P149" s="248"/>
      <c r="Q149" s="227"/>
      <c r="R149" s="226"/>
      <c r="S149" s="226"/>
      <c r="T149" s="226"/>
      <c r="U149" s="226"/>
      <c r="V149" s="226"/>
      <c r="W149" s="57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</row>
    <row r="150" spans="1:58" s="53" customFormat="1" ht="18.75" customHeight="1">
      <c r="A150" s="54"/>
      <c r="B150" s="54"/>
      <c r="C150" s="200" t="s">
        <v>553</v>
      </c>
      <c r="D150" s="54"/>
      <c r="E150" s="225"/>
      <c r="F150" s="54"/>
      <c r="G150" s="201"/>
      <c r="H150" s="205"/>
      <c r="I150" s="205"/>
      <c r="J150" s="205"/>
      <c r="K150" s="204"/>
      <c r="L150" s="248"/>
      <c r="M150" s="248"/>
      <c r="N150" s="248"/>
      <c r="O150" s="248"/>
      <c r="P150" s="248"/>
      <c r="Q150" s="227"/>
      <c r="R150" s="226"/>
      <c r="S150" s="226"/>
      <c r="T150" s="226"/>
      <c r="U150" s="226"/>
      <c r="V150" s="226"/>
      <c r="W150" s="57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</row>
    <row r="151" spans="1:58" s="53" customFormat="1" ht="18.75" customHeight="1">
      <c r="A151" s="54"/>
      <c r="B151" s="54"/>
      <c r="C151" s="200" t="s">
        <v>554</v>
      </c>
      <c r="D151" s="54"/>
      <c r="E151" s="225"/>
      <c r="F151" s="54"/>
      <c r="G151" s="201"/>
      <c r="H151" s="205"/>
      <c r="I151" s="205"/>
      <c r="J151" s="205"/>
      <c r="K151" s="204"/>
      <c r="L151" s="248"/>
      <c r="M151" s="248"/>
      <c r="N151" s="248"/>
      <c r="O151" s="248"/>
      <c r="P151" s="248"/>
      <c r="Q151" s="227"/>
      <c r="R151" s="226"/>
      <c r="S151" s="226"/>
      <c r="T151" s="226"/>
      <c r="U151" s="226"/>
      <c r="V151" s="226"/>
      <c r="W151" s="57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</row>
    <row r="152" spans="1:58" s="53" customFormat="1" ht="18.75" customHeight="1">
      <c r="A152" s="54"/>
      <c r="B152" s="54"/>
      <c r="C152" s="200" t="s">
        <v>720</v>
      </c>
      <c r="D152" s="54"/>
      <c r="E152" s="225"/>
      <c r="F152" s="54"/>
      <c r="G152" s="201"/>
      <c r="H152" s="205"/>
      <c r="I152" s="205"/>
      <c r="J152" s="205"/>
      <c r="K152" s="204"/>
      <c r="L152" s="248"/>
      <c r="M152" s="248"/>
      <c r="N152" s="248"/>
      <c r="O152" s="248"/>
      <c r="P152" s="248"/>
      <c r="Q152" s="227"/>
      <c r="R152" s="226"/>
      <c r="S152" s="226"/>
      <c r="T152" s="226"/>
      <c r="U152" s="226"/>
      <c r="V152" s="226"/>
      <c r="W152" s="57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</row>
    <row r="154" spans="1:58" ht="18.75" customHeight="1">
      <c r="A154" s="68" t="s">
        <v>89</v>
      </c>
      <c r="B154" s="68"/>
      <c r="C154" s="68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</row>
    <row r="155" spans="1:58" ht="18.75" customHeight="1">
      <c r="A155" s="68"/>
      <c r="B155" s="372" t="s">
        <v>53</v>
      </c>
      <c r="C155" s="372"/>
      <c r="D155" s="372"/>
      <c r="E155" s="468" t="s">
        <v>90</v>
      </c>
      <c r="F155" s="468"/>
      <c r="G155" s="468"/>
      <c r="H155" s="468"/>
      <c r="I155" s="468"/>
      <c r="J155" s="468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</row>
    <row r="156" spans="1:58" ht="18.75" customHeight="1">
      <c r="A156" s="68"/>
      <c r="B156" s="372"/>
      <c r="C156" s="372"/>
      <c r="D156" s="372"/>
      <c r="E156" s="469">
        <v>95.45</v>
      </c>
      <c r="F156" s="469"/>
      <c r="G156" s="469"/>
      <c r="H156" s="469"/>
      <c r="I156" s="469"/>
      <c r="J156" s="469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</row>
    <row r="157" spans="1:58" ht="18.75" customHeight="1">
      <c r="A157" s="68"/>
      <c r="B157" s="368">
        <v>1</v>
      </c>
      <c r="C157" s="368"/>
      <c r="D157" s="368"/>
      <c r="E157" s="369">
        <v>13.97</v>
      </c>
      <c r="F157" s="369"/>
      <c r="G157" s="369"/>
      <c r="H157" s="369"/>
      <c r="I157" s="369"/>
      <c r="J157" s="369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</row>
    <row r="158" spans="1:58" ht="18.75" customHeight="1">
      <c r="A158" s="68"/>
      <c r="B158" s="368">
        <v>2</v>
      </c>
      <c r="C158" s="368"/>
      <c r="D158" s="368"/>
      <c r="E158" s="369">
        <v>4.53</v>
      </c>
      <c r="F158" s="369"/>
      <c r="G158" s="369"/>
      <c r="H158" s="369"/>
      <c r="I158" s="369"/>
      <c r="J158" s="369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</row>
    <row r="159" spans="1:58" ht="18.75" customHeight="1">
      <c r="A159" s="68"/>
      <c r="B159" s="368">
        <v>3</v>
      </c>
      <c r="C159" s="368"/>
      <c r="D159" s="368"/>
      <c r="E159" s="369">
        <v>3.31</v>
      </c>
      <c r="F159" s="369"/>
      <c r="G159" s="369"/>
      <c r="H159" s="369"/>
      <c r="I159" s="369"/>
      <c r="J159" s="369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</row>
    <row r="160" spans="1:58" ht="18.75" customHeight="1">
      <c r="A160" s="68"/>
      <c r="B160" s="368">
        <v>4</v>
      </c>
      <c r="C160" s="368"/>
      <c r="D160" s="368"/>
      <c r="E160" s="369">
        <v>2.87</v>
      </c>
      <c r="F160" s="369"/>
      <c r="G160" s="369"/>
      <c r="H160" s="369"/>
      <c r="I160" s="369"/>
      <c r="J160" s="369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</row>
    <row r="161" spans="1:58" ht="18.75" customHeight="1">
      <c r="A161" s="68"/>
      <c r="B161" s="368">
        <v>5</v>
      </c>
      <c r="C161" s="368"/>
      <c r="D161" s="368"/>
      <c r="E161" s="369">
        <v>2.65</v>
      </c>
      <c r="F161" s="369"/>
      <c r="G161" s="369"/>
      <c r="H161" s="369"/>
      <c r="I161" s="369"/>
      <c r="J161" s="369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</row>
    <row r="162" spans="1:58" ht="18.75" customHeight="1">
      <c r="A162" s="68"/>
      <c r="B162" s="368">
        <v>6</v>
      </c>
      <c r="C162" s="368"/>
      <c r="D162" s="368"/>
      <c r="E162" s="369">
        <v>2.52</v>
      </c>
      <c r="F162" s="369"/>
      <c r="G162" s="369"/>
      <c r="H162" s="369"/>
      <c r="I162" s="369"/>
      <c r="J162" s="369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</row>
    <row r="163" spans="1:58" ht="18.75" customHeight="1">
      <c r="A163" s="68"/>
      <c r="B163" s="368">
        <v>7</v>
      </c>
      <c r="C163" s="368"/>
      <c r="D163" s="368"/>
      <c r="E163" s="369">
        <v>2.4300000000000002</v>
      </c>
      <c r="F163" s="369"/>
      <c r="G163" s="369"/>
      <c r="H163" s="369"/>
      <c r="I163" s="369"/>
      <c r="J163" s="369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</row>
    <row r="164" spans="1:58" ht="18.75" customHeight="1">
      <c r="A164" s="68"/>
      <c r="B164" s="368">
        <v>8</v>
      </c>
      <c r="C164" s="368"/>
      <c r="D164" s="368"/>
      <c r="E164" s="369">
        <v>2.37</v>
      </c>
      <c r="F164" s="369"/>
      <c r="G164" s="369"/>
      <c r="H164" s="369"/>
      <c r="I164" s="369"/>
      <c r="J164" s="369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</row>
    <row r="165" spans="1:58" ht="18.75" customHeight="1">
      <c r="A165" s="68"/>
      <c r="B165" s="368">
        <v>9</v>
      </c>
      <c r="C165" s="368"/>
      <c r="D165" s="368"/>
      <c r="E165" s="369">
        <v>2.3199999999999998</v>
      </c>
      <c r="F165" s="369"/>
      <c r="G165" s="369"/>
      <c r="H165" s="369"/>
      <c r="I165" s="369"/>
      <c r="J165" s="369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</row>
    <row r="166" spans="1:58" ht="18.75" customHeight="1">
      <c r="A166" s="68"/>
      <c r="B166" s="542" t="s">
        <v>54</v>
      </c>
      <c r="C166" s="542"/>
      <c r="D166" s="542"/>
      <c r="E166" s="369">
        <v>2</v>
      </c>
      <c r="F166" s="369"/>
      <c r="G166" s="369"/>
      <c r="H166" s="369"/>
      <c r="I166" s="369"/>
      <c r="J166" s="369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</row>
  </sheetData>
  <mergeCells count="323">
    <mergeCell ref="B165:D165"/>
    <mergeCell ref="B166:D166"/>
    <mergeCell ref="E147:H147"/>
    <mergeCell ref="M147:P147"/>
    <mergeCell ref="Z13:AE13"/>
    <mergeCell ref="AF13:AK13"/>
    <mergeCell ref="B12:G12"/>
    <mergeCell ref="H12:M12"/>
    <mergeCell ref="N12:S12"/>
    <mergeCell ref="T12:Y12"/>
    <mergeCell ref="Z12:AE12"/>
    <mergeCell ref="AF12:AK12"/>
    <mergeCell ref="X88:Z88"/>
    <mergeCell ref="B14:G14"/>
    <mergeCell ref="H14:M14"/>
    <mergeCell ref="N14:S14"/>
    <mergeCell ref="T14:Y14"/>
    <mergeCell ref="Z14:AE14"/>
    <mergeCell ref="AF14:AK14"/>
    <mergeCell ref="Z17:AK17"/>
    <mergeCell ref="B18:G18"/>
    <mergeCell ref="H18:M18"/>
    <mergeCell ref="N18:S18"/>
    <mergeCell ref="T18:Y18"/>
    <mergeCell ref="AF18:AK18"/>
    <mergeCell ref="B19:G19"/>
    <mergeCell ref="H19:M19"/>
    <mergeCell ref="N19:S19"/>
    <mergeCell ref="T19:Y19"/>
    <mergeCell ref="Z23:AE23"/>
    <mergeCell ref="AF23:AK23"/>
    <mergeCell ref="Z24:AE24"/>
    <mergeCell ref="AF24:AK24"/>
    <mergeCell ref="B22:G22"/>
    <mergeCell ref="H22:M22"/>
    <mergeCell ref="N22:S22"/>
    <mergeCell ref="T22:Y22"/>
    <mergeCell ref="Z22:AE22"/>
    <mergeCell ref="AF22:AK22"/>
    <mergeCell ref="B23:G23"/>
    <mergeCell ref="H23:M23"/>
    <mergeCell ref="N23:S23"/>
    <mergeCell ref="Z19:AE19"/>
    <mergeCell ref="AF19:AK19"/>
    <mergeCell ref="Z20:AE20"/>
    <mergeCell ref="AF20:AK20"/>
    <mergeCell ref="N21:S21"/>
    <mergeCell ref="AF21:AK21"/>
    <mergeCell ref="T23:Y23"/>
    <mergeCell ref="H64:I64"/>
    <mergeCell ref="B34:G34"/>
    <mergeCell ref="H34:M34"/>
    <mergeCell ref="B27:G28"/>
    <mergeCell ref="H27:M28"/>
    <mergeCell ref="B30:G30"/>
    <mergeCell ref="H30:M30"/>
    <mergeCell ref="O41:S41"/>
    <mergeCell ref="B24:G24"/>
    <mergeCell ref="H24:M24"/>
    <mergeCell ref="N29:S29"/>
    <mergeCell ref="T29:Y34"/>
    <mergeCell ref="N30:S30"/>
    <mergeCell ref="N31:S31"/>
    <mergeCell ref="B32:G32"/>
    <mergeCell ref="H32:M32"/>
    <mergeCell ref="N32:S32"/>
    <mergeCell ref="B33:G33"/>
    <mergeCell ref="H33:M33"/>
    <mergeCell ref="N33:S33"/>
    <mergeCell ref="B29:G29"/>
    <mergeCell ref="N34:S34"/>
    <mergeCell ref="B31:G31"/>
    <mergeCell ref="AF10:AK10"/>
    <mergeCell ref="N11:S11"/>
    <mergeCell ref="T11:Y11"/>
    <mergeCell ref="Z11:AE11"/>
    <mergeCell ref="AF11:AK11"/>
    <mergeCell ref="H6:M6"/>
    <mergeCell ref="N6:S6"/>
    <mergeCell ref="N124:Q125"/>
    <mergeCell ref="K83:N83"/>
    <mergeCell ref="O59:R59"/>
    <mergeCell ref="X62:Y62"/>
    <mergeCell ref="J65:K65"/>
    <mergeCell ref="M65:Q65"/>
    <mergeCell ref="S65:W65"/>
    <mergeCell ref="I66:M66"/>
    <mergeCell ref="C69:J70"/>
    <mergeCell ref="U69:W70"/>
    <mergeCell ref="U100:X100"/>
    <mergeCell ref="K125:K126"/>
    <mergeCell ref="R125:R126"/>
    <mergeCell ref="S125:W126"/>
    <mergeCell ref="B17:M17"/>
    <mergeCell ref="N17:Y17"/>
    <mergeCell ref="B13:G13"/>
    <mergeCell ref="B4:G5"/>
    <mergeCell ref="H4:M4"/>
    <mergeCell ref="H10:M11"/>
    <mergeCell ref="N4:S4"/>
    <mergeCell ref="N10:S10"/>
    <mergeCell ref="H5:M5"/>
    <mergeCell ref="N5:S5"/>
    <mergeCell ref="B6:G6"/>
    <mergeCell ref="Z21:AE21"/>
    <mergeCell ref="B10:G11"/>
    <mergeCell ref="T10:Y10"/>
    <mergeCell ref="Z10:AE10"/>
    <mergeCell ref="H13:M13"/>
    <mergeCell ref="N13:S13"/>
    <mergeCell ref="T13:Y13"/>
    <mergeCell ref="B20:G20"/>
    <mergeCell ref="H20:M20"/>
    <mergeCell ref="N20:S20"/>
    <mergeCell ref="T20:Y20"/>
    <mergeCell ref="B21:G21"/>
    <mergeCell ref="H21:M21"/>
    <mergeCell ref="T21:Y21"/>
    <mergeCell ref="Z18:AE18"/>
    <mergeCell ref="H31:M31"/>
    <mergeCell ref="N27:S28"/>
    <mergeCell ref="T27:Y28"/>
    <mergeCell ref="Z62:AA62"/>
    <mergeCell ref="AE62:AH62"/>
    <mergeCell ref="AK62:AP62"/>
    <mergeCell ref="B57:G57"/>
    <mergeCell ref="H57:I57"/>
    <mergeCell ref="J58:K58"/>
    <mergeCell ref="M58:Q58"/>
    <mergeCell ref="S58:W58"/>
    <mergeCell ref="B49:C49"/>
    <mergeCell ref="AA41:AH41"/>
    <mergeCell ref="AI41:AL41"/>
    <mergeCell ref="AA42:AH42"/>
    <mergeCell ref="AI42:AL42"/>
    <mergeCell ref="AA43:AH43"/>
    <mergeCell ref="AI43:AL43"/>
    <mergeCell ref="AA44:AD44"/>
    <mergeCell ref="AE44:AH44"/>
    <mergeCell ref="AI44:AL44"/>
    <mergeCell ref="B45:C45"/>
    <mergeCell ref="AA45:AD45"/>
    <mergeCell ref="AE45:AH45"/>
    <mergeCell ref="E165:J165"/>
    <mergeCell ref="E166:J166"/>
    <mergeCell ref="Z100:AC100"/>
    <mergeCell ref="J104:N104"/>
    <mergeCell ref="L88:L89"/>
    <mergeCell ref="M88:M89"/>
    <mergeCell ref="N88:R89"/>
    <mergeCell ref="S88:S89"/>
    <mergeCell ref="T88:V88"/>
    <mergeCell ref="I94:M94"/>
    <mergeCell ref="F141:I141"/>
    <mergeCell ref="H145:J145"/>
    <mergeCell ref="L145:P145"/>
    <mergeCell ref="R145:V145"/>
    <mergeCell ref="E155:J155"/>
    <mergeCell ref="E156:J156"/>
    <mergeCell ref="C95:H95"/>
    <mergeCell ref="I95:J95"/>
    <mergeCell ref="K96:L96"/>
    <mergeCell ref="N96:O96"/>
    <mergeCell ref="P96:Q96"/>
    <mergeCell ref="V96:W96"/>
    <mergeCell ref="Q109:T109"/>
    <mergeCell ref="V109:Y109"/>
    <mergeCell ref="X96:Y96"/>
    <mergeCell ref="J97:N97"/>
    <mergeCell ref="E162:J162"/>
    <mergeCell ref="E163:J163"/>
    <mergeCell ref="E164:J164"/>
    <mergeCell ref="I72:J72"/>
    <mergeCell ref="K73:L73"/>
    <mergeCell ref="H56:L56"/>
    <mergeCell ref="H29:M29"/>
    <mergeCell ref="F83:I83"/>
    <mergeCell ref="T41:Z41"/>
    <mergeCell ref="T42:Z42"/>
    <mergeCell ref="T43:Z43"/>
    <mergeCell ref="T44:Z44"/>
    <mergeCell ref="D45:G45"/>
    <mergeCell ref="H45:K45"/>
    <mergeCell ref="L45:N45"/>
    <mergeCell ref="O45:S45"/>
    <mergeCell ref="T45:Z45"/>
    <mergeCell ref="D49:G49"/>
    <mergeCell ref="H49:N49"/>
    <mergeCell ref="O49:S49"/>
    <mergeCell ref="T49:Z49"/>
    <mergeCell ref="I71:M71"/>
    <mergeCell ref="B162:D162"/>
    <mergeCell ref="B163:D163"/>
    <mergeCell ref="B164:D164"/>
    <mergeCell ref="B41:C43"/>
    <mergeCell ref="D41:G41"/>
    <mergeCell ref="H41:N41"/>
    <mergeCell ref="D43:G43"/>
    <mergeCell ref="H43:N43"/>
    <mergeCell ref="N73:R73"/>
    <mergeCell ref="J74:N74"/>
    <mergeCell ref="H78:K78"/>
    <mergeCell ref="L78:L79"/>
    <mergeCell ref="M78:P79"/>
    <mergeCell ref="H79:K79"/>
    <mergeCell ref="D42:G42"/>
    <mergeCell ref="H42:N42"/>
    <mergeCell ref="O42:S42"/>
    <mergeCell ref="O43:S43"/>
    <mergeCell ref="B44:C44"/>
    <mergeCell ref="D44:G44"/>
    <mergeCell ref="H44:K44"/>
    <mergeCell ref="L44:N44"/>
    <mergeCell ref="O44:S44"/>
    <mergeCell ref="H63:L63"/>
    <mergeCell ref="AI45:AL45"/>
    <mergeCell ref="B46:C46"/>
    <mergeCell ref="D46:G46"/>
    <mergeCell ref="H46:L46"/>
    <mergeCell ref="M46:N46"/>
    <mergeCell ref="O46:S46"/>
    <mergeCell ref="T46:Z46"/>
    <mergeCell ref="AA46:AE46"/>
    <mergeCell ref="AF46:AH46"/>
    <mergeCell ref="AI46:AL46"/>
    <mergeCell ref="B47:C47"/>
    <mergeCell ref="D47:G47"/>
    <mergeCell ref="H47:I47"/>
    <mergeCell ref="J47:K47"/>
    <mergeCell ref="O47:S47"/>
    <mergeCell ref="T47:Z47"/>
    <mergeCell ref="AA47:AB47"/>
    <mergeCell ref="AC47:AD47"/>
    <mergeCell ref="AI47:AL47"/>
    <mergeCell ref="T73:X73"/>
    <mergeCell ref="AK90:AK91"/>
    <mergeCell ref="AL90:AN90"/>
    <mergeCell ref="B48:C48"/>
    <mergeCell ref="D48:G48"/>
    <mergeCell ref="H48:L48"/>
    <mergeCell ref="M48:N48"/>
    <mergeCell ref="O48:S48"/>
    <mergeCell ref="T48:Z48"/>
    <mergeCell ref="AA48:AE48"/>
    <mergeCell ref="AF48:AH48"/>
    <mergeCell ref="AI48:AL48"/>
    <mergeCell ref="AA49:AD49"/>
    <mergeCell ref="AE49:AH49"/>
    <mergeCell ref="AI49:AL49"/>
    <mergeCell ref="P53:U53"/>
    <mergeCell ref="O54:T54"/>
    <mergeCell ref="U54:U55"/>
    <mergeCell ref="V54:Z55"/>
    <mergeCell ref="O55:T55"/>
    <mergeCell ref="Z69:AB70"/>
    <mergeCell ref="AE69:AJ70"/>
    <mergeCell ref="R62:U62"/>
    <mergeCell ref="AP90:AP91"/>
    <mergeCell ref="AG91:AI91"/>
    <mergeCell ref="AL91:AN91"/>
    <mergeCell ref="M92:N92"/>
    <mergeCell ref="O92:P92"/>
    <mergeCell ref="M93:N93"/>
    <mergeCell ref="O93:P93"/>
    <mergeCell ref="AA88:AA89"/>
    <mergeCell ref="AB88:AE89"/>
    <mergeCell ref="AF88:AG89"/>
    <mergeCell ref="T89:V89"/>
    <mergeCell ref="X89:Z89"/>
    <mergeCell ref="M90:M91"/>
    <mergeCell ref="N90:N91"/>
    <mergeCell ref="O90:S91"/>
    <mergeCell ref="T90:T91"/>
    <mergeCell ref="U90:U91"/>
    <mergeCell ref="V90:Z91"/>
    <mergeCell ref="AA90:AA91"/>
    <mergeCell ref="AB90:AC91"/>
    <mergeCell ref="AD90:AF91"/>
    <mergeCell ref="AG90:AI90"/>
    <mergeCell ref="AE100:AH100"/>
    <mergeCell ref="AJ100:AM100"/>
    <mergeCell ref="AO100:AS100"/>
    <mergeCell ref="I101:M101"/>
    <mergeCell ref="C102:H102"/>
    <mergeCell ref="I102:J102"/>
    <mergeCell ref="K103:L103"/>
    <mergeCell ref="N103:R103"/>
    <mergeCell ref="T103:X103"/>
    <mergeCell ref="P136:S136"/>
    <mergeCell ref="U136:Y136"/>
    <mergeCell ref="F139:I139"/>
    <mergeCell ref="K139:K140"/>
    <mergeCell ref="L139:Q140"/>
    <mergeCell ref="F140:I140"/>
    <mergeCell ref="B157:D157"/>
    <mergeCell ref="E157:J157"/>
    <mergeCell ref="AA109:AD109"/>
    <mergeCell ref="K111:K112"/>
    <mergeCell ref="L111:O111"/>
    <mergeCell ref="P111:P112"/>
    <mergeCell ref="Q111:T112"/>
    <mergeCell ref="L112:O112"/>
    <mergeCell ref="K114:K115"/>
    <mergeCell ref="L114:O114"/>
    <mergeCell ref="P114:P115"/>
    <mergeCell ref="Q114:U115"/>
    <mergeCell ref="L120:L121"/>
    <mergeCell ref="M120:P120"/>
    <mergeCell ref="Q120:Q121"/>
    <mergeCell ref="T120:T121"/>
    <mergeCell ref="U120:Y121"/>
    <mergeCell ref="M124:M125"/>
    <mergeCell ref="B158:D158"/>
    <mergeCell ref="E158:J158"/>
    <mergeCell ref="B159:D159"/>
    <mergeCell ref="E159:J159"/>
    <mergeCell ref="B160:D160"/>
    <mergeCell ref="E160:J160"/>
    <mergeCell ref="B161:D161"/>
    <mergeCell ref="E161:J161"/>
    <mergeCell ref="I133:L133"/>
    <mergeCell ref="K136:N136"/>
    <mergeCell ref="B155:D156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53" r:id="rId4">
          <objectPr defaultSize="0" r:id="rId5">
            <anchor moveWithCells="1">
              <from>
                <xdr:col>2</xdr:col>
                <xdr:colOff>85725</xdr:colOff>
                <xdr:row>138</xdr:row>
                <xdr:rowOff>133350</xdr:rowOff>
              </from>
              <to>
                <xdr:col>4</xdr:col>
                <xdr:colOff>114300</xdr:colOff>
                <xdr:row>139</xdr:row>
                <xdr:rowOff>123825</xdr:rowOff>
              </to>
            </anchor>
          </objectPr>
        </oleObject>
      </mc:Choice>
      <mc:Fallback>
        <oleObject progId="Equation.3" shapeId="2453" r:id="rId4"/>
      </mc:Fallback>
    </mc:AlternateContent>
    <mc:AlternateContent xmlns:mc="http://schemas.openxmlformats.org/markup-compatibility/2006">
      <mc:Choice Requires="x14">
        <oleObject progId="Equation.DSMT4" shapeId="2454" r:id="rId6">
          <objectPr defaultSize="0" autoPict="0" r:id="rId7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31</xdr:col>
                <xdr:colOff>95250</xdr:colOff>
                <xdr:row>37</xdr:row>
                <xdr:rowOff>209550</xdr:rowOff>
              </to>
            </anchor>
          </objectPr>
        </oleObject>
      </mc:Choice>
      <mc:Fallback>
        <oleObject progId="Equation.DSMT4" shapeId="2454" r:id="rId6"/>
      </mc:Fallback>
    </mc:AlternateContent>
    <mc:AlternateContent xmlns:mc="http://schemas.openxmlformats.org/markup-compatibility/2006">
      <mc:Choice Requires="x14">
        <oleObject progId="Equation.3" shapeId="2455" r:id="rId8">
          <objectPr defaultSize="0" r:id="rId9">
            <anchor moveWithCells="1">
              <from>
                <xdr:col>4</xdr:col>
                <xdr:colOff>104775</xdr:colOff>
                <xdr:row>77</xdr:row>
                <xdr:rowOff>38100</xdr:rowOff>
              </from>
              <to>
                <xdr:col>6</xdr:col>
                <xdr:colOff>95250</xdr:colOff>
                <xdr:row>78</xdr:row>
                <xdr:rowOff>180975</xdr:rowOff>
              </to>
            </anchor>
          </objectPr>
        </oleObject>
      </mc:Choice>
      <mc:Fallback>
        <oleObject progId="Equation.3" shapeId="2455" r:id="rId8"/>
      </mc:Fallback>
    </mc:AlternateContent>
    <mc:AlternateContent xmlns:mc="http://schemas.openxmlformats.org/markup-compatibility/2006">
      <mc:Choice Requires="x14">
        <oleObject progId="Equation.3" shapeId="2456" r:id="rId10">
          <objectPr defaultSize="0" r:id="rId11">
            <anchor moveWithCells="1">
              <from>
                <xdr:col>9</xdr:col>
                <xdr:colOff>9525</xdr:colOff>
                <xdr:row>98</xdr:row>
                <xdr:rowOff>200025</xdr:rowOff>
              </from>
              <to>
                <xdr:col>19</xdr:col>
                <xdr:colOff>19050</xdr:colOff>
                <xdr:row>100</xdr:row>
                <xdr:rowOff>0</xdr:rowOff>
              </to>
            </anchor>
          </objectPr>
        </oleObject>
      </mc:Choice>
      <mc:Fallback>
        <oleObject progId="Equation.3" shapeId="2456" r:id="rId10"/>
      </mc:Fallback>
    </mc:AlternateContent>
    <mc:AlternateContent xmlns:mc="http://schemas.openxmlformats.org/markup-compatibility/2006">
      <mc:Choice Requires="x14">
        <oleObject progId="Equation.3" shapeId="2457" r:id="rId12">
          <objectPr defaultSize="0" r:id="rId13">
            <anchor moveWithCells="1">
              <from>
                <xdr:col>19</xdr:col>
                <xdr:colOff>38100</xdr:colOff>
                <xdr:row>98</xdr:row>
                <xdr:rowOff>200025</xdr:rowOff>
              </from>
              <to>
                <xdr:col>39</xdr:col>
                <xdr:colOff>104775</xdr:colOff>
                <xdr:row>100</xdr:row>
                <xdr:rowOff>0</xdr:rowOff>
              </to>
            </anchor>
          </objectPr>
        </oleObject>
      </mc:Choice>
      <mc:Fallback>
        <oleObject progId="Equation.3" shapeId="2457" r:id="rId12"/>
      </mc:Fallback>
    </mc:AlternateContent>
    <mc:AlternateContent xmlns:mc="http://schemas.openxmlformats.org/markup-compatibility/2006">
      <mc:Choice Requires="x14">
        <oleObject progId="Equation.3" shapeId="2458" r:id="rId14">
          <objectPr defaultSize="0" r:id="rId15">
            <anchor moveWithCells="1">
              <from>
                <xdr:col>9</xdr:col>
                <xdr:colOff>95250</xdr:colOff>
                <xdr:row>53</xdr:row>
                <xdr:rowOff>38100</xdr:rowOff>
              </from>
              <to>
                <xdr:col>13</xdr:col>
                <xdr:colOff>123825</xdr:colOff>
                <xdr:row>54</xdr:row>
                <xdr:rowOff>200025</xdr:rowOff>
              </to>
            </anchor>
          </objectPr>
        </oleObject>
      </mc:Choice>
      <mc:Fallback>
        <oleObject progId="Equation.3" shapeId="2458" r:id="rId14"/>
      </mc:Fallback>
    </mc:AlternateContent>
    <mc:AlternateContent xmlns:mc="http://schemas.openxmlformats.org/markup-compatibility/2006">
      <mc:Choice Requires="x14">
        <oleObject progId="Equation.3" shapeId="2459" r:id="rId16">
          <objectPr defaultSize="0" r:id="rId17">
            <anchor moveWithCells="1">
              <from>
                <xdr:col>15</xdr:col>
                <xdr:colOff>133350</xdr:colOff>
                <xdr:row>53</xdr:row>
                <xdr:rowOff>219075</xdr:rowOff>
              </from>
              <to>
                <xdr:col>17</xdr:col>
                <xdr:colOff>123825</xdr:colOff>
                <xdr:row>55</xdr:row>
                <xdr:rowOff>0</xdr:rowOff>
              </to>
            </anchor>
          </objectPr>
        </oleObject>
      </mc:Choice>
      <mc:Fallback>
        <oleObject progId="Equation.3" shapeId="2459" r:id="rId16"/>
      </mc:Fallback>
    </mc:AlternateContent>
    <mc:AlternateContent xmlns:mc="http://schemas.openxmlformats.org/markup-compatibility/2006">
      <mc:Choice Requires="x14">
        <oleObject progId="Equation.3" shapeId="2460" r:id="rId18">
          <objectPr defaultSize="0" r:id="rId19">
            <anchor moveWithCells="1">
              <from>
                <xdr:col>5</xdr:col>
                <xdr:colOff>47625</xdr:colOff>
                <xdr:row>119</xdr:row>
                <xdr:rowOff>38100</xdr:rowOff>
              </from>
              <to>
                <xdr:col>11</xdr:col>
                <xdr:colOff>9525</xdr:colOff>
                <xdr:row>120</xdr:row>
                <xdr:rowOff>200025</xdr:rowOff>
              </to>
            </anchor>
          </objectPr>
        </oleObject>
      </mc:Choice>
      <mc:Fallback>
        <oleObject progId="Equation.3" shapeId="2460" r:id="rId18"/>
      </mc:Fallback>
    </mc:AlternateContent>
    <mc:AlternateContent xmlns:mc="http://schemas.openxmlformats.org/markup-compatibility/2006">
      <mc:Choice Requires="x14">
        <oleObject progId="Equation.3" shapeId="2461" r:id="rId20">
          <objectPr defaultSize="0" r:id="rId21">
            <anchor moveWithCells="1">
              <from>
                <xdr:col>13</xdr:col>
                <xdr:colOff>9525</xdr:colOff>
                <xdr:row>120</xdr:row>
                <xdr:rowOff>9525</xdr:rowOff>
              </from>
              <to>
                <xdr:col>15</xdr:col>
                <xdr:colOff>0</xdr:colOff>
                <xdr:row>121</xdr:row>
                <xdr:rowOff>0</xdr:rowOff>
              </to>
            </anchor>
          </objectPr>
        </oleObject>
      </mc:Choice>
      <mc:Fallback>
        <oleObject progId="Equation.3" shapeId="2461" r:id="rId20"/>
      </mc:Fallback>
    </mc:AlternateContent>
    <mc:AlternateContent xmlns:mc="http://schemas.openxmlformats.org/markup-compatibility/2006">
      <mc:Choice Requires="x14">
        <oleObject progId="Equation.3" shapeId="2462" r:id="rId22">
          <objectPr defaultSize="0" r:id="rId23">
            <anchor moveWithCells="1">
              <from>
                <xdr:col>5</xdr:col>
                <xdr:colOff>47625</xdr:colOff>
                <xdr:row>110</xdr:row>
                <xdr:rowOff>28575</xdr:rowOff>
              </from>
              <to>
                <xdr:col>10</xdr:col>
                <xdr:colOff>9525</xdr:colOff>
                <xdr:row>111</xdr:row>
                <xdr:rowOff>171450</xdr:rowOff>
              </to>
            </anchor>
          </objectPr>
        </oleObject>
      </mc:Choice>
      <mc:Fallback>
        <oleObject progId="Equation.3" shapeId="2462" r:id="rId22"/>
      </mc:Fallback>
    </mc:AlternateContent>
    <mc:AlternateContent xmlns:mc="http://schemas.openxmlformats.org/markup-compatibility/2006">
      <mc:Choice Requires="x14">
        <oleObject progId="Equation.3" shapeId="2463" r:id="rId24">
          <objectPr defaultSize="0" r:id="rId25">
            <anchor moveWithCells="1">
              <from>
                <xdr:col>20</xdr:col>
                <xdr:colOff>57150</xdr:colOff>
                <xdr:row>99</xdr:row>
                <xdr:rowOff>0</xdr:rowOff>
              </from>
              <to>
                <xdr:col>24</xdr:col>
                <xdr:colOff>9525</xdr:colOff>
                <xdr:row>99</xdr:row>
                <xdr:rowOff>219075</xdr:rowOff>
              </to>
            </anchor>
          </objectPr>
        </oleObject>
      </mc:Choice>
      <mc:Fallback>
        <oleObject progId="Equation.3" shapeId="2463" r:id="rId24"/>
      </mc:Fallback>
    </mc:AlternateContent>
    <mc:AlternateContent xmlns:mc="http://schemas.openxmlformats.org/markup-compatibility/2006">
      <mc:Choice Requires="x14">
        <oleObject progId="Equation.3" shapeId="2464" r:id="rId26">
          <objectPr defaultSize="0" r:id="rId27">
            <anchor moveWithCells="1">
              <from>
                <xdr:col>25</xdr:col>
                <xdr:colOff>19050</xdr:colOff>
                <xdr:row>99</xdr:row>
                <xdr:rowOff>0</xdr:rowOff>
              </from>
              <to>
                <xdr:col>29</xdr:col>
                <xdr:colOff>47625</xdr:colOff>
                <xdr:row>99</xdr:row>
                <xdr:rowOff>219075</xdr:rowOff>
              </to>
            </anchor>
          </objectPr>
        </oleObject>
      </mc:Choice>
      <mc:Fallback>
        <oleObject progId="Equation.3" shapeId="2464" r:id="rId26"/>
      </mc:Fallback>
    </mc:AlternateContent>
    <mc:AlternateContent xmlns:mc="http://schemas.openxmlformats.org/markup-compatibility/2006">
      <mc:Choice Requires="x14">
        <oleObject progId="Equation.3" shapeId="2465" r:id="rId28">
          <objectPr defaultSize="0" r:id="rId29">
            <anchor moveWithCells="1">
              <from>
                <xdr:col>35</xdr:col>
                <xdr:colOff>57150</xdr:colOff>
                <xdr:row>99</xdr:row>
                <xdr:rowOff>0</xdr:rowOff>
              </from>
              <to>
                <xdr:col>39</xdr:col>
                <xdr:colOff>9525</xdr:colOff>
                <xdr:row>99</xdr:row>
                <xdr:rowOff>219075</xdr:rowOff>
              </to>
            </anchor>
          </objectPr>
        </oleObject>
      </mc:Choice>
      <mc:Fallback>
        <oleObject progId="Equation.3" shapeId="2465" r:id="rId28"/>
      </mc:Fallback>
    </mc:AlternateContent>
    <mc:AlternateContent xmlns:mc="http://schemas.openxmlformats.org/markup-compatibility/2006">
      <mc:Choice Requires="x14">
        <oleObject progId="Equation.3" shapeId="2466" r:id="rId30">
          <objectPr defaultSize="0" r:id="rId31">
            <anchor moveWithCells="1">
              <from>
                <xdr:col>5</xdr:col>
                <xdr:colOff>19050</xdr:colOff>
                <xdr:row>107</xdr:row>
                <xdr:rowOff>200025</xdr:rowOff>
              </from>
              <to>
                <xdr:col>15</xdr:col>
                <xdr:colOff>28575</xdr:colOff>
                <xdr:row>109</xdr:row>
                <xdr:rowOff>0</xdr:rowOff>
              </to>
            </anchor>
          </objectPr>
        </oleObject>
      </mc:Choice>
      <mc:Fallback>
        <oleObject progId="Equation.3" shapeId="2466" r:id="rId30"/>
      </mc:Fallback>
    </mc:AlternateContent>
    <mc:AlternateContent xmlns:mc="http://schemas.openxmlformats.org/markup-compatibility/2006">
      <mc:Choice Requires="x14">
        <oleObject progId="Equation.3" shapeId="2467" r:id="rId32">
          <objectPr defaultSize="0" r:id="rId33">
            <anchor moveWithCells="1">
              <from>
                <xdr:col>15</xdr:col>
                <xdr:colOff>47625</xdr:colOff>
                <xdr:row>107</xdr:row>
                <xdr:rowOff>200025</xdr:rowOff>
              </from>
              <to>
                <xdr:col>26</xdr:col>
                <xdr:colOff>0</xdr:colOff>
                <xdr:row>109</xdr:row>
                <xdr:rowOff>19050</xdr:rowOff>
              </to>
            </anchor>
          </objectPr>
        </oleObject>
      </mc:Choice>
      <mc:Fallback>
        <oleObject progId="Equation.3" shapeId="2467" r:id="rId32"/>
      </mc:Fallback>
    </mc:AlternateContent>
    <mc:AlternateContent xmlns:mc="http://schemas.openxmlformats.org/markup-compatibility/2006">
      <mc:Choice Requires="x14">
        <oleObject progId="Equation.3" shapeId="2468" r:id="rId34">
          <objectPr defaultSize="0" r:id="rId29">
            <anchor moveWithCells="1">
              <from>
                <xdr:col>16</xdr:col>
                <xdr:colOff>47625</xdr:colOff>
                <xdr:row>108</xdr:row>
                <xdr:rowOff>0</xdr:rowOff>
              </from>
              <to>
                <xdr:col>20</xdr:col>
                <xdr:colOff>0</xdr:colOff>
                <xdr:row>108</xdr:row>
                <xdr:rowOff>219075</xdr:rowOff>
              </to>
            </anchor>
          </objectPr>
        </oleObject>
      </mc:Choice>
      <mc:Fallback>
        <oleObject progId="Equation.3" shapeId="2468" r:id="rId34"/>
      </mc:Fallback>
    </mc:AlternateContent>
    <mc:AlternateContent xmlns:mc="http://schemas.openxmlformats.org/markup-compatibility/2006">
      <mc:Choice Requires="x14">
        <oleObject progId="Equation.3" shapeId="2469" r:id="rId35">
          <objectPr defaultSize="0" r:id="rId36">
            <anchor moveWithCells="1">
              <from>
                <xdr:col>21</xdr:col>
                <xdr:colOff>0</xdr:colOff>
                <xdr:row>108</xdr:row>
                <xdr:rowOff>0</xdr:rowOff>
              </from>
              <to>
                <xdr:col>25</xdr:col>
                <xdr:colOff>28575</xdr:colOff>
                <xdr:row>108</xdr:row>
                <xdr:rowOff>219075</xdr:rowOff>
              </to>
            </anchor>
          </objectPr>
        </oleObject>
      </mc:Choice>
      <mc:Fallback>
        <oleObject progId="Equation.3" shapeId="2469" r:id="rId35"/>
      </mc:Fallback>
    </mc:AlternateContent>
    <mc:AlternateContent xmlns:mc="http://schemas.openxmlformats.org/markup-compatibility/2006">
      <mc:Choice Requires="x14">
        <oleObject progId="Equation.3" shapeId="2470" r:id="rId37">
          <objectPr defaultSize="0" r:id="rId38">
            <anchor moveWithCells="1">
              <from>
                <xdr:col>4</xdr:col>
                <xdr:colOff>114300</xdr:colOff>
                <xdr:row>113</xdr:row>
                <xdr:rowOff>38100</xdr:rowOff>
              </from>
              <to>
                <xdr:col>10</xdr:col>
                <xdr:colOff>9525</xdr:colOff>
                <xdr:row>114</xdr:row>
                <xdr:rowOff>200025</xdr:rowOff>
              </to>
            </anchor>
          </objectPr>
        </oleObject>
      </mc:Choice>
      <mc:Fallback>
        <oleObject progId="Equation.3" shapeId="2470" r:id="rId37"/>
      </mc:Fallback>
    </mc:AlternateContent>
    <mc:AlternateContent xmlns:mc="http://schemas.openxmlformats.org/markup-compatibility/2006">
      <mc:Choice Requires="x14">
        <oleObject progId="Equation.3" shapeId="2471" r:id="rId39">
          <objectPr defaultSize="0" r:id="rId40">
            <anchor moveWithCells="1">
              <from>
                <xdr:col>12</xdr:col>
                <xdr:colOff>0</xdr:colOff>
                <xdr:row>114</xdr:row>
                <xdr:rowOff>0</xdr:rowOff>
              </from>
              <to>
                <xdr:col>13</xdr:col>
                <xdr:colOff>142875</xdr:colOff>
                <xdr:row>114</xdr:row>
                <xdr:rowOff>219075</xdr:rowOff>
              </to>
            </anchor>
          </objectPr>
        </oleObject>
      </mc:Choice>
      <mc:Fallback>
        <oleObject progId="Equation.3" shapeId="2471" r:id="rId39"/>
      </mc:Fallback>
    </mc:AlternateContent>
    <mc:AlternateContent xmlns:mc="http://schemas.openxmlformats.org/markup-compatibility/2006">
      <mc:Choice Requires="x14">
        <oleObject progId="Equation.3" shapeId="2472" r:id="rId41">
          <objectPr defaultSize="0" r:id="rId42">
            <anchor moveWithCells="1">
              <from>
                <xdr:col>5</xdr:col>
                <xdr:colOff>38100</xdr:colOff>
                <xdr:row>123</xdr:row>
                <xdr:rowOff>76200</xdr:rowOff>
              </from>
              <to>
                <xdr:col>10</xdr:col>
                <xdr:colOff>0</xdr:colOff>
                <xdr:row>125</xdr:row>
                <xdr:rowOff>200025</xdr:rowOff>
              </to>
            </anchor>
          </objectPr>
        </oleObject>
      </mc:Choice>
      <mc:Fallback>
        <oleObject progId="Equation.3" shapeId="2472" r:id="rId41"/>
      </mc:Fallback>
    </mc:AlternateContent>
    <mc:AlternateContent xmlns:mc="http://schemas.openxmlformats.org/markup-compatibility/2006">
      <mc:Choice Requires="x14">
        <oleObject progId="Equation.3" shapeId="2473" r:id="rId43">
          <objectPr defaultSize="0" r:id="rId21">
            <anchor moveWithCells="1">
              <from>
                <xdr:col>13</xdr:col>
                <xdr:colOff>9525</xdr:colOff>
                <xdr:row>125</xdr:row>
                <xdr:rowOff>9525</xdr:rowOff>
              </from>
              <to>
                <xdr:col>15</xdr:col>
                <xdr:colOff>0</xdr:colOff>
                <xdr:row>126</xdr:row>
                <xdr:rowOff>0</xdr:rowOff>
              </to>
            </anchor>
          </objectPr>
        </oleObject>
      </mc:Choice>
      <mc:Fallback>
        <oleObject progId="Equation.3" shapeId="2473" r:id="rId43"/>
      </mc:Fallback>
    </mc:AlternateContent>
    <mc:AlternateContent xmlns:mc="http://schemas.openxmlformats.org/markup-compatibility/2006">
      <mc:Choice Requires="x14">
        <oleObject progId="Equation.3" shapeId="2474" r:id="rId44">
          <objectPr defaultSize="0" r:id="rId45">
            <anchor moveWithCells="1">
              <from>
                <xdr:col>5</xdr:col>
                <xdr:colOff>104775</xdr:colOff>
                <xdr:row>132</xdr:row>
                <xdr:rowOff>9525</xdr:rowOff>
              </from>
              <to>
                <xdr:col>7</xdr:col>
                <xdr:colOff>133350</xdr:colOff>
                <xdr:row>132</xdr:row>
                <xdr:rowOff>209550</xdr:rowOff>
              </to>
            </anchor>
          </objectPr>
        </oleObject>
      </mc:Choice>
      <mc:Fallback>
        <oleObject progId="Equation.3" shapeId="2474" r:id="rId44"/>
      </mc:Fallback>
    </mc:AlternateContent>
    <mc:AlternateContent xmlns:mc="http://schemas.openxmlformats.org/markup-compatibility/2006">
      <mc:Choice Requires="x14">
        <oleObject progId="Equation.3" shapeId="2475" r:id="rId46">
          <objectPr defaultSize="0" r:id="rId47">
            <anchor moveWithCells="1">
              <from>
                <xdr:col>17</xdr:col>
                <xdr:colOff>28575</xdr:colOff>
                <xdr:row>119</xdr:row>
                <xdr:rowOff>123825</xdr:rowOff>
              </from>
              <to>
                <xdr:col>18</xdr:col>
                <xdr:colOff>104775</xdr:colOff>
                <xdr:row>120</xdr:row>
                <xdr:rowOff>85725</xdr:rowOff>
              </to>
            </anchor>
          </objectPr>
        </oleObject>
      </mc:Choice>
      <mc:Fallback>
        <oleObject progId="Equation.3" shapeId="2475" r:id="rId46"/>
      </mc:Fallback>
    </mc:AlternateContent>
    <mc:AlternateContent xmlns:mc="http://schemas.openxmlformats.org/markup-compatibility/2006">
      <mc:Choice Requires="x14">
        <oleObject progId="Equation.3" shapeId="2476" r:id="rId48">
          <objectPr defaultSize="0" r:id="rId47">
            <anchor moveWithCells="1">
              <from>
                <xdr:col>5</xdr:col>
                <xdr:colOff>47625</xdr:colOff>
                <xdr:row>118</xdr:row>
                <xdr:rowOff>9525</xdr:rowOff>
              </from>
              <to>
                <xdr:col>6</xdr:col>
                <xdr:colOff>123825</xdr:colOff>
                <xdr:row>118</xdr:row>
                <xdr:rowOff>209550</xdr:rowOff>
              </to>
            </anchor>
          </objectPr>
        </oleObject>
      </mc:Choice>
      <mc:Fallback>
        <oleObject progId="Equation.3" shapeId="2476" r:id="rId48"/>
      </mc:Fallback>
    </mc:AlternateContent>
    <mc:AlternateContent xmlns:mc="http://schemas.openxmlformats.org/markup-compatibility/2006">
      <mc:Choice Requires="x14">
        <oleObject progId="Equation.3" shapeId="2477" r:id="rId49">
          <objectPr defaultSize="0" r:id="rId50">
            <anchor moveWithCells="1">
              <from>
                <xdr:col>7</xdr:col>
                <xdr:colOff>123825</xdr:colOff>
                <xdr:row>60</xdr:row>
                <xdr:rowOff>200025</xdr:rowOff>
              </from>
              <to>
                <xdr:col>15</xdr:col>
                <xdr:colOff>133350</xdr:colOff>
                <xdr:row>62</xdr:row>
                <xdr:rowOff>0</xdr:rowOff>
              </to>
            </anchor>
          </objectPr>
        </oleObject>
      </mc:Choice>
      <mc:Fallback>
        <oleObject progId="Equation.3" shapeId="2477" r:id="rId49"/>
      </mc:Fallback>
    </mc:AlternateContent>
    <mc:AlternateContent xmlns:mc="http://schemas.openxmlformats.org/markup-compatibility/2006">
      <mc:Choice Requires="x14">
        <oleObject progId="Equation.3" shapeId="2478" r:id="rId51">
          <objectPr defaultSize="0" r:id="rId52">
            <anchor moveWithCells="1">
              <from>
                <xdr:col>16</xdr:col>
                <xdr:colOff>38100</xdr:colOff>
                <xdr:row>60</xdr:row>
                <xdr:rowOff>200025</xdr:rowOff>
              </from>
              <to>
                <xdr:col>35</xdr:col>
                <xdr:colOff>66675</xdr:colOff>
                <xdr:row>62</xdr:row>
                <xdr:rowOff>9525</xdr:rowOff>
              </to>
            </anchor>
          </objectPr>
        </oleObject>
      </mc:Choice>
      <mc:Fallback>
        <oleObject progId="Equation.3" shapeId="2478" r:id="rId51"/>
      </mc:Fallback>
    </mc:AlternateContent>
    <mc:AlternateContent xmlns:mc="http://schemas.openxmlformats.org/markup-compatibility/2006">
      <mc:Choice Requires="x14">
        <oleObject progId="Equation.3" shapeId="2479" r:id="rId53">
          <objectPr defaultSize="0" r:id="rId54">
            <anchor moveWithCells="1">
              <from>
                <xdr:col>9</xdr:col>
                <xdr:colOff>47625</xdr:colOff>
                <xdr:row>67</xdr:row>
                <xdr:rowOff>219075</xdr:rowOff>
              </from>
              <to>
                <xdr:col>18</xdr:col>
                <xdr:colOff>123825</xdr:colOff>
                <xdr:row>70</xdr:row>
                <xdr:rowOff>0</xdr:rowOff>
              </to>
            </anchor>
          </objectPr>
        </oleObject>
      </mc:Choice>
      <mc:Fallback>
        <oleObject progId="Equation.3" shapeId="2479" r:id="rId53"/>
      </mc:Fallback>
    </mc:AlternateContent>
    <mc:AlternateContent xmlns:mc="http://schemas.openxmlformats.org/markup-compatibility/2006">
      <mc:Choice Requires="x14">
        <oleObject progId="Equation.3" shapeId="2480" r:id="rId55">
          <objectPr defaultSize="0" r:id="rId56">
            <anchor moveWithCells="1">
              <from>
                <xdr:col>19</xdr:col>
                <xdr:colOff>0</xdr:colOff>
                <xdr:row>68</xdr:row>
                <xdr:rowOff>85725</xdr:rowOff>
              </from>
              <to>
                <xdr:col>29</xdr:col>
                <xdr:colOff>76200</xdr:colOff>
                <xdr:row>69</xdr:row>
                <xdr:rowOff>114300</xdr:rowOff>
              </to>
            </anchor>
          </objectPr>
        </oleObject>
      </mc:Choice>
      <mc:Fallback>
        <oleObject progId="Equation.3" shapeId="2480" r:id="rId55"/>
      </mc:Fallback>
    </mc:AlternateContent>
    <mc:AlternateContent xmlns:mc="http://schemas.openxmlformats.org/markup-compatibility/2006">
      <mc:Choice Requires="x14">
        <oleObject progId="Equation.3" shapeId="2481" r:id="rId57">
          <objectPr defaultSize="0" r:id="rId58">
            <anchor moveWithCells="1">
              <from>
                <xdr:col>10</xdr:col>
                <xdr:colOff>9525</xdr:colOff>
                <xdr:row>84</xdr:row>
                <xdr:rowOff>219075</xdr:rowOff>
              </from>
              <to>
                <xdr:col>30</xdr:col>
                <xdr:colOff>85725</xdr:colOff>
                <xdr:row>87</xdr:row>
                <xdr:rowOff>0</xdr:rowOff>
              </to>
            </anchor>
          </objectPr>
        </oleObject>
      </mc:Choice>
      <mc:Fallback>
        <oleObject progId="Equation.3" shapeId="2481" r:id="rId57"/>
      </mc:Fallback>
    </mc:AlternateContent>
    <mc:AlternateContent xmlns:mc="http://schemas.openxmlformats.org/markup-compatibility/2006">
      <mc:Choice Requires="x14">
        <oleObject progId="Equation.3" shapeId="2482" r:id="rId59">
          <objectPr defaultSize="0" r:id="rId60">
            <anchor moveWithCells="1">
              <from>
                <xdr:col>10</xdr:col>
                <xdr:colOff>19050</xdr:colOff>
                <xdr:row>92</xdr:row>
                <xdr:rowOff>9525</xdr:rowOff>
              </from>
              <to>
                <xdr:col>11</xdr:col>
                <xdr:colOff>142875</xdr:colOff>
                <xdr:row>92</xdr:row>
                <xdr:rowOff>209550</xdr:rowOff>
              </to>
            </anchor>
          </objectPr>
        </oleObject>
      </mc:Choice>
      <mc:Fallback>
        <oleObject progId="Equation.3" shapeId="2482" r:id="rId59"/>
      </mc:Fallback>
    </mc:AlternateContent>
    <mc:AlternateContent xmlns:mc="http://schemas.openxmlformats.org/markup-compatibility/2006">
      <mc:Choice Requires="x14">
        <oleObject progId="Equation.3" shapeId="2483" r:id="rId61">
          <objectPr defaultSize="0" r:id="rId27">
            <anchor moveWithCells="1">
              <from>
                <xdr:col>30</xdr:col>
                <xdr:colOff>19050</xdr:colOff>
                <xdr:row>99</xdr:row>
                <xdr:rowOff>0</xdr:rowOff>
              </from>
              <to>
                <xdr:col>34</xdr:col>
                <xdr:colOff>47625</xdr:colOff>
                <xdr:row>99</xdr:row>
                <xdr:rowOff>219075</xdr:rowOff>
              </to>
            </anchor>
          </objectPr>
        </oleObject>
      </mc:Choice>
      <mc:Fallback>
        <oleObject progId="Equation.3" shapeId="2483" r:id="rId61"/>
      </mc:Fallback>
    </mc:AlternateContent>
    <mc:AlternateContent xmlns:mc="http://schemas.openxmlformats.org/markup-compatibility/2006">
      <mc:Choice Requires="x14">
        <oleObject progId="Equation.3" shapeId="2484" r:id="rId62">
          <objectPr defaultSize="0" r:id="rId27">
            <anchor moveWithCells="1">
              <from>
                <xdr:col>17</xdr:col>
                <xdr:colOff>9525</xdr:colOff>
                <xdr:row>60</xdr:row>
                <xdr:rowOff>219075</xdr:rowOff>
              </from>
              <to>
                <xdr:col>21</xdr:col>
                <xdr:colOff>38100</xdr:colOff>
                <xdr:row>61</xdr:row>
                <xdr:rowOff>209550</xdr:rowOff>
              </to>
            </anchor>
          </objectPr>
        </oleObject>
      </mc:Choice>
      <mc:Fallback>
        <oleObject progId="Equation.3" shapeId="2484" r:id="rId62"/>
      </mc:Fallback>
    </mc:AlternateContent>
    <mc:AlternateContent xmlns:mc="http://schemas.openxmlformats.org/markup-compatibility/2006">
      <mc:Choice Requires="x14">
        <oleObject progId="Equation.3" shapeId="2485" r:id="rId63">
          <objectPr defaultSize="0" r:id="rId64">
            <anchor moveWithCells="1">
              <from>
                <xdr:col>22</xdr:col>
                <xdr:colOff>95250</xdr:colOff>
                <xdr:row>60</xdr:row>
                <xdr:rowOff>219075</xdr:rowOff>
              </from>
              <to>
                <xdr:col>28</xdr:col>
                <xdr:colOff>123825</xdr:colOff>
                <xdr:row>61</xdr:row>
                <xdr:rowOff>209550</xdr:rowOff>
              </to>
            </anchor>
          </objectPr>
        </oleObject>
      </mc:Choice>
      <mc:Fallback>
        <oleObject progId="Equation.3" shapeId="2485" r:id="rId63"/>
      </mc:Fallback>
    </mc:AlternateContent>
    <mc:AlternateContent xmlns:mc="http://schemas.openxmlformats.org/markup-compatibility/2006">
      <mc:Choice Requires="x14">
        <oleObject progId="Equation.3" shapeId="2486" r:id="rId65">
          <objectPr defaultSize="0" r:id="rId27">
            <anchor moveWithCells="1">
              <from>
                <xdr:col>30</xdr:col>
                <xdr:colOff>9525</xdr:colOff>
                <xdr:row>60</xdr:row>
                <xdr:rowOff>219075</xdr:rowOff>
              </from>
              <to>
                <xdr:col>34</xdr:col>
                <xdr:colOff>38100</xdr:colOff>
                <xdr:row>61</xdr:row>
                <xdr:rowOff>209550</xdr:rowOff>
              </to>
            </anchor>
          </objectPr>
        </oleObject>
      </mc:Choice>
      <mc:Fallback>
        <oleObject progId="Equation.3" shapeId="2486" r:id="rId65"/>
      </mc:Fallback>
    </mc:AlternateContent>
    <mc:AlternateContent xmlns:mc="http://schemas.openxmlformats.org/markup-compatibility/2006">
      <mc:Choice Requires="x14">
        <oleObject progId="Equation.DSMT4" shapeId="2487" r:id="rId66">
          <objectPr defaultSize="0" r:id="rId67">
            <anchor moveWithCells="1">
              <from>
                <xdr:col>2</xdr:col>
                <xdr:colOff>28575</xdr:colOff>
                <xdr:row>134</xdr:row>
                <xdr:rowOff>200025</xdr:rowOff>
              </from>
              <to>
                <xdr:col>8</xdr:col>
                <xdr:colOff>66675</xdr:colOff>
                <xdr:row>136</xdr:row>
                <xdr:rowOff>38100</xdr:rowOff>
              </to>
            </anchor>
          </objectPr>
        </oleObject>
      </mc:Choice>
      <mc:Fallback>
        <oleObject progId="Equation.DSMT4" shapeId="2487" r:id="rId66"/>
      </mc:Fallback>
    </mc:AlternateContent>
    <mc:AlternateContent xmlns:mc="http://schemas.openxmlformats.org/markup-compatibility/2006">
      <mc:Choice Requires="x14">
        <oleObject progId="Equation.3" shapeId="2488" r:id="rId68">
          <objectPr defaultSize="0" r:id="rId33">
            <anchor moveWithCells="1">
              <from>
                <xdr:col>9</xdr:col>
                <xdr:colOff>28575</xdr:colOff>
                <xdr:row>134</xdr:row>
                <xdr:rowOff>209550</xdr:rowOff>
              </from>
              <to>
                <xdr:col>19</xdr:col>
                <xdr:colOff>133350</xdr:colOff>
                <xdr:row>136</xdr:row>
                <xdr:rowOff>28575</xdr:rowOff>
              </to>
            </anchor>
          </objectPr>
        </oleObject>
      </mc:Choice>
      <mc:Fallback>
        <oleObject progId="Equation.3" shapeId="2488" r:id="rId68"/>
      </mc:Fallback>
    </mc:AlternateContent>
    <mc:AlternateContent xmlns:mc="http://schemas.openxmlformats.org/markup-compatibility/2006">
      <mc:Choice Requires="x14">
        <oleObject progId="Equation.3" shapeId="2489" r:id="rId69">
          <objectPr defaultSize="0" r:id="rId36">
            <anchor moveWithCells="1">
              <from>
                <xdr:col>15</xdr:col>
                <xdr:colOff>0</xdr:colOff>
                <xdr:row>135</xdr:row>
                <xdr:rowOff>0</xdr:rowOff>
              </from>
              <to>
                <xdr:col>19</xdr:col>
                <xdr:colOff>28575</xdr:colOff>
                <xdr:row>135</xdr:row>
                <xdr:rowOff>219075</xdr:rowOff>
              </to>
            </anchor>
          </objectPr>
        </oleObject>
      </mc:Choice>
      <mc:Fallback>
        <oleObject progId="Equation.3" shapeId="2489" r:id="rId69"/>
      </mc:Fallback>
    </mc:AlternateContent>
    <mc:AlternateContent xmlns:mc="http://schemas.openxmlformats.org/markup-compatibility/2006">
      <mc:Choice Requires="x14">
        <oleObject progId="Equation.3" shapeId="2490" r:id="rId70">
          <objectPr defaultSize="0" r:id="rId36">
            <anchor moveWithCells="1">
              <from>
                <xdr:col>10</xdr:col>
                <xdr:colOff>0</xdr:colOff>
                <xdr:row>135</xdr:row>
                <xdr:rowOff>0</xdr:rowOff>
              </from>
              <to>
                <xdr:col>14</xdr:col>
                <xdr:colOff>28575</xdr:colOff>
                <xdr:row>135</xdr:row>
                <xdr:rowOff>219075</xdr:rowOff>
              </to>
            </anchor>
          </objectPr>
        </oleObject>
      </mc:Choice>
      <mc:Fallback>
        <oleObject progId="Equation.3" shapeId="2490" r:id="rId70"/>
      </mc:Fallback>
    </mc:AlternateContent>
    <mc:AlternateContent xmlns:mc="http://schemas.openxmlformats.org/markup-compatibility/2006">
      <mc:Choice Requires="x14">
        <oleObject progId="Equation.3" shapeId="2491" r:id="rId71">
          <objectPr defaultSize="0" r:id="rId72">
            <anchor moveWithCells="1">
              <from>
                <xdr:col>5</xdr:col>
                <xdr:colOff>19050</xdr:colOff>
                <xdr:row>137</xdr:row>
                <xdr:rowOff>209550</xdr:rowOff>
              </from>
              <to>
                <xdr:col>9</xdr:col>
                <xdr:colOff>47625</xdr:colOff>
                <xdr:row>138</xdr:row>
                <xdr:rowOff>200025</xdr:rowOff>
              </to>
            </anchor>
          </objectPr>
        </oleObject>
      </mc:Choice>
      <mc:Fallback>
        <oleObject progId="Equation.3" shapeId="2491" r:id="rId71"/>
      </mc:Fallback>
    </mc:AlternateContent>
    <mc:AlternateContent xmlns:mc="http://schemas.openxmlformats.org/markup-compatibility/2006">
      <mc:Choice Requires="x14">
        <oleObject progId="Equation.3" shapeId="2492" r:id="rId73">
          <objectPr defaultSize="0" r:id="rId72">
            <anchor moveWithCells="1">
              <from>
                <xdr:col>5</xdr:col>
                <xdr:colOff>19050</xdr:colOff>
                <xdr:row>139</xdr:row>
                <xdr:rowOff>0</xdr:rowOff>
              </from>
              <to>
                <xdr:col>9</xdr:col>
                <xdr:colOff>47625</xdr:colOff>
                <xdr:row>140</xdr:row>
                <xdr:rowOff>0</xdr:rowOff>
              </to>
            </anchor>
          </objectPr>
        </oleObject>
      </mc:Choice>
      <mc:Fallback>
        <oleObject progId="Equation.3" shapeId="2492" r:id="rId7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O345"/>
  <sheetViews>
    <sheetView showGridLines="0" zoomScaleNormal="100" workbookViewId="0"/>
  </sheetViews>
  <sheetFormatPr defaultColWidth="10" defaultRowHeight="18" customHeight="1"/>
  <cols>
    <col min="1" max="1" width="2.88671875" style="46" customWidth="1"/>
    <col min="2" max="22" width="10" style="46"/>
    <col min="23" max="24" width="10" style="46" customWidth="1"/>
    <col min="25" max="27" width="10" style="46"/>
    <col min="28" max="28" width="10" style="108"/>
    <col min="29" max="16384" width="10" style="46"/>
  </cols>
  <sheetData>
    <row r="1" spans="1:58" ht="18" customHeight="1">
      <c r="A1" s="47" t="s">
        <v>210</v>
      </c>
      <c r="AB1" s="46"/>
      <c r="AC1" s="119" t="s">
        <v>283</v>
      </c>
      <c r="AD1" s="119" t="s">
        <v>284</v>
      </c>
      <c r="AE1" s="119" t="s">
        <v>285</v>
      </c>
      <c r="AF1" s="119" t="s">
        <v>283</v>
      </c>
      <c r="AG1" s="119" t="s">
        <v>284</v>
      </c>
    </row>
    <row r="2" spans="1:58" ht="18" customHeight="1">
      <c r="B2" s="126" t="s">
        <v>281</v>
      </c>
      <c r="C2" s="121" t="s">
        <v>211</v>
      </c>
      <c r="D2" s="121" t="s">
        <v>212</v>
      </c>
      <c r="E2" s="163" t="s">
        <v>278</v>
      </c>
      <c r="F2" s="120"/>
      <c r="H2" s="283" t="s">
        <v>724</v>
      </c>
      <c r="I2" s="283" t="s">
        <v>725</v>
      </c>
      <c r="J2" s="283" t="s">
        <v>726</v>
      </c>
      <c r="AB2" s="46"/>
      <c r="AC2" s="84"/>
      <c r="AD2" s="84" t="s">
        <v>55</v>
      </c>
      <c r="AE2" s="119" t="s">
        <v>213</v>
      </c>
      <c r="AF2" s="84"/>
      <c r="AG2" s="84" t="s">
        <v>55</v>
      </c>
    </row>
    <row r="3" spans="1:58" ht="18" customHeight="1">
      <c r="B3" s="82">
        <f>IF(J9=FALSE,J18,"등급외")</f>
        <v>0</v>
      </c>
      <c r="C3" s="101" t="str">
        <f ca="1">IF(SUM(AA122:AA221)=0,"","초과")</f>
        <v/>
      </c>
      <c r="D3" s="106" t="b">
        <f ca="1">IF(SUM(AB122:AB221)=0,FALSE,TRUE)</f>
        <v>0</v>
      </c>
      <c r="E3" s="155" t="b">
        <f ca="1">SUM(AH122:AH221)=0</f>
        <v>1</v>
      </c>
      <c r="F3" s="82"/>
      <c r="H3" s="127" t="s">
        <v>727</v>
      </c>
      <c r="I3" s="82">
        <f>COUNTIF(J$18:J$117,H3)</f>
        <v>0</v>
      </c>
      <c r="J3" s="82" t="b">
        <f>IF(I3=0,FALSE,TRUE)</f>
        <v>0</v>
      </c>
      <c r="AB3" s="46"/>
      <c r="AC3" s="122">
        <v>1.0000000000000001E-9</v>
      </c>
      <c r="AD3" s="122" t="s">
        <v>286</v>
      </c>
      <c r="AE3" s="122">
        <v>9</v>
      </c>
      <c r="AF3" s="122">
        <v>0</v>
      </c>
      <c r="AG3" s="122"/>
    </row>
    <row r="4" spans="1:58" ht="18" customHeight="1">
      <c r="H4" s="127" t="s">
        <v>728</v>
      </c>
      <c r="I4" s="82">
        <f t="shared" ref="I4:I8" si="0">COUNTIF(J$18:J$117,H4)</f>
        <v>0</v>
      </c>
      <c r="J4" s="82" t="b">
        <f t="shared" ref="J4:J8" si="1">IF(I4=0,FALSE,TRUE)</f>
        <v>0</v>
      </c>
      <c r="AB4" s="46"/>
      <c r="AC4" s="122">
        <v>1E-8</v>
      </c>
      <c r="AD4" s="122" t="s">
        <v>287</v>
      </c>
      <c r="AE4" s="122">
        <v>8</v>
      </c>
      <c r="AF4" s="122">
        <v>1</v>
      </c>
      <c r="AG4" s="122"/>
    </row>
    <row r="5" spans="1:58" ht="18" customHeight="1">
      <c r="B5" s="121" t="s">
        <v>217</v>
      </c>
      <c r="C5" s="123" t="s">
        <v>218</v>
      </c>
      <c r="D5" s="123" t="s">
        <v>219</v>
      </c>
      <c r="E5" s="123" t="s">
        <v>220</v>
      </c>
      <c r="F5" s="123" t="s">
        <v>221</v>
      </c>
      <c r="H5" s="127" t="s">
        <v>729</v>
      </c>
      <c r="I5" s="82">
        <f t="shared" si="0"/>
        <v>0</v>
      </c>
      <c r="J5" s="82" t="b">
        <f t="shared" si="1"/>
        <v>0</v>
      </c>
      <c r="AB5" s="46"/>
      <c r="AC5" s="122">
        <v>9.9999999999999995E-8</v>
      </c>
      <c r="AD5" s="122" t="s">
        <v>288</v>
      </c>
      <c r="AE5" s="122">
        <v>7</v>
      </c>
      <c r="AF5" s="122">
        <v>1</v>
      </c>
      <c r="AG5" s="122"/>
    </row>
    <row r="6" spans="1:58" ht="18" customHeight="1">
      <c r="B6" s="123" t="s">
        <v>222</v>
      </c>
      <c r="C6" s="124">
        <v>1</v>
      </c>
      <c r="D6" s="124">
        <v>1000</v>
      </c>
      <c r="E6" s="124">
        <v>1000000</v>
      </c>
      <c r="F6" s="124">
        <v>1000000000</v>
      </c>
      <c r="H6" s="127" t="s">
        <v>730</v>
      </c>
      <c r="I6" s="82">
        <f t="shared" si="0"/>
        <v>0</v>
      </c>
      <c r="J6" s="82" t="b">
        <f t="shared" si="1"/>
        <v>0</v>
      </c>
      <c r="AB6" s="46"/>
      <c r="AC6" s="122">
        <v>9.9999999999999995E-7</v>
      </c>
      <c r="AD6" s="122" t="s">
        <v>215</v>
      </c>
      <c r="AE6" s="122">
        <v>6</v>
      </c>
      <c r="AF6" s="122">
        <v>10</v>
      </c>
      <c r="AG6" s="122" t="s">
        <v>289</v>
      </c>
    </row>
    <row r="7" spans="1:58" ht="18" customHeight="1">
      <c r="B7" s="123" t="s">
        <v>219</v>
      </c>
      <c r="C7" s="124">
        <v>1E-3</v>
      </c>
      <c r="D7" s="124">
        <v>1</v>
      </c>
      <c r="E7" s="124">
        <v>1000</v>
      </c>
      <c r="F7" s="124">
        <v>1000000</v>
      </c>
      <c r="H7" s="127" t="s">
        <v>731</v>
      </c>
      <c r="I7" s="82">
        <f t="shared" si="0"/>
        <v>0</v>
      </c>
      <c r="J7" s="82" t="b">
        <f t="shared" si="1"/>
        <v>0</v>
      </c>
      <c r="AB7" s="46"/>
      <c r="AC7" s="122">
        <v>1.0000000000000001E-5</v>
      </c>
      <c r="AD7" s="122" t="s">
        <v>290</v>
      </c>
      <c r="AE7" s="122">
        <v>5</v>
      </c>
      <c r="AF7" s="122">
        <v>100</v>
      </c>
      <c r="AG7" s="122" t="s">
        <v>291</v>
      </c>
    </row>
    <row r="8" spans="1:58" ht="18" customHeight="1">
      <c r="B8" s="123" t="s">
        <v>220</v>
      </c>
      <c r="C8" s="124">
        <v>9.9999999999999995E-7</v>
      </c>
      <c r="D8" s="124">
        <v>1E-3</v>
      </c>
      <c r="E8" s="124">
        <v>1</v>
      </c>
      <c r="F8" s="124">
        <v>1000</v>
      </c>
      <c r="H8" s="284" t="s">
        <v>732</v>
      </c>
      <c r="I8" s="82">
        <f t="shared" si="0"/>
        <v>0</v>
      </c>
      <c r="J8" s="82" t="b">
        <f t="shared" si="1"/>
        <v>0</v>
      </c>
      <c r="AB8" s="46"/>
      <c r="AC8" s="122">
        <v>1E-4</v>
      </c>
      <c r="AD8" s="122" t="s">
        <v>292</v>
      </c>
      <c r="AE8" s="122">
        <v>4</v>
      </c>
      <c r="AF8" s="122">
        <v>1000</v>
      </c>
      <c r="AG8" s="122" t="s">
        <v>293</v>
      </c>
    </row>
    <row r="9" spans="1:58" ht="18" customHeight="1">
      <c r="B9" s="123" t="s">
        <v>221</v>
      </c>
      <c r="C9" s="124">
        <v>1.0000000000000001E-9</v>
      </c>
      <c r="D9" s="124">
        <v>9.9999999999999995E-7</v>
      </c>
      <c r="E9" s="124">
        <v>1E-3</v>
      </c>
      <c r="F9" s="124">
        <v>1</v>
      </c>
      <c r="H9" s="284" t="s">
        <v>762</v>
      </c>
      <c r="I9" s="82"/>
      <c r="J9" s="82" t="b">
        <f>COUNTIF(J3:J8,TRUE)&gt;1</f>
        <v>0</v>
      </c>
      <c r="AB9" s="46"/>
      <c r="AC9" s="122">
        <v>1E-3</v>
      </c>
      <c r="AD9" s="125" t="s">
        <v>223</v>
      </c>
      <c r="AE9" s="122">
        <v>3</v>
      </c>
      <c r="AF9" s="122">
        <v>10000</v>
      </c>
      <c r="AG9" s="122" t="s">
        <v>294</v>
      </c>
    </row>
    <row r="10" spans="1:58" ht="18" customHeight="1">
      <c r="AB10" s="46"/>
      <c r="AC10" s="122">
        <v>0.01</v>
      </c>
      <c r="AD10" s="125" t="s">
        <v>214</v>
      </c>
      <c r="AE10" s="122">
        <v>2</v>
      </c>
      <c r="AF10" s="122">
        <v>100000</v>
      </c>
      <c r="AG10" s="122" t="s">
        <v>295</v>
      </c>
    </row>
    <row r="11" spans="1:58" ht="18" customHeight="1">
      <c r="A11" s="47" t="s">
        <v>224</v>
      </c>
      <c r="AB11" s="46"/>
      <c r="AC11" s="122">
        <v>0.1</v>
      </c>
      <c r="AD11" s="125" t="s">
        <v>216</v>
      </c>
      <c r="AE11" s="122">
        <v>1</v>
      </c>
      <c r="AF11" s="122">
        <v>1000000</v>
      </c>
      <c r="AG11" s="122" t="s">
        <v>296</v>
      </c>
    </row>
    <row r="12" spans="1:58" ht="18" customHeight="1">
      <c r="B12" s="120" t="s">
        <v>225</v>
      </c>
      <c r="C12" s="120" t="s">
        <v>226</v>
      </c>
      <c r="D12" s="120" t="s">
        <v>227</v>
      </c>
      <c r="E12" s="120" t="s">
        <v>228</v>
      </c>
      <c r="AB12" s="46"/>
      <c r="AC12" s="122">
        <v>1</v>
      </c>
      <c r="AD12" s="122">
        <v>0</v>
      </c>
      <c r="AE12" s="122">
        <v>0</v>
      </c>
      <c r="AF12" s="122">
        <v>10000000</v>
      </c>
      <c r="AG12" s="122" t="s">
        <v>297</v>
      </c>
    </row>
    <row r="13" spans="1:58" ht="18" customHeight="1">
      <c r="B13" s="82" t="e">
        <f>AVERAGE(기본정보!B12:B13)</f>
        <v>#DIV/0!</v>
      </c>
      <c r="C13" s="82" t="e">
        <f>AVERAGE(기본정보!D12:D13)</f>
        <v>#DIV/0!</v>
      </c>
      <c r="D13" s="82" t="e">
        <f>AVERAGE(기본정보!F12:F13)*100</f>
        <v>#DIV/0!</v>
      </c>
      <c r="E13" s="83" t="e">
        <f>(0.00348444*D13-C13*(0.00252*B13-0.020582))/(273.15+B13)</f>
        <v>#DIV/0!</v>
      </c>
      <c r="I13" s="28"/>
      <c r="J13" s="28"/>
      <c r="K13" s="28"/>
      <c r="L13" s="28"/>
      <c r="M13" s="28"/>
      <c r="AB13" s="46"/>
      <c r="AC13" s="122">
        <v>10</v>
      </c>
      <c r="AD13" s="122">
        <v>0</v>
      </c>
      <c r="AE13" s="122">
        <v>-1</v>
      </c>
      <c r="AF13" s="122">
        <v>100000000</v>
      </c>
      <c r="AG13" s="122" t="s">
        <v>298</v>
      </c>
    </row>
    <row r="14" spans="1:58" ht="18" customHeight="1">
      <c r="AB14" s="46"/>
      <c r="AC14" s="108"/>
    </row>
    <row r="15" spans="1:58" ht="18" customHeight="1">
      <c r="A15" s="47" t="s">
        <v>229</v>
      </c>
      <c r="AB15" s="46"/>
      <c r="AC15" s="47" t="s">
        <v>230</v>
      </c>
      <c r="AX15" s="47" t="s">
        <v>312</v>
      </c>
    </row>
    <row r="16" spans="1:58" ht="18" customHeight="1">
      <c r="B16" s="154" t="s">
        <v>231</v>
      </c>
      <c r="C16" s="552" t="s">
        <v>232</v>
      </c>
      <c r="D16" s="553"/>
      <c r="E16" s="553"/>
      <c r="F16" s="553"/>
      <c r="G16" s="553"/>
      <c r="H16" s="553"/>
      <c r="I16" s="553"/>
      <c r="J16" s="553"/>
      <c r="K16" s="553"/>
      <c r="L16" s="553"/>
      <c r="M16" s="554"/>
      <c r="N16" s="552" t="s">
        <v>163</v>
      </c>
      <c r="O16" s="553"/>
      <c r="P16" s="553"/>
      <c r="Q16" s="553"/>
      <c r="R16" s="553"/>
      <c r="S16" s="554"/>
      <c r="T16" s="552" t="s">
        <v>164</v>
      </c>
      <c r="U16" s="553"/>
      <c r="V16" s="553"/>
      <c r="W16" s="553"/>
      <c r="X16" s="554"/>
      <c r="Y16" s="552" t="s">
        <v>233</v>
      </c>
      <c r="Z16" s="553"/>
      <c r="AA16" s="554"/>
      <c r="AB16" s="46"/>
      <c r="AC16" s="165" t="s">
        <v>299</v>
      </c>
      <c r="AD16" s="165" t="s">
        <v>300</v>
      </c>
      <c r="AE16" s="165" t="s">
        <v>301</v>
      </c>
      <c r="AF16" s="165" t="s">
        <v>302</v>
      </c>
      <c r="AG16" s="165" t="s">
        <v>300</v>
      </c>
      <c r="AH16" s="165" t="s">
        <v>301</v>
      </c>
      <c r="AI16" s="165" t="s">
        <v>303</v>
      </c>
      <c r="AJ16" s="285" t="s">
        <v>746</v>
      </c>
      <c r="AK16" s="552" t="s">
        <v>304</v>
      </c>
      <c r="AL16" s="553"/>
      <c r="AM16" s="553"/>
      <c r="AN16" s="554"/>
      <c r="AO16" s="126" t="s">
        <v>97</v>
      </c>
      <c r="AP16" s="283" t="s">
        <v>365</v>
      </c>
      <c r="AQ16" s="552" t="s">
        <v>748</v>
      </c>
      <c r="AR16" s="554"/>
      <c r="AS16" s="126" t="s">
        <v>305</v>
      </c>
      <c r="AT16" s="552" t="s">
        <v>234</v>
      </c>
      <c r="AU16" s="554"/>
      <c r="AV16" s="126" t="s">
        <v>277</v>
      </c>
      <c r="AW16" s="278"/>
      <c r="AX16" s="126" t="s">
        <v>714</v>
      </c>
      <c r="AY16" s="126" t="s">
        <v>715</v>
      </c>
      <c r="AZ16" s="562" t="s">
        <v>314</v>
      </c>
      <c r="BA16" s="563"/>
      <c r="BB16" s="564"/>
      <c r="BC16" s="121" t="s">
        <v>315</v>
      </c>
      <c r="BE16" s="552" t="s">
        <v>370</v>
      </c>
      <c r="BF16" s="554"/>
    </row>
    <row r="17" spans="2:58" ht="18" customHeight="1">
      <c r="B17" s="126"/>
      <c r="C17" s="126" t="s">
        <v>646</v>
      </c>
      <c r="D17" s="126" t="s">
        <v>647</v>
      </c>
      <c r="E17" s="126" t="s">
        <v>166</v>
      </c>
      <c r="F17" s="126" t="s">
        <v>755</v>
      </c>
      <c r="G17" s="126" t="s">
        <v>235</v>
      </c>
      <c r="H17" s="126" t="s">
        <v>167</v>
      </c>
      <c r="I17" s="126" t="s">
        <v>168</v>
      </c>
      <c r="J17" s="126" t="s">
        <v>169</v>
      </c>
      <c r="K17" s="126" t="s">
        <v>170</v>
      </c>
      <c r="L17" s="126" t="s">
        <v>319</v>
      </c>
      <c r="M17" s="126" t="s">
        <v>318</v>
      </c>
      <c r="N17" s="126" t="s">
        <v>171</v>
      </c>
      <c r="O17" s="126" t="s">
        <v>165</v>
      </c>
      <c r="P17" s="126" t="s">
        <v>319</v>
      </c>
      <c r="Q17" s="126" t="s">
        <v>318</v>
      </c>
      <c r="R17" s="126" t="s">
        <v>172</v>
      </c>
      <c r="S17" s="126" t="s">
        <v>173</v>
      </c>
      <c r="T17" s="126" t="s">
        <v>165</v>
      </c>
      <c r="U17" s="126" t="s">
        <v>319</v>
      </c>
      <c r="V17" s="126" t="s">
        <v>318</v>
      </c>
      <c r="W17" s="126" t="s">
        <v>172</v>
      </c>
      <c r="X17" s="126" t="s">
        <v>173</v>
      </c>
      <c r="Y17" s="126" t="s">
        <v>174</v>
      </c>
      <c r="Z17" s="126" t="s">
        <v>175</v>
      </c>
      <c r="AA17" s="126" t="s">
        <v>236</v>
      </c>
      <c r="AB17" s="46"/>
      <c r="AC17" s="126"/>
      <c r="AD17" s="126" t="s">
        <v>306</v>
      </c>
      <c r="AE17" s="126" t="s">
        <v>306</v>
      </c>
      <c r="AF17" s="126">
        <f>MIN(AF18:AF117)</f>
        <v>1</v>
      </c>
      <c r="AG17" s="126" t="str">
        <f>IF(AF17=0.001,"g","mg")</f>
        <v>mg</v>
      </c>
      <c r="AH17" s="126" t="str">
        <f>IF(AF17=0.001,"g","mg")</f>
        <v>mg</v>
      </c>
      <c r="AI17" s="126" t="s">
        <v>307</v>
      </c>
      <c r="AJ17" s="283" t="s">
        <v>747</v>
      </c>
      <c r="AK17" s="126" t="s">
        <v>756</v>
      </c>
      <c r="AL17" s="126" t="s">
        <v>757</v>
      </c>
      <c r="AM17" s="126" t="s">
        <v>758</v>
      </c>
      <c r="AN17" s="126" t="s">
        <v>308</v>
      </c>
      <c r="AO17" s="126"/>
      <c r="AP17" s="283" t="s">
        <v>220</v>
      </c>
      <c r="AQ17" s="126" t="str">
        <f>AH17</f>
        <v>mg</v>
      </c>
      <c r="AR17" s="283" t="s">
        <v>749</v>
      </c>
      <c r="AS17" s="126" t="s">
        <v>220</v>
      </c>
      <c r="AT17" s="126" t="str">
        <f>AH17</f>
        <v>mg</v>
      </c>
      <c r="AU17" s="283" t="s">
        <v>750</v>
      </c>
      <c r="AV17" s="126"/>
      <c r="AW17" s="278"/>
      <c r="AX17" s="126" t="s">
        <v>716</v>
      </c>
      <c r="AY17" s="126"/>
      <c r="AZ17" s="121" t="s">
        <v>316</v>
      </c>
      <c r="BA17" s="121" t="s">
        <v>317</v>
      </c>
      <c r="BB17" s="121" t="s">
        <v>313</v>
      </c>
      <c r="BC17" s="279" t="str">
        <f ca="1">IF(TYPE(MATCH("FAIL",BC18:BC117,0))=16,"PASS","FAIL")</f>
        <v>PASS</v>
      </c>
      <c r="BE17" s="126" t="s">
        <v>372</v>
      </c>
      <c r="BF17" s="126" t="s">
        <v>371</v>
      </c>
    </row>
    <row r="18" spans="2:58" ht="18" customHeight="1">
      <c r="B18" s="82">
        <v>0</v>
      </c>
      <c r="C18" s="82">
        <f>IF(TYPE(VALUE(Mass_2_2!A4))=16,Mass_2_2!A4,VALUE(Mass_2_2!A4))</f>
        <v>0</v>
      </c>
      <c r="D18" s="127">
        <f>Mass_2_2!B4</f>
        <v>0</v>
      </c>
      <c r="E18" s="127">
        <f>Mass_2_2!C4</f>
        <v>0</v>
      </c>
      <c r="F18" s="127">
        <f>Mass_2_2!D4</f>
        <v>0</v>
      </c>
      <c r="G18" s="127">
        <f>Mass_2_2!E4</f>
        <v>0</v>
      </c>
      <c r="H18" s="82" t="str">
        <f>IF(Mass_2_2!G4="","",Mass_2_2!G4)</f>
        <v/>
      </c>
      <c r="I18" s="127">
        <f>Mass_2_2!H4</f>
        <v>0</v>
      </c>
      <c r="J18" s="127">
        <f>Mass_2_2!I4</f>
        <v>0</v>
      </c>
      <c r="K18" s="83" t="e">
        <f t="shared" ref="K18" ca="1" si="2">OFFSET($C$240,0,B18*3)</f>
        <v>#DIV/0!</v>
      </c>
      <c r="L18" s="174" t="e">
        <f ca="1">(P18*(1-E$13/R18)-K18*(1-E$13/W18))/(1-E$13/I18)</f>
        <v>#DIV/0!</v>
      </c>
      <c r="M18" s="134" t="e">
        <f t="shared" ref="M18" ca="1" si="3">L18*(1-1.2*(1/I18-1/8000))</f>
        <v>#DIV/0!</v>
      </c>
      <c r="N18" s="82">
        <f>Mass_2_2!A108</f>
        <v>0</v>
      </c>
      <c r="O18" s="82">
        <f>Mass_2_2!B108</f>
        <v>0</v>
      </c>
      <c r="P18" s="82" t="e">
        <f>Q18/((1-1.2/R18)/(1-1.2/8000))</f>
        <v>#DIV/0!</v>
      </c>
      <c r="Q18" s="82">
        <f>Mass_2_2!D108</f>
        <v>0</v>
      </c>
      <c r="R18" s="82">
        <f>Mass_2_2!E108</f>
        <v>0</v>
      </c>
      <c r="S18" s="82">
        <f>Mass_2_2!F108</f>
        <v>0</v>
      </c>
      <c r="T18" s="82">
        <f>Mass_2_2!G108</f>
        <v>0</v>
      </c>
      <c r="U18" s="82" t="e">
        <f>V18/((1-1.2/W18)/(1-1.2/8000))</f>
        <v>#DIV/0!</v>
      </c>
      <c r="V18" s="82">
        <f>Mass_2_2!H108</f>
        <v>0</v>
      </c>
      <c r="W18" s="82">
        <f>Mass_2_2!I108</f>
        <v>0</v>
      </c>
      <c r="X18" s="82">
        <f>Mass_2_2!J108</f>
        <v>0</v>
      </c>
      <c r="Y18" s="82">
        <f>Mass_2_2!L108</f>
        <v>0</v>
      </c>
      <c r="Z18" s="82">
        <f>Mass_2_2!M108</f>
        <v>0</v>
      </c>
      <c r="AA18" s="82">
        <f>Mass_2_2!M4</f>
        <v>0</v>
      </c>
      <c r="AB18" s="46"/>
      <c r="AC18" s="82" t="b">
        <f>IF(Mass_2_2!A4="",FALSE,TRUE)</f>
        <v>0</v>
      </c>
      <c r="AD18" s="128" t="e">
        <f ca="1">(M18-F18)*1000</f>
        <v>#DIV/0!</v>
      </c>
      <c r="AE18" s="128" t="e">
        <f t="shared" ref="AE18" ca="1" si="4">Z122</f>
        <v>#DIV/0!</v>
      </c>
      <c r="AF18" s="82">
        <f>IF(AC18=TRUE,IF(AE18&gt;=100,0.001,1),1)</f>
        <v>1</v>
      </c>
      <c r="AG18" s="128" t="e">
        <f ca="1">AD18*AF$17</f>
        <v>#DIV/0!</v>
      </c>
      <c r="AH18" s="128" t="e">
        <f ca="1">AE18*AF$17</f>
        <v>#DIV/0!</v>
      </c>
      <c r="AI18" s="82" t="str">
        <f t="shared" ref="AI18:AI49" ca="1" si="5">OFFSET(AE$2,COUNTIF(AC$3:AC$13,"&lt;="&amp;AH18)-1,0)</f>
        <v>소수점</v>
      </c>
      <c r="AJ18" s="127" t="e">
        <f ca="1">ROUND(M18,AI18)</f>
        <v>#DIV/0!</v>
      </c>
      <c r="AK18" s="167" t="e">
        <f t="shared" ref="AK18:AK49" ca="1" si="6">OFFSET(AG$2,COUNTIF(AF$3:AF$13,"&lt;="&amp;ABS(AD18)),0)&amp;AN18</f>
        <v>#N/A</v>
      </c>
      <c r="AL18" s="167" t="e">
        <f t="shared" ref="AL18:AL49" ca="1" si="7">IF(AF$17=0.001,AN18,OFFSET(AD$2,MATCH(AI18+3,AE$3:AE$13,0),0))</f>
        <v>#VALUE!</v>
      </c>
      <c r="AM18" s="82" t="e">
        <f t="shared" ref="AM18:AM49" ca="1" si="8">OFFSET(AG$2,COUNTIF(AF$3:AF$13,"&lt;="&amp;AJ18),0)&amp;AL18</f>
        <v>#VALUE!</v>
      </c>
      <c r="AN18" s="82" t="e">
        <f t="shared" ref="AN18:AN49" ca="1" si="9">OFFSET(AD$2,MATCH(AI18,AE$3:AE$13,0),0)</f>
        <v>#N/A</v>
      </c>
      <c r="AO18" s="82" t="str">
        <f t="shared" ref="AO18:AO49" si="10">C18&amp;IF(H18="",""," ("&amp;H18&amp;")")</f>
        <v>0</v>
      </c>
      <c r="AP18" s="82" t="e">
        <f t="shared" ref="AP18:AP49" ca="1" si="11">TEXT(F18,AM18)</f>
        <v>#VALUE!</v>
      </c>
      <c r="AQ18" s="82" t="e">
        <f t="shared" ref="AQ18:AQ49" ca="1" si="12">TEXT(AG18,AK18)</f>
        <v>#DIV/0!</v>
      </c>
      <c r="AR18" s="82" t="e">
        <f ca="1">TEXT(AD18/1000,AL18)</f>
        <v>#DIV/0!</v>
      </c>
      <c r="AS18" s="82" t="e">
        <f t="shared" ref="AS18:AS49" ca="1" si="13">TEXT(M18,AM18)</f>
        <v>#DIV/0!</v>
      </c>
      <c r="AT18" s="157" t="e">
        <f t="shared" ref="AT18:AT49" ca="1" si="14">IF(AB122=1,#DIV/0!,TEXT(AH18,AN18))</f>
        <v>#DIV/0!</v>
      </c>
      <c r="AU18" s="157" t="e">
        <f ca="1">IF(AB62=1,#DIV/0!,TEXT(AE18/1000,AL18))</f>
        <v>#DIV/0!</v>
      </c>
      <c r="AV18" s="157" t="str">
        <f ca="1">IF(OR(SUM(AH122:AI122)=0,B$3="등급외"),"","*")</f>
        <v/>
      </c>
      <c r="AW18" s="278"/>
      <c r="AX18" s="82" t="e">
        <f t="shared" ref="AX18:AX49" ca="1" si="15">IF(AF$17=0.001,AN18,OFFSET(AE$2,MATCH(AI18+3,AE$3:AE$13,0),0))</f>
        <v>#VALUE!</v>
      </c>
      <c r="AY18" s="127" t="e">
        <f t="shared" ref="AY18:AY49" ca="1" si="16">ROUND(M18,AX18)</f>
        <v>#DIV/0!</v>
      </c>
      <c r="AZ18" s="171" t="e">
        <f ca="1">ROUND(Mass_2_2!Q4,AX18)</f>
        <v>#VALUE!</v>
      </c>
      <c r="BA18" s="171" t="e">
        <f ca="1">ROUND(Mass_2_2!R4,AX18)</f>
        <v>#VALUE!</v>
      </c>
      <c r="BB18" s="171" t="e">
        <f t="shared" ref="BB18:BB49" ca="1" si="17">"± "&amp;TEXT((BA18-AZ18)/2,AM18)</f>
        <v>#VALUE!</v>
      </c>
      <c r="BC18" s="155" t="str">
        <f ca="1">IF(TYPE(AY18)=16,"PASS",IF(AND(AZ18&lt;=AY18,AY18&lt;=BA18),"PASS","FAIL"))</f>
        <v>PASS</v>
      </c>
      <c r="BE18" s="124" t="e">
        <f ca="1">OFFSET(AD$2,MATCH(Mass_2_2!O4,AC$3:AC$13,0),0)</f>
        <v>#N/A</v>
      </c>
      <c r="BF18" s="124" t="e">
        <f>VLOOKUP(Mass_2_2!M4,AC$3:AD$13,2,FALSE)</f>
        <v>#N/A</v>
      </c>
    </row>
    <row r="19" spans="2:58" ht="18" customHeight="1">
      <c r="B19" s="82">
        <v>1</v>
      </c>
      <c r="C19" s="82">
        <f>IF(TYPE(VALUE(Mass_2_2!A5))=16,Mass_2_2!A5,VALUE(Mass_2_2!A5))</f>
        <v>0</v>
      </c>
      <c r="D19" s="127">
        <f>Mass_2_2!B5</f>
        <v>0</v>
      </c>
      <c r="E19" s="127">
        <f>Mass_2_2!C5</f>
        <v>0</v>
      </c>
      <c r="F19" s="127">
        <f>Mass_2_2!D5</f>
        <v>0</v>
      </c>
      <c r="G19" s="127">
        <f>Mass_2_2!E5</f>
        <v>0</v>
      </c>
      <c r="H19" s="82" t="str">
        <f>IF(Mass_2_2!G5="","",Mass_2_2!G5)</f>
        <v/>
      </c>
      <c r="I19" s="127">
        <f>Mass_2_2!H5</f>
        <v>0</v>
      </c>
      <c r="J19" s="127">
        <f>Mass_2_2!I5</f>
        <v>0</v>
      </c>
      <c r="K19" s="83" t="e">
        <f t="shared" ref="K19:K82" ca="1" si="18">OFFSET($C$240,0,B19*3)</f>
        <v>#DIV/0!</v>
      </c>
      <c r="L19" s="174" t="e">
        <f t="shared" ref="L19:L82" ca="1" si="19">(P19*(1-E$13/R19)-K19*(1-E$13/W19))/(1-E$13/I19)</f>
        <v>#DIV/0!</v>
      </c>
      <c r="M19" s="134" t="e">
        <f t="shared" ref="M19:M82" ca="1" si="20">L19*(1-1.2*(1/I19-1/8000))</f>
        <v>#DIV/0!</v>
      </c>
      <c r="N19" s="82">
        <f>Mass_2_2!A109</f>
        <v>0</v>
      </c>
      <c r="O19" s="82">
        <f>Mass_2_2!B109</f>
        <v>0</v>
      </c>
      <c r="P19" s="82" t="e">
        <f t="shared" ref="P19:P82" si="21">Q19/((1-1.2/R19)/(1-1.2/8000))</f>
        <v>#DIV/0!</v>
      </c>
      <c r="Q19" s="82">
        <f>Mass_2_2!D109</f>
        <v>0</v>
      </c>
      <c r="R19" s="82">
        <f>Mass_2_2!E109</f>
        <v>0</v>
      </c>
      <c r="S19" s="82">
        <f>Mass_2_2!F109</f>
        <v>0</v>
      </c>
      <c r="T19" s="82">
        <f>Mass_2_2!G109</f>
        <v>0</v>
      </c>
      <c r="U19" s="82" t="e">
        <f t="shared" ref="U19:U82" si="22">V19/((1-1.2/W19)/(1-1.2/8000))</f>
        <v>#DIV/0!</v>
      </c>
      <c r="V19" s="82">
        <f>Mass_2_2!H109</f>
        <v>0</v>
      </c>
      <c r="W19" s="82">
        <f>Mass_2_2!I109</f>
        <v>0</v>
      </c>
      <c r="X19" s="82">
        <f>Mass_2_2!J109</f>
        <v>0</v>
      </c>
      <c r="Y19" s="82">
        <f>Mass_2_2!L109</f>
        <v>0</v>
      </c>
      <c r="Z19" s="82">
        <f>Mass_2_2!M109</f>
        <v>0</v>
      </c>
      <c r="AA19" s="82">
        <f>Mass_2_2!M5</f>
        <v>0</v>
      </c>
      <c r="AB19" s="46"/>
      <c r="AC19" s="82" t="b">
        <f>IF(Mass_2_2!A5="",FALSE,TRUE)</f>
        <v>0</v>
      </c>
      <c r="AD19" s="128" t="e">
        <f t="shared" ref="AD19:AD82" ca="1" si="23">(M19-F19)*1000</f>
        <v>#DIV/0!</v>
      </c>
      <c r="AE19" s="128" t="e">
        <f t="shared" ref="AE19:AE82" ca="1" si="24">Z123</f>
        <v>#DIV/0!</v>
      </c>
      <c r="AF19" s="82">
        <f t="shared" ref="AF19:AF82" si="25">IF(AC19=TRUE,IF(AE19&gt;=100,0.001,1),1)</f>
        <v>1</v>
      </c>
      <c r="AG19" s="128" t="e">
        <f t="shared" ref="AG19:AG82" ca="1" si="26">AD19*AF$17</f>
        <v>#DIV/0!</v>
      </c>
      <c r="AH19" s="128" t="e">
        <f t="shared" ref="AH19:AH82" ca="1" si="27">AE19*AF$17</f>
        <v>#DIV/0!</v>
      </c>
      <c r="AI19" s="82" t="str">
        <f t="shared" ca="1" si="5"/>
        <v>소수점</v>
      </c>
      <c r="AJ19" s="127" t="e">
        <f t="shared" ref="AJ19:AJ82" ca="1" si="28">ROUND(M19,AI19)</f>
        <v>#DIV/0!</v>
      </c>
      <c r="AK19" s="167" t="e">
        <f t="shared" ca="1" si="6"/>
        <v>#N/A</v>
      </c>
      <c r="AL19" s="167" t="e">
        <f t="shared" ca="1" si="7"/>
        <v>#VALUE!</v>
      </c>
      <c r="AM19" s="82" t="e">
        <f t="shared" ca="1" si="8"/>
        <v>#VALUE!</v>
      </c>
      <c r="AN19" s="82" t="e">
        <f t="shared" ca="1" si="9"/>
        <v>#N/A</v>
      </c>
      <c r="AO19" s="82" t="str">
        <f t="shared" si="10"/>
        <v>0</v>
      </c>
      <c r="AP19" s="82" t="e">
        <f t="shared" ca="1" si="11"/>
        <v>#VALUE!</v>
      </c>
      <c r="AQ19" s="82" t="e">
        <f t="shared" ca="1" si="12"/>
        <v>#DIV/0!</v>
      </c>
      <c r="AR19" s="82" t="e">
        <f t="shared" ref="AR19:AR82" ca="1" si="29">TEXT(AD19/1000,AL19)</f>
        <v>#DIV/0!</v>
      </c>
      <c r="AS19" s="82" t="e">
        <f t="shared" ca="1" si="13"/>
        <v>#DIV/0!</v>
      </c>
      <c r="AT19" s="157" t="e">
        <f t="shared" ca="1" si="14"/>
        <v>#DIV/0!</v>
      </c>
      <c r="AU19" s="157" t="e">
        <f t="shared" ref="AU19:AU82" ca="1" si="30">IF(AB63=1,#DIV/0!,TEXT(AE19/1000,AL19))</f>
        <v>#DIV/0!</v>
      </c>
      <c r="AV19" s="157" t="str">
        <f t="shared" ref="AV19:AV82" ca="1" si="31">IF(OR(SUM(AH123:AI123)=0,B$3="등급외"),"","*")</f>
        <v/>
      </c>
      <c r="AW19" s="278"/>
      <c r="AX19" s="82" t="e">
        <f t="shared" ca="1" si="15"/>
        <v>#VALUE!</v>
      </c>
      <c r="AY19" s="127" t="e">
        <f t="shared" ca="1" si="16"/>
        <v>#DIV/0!</v>
      </c>
      <c r="AZ19" s="171" t="e">
        <f ca="1">ROUND(Mass_2_2!Q5,AX19)</f>
        <v>#VALUE!</v>
      </c>
      <c r="BA19" s="171" t="e">
        <f ca="1">ROUND(Mass_2_2!R5,AX19)</f>
        <v>#VALUE!</v>
      </c>
      <c r="BB19" s="171" t="e">
        <f t="shared" ca="1" si="17"/>
        <v>#VALUE!</v>
      </c>
      <c r="BC19" s="155" t="str">
        <f t="shared" ref="BC19:BC82" ca="1" si="32">IF(TYPE(AY19)=16,"PASS",IF(AND(AZ19&lt;=AY19,AY19&lt;=BA19),"PASS","FAIL"))</f>
        <v>PASS</v>
      </c>
      <c r="BE19" s="124" t="e">
        <f ca="1">OFFSET(AD$2,MATCH(Mass_2_2!O5,AC$3:AC$13,0),0)</f>
        <v>#N/A</v>
      </c>
      <c r="BF19" s="124" t="e">
        <f>VLOOKUP(Mass_2_2!M5,AC$3:AD$13,2,FALSE)</f>
        <v>#N/A</v>
      </c>
    </row>
    <row r="20" spans="2:58" ht="18" customHeight="1">
      <c r="B20" s="82">
        <v>2</v>
      </c>
      <c r="C20" s="82">
        <f>IF(TYPE(VALUE(Mass_2_2!A6))=16,Mass_2_2!A6,VALUE(Mass_2_2!A6))</f>
        <v>0</v>
      </c>
      <c r="D20" s="127">
        <f>Mass_2_2!B6</f>
        <v>0</v>
      </c>
      <c r="E20" s="127">
        <f>Mass_2_2!C6</f>
        <v>0</v>
      </c>
      <c r="F20" s="127">
        <f>Mass_2_2!D6</f>
        <v>0</v>
      </c>
      <c r="G20" s="127">
        <f>Mass_2_2!E6</f>
        <v>0</v>
      </c>
      <c r="H20" s="82" t="str">
        <f>IF(Mass_2_2!G6="","",Mass_2_2!G6)</f>
        <v/>
      </c>
      <c r="I20" s="127">
        <f>Mass_2_2!H6</f>
        <v>0</v>
      </c>
      <c r="J20" s="127">
        <f>Mass_2_2!I6</f>
        <v>0</v>
      </c>
      <c r="K20" s="83" t="e">
        <f t="shared" ca="1" si="18"/>
        <v>#DIV/0!</v>
      </c>
      <c r="L20" s="174" t="e">
        <f t="shared" ca="1" si="19"/>
        <v>#DIV/0!</v>
      </c>
      <c r="M20" s="134" t="e">
        <f t="shared" ca="1" si="20"/>
        <v>#DIV/0!</v>
      </c>
      <c r="N20" s="82">
        <f>Mass_2_2!A110</f>
        <v>0</v>
      </c>
      <c r="O20" s="82">
        <f>Mass_2_2!B110</f>
        <v>0</v>
      </c>
      <c r="P20" s="82" t="e">
        <f t="shared" si="21"/>
        <v>#DIV/0!</v>
      </c>
      <c r="Q20" s="82">
        <f>Mass_2_2!D110</f>
        <v>0</v>
      </c>
      <c r="R20" s="82">
        <f>Mass_2_2!E110</f>
        <v>0</v>
      </c>
      <c r="S20" s="82">
        <f>Mass_2_2!F110</f>
        <v>0</v>
      </c>
      <c r="T20" s="82">
        <f>Mass_2_2!G110</f>
        <v>0</v>
      </c>
      <c r="U20" s="82" t="e">
        <f t="shared" si="22"/>
        <v>#DIV/0!</v>
      </c>
      <c r="V20" s="82">
        <f>Mass_2_2!H110</f>
        <v>0</v>
      </c>
      <c r="W20" s="82">
        <f>Mass_2_2!I110</f>
        <v>0</v>
      </c>
      <c r="X20" s="82">
        <f>Mass_2_2!J110</f>
        <v>0</v>
      </c>
      <c r="Y20" s="82">
        <f>Mass_2_2!L110</f>
        <v>0</v>
      </c>
      <c r="Z20" s="82">
        <f>Mass_2_2!M110</f>
        <v>0</v>
      </c>
      <c r="AA20" s="82">
        <f>Mass_2_2!M6</f>
        <v>0</v>
      </c>
      <c r="AB20" s="46"/>
      <c r="AC20" s="82" t="b">
        <f>IF(Mass_2_2!A6="",FALSE,TRUE)</f>
        <v>0</v>
      </c>
      <c r="AD20" s="128" t="e">
        <f t="shared" ca="1" si="23"/>
        <v>#DIV/0!</v>
      </c>
      <c r="AE20" s="128" t="e">
        <f t="shared" ca="1" si="24"/>
        <v>#DIV/0!</v>
      </c>
      <c r="AF20" s="82">
        <f t="shared" si="25"/>
        <v>1</v>
      </c>
      <c r="AG20" s="128" t="e">
        <f t="shared" ca="1" si="26"/>
        <v>#DIV/0!</v>
      </c>
      <c r="AH20" s="128" t="e">
        <f t="shared" ca="1" si="27"/>
        <v>#DIV/0!</v>
      </c>
      <c r="AI20" s="82" t="str">
        <f t="shared" ca="1" si="5"/>
        <v>소수점</v>
      </c>
      <c r="AJ20" s="127" t="e">
        <f t="shared" ca="1" si="28"/>
        <v>#DIV/0!</v>
      </c>
      <c r="AK20" s="167" t="e">
        <f t="shared" ca="1" si="6"/>
        <v>#N/A</v>
      </c>
      <c r="AL20" s="167" t="e">
        <f t="shared" ca="1" si="7"/>
        <v>#VALUE!</v>
      </c>
      <c r="AM20" s="82" t="e">
        <f t="shared" ca="1" si="8"/>
        <v>#VALUE!</v>
      </c>
      <c r="AN20" s="82" t="e">
        <f t="shared" ca="1" si="9"/>
        <v>#N/A</v>
      </c>
      <c r="AO20" s="82" t="str">
        <f t="shared" si="10"/>
        <v>0</v>
      </c>
      <c r="AP20" s="82" t="e">
        <f t="shared" ca="1" si="11"/>
        <v>#VALUE!</v>
      </c>
      <c r="AQ20" s="82" t="e">
        <f t="shared" ca="1" si="12"/>
        <v>#DIV/0!</v>
      </c>
      <c r="AR20" s="82" t="e">
        <f t="shared" ca="1" si="29"/>
        <v>#DIV/0!</v>
      </c>
      <c r="AS20" s="82" t="e">
        <f t="shared" ca="1" si="13"/>
        <v>#DIV/0!</v>
      </c>
      <c r="AT20" s="157" t="e">
        <f t="shared" ca="1" si="14"/>
        <v>#DIV/0!</v>
      </c>
      <c r="AU20" s="157" t="e">
        <f t="shared" ca="1" si="30"/>
        <v>#DIV/0!</v>
      </c>
      <c r="AV20" s="157" t="str">
        <f t="shared" ca="1" si="31"/>
        <v/>
      </c>
      <c r="AW20" s="278"/>
      <c r="AX20" s="82" t="e">
        <f t="shared" ca="1" si="15"/>
        <v>#VALUE!</v>
      </c>
      <c r="AY20" s="127" t="e">
        <f t="shared" ca="1" si="16"/>
        <v>#DIV/0!</v>
      </c>
      <c r="AZ20" s="171" t="e">
        <f ca="1">ROUND(Mass_2_2!Q6,AX20)</f>
        <v>#VALUE!</v>
      </c>
      <c r="BA20" s="171" t="e">
        <f ca="1">ROUND(Mass_2_2!R6,AX20)</f>
        <v>#VALUE!</v>
      </c>
      <c r="BB20" s="171" t="e">
        <f t="shared" ca="1" si="17"/>
        <v>#VALUE!</v>
      </c>
      <c r="BC20" s="155" t="str">
        <f t="shared" ca="1" si="32"/>
        <v>PASS</v>
      </c>
      <c r="BE20" s="124" t="e">
        <f ca="1">OFFSET(AD$2,MATCH(Mass_2_2!O6,AC$3:AC$13,0),0)</f>
        <v>#N/A</v>
      </c>
      <c r="BF20" s="124" t="e">
        <f>VLOOKUP(Mass_2_2!M6,AC$3:AD$13,2,FALSE)</f>
        <v>#N/A</v>
      </c>
    </row>
    <row r="21" spans="2:58" ht="18" customHeight="1">
      <c r="B21" s="82">
        <v>3</v>
      </c>
      <c r="C21" s="82">
        <f>IF(TYPE(VALUE(Mass_2_2!A7))=16,Mass_2_2!A7,VALUE(Mass_2_2!A7))</f>
        <v>0</v>
      </c>
      <c r="D21" s="127">
        <f>Mass_2_2!B7</f>
        <v>0</v>
      </c>
      <c r="E21" s="127">
        <f>Mass_2_2!C7</f>
        <v>0</v>
      </c>
      <c r="F21" s="127">
        <f>Mass_2_2!D7</f>
        <v>0</v>
      </c>
      <c r="G21" s="127">
        <f>Mass_2_2!E7</f>
        <v>0</v>
      </c>
      <c r="H21" s="82" t="str">
        <f>IF(Mass_2_2!G7="","",Mass_2_2!G7)</f>
        <v/>
      </c>
      <c r="I21" s="127">
        <f>Mass_2_2!H7</f>
        <v>0</v>
      </c>
      <c r="J21" s="127">
        <f>Mass_2_2!I7</f>
        <v>0</v>
      </c>
      <c r="K21" s="83" t="e">
        <f t="shared" ca="1" si="18"/>
        <v>#DIV/0!</v>
      </c>
      <c r="L21" s="174" t="e">
        <f t="shared" ca="1" si="19"/>
        <v>#DIV/0!</v>
      </c>
      <c r="M21" s="134" t="e">
        <f t="shared" ca="1" si="20"/>
        <v>#DIV/0!</v>
      </c>
      <c r="N21" s="82">
        <f>Mass_2_2!A111</f>
        <v>0</v>
      </c>
      <c r="O21" s="82">
        <f>Mass_2_2!B111</f>
        <v>0</v>
      </c>
      <c r="P21" s="82" t="e">
        <f t="shared" si="21"/>
        <v>#DIV/0!</v>
      </c>
      <c r="Q21" s="82">
        <f>Mass_2_2!D111</f>
        <v>0</v>
      </c>
      <c r="R21" s="82">
        <f>Mass_2_2!E111</f>
        <v>0</v>
      </c>
      <c r="S21" s="82">
        <f>Mass_2_2!F111</f>
        <v>0</v>
      </c>
      <c r="T21" s="82">
        <f>Mass_2_2!G111</f>
        <v>0</v>
      </c>
      <c r="U21" s="82" t="e">
        <f t="shared" si="22"/>
        <v>#DIV/0!</v>
      </c>
      <c r="V21" s="82">
        <f>Mass_2_2!H111</f>
        <v>0</v>
      </c>
      <c r="W21" s="82">
        <f>Mass_2_2!I111</f>
        <v>0</v>
      </c>
      <c r="X21" s="82">
        <f>Mass_2_2!J111</f>
        <v>0</v>
      </c>
      <c r="Y21" s="82">
        <f>Mass_2_2!L111</f>
        <v>0</v>
      </c>
      <c r="Z21" s="82">
        <f>Mass_2_2!M111</f>
        <v>0</v>
      </c>
      <c r="AA21" s="82">
        <f>Mass_2_2!M7</f>
        <v>0</v>
      </c>
      <c r="AB21" s="46"/>
      <c r="AC21" s="82" t="b">
        <f>IF(Mass_2_2!A7="",FALSE,TRUE)</f>
        <v>0</v>
      </c>
      <c r="AD21" s="128" t="e">
        <f t="shared" ca="1" si="23"/>
        <v>#DIV/0!</v>
      </c>
      <c r="AE21" s="128" t="e">
        <f t="shared" ca="1" si="24"/>
        <v>#DIV/0!</v>
      </c>
      <c r="AF21" s="82">
        <f t="shared" si="25"/>
        <v>1</v>
      </c>
      <c r="AG21" s="128" t="e">
        <f t="shared" ca="1" si="26"/>
        <v>#DIV/0!</v>
      </c>
      <c r="AH21" s="128" t="e">
        <f t="shared" ca="1" si="27"/>
        <v>#DIV/0!</v>
      </c>
      <c r="AI21" s="82" t="str">
        <f t="shared" ca="1" si="5"/>
        <v>소수점</v>
      </c>
      <c r="AJ21" s="127" t="e">
        <f t="shared" ca="1" si="28"/>
        <v>#DIV/0!</v>
      </c>
      <c r="AK21" s="167" t="e">
        <f t="shared" ca="1" si="6"/>
        <v>#N/A</v>
      </c>
      <c r="AL21" s="167" t="e">
        <f t="shared" ca="1" si="7"/>
        <v>#VALUE!</v>
      </c>
      <c r="AM21" s="82" t="e">
        <f t="shared" ca="1" si="8"/>
        <v>#VALUE!</v>
      </c>
      <c r="AN21" s="82" t="e">
        <f t="shared" ca="1" si="9"/>
        <v>#N/A</v>
      </c>
      <c r="AO21" s="82" t="str">
        <f t="shared" si="10"/>
        <v>0</v>
      </c>
      <c r="AP21" s="82" t="e">
        <f t="shared" ca="1" si="11"/>
        <v>#VALUE!</v>
      </c>
      <c r="AQ21" s="82" t="e">
        <f t="shared" ca="1" si="12"/>
        <v>#DIV/0!</v>
      </c>
      <c r="AR21" s="82" t="e">
        <f t="shared" ca="1" si="29"/>
        <v>#DIV/0!</v>
      </c>
      <c r="AS21" s="82" t="e">
        <f t="shared" ca="1" si="13"/>
        <v>#DIV/0!</v>
      </c>
      <c r="AT21" s="157" t="e">
        <f t="shared" ca="1" si="14"/>
        <v>#DIV/0!</v>
      </c>
      <c r="AU21" s="157" t="e">
        <f t="shared" ca="1" si="30"/>
        <v>#DIV/0!</v>
      </c>
      <c r="AV21" s="157" t="str">
        <f t="shared" ca="1" si="31"/>
        <v/>
      </c>
      <c r="AW21" s="278"/>
      <c r="AX21" s="82" t="e">
        <f t="shared" ca="1" si="15"/>
        <v>#VALUE!</v>
      </c>
      <c r="AY21" s="127" t="e">
        <f t="shared" ca="1" si="16"/>
        <v>#DIV/0!</v>
      </c>
      <c r="AZ21" s="171" t="e">
        <f ca="1">ROUND(Mass_2_2!Q7,AX21)</f>
        <v>#VALUE!</v>
      </c>
      <c r="BA21" s="171" t="e">
        <f ca="1">ROUND(Mass_2_2!R7,AX21)</f>
        <v>#VALUE!</v>
      </c>
      <c r="BB21" s="171" t="e">
        <f t="shared" ca="1" si="17"/>
        <v>#VALUE!</v>
      </c>
      <c r="BC21" s="155" t="str">
        <f t="shared" ca="1" si="32"/>
        <v>PASS</v>
      </c>
      <c r="BE21" s="124" t="e">
        <f ca="1">OFFSET(AD$2,MATCH(Mass_2_2!O7,AC$3:AC$13,0),0)</f>
        <v>#N/A</v>
      </c>
      <c r="BF21" s="124" t="e">
        <f>VLOOKUP(Mass_2_2!M7,AC$3:AD$13,2,FALSE)</f>
        <v>#N/A</v>
      </c>
    </row>
    <row r="22" spans="2:58" ht="18" customHeight="1">
      <c r="B22" s="82">
        <v>4</v>
      </c>
      <c r="C22" s="82">
        <f>IF(TYPE(VALUE(Mass_2_2!A8))=16,Mass_2_2!A8,VALUE(Mass_2_2!A8))</f>
        <v>0</v>
      </c>
      <c r="D22" s="127">
        <f>Mass_2_2!B8</f>
        <v>0</v>
      </c>
      <c r="E22" s="127">
        <f>Mass_2_2!C8</f>
        <v>0</v>
      </c>
      <c r="F22" s="127">
        <f>Mass_2_2!D8</f>
        <v>0</v>
      </c>
      <c r="G22" s="127">
        <f>Mass_2_2!E8</f>
        <v>0</v>
      </c>
      <c r="H22" s="82" t="str">
        <f>IF(Mass_2_2!G8="","",Mass_2_2!G8)</f>
        <v/>
      </c>
      <c r="I22" s="127">
        <f>Mass_2_2!H8</f>
        <v>0</v>
      </c>
      <c r="J22" s="127">
        <f>Mass_2_2!I8</f>
        <v>0</v>
      </c>
      <c r="K22" s="83" t="e">
        <f t="shared" ca="1" si="18"/>
        <v>#DIV/0!</v>
      </c>
      <c r="L22" s="174" t="e">
        <f t="shared" ca="1" si="19"/>
        <v>#DIV/0!</v>
      </c>
      <c r="M22" s="134" t="e">
        <f t="shared" ca="1" si="20"/>
        <v>#DIV/0!</v>
      </c>
      <c r="N22" s="82">
        <f>Mass_2_2!A112</f>
        <v>0</v>
      </c>
      <c r="O22" s="82">
        <f>Mass_2_2!B112</f>
        <v>0</v>
      </c>
      <c r="P22" s="82" t="e">
        <f t="shared" si="21"/>
        <v>#DIV/0!</v>
      </c>
      <c r="Q22" s="82">
        <f>Mass_2_2!D112</f>
        <v>0</v>
      </c>
      <c r="R22" s="82">
        <f>Mass_2_2!E112</f>
        <v>0</v>
      </c>
      <c r="S22" s="82">
        <f>Mass_2_2!F112</f>
        <v>0</v>
      </c>
      <c r="T22" s="82">
        <f>Mass_2_2!G112</f>
        <v>0</v>
      </c>
      <c r="U22" s="82" t="e">
        <f t="shared" si="22"/>
        <v>#DIV/0!</v>
      </c>
      <c r="V22" s="82">
        <f>Mass_2_2!H112</f>
        <v>0</v>
      </c>
      <c r="W22" s="82">
        <f>Mass_2_2!I112</f>
        <v>0</v>
      </c>
      <c r="X22" s="82">
        <f>Mass_2_2!J112</f>
        <v>0</v>
      </c>
      <c r="Y22" s="82">
        <f>Mass_2_2!L112</f>
        <v>0</v>
      </c>
      <c r="Z22" s="82">
        <f>Mass_2_2!M112</f>
        <v>0</v>
      </c>
      <c r="AA22" s="82">
        <f>Mass_2_2!M8</f>
        <v>0</v>
      </c>
      <c r="AB22" s="46"/>
      <c r="AC22" s="82" t="b">
        <f>IF(Mass_2_2!A8="",FALSE,TRUE)</f>
        <v>0</v>
      </c>
      <c r="AD22" s="128" t="e">
        <f t="shared" ca="1" si="23"/>
        <v>#DIV/0!</v>
      </c>
      <c r="AE22" s="128" t="e">
        <f t="shared" ca="1" si="24"/>
        <v>#DIV/0!</v>
      </c>
      <c r="AF22" s="82">
        <f t="shared" si="25"/>
        <v>1</v>
      </c>
      <c r="AG22" s="128" t="e">
        <f t="shared" ca="1" si="26"/>
        <v>#DIV/0!</v>
      </c>
      <c r="AH22" s="128" t="e">
        <f t="shared" ca="1" si="27"/>
        <v>#DIV/0!</v>
      </c>
      <c r="AI22" s="82" t="str">
        <f t="shared" ca="1" si="5"/>
        <v>소수점</v>
      </c>
      <c r="AJ22" s="127" t="e">
        <f t="shared" ca="1" si="28"/>
        <v>#DIV/0!</v>
      </c>
      <c r="AK22" s="167" t="e">
        <f t="shared" ca="1" si="6"/>
        <v>#N/A</v>
      </c>
      <c r="AL22" s="167" t="e">
        <f t="shared" ca="1" si="7"/>
        <v>#VALUE!</v>
      </c>
      <c r="AM22" s="82" t="e">
        <f t="shared" ca="1" si="8"/>
        <v>#VALUE!</v>
      </c>
      <c r="AN22" s="82" t="e">
        <f t="shared" ca="1" si="9"/>
        <v>#N/A</v>
      </c>
      <c r="AO22" s="82" t="str">
        <f t="shared" si="10"/>
        <v>0</v>
      </c>
      <c r="AP22" s="82" t="e">
        <f t="shared" ca="1" si="11"/>
        <v>#VALUE!</v>
      </c>
      <c r="AQ22" s="82" t="e">
        <f t="shared" ca="1" si="12"/>
        <v>#DIV/0!</v>
      </c>
      <c r="AR22" s="82" t="e">
        <f t="shared" ca="1" si="29"/>
        <v>#DIV/0!</v>
      </c>
      <c r="AS22" s="82" t="e">
        <f t="shared" ca="1" si="13"/>
        <v>#DIV/0!</v>
      </c>
      <c r="AT22" s="157" t="e">
        <f t="shared" ca="1" si="14"/>
        <v>#DIV/0!</v>
      </c>
      <c r="AU22" s="157" t="e">
        <f t="shared" ca="1" si="30"/>
        <v>#DIV/0!</v>
      </c>
      <c r="AV22" s="157" t="str">
        <f t="shared" ca="1" si="31"/>
        <v/>
      </c>
      <c r="AW22" s="278"/>
      <c r="AX22" s="82" t="e">
        <f t="shared" ca="1" si="15"/>
        <v>#VALUE!</v>
      </c>
      <c r="AY22" s="127" t="e">
        <f t="shared" ca="1" si="16"/>
        <v>#DIV/0!</v>
      </c>
      <c r="AZ22" s="171" t="e">
        <f ca="1">ROUND(Mass_2_2!Q8,AX22)</f>
        <v>#VALUE!</v>
      </c>
      <c r="BA22" s="171" t="e">
        <f ca="1">ROUND(Mass_2_2!R8,AX22)</f>
        <v>#VALUE!</v>
      </c>
      <c r="BB22" s="171" t="e">
        <f t="shared" ca="1" si="17"/>
        <v>#VALUE!</v>
      </c>
      <c r="BC22" s="155" t="str">
        <f t="shared" ca="1" si="32"/>
        <v>PASS</v>
      </c>
      <c r="BE22" s="124" t="e">
        <f ca="1">OFFSET(AD$2,MATCH(Mass_2_2!O8,AC$3:AC$13,0),0)</f>
        <v>#N/A</v>
      </c>
      <c r="BF22" s="124" t="e">
        <f>VLOOKUP(Mass_2_2!M8,AC$3:AD$13,2,FALSE)</f>
        <v>#N/A</v>
      </c>
    </row>
    <row r="23" spans="2:58" ht="18" customHeight="1">
      <c r="B23" s="82">
        <v>5</v>
      </c>
      <c r="C23" s="82">
        <f>IF(TYPE(VALUE(Mass_2_2!A9))=16,Mass_2_2!A9,VALUE(Mass_2_2!A9))</f>
        <v>0</v>
      </c>
      <c r="D23" s="127">
        <f>Mass_2_2!B9</f>
        <v>0</v>
      </c>
      <c r="E23" s="127">
        <f>Mass_2_2!C9</f>
        <v>0</v>
      </c>
      <c r="F23" s="127">
        <f>Mass_2_2!D9</f>
        <v>0</v>
      </c>
      <c r="G23" s="127">
        <f>Mass_2_2!E9</f>
        <v>0</v>
      </c>
      <c r="H23" s="82" t="str">
        <f>IF(Mass_2_2!G9="","",Mass_2_2!G9)</f>
        <v/>
      </c>
      <c r="I23" s="127">
        <f>Mass_2_2!H9</f>
        <v>0</v>
      </c>
      <c r="J23" s="127">
        <f>Mass_2_2!I9</f>
        <v>0</v>
      </c>
      <c r="K23" s="83" t="e">
        <f t="shared" ca="1" si="18"/>
        <v>#DIV/0!</v>
      </c>
      <c r="L23" s="174" t="e">
        <f t="shared" ca="1" si="19"/>
        <v>#DIV/0!</v>
      </c>
      <c r="M23" s="134" t="e">
        <f t="shared" ca="1" si="20"/>
        <v>#DIV/0!</v>
      </c>
      <c r="N23" s="82">
        <f>Mass_2_2!A113</f>
        <v>0</v>
      </c>
      <c r="O23" s="82">
        <f>Mass_2_2!B113</f>
        <v>0</v>
      </c>
      <c r="P23" s="82" t="e">
        <f t="shared" si="21"/>
        <v>#DIV/0!</v>
      </c>
      <c r="Q23" s="82">
        <f>Mass_2_2!D113</f>
        <v>0</v>
      </c>
      <c r="R23" s="82">
        <f>Mass_2_2!E113</f>
        <v>0</v>
      </c>
      <c r="S23" s="82">
        <f>Mass_2_2!F113</f>
        <v>0</v>
      </c>
      <c r="T23" s="82">
        <f>Mass_2_2!G113</f>
        <v>0</v>
      </c>
      <c r="U23" s="82" t="e">
        <f t="shared" si="22"/>
        <v>#DIV/0!</v>
      </c>
      <c r="V23" s="82">
        <f>Mass_2_2!H113</f>
        <v>0</v>
      </c>
      <c r="W23" s="82">
        <f>Mass_2_2!I113</f>
        <v>0</v>
      </c>
      <c r="X23" s="82">
        <f>Mass_2_2!J113</f>
        <v>0</v>
      </c>
      <c r="Y23" s="82">
        <f>Mass_2_2!L113</f>
        <v>0</v>
      </c>
      <c r="Z23" s="82">
        <f>Mass_2_2!M113</f>
        <v>0</v>
      </c>
      <c r="AA23" s="82">
        <f>Mass_2_2!M9</f>
        <v>0</v>
      </c>
      <c r="AB23" s="46"/>
      <c r="AC23" s="82" t="b">
        <f>IF(Mass_2_2!A9="",FALSE,TRUE)</f>
        <v>0</v>
      </c>
      <c r="AD23" s="128" t="e">
        <f t="shared" ca="1" si="23"/>
        <v>#DIV/0!</v>
      </c>
      <c r="AE23" s="128" t="e">
        <f t="shared" ca="1" si="24"/>
        <v>#DIV/0!</v>
      </c>
      <c r="AF23" s="82">
        <f t="shared" si="25"/>
        <v>1</v>
      </c>
      <c r="AG23" s="128" t="e">
        <f t="shared" ca="1" si="26"/>
        <v>#DIV/0!</v>
      </c>
      <c r="AH23" s="128" t="e">
        <f t="shared" ca="1" si="27"/>
        <v>#DIV/0!</v>
      </c>
      <c r="AI23" s="82" t="str">
        <f t="shared" ca="1" si="5"/>
        <v>소수점</v>
      </c>
      <c r="AJ23" s="127" t="e">
        <f t="shared" ca="1" si="28"/>
        <v>#DIV/0!</v>
      </c>
      <c r="AK23" s="167" t="e">
        <f t="shared" ca="1" si="6"/>
        <v>#N/A</v>
      </c>
      <c r="AL23" s="167" t="e">
        <f t="shared" ca="1" si="7"/>
        <v>#VALUE!</v>
      </c>
      <c r="AM23" s="82" t="e">
        <f t="shared" ca="1" si="8"/>
        <v>#VALUE!</v>
      </c>
      <c r="AN23" s="82" t="e">
        <f t="shared" ca="1" si="9"/>
        <v>#N/A</v>
      </c>
      <c r="AO23" s="82" t="str">
        <f t="shared" si="10"/>
        <v>0</v>
      </c>
      <c r="AP23" s="82" t="e">
        <f t="shared" ca="1" si="11"/>
        <v>#VALUE!</v>
      </c>
      <c r="AQ23" s="82" t="e">
        <f t="shared" ca="1" si="12"/>
        <v>#DIV/0!</v>
      </c>
      <c r="AR23" s="82" t="e">
        <f t="shared" ca="1" si="29"/>
        <v>#DIV/0!</v>
      </c>
      <c r="AS23" s="82" t="e">
        <f t="shared" ca="1" si="13"/>
        <v>#DIV/0!</v>
      </c>
      <c r="AT23" s="157" t="e">
        <f t="shared" ca="1" si="14"/>
        <v>#DIV/0!</v>
      </c>
      <c r="AU23" s="157" t="e">
        <f t="shared" ca="1" si="30"/>
        <v>#DIV/0!</v>
      </c>
      <c r="AV23" s="157" t="str">
        <f t="shared" ca="1" si="31"/>
        <v/>
      </c>
      <c r="AW23" s="278"/>
      <c r="AX23" s="82" t="e">
        <f t="shared" ca="1" si="15"/>
        <v>#VALUE!</v>
      </c>
      <c r="AY23" s="127" t="e">
        <f t="shared" ca="1" si="16"/>
        <v>#DIV/0!</v>
      </c>
      <c r="AZ23" s="171" t="e">
        <f ca="1">ROUND(Mass_2_2!Q9,AX23)</f>
        <v>#VALUE!</v>
      </c>
      <c r="BA23" s="171" t="e">
        <f ca="1">ROUND(Mass_2_2!R9,AX23)</f>
        <v>#VALUE!</v>
      </c>
      <c r="BB23" s="171" t="e">
        <f t="shared" ca="1" si="17"/>
        <v>#VALUE!</v>
      </c>
      <c r="BC23" s="155" t="str">
        <f t="shared" ca="1" si="32"/>
        <v>PASS</v>
      </c>
      <c r="BE23" s="124" t="e">
        <f ca="1">OFFSET(AD$2,MATCH(Mass_2_2!O9,AC$3:AC$13,0),0)</f>
        <v>#N/A</v>
      </c>
      <c r="BF23" s="124" t="e">
        <f>VLOOKUP(Mass_2_2!M9,AC$3:AD$13,2,FALSE)</f>
        <v>#N/A</v>
      </c>
    </row>
    <row r="24" spans="2:58" ht="18" customHeight="1">
      <c r="B24" s="82">
        <v>6</v>
      </c>
      <c r="C24" s="82">
        <f>IF(TYPE(VALUE(Mass_2_2!A10))=16,Mass_2_2!A10,VALUE(Mass_2_2!A10))</f>
        <v>0</v>
      </c>
      <c r="D24" s="127">
        <f>Mass_2_2!B10</f>
        <v>0</v>
      </c>
      <c r="E24" s="127">
        <f>Mass_2_2!C10</f>
        <v>0</v>
      </c>
      <c r="F24" s="127">
        <f>Mass_2_2!D10</f>
        <v>0</v>
      </c>
      <c r="G24" s="127">
        <f>Mass_2_2!E10</f>
        <v>0</v>
      </c>
      <c r="H24" s="82" t="str">
        <f>IF(Mass_2_2!G10="","",Mass_2_2!G10)</f>
        <v/>
      </c>
      <c r="I24" s="127">
        <f>Mass_2_2!H10</f>
        <v>0</v>
      </c>
      <c r="J24" s="127">
        <f>Mass_2_2!I10</f>
        <v>0</v>
      </c>
      <c r="K24" s="83" t="e">
        <f t="shared" ca="1" si="18"/>
        <v>#DIV/0!</v>
      </c>
      <c r="L24" s="174" t="e">
        <f t="shared" ca="1" si="19"/>
        <v>#DIV/0!</v>
      </c>
      <c r="M24" s="134" t="e">
        <f t="shared" ca="1" si="20"/>
        <v>#DIV/0!</v>
      </c>
      <c r="N24" s="82">
        <f>Mass_2_2!A114</f>
        <v>0</v>
      </c>
      <c r="O24" s="82">
        <f>Mass_2_2!B114</f>
        <v>0</v>
      </c>
      <c r="P24" s="82" t="e">
        <f t="shared" si="21"/>
        <v>#DIV/0!</v>
      </c>
      <c r="Q24" s="82">
        <f>Mass_2_2!D114</f>
        <v>0</v>
      </c>
      <c r="R24" s="82">
        <f>Mass_2_2!E114</f>
        <v>0</v>
      </c>
      <c r="S24" s="82">
        <f>Mass_2_2!F114</f>
        <v>0</v>
      </c>
      <c r="T24" s="82">
        <f>Mass_2_2!G114</f>
        <v>0</v>
      </c>
      <c r="U24" s="82" t="e">
        <f t="shared" si="22"/>
        <v>#DIV/0!</v>
      </c>
      <c r="V24" s="82">
        <f>Mass_2_2!H114</f>
        <v>0</v>
      </c>
      <c r="W24" s="82">
        <f>Mass_2_2!I114</f>
        <v>0</v>
      </c>
      <c r="X24" s="82">
        <f>Mass_2_2!J114</f>
        <v>0</v>
      </c>
      <c r="Y24" s="82">
        <f>Mass_2_2!L114</f>
        <v>0</v>
      </c>
      <c r="Z24" s="82">
        <f>Mass_2_2!M114</f>
        <v>0</v>
      </c>
      <c r="AA24" s="82">
        <f>Mass_2_2!M10</f>
        <v>0</v>
      </c>
      <c r="AB24" s="46"/>
      <c r="AC24" s="82" t="b">
        <f>IF(Mass_2_2!A10="",FALSE,TRUE)</f>
        <v>0</v>
      </c>
      <c r="AD24" s="128" t="e">
        <f t="shared" ca="1" si="23"/>
        <v>#DIV/0!</v>
      </c>
      <c r="AE24" s="128" t="e">
        <f t="shared" ca="1" si="24"/>
        <v>#DIV/0!</v>
      </c>
      <c r="AF24" s="82">
        <f t="shared" si="25"/>
        <v>1</v>
      </c>
      <c r="AG24" s="128" t="e">
        <f t="shared" ca="1" si="26"/>
        <v>#DIV/0!</v>
      </c>
      <c r="AH24" s="128" t="e">
        <f t="shared" ca="1" si="27"/>
        <v>#DIV/0!</v>
      </c>
      <c r="AI24" s="82" t="str">
        <f t="shared" ca="1" si="5"/>
        <v>소수점</v>
      </c>
      <c r="AJ24" s="127" t="e">
        <f t="shared" ca="1" si="28"/>
        <v>#DIV/0!</v>
      </c>
      <c r="AK24" s="167" t="e">
        <f t="shared" ca="1" si="6"/>
        <v>#N/A</v>
      </c>
      <c r="AL24" s="167" t="e">
        <f t="shared" ca="1" si="7"/>
        <v>#VALUE!</v>
      </c>
      <c r="AM24" s="82" t="e">
        <f t="shared" ca="1" si="8"/>
        <v>#VALUE!</v>
      </c>
      <c r="AN24" s="82" t="e">
        <f t="shared" ca="1" si="9"/>
        <v>#N/A</v>
      </c>
      <c r="AO24" s="82" t="str">
        <f t="shared" si="10"/>
        <v>0</v>
      </c>
      <c r="AP24" s="82" t="e">
        <f t="shared" ca="1" si="11"/>
        <v>#VALUE!</v>
      </c>
      <c r="AQ24" s="82" t="e">
        <f t="shared" ca="1" si="12"/>
        <v>#DIV/0!</v>
      </c>
      <c r="AR24" s="82" t="e">
        <f t="shared" ca="1" si="29"/>
        <v>#DIV/0!</v>
      </c>
      <c r="AS24" s="82" t="e">
        <f t="shared" ca="1" si="13"/>
        <v>#DIV/0!</v>
      </c>
      <c r="AT24" s="157" t="e">
        <f t="shared" ca="1" si="14"/>
        <v>#DIV/0!</v>
      </c>
      <c r="AU24" s="157" t="e">
        <f t="shared" ca="1" si="30"/>
        <v>#DIV/0!</v>
      </c>
      <c r="AV24" s="157" t="str">
        <f t="shared" ca="1" si="31"/>
        <v/>
      </c>
      <c r="AW24" s="278"/>
      <c r="AX24" s="82" t="e">
        <f t="shared" ca="1" si="15"/>
        <v>#VALUE!</v>
      </c>
      <c r="AY24" s="127" t="e">
        <f t="shared" ca="1" si="16"/>
        <v>#DIV/0!</v>
      </c>
      <c r="AZ24" s="171" t="e">
        <f ca="1">ROUND(Mass_2_2!Q10,AX24)</f>
        <v>#VALUE!</v>
      </c>
      <c r="BA24" s="171" t="e">
        <f ca="1">ROUND(Mass_2_2!R10,AX24)</f>
        <v>#VALUE!</v>
      </c>
      <c r="BB24" s="171" t="e">
        <f t="shared" ca="1" si="17"/>
        <v>#VALUE!</v>
      </c>
      <c r="BC24" s="155" t="str">
        <f t="shared" ca="1" si="32"/>
        <v>PASS</v>
      </c>
      <c r="BE24" s="124" t="e">
        <f ca="1">OFFSET(AD$2,MATCH(Mass_2_2!O10,AC$3:AC$13,0),0)</f>
        <v>#N/A</v>
      </c>
      <c r="BF24" s="124" t="e">
        <f>VLOOKUP(Mass_2_2!M10,AC$3:AD$13,2,FALSE)</f>
        <v>#N/A</v>
      </c>
    </row>
    <row r="25" spans="2:58" ht="18" customHeight="1">
      <c r="B25" s="82">
        <v>7</v>
      </c>
      <c r="C25" s="82">
        <f>IF(TYPE(VALUE(Mass_2_2!A11))=16,Mass_2_2!A11,VALUE(Mass_2_2!A11))</f>
        <v>0</v>
      </c>
      <c r="D25" s="127">
        <f>Mass_2_2!B11</f>
        <v>0</v>
      </c>
      <c r="E25" s="127">
        <f>Mass_2_2!C11</f>
        <v>0</v>
      </c>
      <c r="F25" s="127">
        <f>Mass_2_2!D11</f>
        <v>0</v>
      </c>
      <c r="G25" s="127">
        <f>Mass_2_2!E11</f>
        <v>0</v>
      </c>
      <c r="H25" s="82" t="str">
        <f>IF(Mass_2_2!G11="","",Mass_2_2!G11)</f>
        <v/>
      </c>
      <c r="I25" s="127">
        <f>Mass_2_2!H11</f>
        <v>0</v>
      </c>
      <c r="J25" s="127">
        <f>Mass_2_2!I11</f>
        <v>0</v>
      </c>
      <c r="K25" s="83" t="e">
        <f t="shared" ca="1" si="18"/>
        <v>#DIV/0!</v>
      </c>
      <c r="L25" s="174" t="e">
        <f t="shared" ca="1" si="19"/>
        <v>#DIV/0!</v>
      </c>
      <c r="M25" s="134" t="e">
        <f t="shared" ca="1" si="20"/>
        <v>#DIV/0!</v>
      </c>
      <c r="N25" s="82">
        <f>Mass_2_2!A115</f>
        <v>0</v>
      </c>
      <c r="O25" s="82">
        <f>Mass_2_2!B115</f>
        <v>0</v>
      </c>
      <c r="P25" s="82" t="e">
        <f t="shared" si="21"/>
        <v>#DIV/0!</v>
      </c>
      <c r="Q25" s="82">
        <f>Mass_2_2!D115</f>
        <v>0</v>
      </c>
      <c r="R25" s="82">
        <f>Mass_2_2!E115</f>
        <v>0</v>
      </c>
      <c r="S25" s="82">
        <f>Mass_2_2!F115</f>
        <v>0</v>
      </c>
      <c r="T25" s="82">
        <f>Mass_2_2!G115</f>
        <v>0</v>
      </c>
      <c r="U25" s="82" t="e">
        <f t="shared" si="22"/>
        <v>#DIV/0!</v>
      </c>
      <c r="V25" s="82">
        <f>Mass_2_2!H115</f>
        <v>0</v>
      </c>
      <c r="W25" s="82">
        <f>Mass_2_2!I115</f>
        <v>0</v>
      </c>
      <c r="X25" s="82">
        <f>Mass_2_2!J115</f>
        <v>0</v>
      </c>
      <c r="Y25" s="82">
        <f>Mass_2_2!L115</f>
        <v>0</v>
      </c>
      <c r="Z25" s="82">
        <f>Mass_2_2!M115</f>
        <v>0</v>
      </c>
      <c r="AA25" s="82">
        <f>Mass_2_2!M11</f>
        <v>0</v>
      </c>
      <c r="AB25" s="46"/>
      <c r="AC25" s="82" t="b">
        <f>IF(Mass_2_2!A11="",FALSE,TRUE)</f>
        <v>0</v>
      </c>
      <c r="AD25" s="128" t="e">
        <f t="shared" ca="1" si="23"/>
        <v>#DIV/0!</v>
      </c>
      <c r="AE25" s="128" t="e">
        <f t="shared" ca="1" si="24"/>
        <v>#DIV/0!</v>
      </c>
      <c r="AF25" s="82">
        <f t="shared" si="25"/>
        <v>1</v>
      </c>
      <c r="AG25" s="128" t="e">
        <f t="shared" ca="1" si="26"/>
        <v>#DIV/0!</v>
      </c>
      <c r="AH25" s="128" t="e">
        <f t="shared" ca="1" si="27"/>
        <v>#DIV/0!</v>
      </c>
      <c r="AI25" s="82" t="str">
        <f t="shared" ca="1" si="5"/>
        <v>소수점</v>
      </c>
      <c r="AJ25" s="127" t="e">
        <f t="shared" ca="1" si="28"/>
        <v>#DIV/0!</v>
      </c>
      <c r="AK25" s="167" t="e">
        <f t="shared" ca="1" si="6"/>
        <v>#N/A</v>
      </c>
      <c r="AL25" s="167" t="e">
        <f t="shared" ca="1" si="7"/>
        <v>#VALUE!</v>
      </c>
      <c r="AM25" s="82" t="e">
        <f t="shared" ca="1" si="8"/>
        <v>#VALUE!</v>
      </c>
      <c r="AN25" s="82" t="e">
        <f t="shared" ca="1" si="9"/>
        <v>#N/A</v>
      </c>
      <c r="AO25" s="82" t="str">
        <f t="shared" si="10"/>
        <v>0</v>
      </c>
      <c r="AP25" s="82" t="e">
        <f t="shared" ca="1" si="11"/>
        <v>#VALUE!</v>
      </c>
      <c r="AQ25" s="82" t="e">
        <f t="shared" ca="1" si="12"/>
        <v>#DIV/0!</v>
      </c>
      <c r="AR25" s="82" t="e">
        <f t="shared" ca="1" si="29"/>
        <v>#DIV/0!</v>
      </c>
      <c r="AS25" s="82" t="e">
        <f t="shared" ca="1" si="13"/>
        <v>#DIV/0!</v>
      </c>
      <c r="AT25" s="157" t="e">
        <f t="shared" ca="1" si="14"/>
        <v>#DIV/0!</v>
      </c>
      <c r="AU25" s="157" t="e">
        <f t="shared" ca="1" si="30"/>
        <v>#DIV/0!</v>
      </c>
      <c r="AV25" s="157" t="str">
        <f t="shared" ca="1" si="31"/>
        <v/>
      </c>
      <c r="AW25" s="278"/>
      <c r="AX25" s="82" t="e">
        <f t="shared" ca="1" si="15"/>
        <v>#VALUE!</v>
      </c>
      <c r="AY25" s="127" t="e">
        <f t="shared" ca="1" si="16"/>
        <v>#DIV/0!</v>
      </c>
      <c r="AZ25" s="171" t="e">
        <f ca="1">ROUND(Mass_2_2!Q11,AX25)</f>
        <v>#VALUE!</v>
      </c>
      <c r="BA25" s="171" t="e">
        <f ca="1">ROUND(Mass_2_2!R11,AX25)</f>
        <v>#VALUE!</v>
      </c>
      <c r="BB25" s="171" t="e">
        <f t="shared" ca="1" si="17"/>
        <v>#VALUE!</v>
      </c>
      <c r="BC25" s="155" t="str">
        <f t="shared" ca="1" si="32"/>
        <v>PASS</v>
      </c>
      <c r="BE25" s="124" t="e">
        <f ca="1">OFFSET(AD$2,MATCH(Mass_2_2!O11,AC$3:AC$13,0),0)</f>
        <v>#N/A</v>
      </c>
      <c r="BF25" s="124" t="e">
        <f>VLOOKUP(Mass_2_2!M11,AC$3:AD$13,2,FALSE)</f>
        <v>#N/A</v>
      </c>
    </row>
    <row r="26" spans="2:58" ht="18" customHeight="1">
      <c r="B26" s="82">
        <v>8</v>
      </c>
      <c r="C26" s="82">
        <f>IF(TYPE(VALUE(Mass_2_2!A12))=16,Mass_2_2!A12,VALUE(Mass_2_2!A12))</f>
        <v>0</v>
      </c>
      <c r="D26" s="127">
        <f>Mass_2_2!B12</f>
        <v>0</v>
      </c>
      <c r="E26" s="127">
        <f>Mass_2_2!C12</f>
        <v>0</v>
      </c>
      <c r="F26" s="127">
        <f>Mass_2_2!D12</f>
        <v>0</v>
      </c>
      <c r="G26" s="127">
        <f>Mass_2_2!E12</f>
        <v>0</v>
      </c>
      <c r="H26" s="82" t="str">
        <f>IF(Mass_2_2!G12="","",Mass_2_2!G12)</f>
        <v/>
      </c>
      <c r="I26" s="127">
        <f>Mass_2_2!H12</f>
        <v>0</v>
      </c>
      <c r="J26" s="127">
        <f>Mass_2_2!I12</f>
        <v>0</v>
      </c>
      <c r="K26" s="83" t="e">
        <f t="shared" ca="1" si="18"/>
        <v>#DIV/0!</v>
      </c>
      <c r="L26" s="174" t="e">
        <f t="shared" ca="1" si="19"/>
        <v>#DIV/0!</v>
      </c>
      <c r="M26" s="134" t="e">
        <f t="shared" ca="1" si="20"/>
        <v>#DIV/0!</v>
      </c>
      <c r="N26" s="82">
        <f>Mass_2_2!A116</f>
        <v>0</v>
      </c>
      <c r="O26" s="82">
        <f>Mass_2_2!B116</f>
        <v>0</v>
      </c>
      <c r="P26" s="82" t="e">
        <f t="shared" si="21"/>
        <v>#DIV/0!</v>
      </c>
      <c r="Q26" s="82">
        <f>Mass_2_2!D116</f>
        <v>0</v>
      </c>
      <c r="R26" s="82">
        <f>Mass_2_2!E116</f>
        <v>0</v>
      </c>
      <c r="S26" s="82">
        <f>Mass_2_2!F116</f>
        <v>0</v>
      </c>
      <c r="T26" s="82">
        <f>Mass_2_2!G116</f>
        <v>0</v>
      </c>
      <c r="U26" s="82" t="e">
        <f t="shared" si="22"/>
        <v>#DIV/0!</v>
      </c>
      <c r="V26" s="82">
        <f>Mass_2_2!H116</f>
        <v>0</v>
      </c>
      <c r="W26" s="82">
        <f>Mass_2_2!I116</f>
        <v>0</v>
      </c>
      <c r="X26" s="82">
        <f>Mass_2_2!J116</f>
        <v>0</v>
      </c>
      <c r="Y26" s="82">
        <f>Mass_2_2!L116</f>
        <v>0</v>
      </c>
      <c r="Z26" s="82">
        <f>Mass_2_2!M116</f>
        <v>0</v>
      </c>
      <c r="AA26" s="82">
        <f>Mass_2_2!M12</f>
        <v>0</v>
      </c>
      <c r="AB26" s="46"/>
      <c r="AC26" s="82" t="b">
        <f>IF(Mass_2_2!A12="",FALSE,TRUE)</f>
        <v>0</v>
      </c>
      <c r="AD26" s="128" t="e">
        <f t="shared" ca="1" si="23"/>
        <v>#DIV/0!</v>
      </c>
      <c r="AE26" s="128" t="e">
        <f t="shared" ca="1" si="24"/>
        <v>#DIV/0!</v>
      </c>
      <c r="AF26" s="82">
        <f t="shared" si="25"/>
        <v>1</v>
      </c>
      <c r="AG26" s="128" t="e">
        <f t="shared" ca="1" si="26"/>
        <v>#DIV/0!</v>
      </c>
      <c r="AH26" s="128" t="e">
        <f t="shared" ca="1" si="27"/>
        <v>#DIV/0!</v>
      </c>
      <c r="AI26" s="82" t="str">
        <f t="shared" ca="1" si="5"/>
        <v>소수점</v>
      </c>
      <c r="AJ26" s="127" t="e">
        <f t="shared" ca="1" si="28"/>
        <v>#DIV/0!</v>
      </c>
      <c r="AK26" s="167" t="e">
        <f t="shared" ca="1" si="6"/>
        <v>#N/A</v>
      </c>
      <c r="AL26" s="167" t="e">
        <f t="shared" ca="1" si="7"/>
        <v>#VALUE!</v>
      </c>
      <c r="AM26" s="82" t="e">
        <f t="shared" ca="1" si="8"/>
        <v>#VALUE!</v>
      </c>
      <c r="AN26" s="82" t="e">
        <f t="shared" ca="1" si="9"/>
        <v>#N/A</v>
      </c>
      <c r="AO26" s="82" t="str">
        <f t="shared" si="10"/>
        <v>0</v>
      </c>
      <c r="AP26" s="82" t="e">
        <f t="shared" ca="1" si="11"/>
        <v>#VALUE!</v>
      </c>
      <c r="AQ26" s="82" t="e">
        <f t="shared" ca="1" si="12"/>
        <v>#DIV/0!</v>
      </c>
      <c r="AR26" s="82" t="e">
        <f t="shared" ca="1" si="29"/>
        <v>#DIV/0!</v>
      </c>
      <c r="AS26" s="82" t="e">
        <f t="shared" ca="1" si="13"/>
        <v>#DIV/0!</v>
      </c>
      <c r="AT26" s="157" t="e">
        <f t="shared" ca="1" si="14"/>
        <v>#DIV/0!</v>
      </c>
      <c r="AU26" s="157" t="e">
        <f t="shared" ca="1" si="30"/>
        <v>#DIV/0!</v>
      </c>
      <c r="AV26" s="157" t="str">
        <f t="shared" ca="1" si="31"/>
        <v/>
      </c>
      <c r="AW26" s="278"/>
      <c r="AX26" s="82" t="e">
        <f t="shared" ca="1" si="15"/>
        <v>#VALUE!</v>
      </c>
      <c r="AY26" s="127" t="e">
        <f t="shared" ca="1" si="16"/>
        <v>#DIV/0!</v>
      </c>
      <c r="AZ26" s="171" t="e">
        <f ca="1">ROUND(Mass_2_2!Q12,AX26)</f>
        <v>#VALUE!</v>
      </c>
      <c r="BA26" s="171" t="e">
        <f ca="1">ROUND(Mass_2_2!R12,AX26)</f>
        <v>#VALUE!</v>
      </c>
      <c r="BB26" s="171" t="e">
        <f t="shared" ca="1" si="17"/>
        <v>#VALUE!</v>
      </c>
      <c r="BC26" s="155" t="str">
        <f t="shared" ca="1" si="32"/>
        <v>PASS</v>
      </c>
      <c r="BE26" s="124" t="e">
        <f ca="1">OFFSET(AD$2,MATCH(Mass_2_2!O12,AC$3:AC$13,0),0)</f>
        <v>#N/A</v>
      </c>
      <c r="BF26" s="124" t="e">
        <f>VLOOKUP(Mass_2_2!M12,AC$3:AD$13,2,FALSE)</f>
        <v>#N/A</v>
      </c>
    </row>
    <row r="27" spans="2:58" ht="18" customHeight="1">
      <c r="B27" s="82">
        <v>9</v>
      </c>
      <c r="C27" s="82">
        <f>IF(TYPE(VALUE(Mass_2_2!A13))=16,Mass_2_2!A13,VALUE(Mass_2_2!A13))</f>
        <v>0</v>
      </c>
      <c r="D27" s="127">
        <f>Mass_2_2!B13</f>
        <v>0</v>
      </c>
      <c r="E27" s="127">
        <f>Mass_2_2!C13</f>
        <v>0</v>
      </c>
      <c r="F27" s="127">
        <f>Mass_2_2!D13</f>
        <v>0</v>
      </c>
      <c r="G27" s="127">
        <f>Mass_2_2!E13</f>
        <v>0</v>
      </c>
      <c r="H27" s="82" t="str">
        <f>IF(Mass_2_2!G13="","",Mass_2_2!G13)</f>
        <v/>
      </c>
      <c r="I27" s="127">
        <f>Mass_2_2!H13</f>
        <v>0</v>
      </c>
      <c r="J27" s="127">
        <f>Mass_2_2!I13</f>
        <v>0</v>
      </c>
      <c r="K27" s="83" t="e">
        <f t="shared" ca="1" si="18"/>
        <v>#DIV/0!</v>
      </c>
      <c r="L27" s="174" t="e">
        <f t="shared" ca="1" si="19"/>
        <v>#DIV/0!</v>
      </c>
      <c r="M27" s="134" t="e">
        <f t="shared" ca="1" si="20"/>
        <v>#DIV/0!</v>
      </c>
      <c r="N27" s="82">
        <f>Mass_2_2!A117</f>
        <v>0</v>
      </c>
      <c r="O27" s="82">
        <f>Mass_2_2!B117</f>
        <v>0</v>
      </c>
      <c r="P27" s="82" t="e">
        <f t="shared" si="21"/>
        <v>#DIV/0!</v>
      </c>
      <c r="Q27" s="82">
        <f>Mass_2_2!D117</f>
        <v>0</v>
      </c>
      <c r="R27" s="82">
        <f>Mass_2_2!E117</f>
        <v>0</v>
      </c>
      <c r="S27" s="82">
        <f>Mass_2_2!F117</f>
        <v>0</v>
      </c>
      <c r="T27" s="82">
        <f>Mass_2_2!G117</f>
        <v>0</v>
      </c>
      <c r="U27" s="82" t="e">
        <f t="shared" si="22"/>
        <v>#DIV/0!</v>
      </c>
      <c r="V27" s="82">
        <f>Mass_2_2!H117</f>
        <v>0</v>
      </c>
      <c r="W27" s="82">
        <f>Mass_2_2!I117</f>
        <v>0</v>
      </c>
      <c r="X27" s="82">
        <f>Mass_2_2!J117</f>
        <v>0</v>
      </c>
      <c r="Y27" s="82">
        <f>Mass_2_2!L117</f>
        <v>0</v>
      </c>
      <c r="Z27" s="82">
        <f>Mass_2_2!M117</f>
        <v>0</v>
      </c>
      <c r="AA27" s="82">
        <f>Mass_2_2!M13</f>
        <v>0</v>
      </c>
      <c r="AB27" s="46"/>
      <c r="AC27" s="82" t="b">
        <f>IF(Mass_2_2!A13="",FALSE,TRUE)</f>
        <v>0</v>
      </c>
      <c r="AD27" s="128" t="e">
        <f t="shared" ca="1" si="23"/>
        <v>#DIV/0!</v>
      </c>
      <c r="AE27" s="128" t="e">
        <f t="shared" ca="1" si="24"/>
        <v>#DIV/0!</v>
      </c>
      <c r="AF27" s="82">
        <f t="shared" si="25"/>
        <v>1</v>
      </c>
      <c r="AG27" s="128" t="e">
        <f t="shared" ca="1" si="26"/>
        <v>#DIV/0!</v>
      </c>
      <c r="AH27" s="128" t="e">
        <f t="shared" ca="1" si="27"/>
        <v>#DIV/0!</v>
      </c>
      <c r="AI27" s="82" t="str">
        <f t="shared" ca="1" si="5"/>
        <v>소수점</v>
      </c>
      <c r="AJ27" s="127" t="e">
        <f t="shared" ca="1" si="28"/>
        <v>#DIV/0!</v>
      </c>
      <c r="AK27" s="167" t="e">
        <f t="shared" ca="1" si="6"/>
        <v>#N/A</v>
      </c>
      <c r="AL27" s="167" t="e">
        <f t="shared" ca="1" si="7"/>
        <v>#VALUE!</v>
      </c>
      <c r="AM27" s="82" t="e">
        <f t="shared" ca="1" si="8"/>
        <v>#VALUE!</v>
      </c>
      <c r="AN27" s="82" t="e">
        <f t="shared" ca="1" si="9"/>
        <v>#N/A</v>
      </c>
      <c r="AO27" s="82" t="str">
        <f t="shared" si="10"/>
        <v>0</v>
      </c>
      <c r="AP27" s="82" t="e">
        <f t="shared" ca="1" si="11"/>
        <v>#VALUE!</v>
      </c>
      <c r="AQ27" s="82" t="e">
        <f t="shared" ca="1" si="12"/>
        <v>#DIV/0!</v>
      </c>
      <c r="AR27" s="82" t="e">
        <f t="shared" ca="1" si="29"/>
        <v>#DIV/0!</v>
      </c>
      <c r="AS27" s="82" t="e">
        <f t="shared" ca="1" si="13"/>
        <v>#DIV/0!</v>
      </c>
      <c r="AT27" s="157" t="e">
        <f t="shared" ca="1" si="14"/>
        <v>#DIV/0!</v>
      </c>
      <c r="AU27" s="157" t="e">
        <f t="shared" ca="1" si="30"/>
        <v>#DIV/0!</v>
      </c>
      <c r="AV27" s="157" t="str">
        <f t="shared" ca="1" si="31"/>
        <v/>
      </c>
      <c r="AW27" s="278"/>
      <c r="AX27" s="82" t="e">
        <f t="shared" ca="1" si="15"/>
        <v>#VALUE!</v>
      </c>
      <c r="AY27" s="127" t="e">
        <f t="shared" ca="1" si="16"/>
        <v>#DIV/0!</v>
      </c>
      <c r="AZ27" s="171" t="e">
        <f ca="1">ROUND(Mass_2_2!Q13,AX27)</f>
        <v>#VALUE!</v>
      </c>
      <c r="BA27" s="171" t="e">
        <f ca="1">ROUND(Mass_2_2!R13,AX27)</f>
        <v>#VALUE!</v>
      </c>
      <c r="BB27" s="171" t="e">
        <f t="shared" ca="1" si="17"/>
        <v>#VALUE!</v>
      </c>
      <c r="BC27" s="155" t="str">
        <f t="shared" ca="1" si="32"/>
        <v>PASS</v>
      </c>
      <c r="BE27" s="124" t="e">
        <f ca="1">OFFSET(AD$2,MATCH(Mass_2_2!O13,AC$3:AC$13,0),0)</f>
        <v>#N/A</v>
      </c>
      <c r="BF27" s="124" t="e">
        <f>VLOOKUP(Mass_2_2!M13,AC$3:AD$13,2,FALSE)</f>
        <v>#N/A</v>
      </c>
    </row>
    <row r="28" spans="2:58" ht="18" customHeight="1">
      <c r="B28" s="82">
        <v>10</v>
      </c>
      <c r="C28" s="82">
        <f>IF(TYPE(VALUE(Mass_2_2!A14))=16,Mass_2_2!A14,VALUE(Mass_2_2!A14))</f>
        <v>0</v>
      </c>
      <c r="D28" s="127">
        <f>Mass_2_2!B14</f>
        <v>0</v>
      </c>
      <c r="E28" s="127">
        <f>Mass_2_2!C14</f>
        <v>0</v>
      </c>
      <c r="F28" s="127">
        <f>Mass_2_2!D14</f>
        <v>0</v>
      </c>
      <c r="G28" s="127">
        <f>Mass_2_2!E14</f>
        <v>0</v>
      </c>
      <c r="H28" s="82" t="str">
        <f>IF(Mass_2_2!G14="","",Mass_2_2!G14)</f>
        <v/>
      </c>
      <c r="I28" s="127">
        <f>Mass_2_2!H14</f>
        <v>0</v>
      </c>
      <c r="J28" s="127">
        <f>Mass_2_2!I14</f>
        <v>0</v>
      </c>
      <c r="K28" s="83" t="e">
        <f t="shared" ca="1" si="18"/>
        <v>#DIV/0!</v>
      </c>
      <c r="L28" s="174" t="e">
        <f t="shared" ca="1" si="19"/>
        <v>#DIV/0!</v>
      </c>
      <c r="M28" s="134" t="e">
        <f t="shared" ca="1" si="20"/>
        <v>#DIV/0!</v>
      </c>
      <c r="N28" s="82">
        <f>Mass_2_2!A118</f>
        <v>0</v>
      </c>
      <c r="O28" s="82">
        <f>Mass_2_2!B118</f>
        <v>0</v>
      </c>
      <c r="P28" s="82" t="e">
        <f t="shared" si="21"/>
        <v>#DIV/0!</v>
      </c>
      <c r="Q28" s="82">
        <f>Mass_2_2!D118</f>
        <v>0</v>
      </c>
      <c r="R28" s="82">
        <f>Mass_2_2!E118</f>
        <v>0</v>
      </c>
      <c r="S28" s="82">
        <f>Mass_2_2!F118</f>
        <v>0</v>
      </c>
      <c r="T28" s="82">
        <f>Mass_2_2!G118</f>
        <v>0</v>
      </c>
      <c r="U28" s="82" t="e">
        <f t="shared" si="22"/>
        <v>#DIV/0!</v>
      </c>
      <c r="V28" s="82">
        <f>Mass_2_2!H118</f>
        <v>0</v>
      </c>
      <c r="W28" s="82">
        <f>Mass_2_2!I118</f>
        <v>0</v>
      </c>
      <c r="X28" s="82">
        <f>Mass_2_2!J118</f>
        <v>0</v>
      </c>
      <c r="Y28" s="82">
        <f>Mass_2_2!L118</f>
        <v>0</v>
      </c>
      <c r="Z28" s="82">
        <f>Mass_2_2!M118</f>
        <v>0</v>
      </c>
      <c r="AA28" s="82">
        <f>Mass_2_2!M14</f>
        <v>0</v>
      </c>
      <c r="AB28" s="46"/>
      <c r="AC28" s="82" t="b">
        <f>IF(Mass_2_2!A14="",FALSE,TRUE)</f>
        <v>0</v>
      </c>
      <c r="AD28" s="128" t="e">
        <f t="shared" ca="1" si="23"/>
        <v>#DIV/0!</v>
      </c>
      <c r="AE28" s="128" t="e">
        <f t="shared" ca="1" si="24"/>
        <v>#DIV/0!</v>
      </c>
      <c r="AF28" s="82">
        <f t="shared" si="25"/>
        <v>1</v>
      </c>
      <c r="AG28" s="128" t="e">
        <f t="shared" ca="1" si="26"/>
        <v>#DIV/0!</v>
      </c>
      <c r="AH28" s="128" t="e">
        <f t="shared" ca="1" si="27"/>
        <v>#DIV/0!</v>
      </c>
      <c r="AI28" s="82" t="str">
        <f t="shared" ca="1" si="5"/>
        <v>소수점</v>
      </c>
      <c r="AJ28" s="127" t="e">
        <f t="shared" ca="1" si="28"/>
        <v>#DIV/0!</v>
      </c>
      <c r="AK28" s="167" t="e">
        <f t="shared" ca="1" si="6"/>
        <v>#N/A</v>
      </c>
      <c r="AL28" s="167" t="e">
        <f t="shared" ca="1" si="7"/>
        <v>#VALUE!</v>
      </c>
      <c r="AM28" s="82" t="e">
        <f t="shared" ca="1" si="8"/>
        <v>#VALUE!</v>
      </c>
      <c r="AN28" s="82" t="e">
        <f t="shared" ca="1" si="9"/>
        <v>#N/A</v>
      </c>
      <c r="AO28" s="82" t="str">
        <f t="shared" si="10"/>
        <v>0</v>
      </c>
      <c r="AP28" s="82" t="e">
        <f t="shared" ca="1" si="11"/>
        <v>#VALUE!</v>
      </c>
      <c r="AQ28" s="82" t="e">
        <f t="shared" ca="1" si="12"/>
        <v>#DIV/0!</v>
      </c>
      <c r="AR28" s="82" t="e">
        <f t="shared" ca="1" si="29"/>
        <v>#DIV/0!</v>
      </c>
      <c r="AS28" s="82" t="e">
        <f t="shared" ca="1" si="13"/>
        <v>#DIV/0!</v>
      </c>
      <c r="AT28" s="157" t="e">
        <f t="shared" ca="1" si="14"/>
        <v>#DIV/0!</v>
      </c>
      <c r="AU28" s="157" t="e">
        <f t="shared" ca="1" si="30"/>
        <v>#DIV/0!</v>
      </c>
      <c r="AV28" s="157" t="str">
        <f t="shared" ca="1" si="31"/>
        <v/>
      </c>
      <c r="AW28" s="278"/>
      <c r="AX28" s="82" t="e">
        <f t="shared" ca="1" si="15"/>
        <v>#VALUE!</v>
      </c>
      <c r="AY28" s="127" t="e">
        <f t="shared" ca="1" si="16"/>
        <v>#DIV/0!</v>
      </c>
      <c r="AZ28" s="171" t="e">
        <f ca="1">ROUND(Mass_2_2!Q14,AX28)</f>
        <v>#VALUE!</v>
      </c>
      <c r="BA28" s="171" t="e">
        <f ca="1">ROUND(Mass_2_2!R14,AX28)</f>
        <v>#VALUE!</v>
      </c>
      <c r="BB28" s="171" t="e">
        <f t="shared" ca="1" si="17"/>
        <v>#VALUE!</v>
      </c>
      <c r="BC28" s="155" t="str">
        <f t="shared" ca="1" si="32"/>
        <v>PASS</v>
      </c>
      <c r="BE28" s="124" t="e">
        <f ca="1">OFFSET(AD$2,MATCH(Mass_2_2!O14,AC$3:AC$13,0),0)</f>
        <v>#N/A</v>
      </c>
      <c r="BF28" s="124" t="e">
        <f>VLOOKUP(Mass_2_2!M14,AC$3:AD$13,2,FALSE)</f>
        <v>#N/A</v>
      </c>
    </row>
    <row r="29" spans="2:58" ht="18" customHeight="1">
      <c r="B29" s="82">
        <v>11</v>
      </c>
      <c r="C29" s="82">
        <f>IF(TYPE(VALUE(Mass_2_2!A15))=16,Mass_2_2!A15,VALUE(Mass_2_2!A15))</f>
        <v>0</v>
      </c>
      <c r="D29" s="127">
        <f>Mass_2_2!B15</f>
        <v>0</v>
      </c>
      <c r="E29" s="127">
        <f>Mass_2_2!C15</f>
        <v>0</v>
      </c>
      <c r="F29" s="127">
        <f>Mass_2_2!D15</f>
        <v>0</v>
      </c>
      <c r="G29" s="127">
        <f>Mass_2_2!E15</f>
        <v>0</v>
      </c>
      <c r="H29" s="82" t="str">
        <f>IF(Mass_2_2!G15="","",Mass_2_2!G15)</f>
        <v/>
      </c>
      <c r="I29" s="127">
        <f>Mass_2_2!H15</f>
        <v>0</v>
      </c>
      <c r="J29" s="127">
        <f>Mass_2_2!I15</f>
        <v>0</v>
      </c>
      <c r="K29" s="83" t="e">
        <f t="shared" ca="1" si="18"/>
        <v>#DIV/0!</v>
      </c>
      <c r="L29" s="174" t="e">
        <f t="shared" ca="1" si="19"/>
        <v>#DIV/0!</v>
      </c>
      <c r="M29" s="134" t="e">
        <f t="shared" ca="1" si="20"/>
        <v>#DIV/0!</v>
      </c>
      <c r="N29" s="82">
        <f>Mass_2_2!A119</f>
        <v>0</v>
      </c>
      <c r="O29" s="82">
        <f>Mass_2_2!B119</f>
        <v>0</v>
      </c>
      <c r="P29" s="82" t="e">
        <f t="shared" si="21"/>
        <v>#DIV/0!</v>
      </c>
      <c r="Q29" s="82">
        <f>Mass_2_2!D119</f>
        <v>0</v>
      </c>
      <c r="R29" s="82">
        <f>Mass_2_2!E119</f>
        <v>0</v>
      </c>
      <c r="S29" s="82">
        <f>Mass_2_2!F119</f>
        <v>0</v>
      </c>
      <c r="T29" s="82">
        <f>Mass_2_2!G119</f>
        <v>0</v>
      </c>
      <c r="U29" s="82" t="e">
        <f t="shared" si="22"/>
        <v>#DIV/0!</v>
      </c>
      <c r="V29" s="82">
        <f>Mass_2_2!H119</f>
        <v>0</v>
      </c>
      <c r="W29" s="82">
        <f>Mass_2_2!I119</f>
        <v>0</v>
      </c>
      <c r="X29" s="82">
        <f>Mass_2_2!J119</f>
        <v>0</v>
      </c>
      <c r="Y29" s="82">
        <f>Mass_2_2!L119</f>
        <v>0</v>
      </c>
      <c r="Z29" s="82">
        <f>Mass_2_2!M119</f>
        <v>0</v>
      </c>
      <c r="AA29" s="82">
        <f>Mass_2_2!M15</f>
        <v>0</v>
      </c>
      <c r="AB29" s="46"/>
      <c r="AC29" s="82" t="b">
        <f>IF(Mass_2_2!A15="",FALSE,TRUE)</f>
        <v>0</v>
      </c>
      <c r="AD29" s="128" t="e">
        <f t="shared" ca="1" si="23"/>
        <v>#DIV/0!</v>
      </c>
      <c r="AE29" s="128" t="e">
        <f t="shared" ca="1" si="24"/>
        <v>#DIV/0!</v>
      </c>
      <c r="AF29" s="82">
        <f t="shared" si="25"/>
        <v>1</v>
      </c>
      <c r="AG29" s="128" t="e">
        <f t="shared" ca="1" si="26"/>
        <v>#DIV/0!</v>
      </c>
      <c r="AH29" s="128" t="e">
        <f t="shared" ca="1" si="27"/>
        <v>#DIV/0!</v>
      </c>
      <c r="AI29" s="82" t="str">
        <f t="shared" ca="1" si="5"/>
        <v>소수점</v>
      </c>
      <c r="AJ29" s="127" t="e">
        <f t="shared" ca="1" si="28"/>
        <v>#DIV/0!</v>
      </c>
      <c r="AK29" s="167" t="e">
        <f t="shared" ca="1" si="6"/>
        <v>#N/A</v>
      </c>
      <c r="AL29" s="167" t="e">
        <f t="shared" ca="1" si="7"/>
        <v>#VALUE!</v>
      </c>
      <c r="AM29" s="82" t="e">
        <f t="shared" ca="1" si="8"/>
        <v>#VALUE!</v>
      </c>
      <c r="AN29" s="82" t="e">
        <f t="shared" ca="1" si="9"/>
        <v>#N/A</v>
      </c>
      <c r="AO29" s="82" t="str">
        <f t="shared" si="10"/>
        <v>0</v>
      </c>
      <c r="AP29" s="82" t="e">
        <f t="shared" ca="1" si="11"/>
        <v>#VALUE!</v>
      </c>
      <c r="AQ29" s="82" t="e">
        <f t="shared" ca="1" si="12"/>
        <v>#DIV/0!</v>
      </c>
      <c r="AR29" s="82" t="e">
        <f t="shared" ca="1" si="29"/>
        <v>#DIV/0!</v>
      </c>
      <c r="AS29" s="82" t="e">
        <f t="shared" ca="1" si="13"/>
        <v>#DIV/0!</v>
      </c>
      <c r="AT29" s="157" t="e">
        <f t="shared" ca="1" si="14"/>
        <v>#DIV/0!</v>
      </c>
      <c r="AU29" s="157" t="e">
        <f t="shared" ca="1" si="30"/>
        <v>#DIV/0!</v>
      </c>
      <c r="AV29" s="157" t="str">
        <f t="shared" ca="1" si="31"/>
        <v/>
      </c>
      <c r="AW29" s="278"/>
      <c r="AX29" s="82" t="e">
        <f t="shared" ca="1" si="15"/>
        <v>#VALUE!</v>
      </c>
      <c r="AY29" s="127" t="e">
        <f t="shared" ca="1" si="16"/>
        <v>#DIV/0!</v>
      </c>
      <c r="AZ29" s="171" t="e">
        <f ca="1">ROUND(Mass_2_2!Q15,AX29)</f>
        <v>#VALUE!</v>
      </c>
      <c r="BA29" s="171" t="e">
        <f ca="1">ROUND(Mass_2_2!R15,AX29)</f>
        <v>#VALUE!</v>
      </c>
      <c r="BB29" s="171" t="e">
        <f t="shared" ca="1" si="17"/>
        <v>#VALUE!</v>
      </c>
      <c r="BC29" s="155" t="str">
        <f t="shared" ca="1" si="32"/>
        <v>PASS</v>
      </c>
      <c r="BE29" s="124" t="e">
        <f ca="1">OFFSET(AD$2,MATCH(Mass_2_2!O15,AC$3:AC$13,0),0)</f>
        <v>#N/A</v>
      </c>
      <c r="BF29" s="124" t="e">
        <f>VLOOKUP(Mass_2_2!M15,AC$3:AD$13,2,FALSE)</f>
        <v>#N/A</v>
      </c>
    </row>
    <row r="30" spans="2:58" ht="18" customHeight="1">
      <c r="B30" s="82">
        <v>12</v>
      </c>
      <c r="C30" s="82">
        <f>IF(TYPE(VALUE(Mass_2_2!A16))=16,Mass_2_2!A16,VALUE(Mass_2_2!A16))</f>
        <v>0</v>
      </c>
      <c r="D30" s="127">
        <f>Mass_2_2!B16</f>
        <v>0</v>
      </c>
      <c r="E30" s="127">
        <f>Mass_2_2!C16</f>
        <v>0</v>
      </c>
      <c r="F30" s="127">
        <f>Mass_2_2!D16</f>
        <v>0</v>
      </c>
      <c r="G30" s="127">
        <f>Mass_2_2!E16</f>
        <v>0</v>
      </c>
      <c r="H30" s="82" t="str">
        <f>IF(Mass_2_2!G16="","",Mass_2_2!G16)</f>
        <v/>
      </c>
      <c r="I30" s="127">
        <f>Mass_2_2!H16</f>
        <v>0</v>
      </c>
      <c r="J30" s="127">
        <f>Mass_2_2!I16</f>
        <v>0</v>
      </c>
      <c r="K30" s="83" t="e">
        <f t="shared" ca="1" si="18"/>
        <v>#DIV/0!</v>
      </c>
      <c r="L30" s="174" t="e">
        <f t="shared" ca="1" si="19"/>
        <v>#DIV/0!</v>
      </c>
      <c r="M30" s="134" t="e">
        <f t="shared" ca="1" si="20"/>
        <v>#DIV/0!</v>
      </c>
      <c r="N30" s="82">
        <f>Mass_2_2!A120</f>
        <v>0</v>
      </c>
      <c r="O30" s="82">
        <f>Mass_2_2!B120</f>
        <v>0</v>
      </c>
      <c r="P30" s="82" t="e">
        <f t="shared" si="21"/>
        <v>#DIV/0!</v>
      </c>
      <c r="Q30" s="82">
        <f>Mass_2_2!D120</f>
        <v>0</v>
      </c>
      <c r="R30" s="82">
        <f>Mass_2_2!E120</f>
        <v>0</v>
      </c>
      <c r="S30" s="82">
        <f>Mass_2_2!F120</f>
        <v>0</v>
      </c>
      <c r="T30" s="82">
        <f>Mass_2_2!G120</f>
        <v>0</v>
      </c>
      <c r="U30" s="82" t="e">
        <f t="shared" si="22"/>
        <v>#DIV/0!</v>
      </c>
      <c r="V30" s="82">
        <f>Mass_2_2!H120</f>
        <v>0</v>
      </c>
      <c r="W30" s="82">
        <f>Mass_2_2!I120</f>
        <v>0</v>
      </c>
      <c r="X30" s="82">
        <f>Mass_2_2!J120</f>
        <v>0</v>
      </c>
      <c r="Y30" s="82">
        <f>Mass_2_2!L120</f>
        <v>0</v>
      </c>
      <c r="Z30" s="82">
        <f>Mass_2_2!M120</f>
        <v>0</v>
      </c>
      <c r="AA30" s="82">
        <f>Mass_2_2!M16</f>
        <v>0</v>
      </c>
      <c r="AB30" s="46"/>
      <c r="AC30" s="82" t="b">
        <f>IF(Mass_2_2!A16="",FALSE,TRUE)</f>
        <v>0</v>
      </c>
      <c r="AD30" s="128" t="e">
        <f t="shared" ca="1" si="23"/>
        <v>#DIV/0!</v>
      </c>
      <c r="AE30" s="128" t="e">
        <f t="shared" ca="1" si="24"/>
        <v>#DIV/0!</v>
      </c>
      <c r="AF30" s="82">
        <f t="shared" si="25"/>
        <v>1</v>
      </c>
      <c r="AG30" s="128" t="e">
        <f t="shared" ca="1" si="26"/>
        <v>#DIV/0!</v>
      </c>
      <c r="AH30" s="128" t="e">
        <f t="shared" ca="1" si="27"/>
        <v>#DIV/0!</v>
      </c>
      <c r="AI30" s="82" t="str">
        <f t="shared" ca="1" si="5"/>
        <v>소수점</v>
      </c>
      <c r="AJ30" s="127" t="e">
        <f t="shared" ca="1" si="28"/>
        <v>#DIV/0!</v>
      </c>
      <c r="AK30" s="167" t="e">
        <f t="shared" ca="1" si="6"/>
        <v>#N/A</v>
      </c>
      <c r="AL30" s="167" t="e">
        <f t="shared" ca="1" si="7"/>
        <v>#VALUE!</v>
      </c>
      <c r="AM30" s="82" t="e">
        <f t="shared" ca="1" si="8"/>
        <v>#VALUE!</v>
      </c>
      <c r="AN30" s="82" t="e">
        <f t="shared" ca="1" si="9"/>
        <v>#N/A</v>
      </c>
      <c r="AO30" s="82" t="str">
        <f t="shared" si="10"/>
        <v>0</v>
      </c>
      <c r="AP30" s="82" t="e">
        <f t="shared" ca="1" si="11"/>
        <v>#VALUE!</v>
      </c>
      <c r="AQ30" s="82" t="e">
        <f t="shared" ca="1" si="12"/>
        <v>#DIV/0!</v>
      </c>
      <c r="AR30" s="82" t="e">
        <f t="shared" ca="1" si="29"/>
        <v>#DIV/0!</v>
      </c>
      <c r="AS30" s="82" t="e">
        <f t="shared" ca="1" si="13"/>
        <v>#DIV/0!</v>
      </c>
      <c r="AT30" s="157" t="e">
        <f t="shared" ca="1" si="14"/>
        <v>#DIV/0!</v>
      </c>
      <c r="AU30" s="157" t="e">
        <f t="shared" ca="1" si="30"/>
        <v>#DIV/0!</v>
      </c>
      <c r="AV30" s="157" t="str">
        <f t="shared" ca="1" si="31"/>
        <v/>
      </c>
      <c r="AW30" s="278"/>
      <c r="AX30" s="82" t="e">
        <f t="shared" ca="1" si="15"/>
        <v>#VALUE!</v>
      </c>
      <c r="AY30" s="127" t="e">
        <f t="shared" ca="1" si="16"/>
        <v>#DIV/0!</v>
      </c>
      <c r="AZ30" s="171" t="e">
        <f ca="1">ROUND(Mass_2_2!Q16,AX30)</f>
        <v>#VALUE!</v>
      </c>
      <c r="BA30" s="171" t="e">
        <f ca="1">ROUND(Mass_2_2!R16,AX30)</f>
        <v>#VALUE!</v>
      </c>
      <c r="BB30" s="171" t="e">
        <f t="shared" ca="1" si="17"/>
        <v>#VALUE!</v>
      </c>
      <c r="BC30" s="155" t="str">
        <f t="shared" ca="1" si="32"/>
        <v>PASS</v>
      </c>
      <c r="BE30" s="124" t="e">
        <f ca="1">OFFSET(AD$2,MATCH(Mass_2_2!O16,AC$3:AC$13,0),0)</f>
        <v>#N/A</v>
      </c>
      <c r="BF30" s="124" t="e">
        <f>VLOOKUP(Mass_2_2!M16,AC$3:AD$13,2,FALSE)</f>
        <v>#N/A</v>
      </c>
    </row>
    <row r="31" spans="2:58" ht="18" customHeight="1">
      <c r="B31" s="82">
        <v>13</v>
      </c>
      <c r="C31" s="82">
        <f>IF(TYPE(VALUE(Mass_2_2!A17))=16,Mass_2_2!A17,VALUE(Mass_2_2!A17))</f>
        <v>0</v>
      </c>
      <c r="D31" s="127">
        <f>Mass_2_2!B17</f>
        <v>0</v>
      </c>
      <c r="E31" s="127">
        <f>Mass_2_2!C17</f>
        <v>0</v>
      </c>
      <c r="F31" s="127">
        <f>Mass_2_2!D17</f>
        <v>0</v>
      </c>
      <c r="G31" s="127">
        <f>Mass_2_2!E17</f>
        <v>0</v>
      </c>
      <c r="H31" s="82" t="str">
        <f>IF(Mass_2_2!G17="","",Mass_2_2!G17)</f>
        <v/>
      </c>
      <c r="I31" s="127">
        <f>Mass_2_2!H17</f>
        <v>0</v>
      </c>
      <c r="J31" s="127">
        <f>Mass_2_2!I17</f>
        <v>0</v>
      </c>
      <c r="K31" s="83" t="e">
        <f t="shared" ca="1" si="18"/>
        <v>#DIV/0!</v>
      </c>
      <c r="L31" s="174" t="e">
        <f t="shared" ca="1" si="19"/>
        <v>#DIV/0!</v>
      </c>
      <c r="M31" s="134" t="e">
        <f t="shared" ca="1" si="20"/>
        <v>#DIV/0!</v>
      </c>
      <c r="N31" s="82">
        <f>Mass_2_2!A121</f>
        <v>0</v>
      </c>
      <c r="O31" s="82">
        <f>Mass_2_2!B121</f>
        <v>0</v>
      </c>
      <c r="P31" s="82" t="e">
        <f t="shared" si="21"/>
        <v>#DIV/0!</v>
      </c>
      <c r="Q31" s="82">
        <f>Mass_2_2!D121</f>
        <v>0</v>
      </c>
      <c r="R31" s="82">
        <f>Mass_2_2!E121</f>
        <v>0</v>
      </c>
      <c r="S31" s="82">
        <f>Mass_2_2!F121</f>
        <v>0</v>
      </c>
      <c r="T31" s="82">
        <f>Mass_2_2!G121</f>
        <v>0</v>
      </c>
      <c r="U31" s="82" t="e">
        <f t="shared" si="22"/>
        <v>#DIV/0!</v>
      </c>
      <c r="V31" s="82">
        <f>Mass_2_2!H121</f>
        <v>0</v>
      </c>
      <c r="W31" s="82">
        <f>Mass_2_2!I121</f>
        <v>0</v>
      </c>
      <c r="X31" s="82">
        <f>Mass_2_2!J121</f>
        <v>0</v>
      </c>
      <c r="Y31" s="82">
        <f>Mass_2_2!L121</f>
        <v>0</v>
      </c>
      <c r="Z31" s="82">
        <f>Mass_2_2!M121</f>
        <v>0</v>
      </c>
      <c r="AA31" s="82">
        <f>Mass_2_2!M17</f>
        <v>0</v>
      </c>
      <c r="AB31" s="46"/>
      <c r="AC31" s="82" t="b">
        <f>IF(Mass_2_2!A17="",FALSE,TRUE)</f>
        <v>0</v>
      </c>
      <c r="AD31" s="128" t="e">
        <f t="shared" ca="1" si="23"/>
        <v>#DIV/0!</v>
      </c>
      <c r="AE31" s="128" t="e">
        <f t="shared" ca="1" si="24"/>
        <v>#DIV/0!</v>
      </c>
      <c r="AF31" s="82">
        <f t="shared" si="25"/>
        <v>1</v>
      </c>
      <c r="AG31" s="128" t="e">
        <f t="shared" ca="1" si="26"/>
        <v>#DIV/0!</v>
      </c>
      <c r="AH31" s="128" t="e">
        <f t="shared" ca="1" si="27"/>
        <v>#DIV/0!</v>
      </c>
      <c r="AI31" s="82" t="str">
        <f t="shared" ca="1" si="5"/>
        <v>소수점</v>
      </c>
      <c r="AJ31" s="127" t="e">
        <f t="shared" ca="1" si="28"/>
        <v>#DIV/0!</v>
      </c>
      <c r="AK31" s="167" t="e">
        <f t="shared" ca="1" si="6"/>
        <v>#N/A</v>
      </c>
      <c r="AL31" s="167" t="e">
        <f t="shared" ca="1" si="7"/>
        <v>#VALUE!</v>
      </c>
      <c r="AM31" s="82" t="e">
        <f t="shared" ca="1" si="8"/>
        <v>#VALUE!</v>
      </c>
      <c r="AN31" s="82" t="e">
        <f t="shared" ca="1" si="9"/>
        <v>#N/A</v>
      </c>
      <c r="AO31" s="82" t="str">
        <f t="shared" si="10"/>
        <v>0</v>
      </c>
      <c r="AP31" s="82" t="e">
        <f t="shared" ca="1" si="11"/>
        <v>#VALUE!</v>
      </c>
      <c r="AQ31" s="82" t="e">
        <f t="shared" ca="1" si="12"/>
        <v>#DIV/0!</v>
      </c>
      <c r="AR31" s="82" t="e">
        <f t="shared" ca="1" si="29"/>
        <v>#DIV/0!</v>
      </c>
      <c r="AS31" s="82" t="e">
        <f t="shared" ca="1" si="13"/>
        <v>#DIV/0!</v>
      </c>
      <c r="AT31" s="157" t="e">
        <f t="shared" ca="1" si="14"/>
        <v>#DIV/0!</v>
      </c>
      <c r="AU31" s="157" t="e">
        <f t="shared" ca="1" si="30"/>
        <v>#DIV/0!</v>
      </c>
      <c r="AV31" s="157" t="str">
        <f t="shared" ca="1" si="31"/>
        <v/>
      </c>
      <c r="AW31" s="278"/>
      <c r="AX31" s="82" t="e">
        <f t="shared" ca="1" si="15"/>
        <v>#VALUE!</v>
      </c>
      <c r="AY31" s="127" t="e">
        <f t="shared" ca="1" si="16"/>
        <v>#DIV/0!</v>
      </c>
      <c r="AZ31" s="171" t="e">
        <f ca="1">ROUND(Mass_2_2!Q17,AX31)</f>
        <v>#VALUE!</v>
      </c>
      <c r="BA31" s="171" t="e">
        <f ca="1">ROUND(Mass_2_2!R17,AX31)</f>
        <v>#VALUE!</v>
      </c>
      <c r="BB31" s="171" t="e">
        <f t="shared" ca="1" si="17"/>
        <v>#VALUE!</v>
      </c>
      <c r="BC31" s="155" t="str">
        <f t="shared" ca="1" si="32"/>
        <v>PASS</v>
      </c>
      <c r="BE31" s="124" t="e">
        <f ca="1">OFFSET(AD$2,MATCH(Mass_2_2!O17,AC$3:AC$13,0),0)</f>
        <v>#N/A</v>
      </c>
      <c r="BF31" s="124" t="e">
        <f>VLOOKUP(Mass_2_2!M17,AC$3:AD$13,2,FALSE)</f>
        <v>#N/A</v>
      </c>
    </row>
    <row r="32" spans="2:58" ht="18" customHeight="1">
      <c r="B32" s="82">
        <v>14</v>
      </c>
      <c r="C32" s="82">
        <f>IF(TYPE(VALUE(Mass_2_2!A18))=16,Mass_2_2!A18,VALUE(Mass_2_2!A18))</f>
        <v>0</v>
      </c>
      <c r="D32" s="127">
        <f>Mass_2_2!B18</f>
        <v>0</v>
      </c>
      <c r="E32" s="127">
        <f>Mass_2_2!C18</f>
        <v>0</v>
      </c>
      <c r="F32" s="127">
        <f>Mass_2_2!D18</f>
        <v>0</v>
      </c>
      <c r="G32" s="127">
        <f>Mass_2_2!E18</f>
        <v>0</v>
      </c>
      <c r="H32" s="82" t="str">
        <f>IF(Mass_2_2!G18="","",Mass_2_2!G18)</f>
        <v/>
      </c>
      <c r="I32" s="127">
        <f>Mass_2_2!H18</f>
        <v>0</v>
      </c>
      <c r="J32" s="127">
        <f>Mass_2_2!I18</f>
        <v>0</v>
      </c>
      <c r="K32" s="83" t="e">
        <f t="shared" ca="1" si="18"/>
        <v>#DIV/0!</v>
      </c>
      <c r="L32" s="174" t="e">
        <f t="shared" ca="1" si="19"/>
        <v>#DIV/0!</v>
      </c>
      <c r="M32" s="134" t="e">
        <f t="shared" ca="1" si="20"/>
        <v>#DIV/0!</v>
      </c>
      <c r="N32" s="82">
        <f>Mass_2_2!A122</f>
        <v>0</v>
      </c>
      <c r="O32" s="82">
        <f>Mass_2_2!B122</f>
        <v>0</v>
      </c>
      <c r="P32" s="82" t="e">
        <f t="shared" si="21"/>
        <v>#DIV/0!</v>
      </c>
      <c r="Q32" s="82">
        <f>Mass_2_2!D122</f>
        <v>0</v>
      </c>
      <c r="R32" s="82">
        <f>Mass_2_2!E122</f>
        <v>0</v>
      </c>
      <c r="S32" s="82">
        <f>Mass_2_2!F122</f>
        <v>0</v>
      </c>
      <c r="T32" s="82">
        <f>Mass_2_2!G122</f>
        <v>0</v>
      </c>
      <c r="U32" s="82" t="e">
        <f t="shared" si="22"/>
        <v>#DIV/0!</v>
      </c>
      <c r="V32" s="82">
        <f>Mass_2_2!H122</f>
        <v>0</v>
      </c>
      <c r="W32" s="82">
        <f>Mass_2_2!I122</f>
        <v>0</v>
      </c>
      <c r="X32" s="82">
        <f>Mass_2_2!J122</f>
        <v>0</v>
      </c>
      <c r="Y32" s="82">
        <f>Mass_2_2!L122</f>
        <v>0</v>
      </c>
      <c r="Z32" s="82">
        <f>Mass_2_2!M122</f>
        <v>0</v>
      </c>
      <c r="AA32" s="82">
        <f>Mass_2_2!M18</f>
        <v>0</v>
      </c>
      <c r="AB32" s="46"/>
      <c r="AC32" s="82" t="b">
        <f>IF(Mass_2_2!A18="",FALSE,TRUE)</f>
        <v>0</v>
      </c>
      <c r="AD32" s="128" t="e">
        <f t="shared" ca="1" si="23"/>
        <v>#DIV/0!</v>
      </c>
      <c r="AE32" s="128" t="e">
        <f t="shared" ca="1" si="24"/>
        <v>#DIV/0!</v>
      </c>
      <c r="AF32" s="82">
        <f t="shared" si="25"/>
        <v>1</v>
      </c>
      <c r="AG32" s="128" t="e">
        <f t="shared" ca="1" si="26"/>
        <v>#DIV/0!</v>
      </c>
      <c r="AH32" s="128" t="e">
        <f t="shared" ca="1" si="27"/>
        <v>#DIV/0!</v>
      </c>
      <c r="AI32" s="82" t="str">
        <f t="shared" ca="1" si="5"/>
        <v>소수점</v>
      </c>
      <c r="AJ32" s="127" t="e">
        <f t="shared" ca="1" si="28"/>
        <v>#DIV/0!</v>
      </c>
      <c r="AK32" s="167" t="e">
        <f t="shared" ca="1" si="6"/>
        <v>#N/A</v>
      </c>
      <c r="AL32" s="167" t="e">
        <f t="shared" ca="1" si="7"/>
        <v>#VALUE!</v>
      </c>
      <c r="AM32" s="82" t="e">
        <f t="shared" ca="1" si="8"/>
        <v>#VALUE!</v>
      </c>
      <c r="AN32" s="82" t="e">
        <f t="shared" ca="1" si="9"/>
        <v>#N/A</v>
      </c>
      <c r="AO32" s="82" t="str">
        <f t="shared" si="10"/>
        <v>0</v>
      </c>
      <c r="AP32" s="82" t="e">
        <f t="shared" ca="1" si="11"/>
        <v>#VALUE!</v>
      </c>
      <c r="AQ32" s="82" t="e">
        <f t="shared" ca="1" si="12"/>
        <v>#DIV/0!</v>
      </c>
      <c r="AR32" s="82" t="e">
        <f t="shared" ca="1" si="29"/>
        <v>#DIV/0!</v>
      </c>
      <c r="AS32" s="82" t="e">
        <f t="shared" ca="1" si="13"/>
        <v>#DIV/0!</v>
      </c>
      <c r="AT32" s="157" t="e">
        <f t="shared" ca="1" si="14"/>
        <v>#DIV/0!</v>
      </c>
      <c r="AU32" s="157" t="e">
        <f t="shared" ca="1" si="30"/>
        <v>#DIV/0!</v>
      </c>
      <c r="AV32" s="157" t="str">
        <f t="shared" ca="1" si="31"/>
        <v/>
      </c>
      <c r="AW32" s="278"/>
      <c r="AX32" s="82" t="e">
        <f t="shared" ca="1" si="15"/>
        <v>#VALUE!</v>
      </c>
      <c r="AY32" s="127" t="e">
        <f t="shared" ca="1" si="16"/>
        <v>#DIV/0!</v>
      </c>
      <c r="AZ32" s="171" t="e">
        <f ca="1">ROUND(Mass_2_2!Q18,AX32)</f>
        <v>#VALUE!</v>
      </c>
      <c r="BA32" s="171" t="e">
        <f ca="1">ROUND(Mass_2_2!R18,AX32)</f>
        <v>#VALUE!</v>
      </c>
      <c r="BB32" s="171" t="e">
        <f t="shared" ca="1" si="17"/>
        <v>#VALUE!</v>
      </c>
      <c r="BC32" s="155" t="str">
        <f t="shared" ca="1" si="32"/>
        <v>PASS</v>
      </c>
      <c r="BE32" s="124" t="e">
        <f ca="1">OFFSET(AD$2,MATCH(Mass_2_2!O18,AC$3:AC$13,0),0)</f>
        <v>#N/A</v>
      </c>
      <c r="BF32" s="124" t="e">
        <f>VLOOKUP(Mass_2_2!M18,AC$3:AD$13,2,FALSE)</f>
        <v>#N/A</v>
      </c>
    </row>
    <row r="33" spans="2:58" ht="18" customHeight="1">
      <c r="B33" s="82">
        <v>15</v>
      </c>
      <c r="C33" s="82">
        <f>IF(TYPE(VALUE(Mass_2_2!A19))=16,Mass_2_2!A19,VALUE(Mass_2_2!A19))</f>
        <v>0</v>
      </c>
      <c r="D33" s="127">
        <f>Mass_2_2!B19</f>
        <v>0</v>
      </c>
      <c r="E33" s="127">
        <f>Mass_2_2!C19</f>
        <v>0</v>
      </c>
      <c r="F33" s="127">
        <f>Mass_2_2!D19</f>
        <v>0</v>
      </c>
      <c r="G33" s="127">
        <f>Mass_2_2!E19</f>
        <v>0</v>
      </c>
      <c r="H33" s="82" t="str">
        <f>IF(Mass_2_2!G19="","",Mass_2_2!G19)</f>
        <v/>
      </c>
      <c r="I33" s="127">
        <f>Mass_2_2!H19</f>
        <v>0</v>
      </c>
      <c r="J33" s="127">
        <f>Mass_2_2!I19</f>
        <v>0</v>
      </c>
      <c r="K33" s="83" t="e">
        <f t="shared" ca="1" si="18"/>
        <v>#DIV/0!</v>
      </c>
      <c r="L33" s="174" t="e">
        <f t="shared" ca="1" si="19"/>
        <v>#DIV/0!</v>
      </c>
      <c r="M33" s="134" t="e">
        <f t="shared" ca="1" si="20"/>
        <v>#DIV/0!</v>
      </c>
      <c r="N33" s="82">
        <f>Mass_2_2!A123</f>
        <v>0</v>
      </c>
      <c r="O33" s="82">
        <f>Mass_2_2!B123</f>
        <v>0</v>
      </c>
      <c r="P33" s="82" t="e">
        <f t="shared" si="21"/>
        <v>#DIV/0!</v>
      </c>
      <c r="Q33" s="82">
        <f>Mass_2_2!D123</f>
        <v>0</v>
      </c>
      <c r="R33" s="82">
        <f>Mass_2_2!E123</f>
        <v>0</v>
      </c>
      <c r="S33" s="82">
        <f>Mass_2_2!F123</f>
        <v>0</v>
      </c>
      <c r="T33" s="82">
        <f>Mass_2_2!G123</f>
        <v>0</v>
      </c>
      <c r="U33" s="82" t="e">
        <f t="shared" si="22"/>
        <v>#DIV/0!</v>
      </c>
      <c r="V33" s="82">
        <f>Mass_2_2!H123</f>
        <v>0</v>
      </c>
      <c r="W33" s="82">
        <f>Mass_2_2!I123</f>
        <v>0</v>
      </c>
      <c r="X33" s="82">
        <f>Mass_2_2!J123</f>
        <v>0</v>
      </c>
      <c r="Y33" s="82">
        <f>Mass_2_2!L123</f>
        <v>0</v>
      </c>
      <c r="Z33" s="82">
        <f>Mass_2_2!M123</f>
        <v>0</v>
      </c>
      <c r="AA33" s="82">
        <f>Mass_2_2!M19</f>
        <v>0</v>
      </c>
      <c r="AB33" s="46"/>
      <c r="AC33" s="82" t="b">
        <f>IF(Mass_2_2!A19="",FALSE,TRUE)</f>
        <v>0</v>
      </c>
      <c r="AD33" s="128" t="e">
        <f t="shared" ca="1" si="23"/>
        <v>#DIV/0!</v>
      </c>
      <c r="AE33" s="128" t="e">
        <f t="shared" ca="1" si="24"/>
        <v>#DIV/0!</v>
      </c>
      <c r="AF33" s="82">
        <f t="shared" si="25"/>
        <v>1</v>
      </c>
      <c r="AG33" s="128" t="e">
        <f t="shared" ca="1" si="26"/>
        <v>#DIV/0!</v>
      </c>
      <c r="AH33" s="128" t="e">
        <f t="shared" ca="1" si="27"/>
        <v>#DIV/0!</v>
      </c>
      <c r="AI33" s="82" t="str">
        <f t="shared" ca="1" si="5"/>
        <v>소수점</v>
      </c>
      <c r="AJ33" s="127" t="e">
        <f t="shared" ca="1" si="28"/>
        <v>#DIV/0!</v>
      </c>
      <c r="AK33" s="167" t="e">
        <f t="shared" ca="1" si="6"/>
        <v>#N/A</v>
      </c>
      <c r="AL33" s="167" t="e">
        <f t="shared" ca="1" si="7"/>
        <v>#VALUE!</v>
      </c>
      <c r="AM33" s="82" t="e">
        <f t="shared" ca="1" si="8"/>
        <v>#VALUE!</v>
      </c>
      <c r="AN33" s="82" t="e">
        <f t="shared" ca="1" si="9"/>
        <v>#N/A</v>
      </c>
      <c r="AO33" s="82" t="str">
        <f t="shared" si="10"/>
        <v>0</v>
      </c>
      <c r="AP33" s="82" t="e">
        <f t="shared" ca="1" si="11"/>
        <v>#VALUE!</v>
      </c>
      <c r="AQ33" s="82" t="e">
        <f t="shared" ca="1" si="12"/>
        <v>#DIV/0!</v>
      </c>
      <c r="AR33" s="82" t="e">
        <f t="shared" ca="1" si="29"/>
        <v>#DIV/0!</v>
      </c>
      <c r="AS33" s="82" t="e">
        <f t="shared" ca="1" si="13"/>
        <v>#DIV/0!</v>
      </c>
      <c r="AT33" s="157" t="e">
        <f t="shared" ca="1" si="14"/>
        <v>#DIV/0!</v>
      </c>
      <c r="AU33" s="157" t="e">
        <f t="shared" ca="1" si="30"/>
        <v>#DIV/0!</v>
      </c>
      <c r="AV33" s="157" t="str">
        <f t="shared" ca="1" si="31"/>
        <v/>
      </c>
      <c r="AW33" s="278"/>
      <c r="AX33" s="82" t="e">
        <f t="shared" ca="1" si="15"/>
        <v>#VALUE!</v>
      </c>
      <c r="AY33" s="127" t="e">
        <f t="shared" ca="1" si="16"/>
        <v>#DIV/0!</v>
      </c>
      <c r="AZ33" s="171" t="e">
        <f ca="1">ROUND(Mass_2_2!Q19,AX33)</f>
        <v>#VALUE!</v>
      </c>
      <c r="BA33" s="171" t="e">
        <f ca="1">ROUND(Mass_2_2!R19,AX33)</f>
        <v>#VALUE!</v>
      </c>
      <c r="BB33" s="171" t="e">
        <f t="shared" ca="1" si="17"/>
        <v>#VALUE!</v>
      </c>
      <c r="BC33" s="155" t="str">
        <f t="shared" ca="1" si="32"/>
        <v>PASS</v>
      </c>
      <c r="BE33" s="124" t="e">
        <f ca="1">OFFSET(AD$2,MATCH(Mass_2_2!O19,AC$3:AC$13,0),0)</f>
        <v>#N/A</v>
      </c>
      <c r="BF33" s="124" t="e">
        <f>VLOOKUP(Mass_2_2!M19,AC$3:AD$13,2,FALSE)</f>
        <v>#N/A</v>
      </c>
    </row>
    <row r="34" spans="2:58" ht="18" customHeight="1">
      <c r="B34" s="82">
        <v>16</v>
      </c>
      <c r="C34" s="82">
        <f>IF(TYPE(VALUE(Mass_2_2!A20))=16,Mass_2_2!A20,VALUE(Mass_2_2!A20))</f>
        <v>0</v>
      </c>
      <c r="D34" s="127">
        <f>Mass_2_2!B20</f>
        <v>0</v>
      </c>
      <c r="E34" s="127">
        <f>Mass_2_2!C20</f>
        <v>0</v>
      </c>
      <c r="F34" s="127">
        <f>Mass_2_2!D20</f>
        <v>0</v>
      </c>
      <c r="G34" s="127">
        <f>Mass_2_2!E20</f>
        <v>0</v>
      </c>
      <c r="H34" s="82" t="str">
        <f>IF(Mass_2_2!G20="","",Mass_2_2!G20)</f>
        <v/>
      </c>
      <c r="I34" s="127">
        <f>Mass_2_2!H20</f>
        <v>0</v>
      </c>
      <c r="J34" s="127">
        <f>Mass_2_2!I20</f>
        <v>0</v>
      </c>
      <c r="K34" s="83" t="e">
        <f t="shared" ca="1" si="18"/>
        <v>#DIV/0!</v>
      </c>
      <c r="L34" s="174" t="e">
        <f t="shared" ca="1" si="19"/>
        <v>#DIV/0!</v>
      </c>
      <c r="M34" s="134" t="e">
        <f t="shared" ca="1" si="20"/>
        <v>#DIV/0!</v>
      </c>
      <c r="N34" s="82">
        <f>Mass_2_2!A124</f>
        <v>0</v>
      </c>
      <c r="O34" s="82">
        <f>Mass_2_2!B124</f>
        <v>0</v>
      </c>
      <c r="P34" s="82" t="e">
        <f t="shared" si="21"/>
        <v>#DIV/0!</v>
      </c>
      <c r="Q34" s="82">
        <f>Mass_2_2!D124</f>
        <v>0</v>
      </c>
      <c r="R34" s="82">
        <f>Mass_2_2!E124</f>
        <v>0</v>
      </c>
      <c r="S34" s="82">
        <f>Mass_2_2!F124</f>
        <v>0</v>
      </c>
      <c r="T34" s="82">
        <f>Mass_2_2!G124</f>
        <v>0</v>
      </c>
      <c r="U34" s="82" t="e">
        <f t="shared" si="22"/>
        <v>#DIV/0!</v>
      </c>
      <c r="V34" s="82">
        <f>Mass_2_2!H124</f>
        <v>0</v>
      </c>
      <c r="W34" s="82">
        <f>Mass_2_2!I124</f>
        <v>0</v>
      </c>
      <c r="X34" s="82">
        <f>Mass_2_2!J124</f>
        <v>0</v>
      </c>
      <c r="Y34" s="82">
        <f>Mass_2_2!L124</f>
        <v>0</v>
      </c>
      <c r="Z34" s="82">
        <f>Mass_2_2!M124</f>
        <v>0</v>
      </c>
      <c r="AA34" s="82">
        <f>Mass_2_2!M20</f>
        <v>0</v>
      </c>
      <c r="AB34" s="46"/>
      <c r="AC34" s="82" t="b">
        <f>IF(Mass_2_2!A20="",FALSE,TRUE)</f>
        <v>0</v>
      </c>
      <c r="AD34" s="128" t="e">
        <f t="shared" ca="1" si="23"/>
        <v>#DIV/0!</v>
      </c>
      <c r="AE34" s="128" t="e">
        <f t="shared" ca="1" si="24"/>
        <v>#DIV/0!</v>
      </c>
      <c r="AF34" s="82">
        <f t="shared" si="25"/>
        <v>1</v>
      </c>
      <c r="AG34" s="128" t="e">
        <f t="shared" ca="1" si="26"/>
        <v>#DIV/0!</v>
      </c>
      <c r="AH34" s="128" t="e">
        <f t="shared" ca="1" si="27"/>
        <v>#DIV/0!</v>
      </c>
      <c r="AI34" s="82" t="str">
        <f t="shared" ca="1" si="5"/>
        <v>소수점</v>
      </c>
      <c r="AJ34" s="127" t="e">
        <f t="shared" ca="1" si="28"/>
        <v>#DIV/0!</v>
      </c>
      <c r="AK34" s="167" t="e">
        <f t="shared" ca="1" si="6"/>
        <v>#N/A</v>
      </c>
      <c r="AL34" s="167" t="e">
        <f t="shared" ca="1" si="7"/>
        <v>#VALUE!</v>
      </c>
      <c r="AM34" s="82" t="e">
        <f t="shared" ca="1" si="8"/>
        <v>#VALUE!</v>
      </c>
      <c r="AN34" s="82" t="e">
        <f t="shared" ca="1" si="9"/>
        <v>#N/A</v>
      </c>
      <c r="AO34" s="82" t="str">
        <f t="shared" si="10"/>
        <v>0</v>
      </c>
      <c r="AP34" s="82" t="e">
        <f t="shared" ca="1" si="11"/>
        <v>#VALUE!</v>
      </c>
      <c r="AQ34" s="82" t="e">
        <f t="shared" ca="1" si="12"/>
        <v>#DIV/0!</v>
      </c>
      <c r="AR34" s="82" t="e">
        <f t="shared" ca="1" si="29"/>
        <v>#DIV/0!</v>
      </c>
      <c r="AS34" s="82" t="e">
        <f t="shared" ca="1" si="13"/>
        <v>#DIV/0!</v>
      </c>
      <c r="AT34" s="157" t="e">
        <f t="shared" ca="1" si="14"/>
        <v>#DIV/0!</v>
      </c>
      <c r="AU34" s="157" t="e">
        <f t="shared" ca="1" si="30"/>
        <v>#DIV/0!</v>
      </c>
      <c r="AV34" s="157" t="str">
        <f t="shared" ca="1" si="31"/>
        <v/>
      </c>
      <c r="AW34" s="278"/>
      <c r="AX34" s="82" t="e">
        <f t="shared" ca="1" si="15"/>
        <v>#VALUE!</v>
      </c>
      <c r="AY34" s="127" t="e">
        <f t="shared" ca="1" si="16"/>
        <v>#DIV/0!</v>
      </c>
      <c r="AZ34" s="171" t="e">
        <f ca="1">ROUND(Mass_2_2!Q20,AX34)</f>
        <v>#VALUE!</v>
      </c>
      <c r="BA34" s="171" t="e">
        <f ca="1">ROUND(Mass_2_2!R20,AX34)</f>
        <v>#VALUE!</v>
      </c>
      <c r="BB34" s="171" t="e">
        <f t="shared" ca="1" si="17"/>
        <v>#VALUE!</v>
      </c>
      <c r="BC34" s="155" t="str">
        <f t="shared" ca="1" si="32"/>
        <v>PASS</v>
      </c>
      <c r="BE34" s="124" t="e">
        <f ca="1">OFFSET(AD$2,MATCH(Mass_2_2!O20,AC$3:AC$13,0),0)</f>
        <v>#N/A</v>
      </c>
      <c r="BF34" s="124" t="e">
        <f>VLOOKUP(Mass_2_2!M20,AC$3:AD$13,2,FALSE)</f>
        <v>#N/A</v>
      </c>
    </row>
    <row r="35" spans="2:58" ht="18" customHeight="1">
      <c r="B35" s="82">
        <v>17</v>
      </c>
      <c r="C35" s="82">
        <f>IF(TYPE(VALUE(Mass_2_2!A21))=16,Mass_2_2!A21,VALUE(Mass_2_2!A21))</f>
        <v>0</v>
      </c>
      <c r="D35" s="127">
        <f>Mass_2_2!B21</f>
        <v>0</v>
      </c>
      <c r="E35" s="127">
        <f>Mass_2_2!C21</f>
        <v>0</v>
      </c>
      <c r="F35" s="127">
        <f>Mass_2_2!D21</f>
        <v>0</v>
      </c>
      <c r="G35" s="127">
        <f>Mass_2_2!E21</f>
        <v>0</v>
      </c>
      <c r="H35" s="82" t="str">
        <f>IF(Mass_2_2!G21="","",Mass_2_2!G21)</f>
        <v/>
      </c>
      <c r="I35" s="127">
        <f>Mass_2_2!H21</f>
        <v>0</v>
      </c>
      <c r="J35" s="127">
        <f>Mass_2_2!I21</f>
        <v>0</v>
      </c>
      <c r="K35" s="83" t="e">
        <f t="shared" ca="1" si="18"/>
        <v>#DIV/0!</v>
      </c>
      <c r="L35" s="174" t="e">
        <f t="shared" ca="1" si="19"/>
        <v>#DIV/0!</v>
      </c>
      <c r="M35" s="134" t="e">
        <f t="shared" ca="1" si="20"/>
        <v>#DIV/0!</v>
      </c>
      <c r="N35" s="82">
        <f>Mass_2_2!A125</f>
        <v>0</v>
      </c>
      <c r="O35" s="82">
        <f>Mass_2_2!B125</f>
        <v>0</v>
      </c>
      <c r="P35" s="82" t="e">
        <f t="shared" si="21"/>
        <v>#DIV/0!</v>
      </c>
      <c r="Q35" s="82">
        <f>Mass_2_2!D125</f>
        <v>0</v>
      </c>
      <c r="R35" s="82">
        <f>Mass_2_2!E125</f>
        <v>0</v>
      </c>
      <c r="S35" s="82">
        <f>Mass_2_2!F125</f>
        <v>0</v>
      </c>
      <c r="T35" s="82">
        <f>Mass_2_2!G125</f>
        <v>0</v>
      </c>
      <c r="U35" s="82" t="e">
        <f t="shared" si="22"/>
        <v>#DIV/0!</v>
      </c>
      <c r="V35" s="82">
        <f>Mass_2_2!H125</f>
        <v>0</v>
      </c>
      <c r="W35" s="82">
        <f>Mass_2_2!I125</f>
        <v>0</v>
      </c>
      <c r="X35" s="82">
        <f>Mass_2_2!J125</f>
        <v>0</v>
      </c>
      <c r="Y35" s="82">
        <f>Mass_2_2!L125</f>
        <v>0</v>
      </c>
      <c r="Z35" s="82">
        <f>Mass_2_2!M125</f>
        <v>0</v>
      </c>
      <c r="AA35" s="82">
        <f>Mass_2_2!M21</f>
        <v>0</v>
      </c>
      <c r="AB35" s="46"/>
      <c r="AC35" s="82" t="b">
        <f>IF(Mass_2_2!A21="",FALSE,TRUE)</f>
        <v>0</v>
      </c>
      <c r="AD35" s="128" t="e">
        <f t="shared" ca="1" si="23"/>
        <v>#DIV/0!</v>
      </c>
      <c r="AE35" s="128" t="e">
        <f t="shared" ca="1" si="24"/>
        <v>#DIV/0!</v>
      </c>
      <c r="AF35" s="82">
        <f t="shared" si="25"/>
        <v>1</v>
      </c>
      <c r="AG35" s="128" t="e">
        <f t="shared" ca="1" si="26"/>
        <v>#DIV/0!</v>
      </c>
      <c r="AH35" s="128" t="e">
        <f t="shared" ca="1" si="27"/>
        <v>#DIV/0!</v>
      </c>
      <c r="AI35" s="82" t="str">
        <f t="shared" ca="1" si="5"/>
        <v>소수점</v>
      </c>
      <c r="AJ35" s="127" t="e">
        <f t="shared" ca="1" si="28"/>
        <v>#DIV/0!</v>
      </c>
      <c r="AK35" s="167" t="e">
        <f t="shared" ca="1" si="6"/>
        <v>#N/A</v>
      </c>
      <c r="AL35" s="167" t="e">
        <f t="shared" ca="1" si="7"/>
        <v>#VALUE!</v>
      </c>
      <c r="AM35" s="82" t="e">
        <f t="shared" ca="1" si="8"/>
        <v>#VALUE!</v>
      </c>
      <c r="AN35" s="82" t="e">
        <f t="shared" ca="1" si="9"/>
        <v>#N/A</v>
      </c>
      <c r="AO35" s="82" t="str">
        <f t="shared" si="10"/>
        <v>0</v>
      </c>
      <c r="AP35" s="82" t="e">
        <f t="shared" ca="1" si="11"/>
        <v>#VALUE!</v>
      </c>
      <c r="AQ35" s="82" t="e">
        <f t="shared" ca="1" si="12"/>
        <v>#DIV/0!</v>
      </c>
      <c r="AR35" s="82" t="e">
        <f t="shared" ca="1" si="29"/>
        <v>#DIV/0!</v>
      </c>
      <c r="AS35" s="82" t="e">
        <f t="shared" ca="1" si="13"/>
        <v>#DIV/0!</v>
      </c>
      <c r="AT35" s="157" t="e">
        <f t="shared" ca="1" si="14"/>
        <v>#DIV/0!</v>
      </c>
      <c r="AU35" s="157" t="e">
        <f t="shared" ca="1" si="30"/>
        <v>#DIV/0!</v>
      </c>
      <c r="AV35" s="157" t="str">
        <f t="shared" ca="1" si="31"/>
        <v/>
      </c>
      <c r="AW35" s="278"/>
      <c r="AX35" s="82" t="e">
        <f t="shared" ca="1" si="15"/>
        <v>#VALUE!</v>
      </c>
      <c r="AY35" s="127" t="e">
        <f t="shared" ca="1" si="16"/>
        <v>#DIV/0!</v>
      </c>
      <c r="AZ35" s="171" t="e">
        <f ca="1">ROUND(Mass_2_2!Q21,AX35)</f>
        <v>#VALUE!</v>
      </c>
      <c r="BA35" s="171" t="e">
        <f ca="1">ROUND(Mass_2_2!R21,AX35)</f>
        <v>#VALUE!</v>
      </c>
      <c r="BB35" s="171" t="e">
        <f t="shared" ca="1" si="17"/>
        <v>#VALUE!</v>
      </c>
      <c r="BC35" s="155" t="str">
        <f t="shared" ca="1" si="32"/>
        <v>PASS</v>
      </c>
      <c r="BE35" s="124" t="e">
        <f ca="1">OFFSET(AD$2,MATCH(Mass_2_2!O21,AC$3:AC$13,0),0)</f>
        <v>#N/A</v>
      </c>
      <c r="BF35" s="124" t="e">
        <f>VLOOKUP(Mass_2_2!M21,AC$3:AD$13,2,FALSE)</f>
        <v>#N/A</v>
      </c>
    </row>
    <row r="36" spans="2:58" ht="18" customHeight="1">
      <c r="B36" s="82">
        <v>18</v>
      </c>
      <c r="C36" s="82">
        <f>IF(TYPE(VALUE(Mass_2_2!A22))=16,Mass_2_2!A22,VALUE(Mass_2_2!A22))</f>
        <v>0</v>
      </c>
      <c r="D36" s="127">
        <f>Mass_2_2!B22</f>
        <v>0</v>
      </c>
      <c r="E36" s="127">
        <f>Mass_2_2!C22</f>
        <v>0</v>
      </c>
      <c r="F36" s="127">
        <f>Mass_2_2!D22</f>
        <v>0</v>
      </c>
      <c r="G36" s="127">
        <f>Mass_2_2!E22</f>
        <v>0</v>
      </c>
      <c r="H36" s="82" t="str">
        <f>IF(Mass_2_2!G22="","",Mass_2_2!G22)</f>
        <v/>
      </c>
      <c r="I36" s="127">
        <f>Mass_2_2!H22</f>
        <v>0</v>
      </c>
      <c r="J36" s="127">
        <f>Mass_2_2!I22</f>
        <v>0</v>
      </c>
      <c r="K36" s="83" t="e">
        <f t="shared" ca="1" si="18"/>
        <v>#DIV/0!</v>
      </c>
      <c r="L36" s="174" t="e">
        <f t="shared" ca="1" si="19"/>
        <v>#DIV/0!</v>
      </c>
      <c r="M36" s="134" t="e">
        <f t="shared" ca="1" si="20"/>
        <v>#DIV/0!</v>
      </c>
      <c r="N36" s="82">
        <f>Mass_2_2!A126</f>
        <v>0</v>
      </c>
      <c r="O36" s="82">
        <f>Mass_2_2!B126</f>
        <v>0</v>
      </c>
      <c r="P36" s="82" t="e">
        <f t="shared" si="21"/>
        <v>#DIV/0!</v>
      </c>
      <c r="Q36" s="82">
        <f>Mass_2_2!D126</f>
        <v>0</v>
      </c>
      <c r="R36" s="82">
        <f>Mass_2_2!E126</f>
        <v>0</v>
      </c>
      <c r="S36" s="82">
        <f>Mass_2_2!F126</f>
        <v>0</v>
      </c>
      <c r="T36" s="82">
        <f>Mass_2_2!G126</f>
        <v>0</v>
      </c>
      <c r="U36" s="82" t="e">
        <f t="shared" si="22"/>
        <v>#DIV/0!</v>
      </c>
      <c r="V36" s="82">
        <f>Mass_2_2!H126</f>
        <v>0</v>
      </c>
      <c r="W36" s="82">
        <f>Mass_2_2!I126</f>
        <v>0</v>
      </c>
      <c r="X36" s="82">
        <f>Mass_2_2!J126</f>
        <v>0</v>
      </c>
      <c r="Y36" s="82">
        <f>Mass_2_2!L126</f>
        <v>0</v>
      </c>
      <c r="Z36" s="82">
        <f>Mass_2_2!M126</f>
        <v>0</v>
      </c>
      <c r="AA36" s="82">
        <f>Mass_2_2!M22</f>
        <v>0</v>
      </c>
      <c r="AB36" s="46"/>
      <c r="AC36" s="82" t="b">
        <f>IF(Mass_2_2!A22="",FALSE,TRUE)</f>
        <v>0</v>
      </c>
      <c r="AD36" s="128" t="e">
        <f t="shared" ca="1" si="23"/>
        <v>#DIV/0!</v>
      </c>
      <c r="AE36" s="128" t="e">
        <f t="shared" ca="1" si="24"/>
        <v>#DIV/0!</v>
      </c>
      <c r="AF36" s="82">
        <f t="shared" si="25"/>
        <v>1</v>
      </c>
      <c r="AG36" s="128" t="e">
        <f t="shared" ca="1" si="26"/>
        <v>#DIV/0!</v>
      </c>
      <c r="AH36" s="128" t="e">
        <f t="shared" ca="1" si="27"/>
        <v>#DIV/0!</v>
      </c>
      <c r="AI36" s="82" t="str">
        <f t="shared" ca="1" si="5"/>
        <v>소수점</v>
      </c>
      <c r="AJ36" s="127" t="e">
        <f t="shared" ca="1" si="28"/>
        <v>#DIV/0!</v>
      </c>
      <c r="AK36" s="167" t="e">
        <f t="shared" ca="1" si="6"/>
        <v>#N/A</v>
      </c>
      <c r="AL36" s="167" t="e">
        <f t="shared" ca="1" si="7"/>
        <v>#VALUE!</v>
      </c>
      <c r="AM36" s="82" t="e">
        <f t="shared" ca="1" si="8"/>
        <v>#VALUE!</v>
      </c>
      <c r="AN36" s="82" t="e">
        <f t="shared" ca="1" si="9"/>
        <v>#N/A</v>
      </c>
      <c r="AO36" s="82" t="str">
        <f t="shared" si="10"/>
        <v>0</v>
      </c>
      <c r="AP36" s="82" t="e">
        <f t="shared" ca="1" si="11"/>
        <v>#VALUE!</v>
      </c>
      <c r="AQ36" s="82" t="e">
        <f t="shared" ca="1" si="12"/>
        <v>#DIV/0!</v>
      </c>
      <c r="AR36" s="82" t="e">
        <f t="shared" ca="1" si="29"/>
        <v>#DIV/0!</v>
      </c>
      <c r="AS36" s="82" t="e">
        <f t="shared" ca="1" si="13"/>
        <v>#DIV/0!</v>
      </c>
      <c r="AT36" s="157" t="e">
        <f t="shared" ca="1" si="14"/>
        <v>#DIV/0!</v>
      </c>
      <c r="AU36" s="157" t="e">
        <f t="shared" ca="1" si="30"/>
        <v>#DIV/0!</v>
      </c>
      <c r="AV36" s="157" t="str">
        <f t="shared" ca="1" si="31"/>
        <v/>
      </c>
      <c r="AW36" s="278"/>
      <c r="AX36" s="82" t="e">
        <f t="shared" ca="1" si="15"/>
        <v>#VALUE!</v>
      </c>
      <c r="AY36" s="127" t="e">
        <f t="shared" ca="1" si="16"/>
        <v>#DIV/0!</v>
      </c>
      <c r="AZ36" s="171" t="e">
        <f ca="1">ROUND(Mass_2_2!Q22,AX36)</f>
        <v>#VALUE!</v>
      </c>
      <c r="BA36" s="171" t="e">
        <f ca="1">ROUND(Mass_2_2!R22,AX36)</f>
        <v>#VALUE!</v>
      </c>
      <c r="BB36" s="171" t="e">
        <f t="shared" ca="1" si="17"/>
        <v>#VALUE!</v>
      </c>
      <c r="BC36" s="155" t="str">
        <f t="shared" ca="1" si="32"/>
        <v>PASS</v>
      </c>
      <c r="BE36" s="124" t="e">
        <f ca="1">OFFSET(AD$2,MATCH(Mass_2_2!O22,AC$3:AC$13,0),0)</f>
        <v>#N/A</v>
      </c>
      <c r="BF36" s="124" t="e">
        <f>VLOOKUP(Mass_2_2!M22,AC$3:AD$13,2,FALSE)</f>
        <v>#N/A</v>
      </c>
    </row>
    <row r="37" spans="2:58" ht="18" customHeight="1">
      <c r="B37" s="82">
        <v>19</v>
      </c>
      <c r="C37" s="82">
        <f>IF(TYPE(VALUE(Mass_2_2!A23))=16,Mass_2_2!A23,VALUE(Mass_2_2!A23))</f>
        <v>0</v>
      </c>
      <c r="D37" s="127">
        <f>Mass_2_2!B23</f>
        <v>0</v>
      </c>
      <c r="E37" s="127">
        <f>Mass_2_2!C23</f>
        <v>0</v>
      </c>
      <c r="F37" s="127">
        <f>Mass_2_2!D23</f>
        <v>0</v>
      </c>
      <c r="G37" s="127">
        <f>Mass_2_2!E23</f>
        <v>0</v>
      </c>
      <c r="H37" s="82" t="str">
        <f>IF(Mass_2_2!G23="","",Mass_2_2!G23)</f>
        <v/>
      </c>
      <c r="I37" s="127">
        <f>Mass_2_2!H23</f>
        <v>0</v>
      </c>
      <c r="J37" s="127">
        <f>Mass_2_2!I23</f>
        <v>0</v>
      </c>
      <c r="K37" s="83" t="e">
        <f t="shared" ca="1" si="18"/>
        <v>#DIV/0!</v>
      </c>
      <c r="L37" s="174" t="e">
        <f t="shared" ca="1" si="19"/>
        <v>#DIV/0!</v>
      </c>
      <c r="M37" s="134" t="e">
        <f t="shared" ca="1" si="20"/>
        <v>#DIV/0!</v>
      </c>
      <c r="N37" s="82">
        <f>Mass_2_2!A127</f>
        <v>0</v>
      </c>
      <c r="O37" s="82">
        <f>Mass_2_2!B127</f>
        <v>0</v>
      </c>
      <c r="P37" s="82" t="e">
        <f t="shared" si="21"/>
        <v>#DIV/0!</v>
      </c>
      <c r="Q37" s="82">
        <f>Mass_2_2!D127</f>
        <v>0</v>
      </c>
      <c r="R37" s="82">
        <f>Mass_2_2!E127</f>
        <v>0</v>
      </c>
      <c r="S37" s="82">
        <f>Mass_2_2!F127</f>
        <v>0</v>
      </c>
      <c r="T37" s="82">
        <f>Mass_2_2!G127</f>
        <v>0</v>
      </c>
      <c r="U37" s="82" t="e">
        <f t="shared" si="22"/>
        <v>#DIV/0!</v>
      </c>
      <c r="V37" s="82">
        <f>Mass_2_2!H127</f>
        <v>0</v>
      </c>
      <c r="W37" s="82">
        <f>Mass_2_2!I127</f>
        <v>0</v>
      </c>
      <c r="X37" s="82">
        <f>Mass_2_2!J127</f>
        <v>0</v>
      </c>
      <c r="Y37" s="82">
        <f>Mass_2_2!L127</f>
        <v>0</v>
      </c>
      <c r="Z37" s="82">
        <f>Mass_2_2!M127</f>
        <v>0</v>
      </c>
      <c r="AA37" s="82">
        <f>Mass_2_2!M23</f>
        <v>0</v>
      </c>
      <c r="AB37" s="46"/>
      <c r="AC37" s="82" t="b">
        <f>IF(Mass_2_2!A23="",FALSE,TRUE)</f>
        <v>0</v>
      </c>
      <c r="AD37" s="128" t="e">
        <f t="shared" ca="1" si="23"/>
        <v>#DIV/0!</v>
      </c>
      <c r="AE37" s="128" t="e">
        <f t="shared" ca="1" si="24"/>
        <v>#DIV/0!</v>
      </c>
      <c r="AF37" s="82">
        <f t="shared" si="25"/>
        <v>1</v>
      </c>
      <c r="AG37" s="128" t="e">
        <f t="shared" ca="1" si="26"/>
        <v>#DIV/0!</v>
      </c>
      <c r="AH37" s="128" t="e">
        <f t="shared" ca="1" si="27"/>
        <v>#DIV/0!</v>
      </c>
      <c r="AI37" s="82" t="str">
        <f t="shared" ca="1" si="5"/>
        <v>소수점</v>
      </c>
      <c r="AJ37" s="127" t="e">
        <f t="shared" ca="1" si="28"/>
        <v>#DIV/0!</v>
      </c>
      <c r="AK37" s="167" t="e">
        <f t="shared" ca="1" si="6"/>
        <v>#N/A</v>
      </c>
      <c r="AL37" s="167" t="e">
        <f t="shared" ca="1" si="7"/>
        <v>#VALUE!</v>
      </c>
      <c r="AM37" s="82" t="e">
        <f t="shared" ca="1" si="8"/>
        <v>#VALUE!</v>
      </c>
      <c r="AN37" s="82" t="e">
        <f t="shared" ca="1" si="9"/>
        <v>#N/A</v>
      </c>
      <c r="AO37" s="82" t="str">
        <f t="shared" si="10"/>
        <v>0</v>
      </c>
      <c r="AP37" s="82" t="e">
        <f t="shared" ca="1" si="11"/>
        <v>#VALUE!</v>
      </c>
      <c r="AQ37" s="82" t="e">
        <f t="shared" ca="1" si="12"/>
        <v>#DIV/0!</v>
      </c>
      <c r="AR37" s="82" t="e">
        <f t="shared" ca="1" si="29"/>
        <v>#DIV/0!</v>
      </c>
      <c r="AS37" s="82" t="e">
        <f t="shared" ca="1" si="13"/>
        <v>#DIV/0!</v>
      </c>
      <c r="AT37" s="157" t="e">
        <f t="shared" ca="1" si="14"/>
        <v>#DIV/0!</v>
      </c>
      <c r="AU37" s="157" t="e">
        <f t="shared" ca="1" si="30"/>
        <v>#DIV/0!</v>
      </c>
      <c r="AV37" s="157" t="str">
        <f t="shared" ca="1" si="31"/>
        <v/>
      </c>
      <c r="AW37" s="278"/>
      <c r="AX37" s="82" t="e">
        <f t="shared" ca="1" si="15"/>
        <v>#VALUE!</v>
      </c>
      <c r="AY37" s="127" t="e">
        <f t="shared" ca="1" si="16"/>
        <v>#DIV/0!</v>
      </c>
      <c r="AZ37" s="171" t="e">
        <f ca="1">ROUND(Mass_2_2!Q23,AX37)</f>
        <v>#VALUE!</v>
      </c>
      <c r="BA37" s="171" t="e">
        <f ca="1">ROUND(Mass_2_2!R23,AX37)</f>
        <v>#VALUE!</v>
      </c>
      <c r="BB37" s="171" t="e">
        <f t="shared" ca="1" si="17"/>
        <v>#VALUE!</v>
      </c>
      <c r="BC37" s="155" t="str">
        <f t="shared" ca="1" si="32"/>
        <v>PASS</v>
      </c>
      <c r="BE37" s="124" t="e">
        <f ca="1">OFFSET(AD$2,MATCH(Mass_2_2!O23,AC$3:AC$13,0),0)</f>
        <v>#N/A</v>
      </c>
      <c r="BF37" s="124" t="e">
        <f>VLOOKUP(Mass_2_2!M23,AC$3:AD$13,2,FALSE)</f>
        <v>#N/A</v>
      </c>
    </row>
    <row r="38" spans="2:58" ht="18" customHeight="1">
      <c r="B38" s="82">
        <v>20</v>
      </c>
      <c r="C38" s="82">
        <f>IF(TYPE(VALUE(Mass_2_2!A24))=16,Mass_2_2!A24,VALUE(Mass_2_2!A24))</f>
        <v>0</v>
      </c>
      <c r="D38" s="127">
        <f>Mass_2_2!B24</f>
        <v>0</v>
      </c>
      <c r="E38" s="127">
        <f>Mass_2_2!C24</f>
        <v>0</v>
      </c>
      <c r="F38" s="127">
        <f>Mass_2_2!D24</f>
        <v>0</v>
      </c>
      <c r="G38" s="127">
        <f>Mass_2_2!E24</f>
        <v>0</v>
      </c>
      <c r="H38" s="82" t="str">
        <f>IF(Mass_2_2!G24="","",Mass_2_2!G24)</f>
        <v/>
      </c>
      <c r="I38" s="127">
        <f>Mass_2_2!H24</f>
        <v>0</v>
      </c>
      <c r="J38" s="127">
        <f>Mass_2_2!I24</f>
        <v>0</v>
      </c>
      <c r="K38" s="83" t="e">
        <f t="shared" ca="1" si="18"/>
        <v>#DIV/0!</v>
      </c>
      <c r="L38" s="174" t="e">
        <f t="shared" ca="1" si="19"/>
        <v>#DIV/0!</v>
      </c>
      <c r="M38" s="134" t="e">
        <f t="shared" ca="1" si="20"/>
        <v>#DIV/0!</v>
      </c>
      <c r="N38" s="82">
        <f>Mass_2_2!A128</f>
        <v>0</v>
      </c>
      <c r="O38" s="82">
        <f>Mass_2_2!B128</f>
        <v>0</v>
      </c>
      <c r="P38" s="82" t="e">
        <f t="shared" si="21"/>
        <v>#DIV/0!</v>
      </c>
      <c r="Q38" s="82">
        <f>Mass_2_2!D128</f>
        <v>0</v>
      </c>
      <c r="R38" s="82">
        <f>Mass_2_2!E128</f>
        <v>0</v>
      </c>
      <c r="S38" s="82">
        <f>Mass_2_2!F128</f>
        <v>0</v>
      </c>
      <c r="T38" s="82">
        <f>Mass_2_2!G128</f>
        <v>0</v>
      </c>
      <c r="U38" s="82" t="e">
        <f t="shared" si="22"/>
        <v>#DIV/0!</v>
      </c>
      <c r="V38" s="82">
        <f>Mass_2_2!H128</f>
        <v>0</v>
      </c>
      <c r="W38" s="82">
        <f>Mass_2_2!I128</f>
        <v>0</v>
      </c>
      <c r="X38" s="82">
        <f>Mass_2_2!J128</f>
        <v>0</v>
      </c>
      <c r="Y38" s="82">
        <f>Mass_2_2!L128</f>
        <v>0</v>
      </c>
      <c r="Z38" s="82">
        <f>Mass_2_2!M128</f>
        <v>0</v>
      </c>
      <c r="AA38" s="82">
        <f>Mass_2_2!M24</f>
        <v>0</v>
      </c>
      <c r="AB38" s="46"/>
      <c r="AC38" s="82" t="b">
        <f>IF(Mass_2_2!A24="",FALSE,TRUE)</f>
        <v>0</v>
      </c>
      <c r="AD38" s="128" t="e">
        <f t="shared" ca="1" si="23"/>
        <v>#DIV/0!</v>
      </c>
      <c r="AE38" s="128" t="e">
        <f t="shared" ca="1" si="24"/>
        <v>#DIV/0!</v>
      </c>
      <c r="AF38" s="82">
        <f t="shared" si="25"/>
        <v>1</v>
      </c>
      <c r="AG38" s="128" t="e">
        <f t="shared" ca="1" si="26"/>
        <v>#DIV/0!</v>
      </c>
      <c r="AH38" s="128" t="e">
        <f t="shared" ca="1" si="27"/>
        <v>#DIV/0!</v>
      </c>
      <c r="AI38" s="82" t="str">
        <f t="shared" ca="1" si="5"/>
        <v>소수점</v>
      </c>
      <c r="AJ38" s="127" t="e">
        <f t="shared" ca="1" si="28"/>
        <v>#DIV/0!</v>
      </c>
      <c r="AK38" s="167" t="e">
        <f t="shared" ca="1" si="6"/>
        <v>#N/A</v>
      </c>
      <c r="AL38" s="167" t="e">
        <f t="shared" ca="1" si="7"/>
        <v>#VALUE!</v>
      </c>
      <c r="AM38" s="82" t="e">
        <f t="shared" ca="1" si="8"/>
        <v>#VALUE!</v>
      </c>
      <c r="AN38" s="82" t="e">
        <f t="shared" ca="1" si="9"/>
        <v>#N/A</v>
      </c>
      <c r="AO38" s="82" t="str">
        <f t="shared" si="10"/>
        <v>0</v>
      </c>
      <c r="AP38" s="82" t="e">
        <f t="shared" ca="1" si="11"/>
        <v>#VALUE!</v>
      </c>
      <c r="AQ38" s="82" t="e">
        <f t="shared" ca="1" si="12"/>
        <v>#DIV/0!</v>
      </c>
      <c r="AR38" s="82" t="e">
        <f t="shared" ca="1" si="29"/>
        <v>#DIV/0!</v>
      </c>
      <c r="AS38" s="82" t="e">
        <f t="shared" ca="1" si="13"/>
        <v>#DIV/0!</v>
      </c>
      <c r="AT38" s="157" t="e">
        <f t="shared" ca="1" si="14"/>
        <v>#DIV/0!</v>
      </c>
      <c r="AU38" s="157" t="e">
        <f t="shared" ca="1" si="30"/>
        <v>#DIV/0!</v>
      </c>
      <c r="AV38" s="157" t="str">
        <f t="shared" ca="1" si="31"/>
        <v/>
      </c>
      <c r="AW38" s="278"/>
      <c r="AX38" s="82" t="e">
        <f t="shared" ca="1" si="15"/>
        <v>#VALUE!</v>
      </c>
      <c r="AY38" s="127" t="e">
        <f t="shared" ca="1" si="16"/>
        <v>#DIV/0!</v>
      </c>
      <c r="AZ38" s="171" t="e">
        <f ca="1">ROUND(Mass_2_2!Q24,AX38)</f>
        <v>#VALUE!</v>
      </c>
      <c r="BA38" s="171" t="e">
        <f ca="1">ROUND(Mass_2_2!R24,AX38)</f>
        <v>#VALUE!</v>
      </c>
      <c r="BB38" s="171" t="e">
        <f t="shared" ca="1" si="17"/>
        <v>#VALUE!</v>
      </c>
      <c r="BC38" s="155" t="str">
        <f t="shared" ca="1" si="32"/>
        <v>PASS</v>
      </c>
      <c r="BE38" s="124" t="e">
        <f ca="1">OFFSET(AD$2,MATCH(Mass_2_2!O24,AC$3:AC$13,0),0)</f>
        <v>#N/A</v>
      </c>
      <c r="BF38" s="124" t="e">
        <f>VLOOKUP(Mass_2_2!M24,AC$3:AD$13,2,FALSE)</f>
        <v>#N/A</v>
      </c>
    </row>
    <row r="39" spans="2:58" ht="18" customHeight="1">
      <c r="B39" s="82">
        <v>21</v>
      </c>
      <c r="C39" s="82">
        <f>IF(TYPE(VALUE(Mass_2_2!A25))=16,Mass_2_2!A25,VALUE(Mass_2_2!A25))</f>
        <v>0</v>
      </c>
      <c r="D39" s="127">
        <f>Mass_2_2!B25</f>
        <v>0</v>
      </c>
      <c r="E39" s="127">
        <f>Mass_2_2!C25</f>
        <v>0</v>
      </c>
      <c r="F39" s="127">
        <f>Mass_2_2!D25</f>
        <v>0</v>
      </c>
      <c r="G39" s="127">
        <f>Mass_2_2!E25</f>
        <v>0</v>
      </c>
      <c r="H39" s="82" t="str">
        <f>IF(Mass_2_2!G25="","",Mass_2_2!G25)</f>
        <v/>
      </c>
      <c r="I39" s="127">
        <f>Mass_2_2!H25</f>
        <v>0</v>
      </c>
      <c r="J39" s="127">
        <f>Mass_2_2!I25</f>
        <v>0</v>
      </c>
      <c r="K39" s="83" t="e">
        <f t="shared" ca="1" si="18"/>
        <v>#DIV/0!</v>
      </c>
      <c r="L39" s="174" t="e">
        <f t="shared" ca="1" si="19"/>
        <v>#DIV/0!</v>
      </c>
      <c r="M39" s="134" t="e">
        <f t="shared" ca="1" si="20"/>
        <v>#DIV/0!</v>
      </c>
      <c r="N39" s="82">
        <f>Mass_2_2!A129</f>
        <v>0</v>
      </c>
      <c r="O39" s="82">
        <f>Mass_2_2!B129</f>
        <v>0</v>
      </c>
      <c r="P39" s="82" t="e">
        <f t="shared" si="21"/>
        <v>#DIV/0!</v>
      </c>
      <c r="Q39" s="82">
        <f>Mass_2_2!D129</f>
        <v>0</v>
      </c>
      <c r="R39" s="82">
        <f>Mass_2_2!E129</f>
        <v>0</v>
      </c>
      <c r="S39" s="82">
        <f>Mass_2_2!F129</f>
        <v>0</v>
      </c>
      <c r="T39" s="82">
        <f>Mass_2_2!G129</f>
        <v>0</v>
      </c>
      <c r="U39" s="82" t="e">
        <f t="shared" si="22"/>
        <v>#DIV/0!</v>
      </c>
      <c r="V39" s="82">
        <f>Mass_2_2!H129</f>
        <v>0</v>
      </c>
      <c r="W39" s="82">
        <f>Mass_2_2!I129</f>
        <v>0</v>
      </c>
      <c r="X39" s="82">
        <f>Mass_2_2!J129</f>
        <v>0</v>
      </c>
      <c r="Y39" s="82">
        <f>Mass_2_2!L129</f>
        <v>0</v>
      </c>
      <c r="Z39" s="82">
        <f>Mass_2_2!M129</f>
        <v>0</v>
      </c>
      <c r="AA39" s="82">
        <f>Mass_2_2!M25</f>
        <v>0</v>
      </c>
      <c r="AB39" s="46"/>
      <c r="AC39" s="82" t="b">
        <f>IF(Mass_2_2!A25="",FALSE,TRUE)</f>
        <v>0</v>
      </c>
      <c r="AD39" s="128" t="e">
        <f t="shared" ca="1" si="23"/>
        <v>#DIV/0!</v>
      </c>
      <c r="AE39" s="128" t="e">
        <f t="shared" ca="1" si="24"/>
        <v>#DIV/0!</v>
      </c>
      <c r="AF39" s="82">
        <f t="shared" si="25"/>
        <v>1</v>
      </c>
      <c r="AG39" s="128" t="e">
        <f t="shared" ca="1" si="26"/>
        <v>#DIV/0!</v>
      </c>
      <c r="AH39" s="128" t="e">
        <f t="shared" ca="1" si="27"/>
        <v>#DIV/0!</v>
      </c>
      <c r="AI39" s="82" t="str">
        <f t="shared" ca="1" si="5"/>
        <v>소수점</v>
      </c>
      <c r="AJ39" s="127" t="e">
        <f t="shared" ca="1" si="28"/>
        <v>#DIV/0!</v>
      </c>
      <c r="AK39" s="167" t="e">
        <f t="shared" ca="1" si="6"/>
        <v>#N/A</v>
      </c>
      <c r="AL39" s="167" t="e">
        <f t="shared" ca="1" si="7"/>
        <v>#VALUE!</v>
      </c>
      <c r="AM39" s="82" t="e">
        <f t="shared" ca="1" si="8"/>
        <v>#VALUE!</v>
      </c>
      <c r="AN39" s="82" t="e">
        <f t="shared" ca="1" si="9"/>
        <v>#N/A</v>
      </c>
      <c r="AO39" s="82" t="str">
        <f t="shared" si="10"/>
        <v>0</v>
      </c>
      <c r="AP39" s="82" t="e">
        <f t="shared" ca="1" si="11"/>
        <v>#VALUE!</v>
      </c>
      <c r="AQ39" s="82" t="e">
        <f t="shared" ca="1" si="12"/>
        <v>#DIV/0!</v>
      </c>
      <c r="AR39" s="82" t="e">
        <f t="shared" ca="1" si="29"/>
        <v>#DIV/0!</v>
      </c>
      <c r="AS39" s="82" t="e">
        <f t="shared" ca="1" si="13"/>
        <v>#DIV/0!</v>
      </c>
      <c r="AT39" s="157" t="e">
        <f t="shared" ca="1" si="14"/>
        <v>#DIV/0!</v>
      </c>
      <c r="AU39" s="157" t="e">
        <f t="shared" ca="1" si="30"/>
        <v>#DIV/0!</v>
      </c>
      <c r="AV39" s="157" t="str">
        <f t="shared" ca="1" si="31"/>
        <v/>
      </c>
      <c r="AW39" s="278"/>
      <c r="AX39" s="82" t="e">
        <f t="shared" ca="1" si="15"/>
        <v>#VALUE!</v>
      </c>
      <c r="AY39" s="127" t="e">
        <f t="shared" ca="1" si="16"/>
        <v>#DIV/0!</v>
      </c>
      <c r="AZ39" s="171" t="e">
        <f ca="1">ROUND(Mass_2_2!Q25,AX39)</f>
        <v>#VALUE!</v>
      </c>
      <c r="BA39" s="171" t="e">
        <f ca="1">ROUND(Mass_2_2!R25,AX39)</f>
        <v>#VALUE!</v>
      </c>
      <c r="BB39" s="171" t="e">
        <f t="shared" ca="1" si="17"/>
        <v>#VALUE!</v>
      </c>
      <c r="BC39" s="155" t="str">
        <f t="shared" ca="1" si="32"/>
        <v>PASS</v>
      </c>
      <c r="BE39" s="124" t="e">
        <f ca="1">OFFSET(AD$2,MATCH(Mass_2_2!O25,AC$3:AC$13,0),0)</f>
        <v>#N/A</v>
      </c>
      <c r="BF39" s="124" t="e">
        <f>VLOOKUP(Mass_2_2!M25,AC$3:AD$13,2,FALSE)</f>
        <v>#N/A</v>
      </c>
    </row>
    <row r="40" spans="2:58" ht="18" customHeight="1">
      <c r="B40" s="82">
        <v>22</v>
      </c>
      <c r="C40" s="82">
        <f>IF(TYPE(VALUE(Mass_2_2!A26))=16,Mass_2_2!A26,VALUE(Mass_2_2!A26))</f>
        <v>0</v>
      </c>
      <c r="D40" s="127">
        <f>Mass_2_2!B26</f>
        <v>0</v>
      </c>
      <c r="E40" s="127">
        <f>Mass_2_2!C26</f>
        <v>0</v>
      </c>
      <c r="F40" s="127">
        <f>Mass_2_2!D26</f>
        <v>0</v>
      </c>
      <c r="G40" s="127">
        <f>Mass_2_2!E26</f>
        <v>0</v>
      </c>
      <c r="H40" s="82" t="str">
        <f>IF(Mass_2_2!G26="","",Mass_2_2!G26)</f>
        <v/>
      </c>
      <c r="I40" s="127">
        <f>Mass_2_2!H26</f>
        <v>0</v>
      </c>
      <c r="J40" s="127">
        <f>Mass_2_2!I26</f>
        <v>0</v>
      </c>
      <c r="K40" s="83" t="e">
        <f t="shared" ca="1" si="18"/>
        <v>#DIV/0!</v>
      </c>
      <c r="L40" s="174" t="e">
        <f t="shared" ca="1" si="19"/>
        <v>#DIV/0!</v>
      </c>
      <c r="M40" s="134" t="e">
        <f t="shared" ca="1" si="20"/>
        <v>#DIV/0!</v>
      </c>
      <c r="N40" s="82">
        <f>Mass_2_2!A130</f>
        <v>0</v>
      </c>
      <c r="O40" s="82">
        <f>Mass_2_2!B130</f>
        <v>0</v>
      </c>
      <c r="P40" s="82" t="e">
        <f t="shared" si="21"/>
        <v>#DIV/0!</v>
      </c>
      <c r="Q40" s="82">
        <f>Mass_2_2!D130</f>
        <v>0</v>
      </c>
      <c r="R40" s="82">
        <f>Mass_2_2!E130</f>
        <v>0</v>
      </c>
      <c r="S40" s="82">
        <f>Mass_2_2!F130</f>
        <v>0</v>
      </c>
      <c r="T40" s="82">
        <f>Mass_2_2!G130</f>
        <v>0</v>
      </c>
      <c r="U40" s="82" t="e">
        <f t="shared" si="22"/>
        <v>#DIV/0!</v>
      </c>
      <c r="V40" s="82">
        <f>Mass_2_2!H130</f>
        <v>0</v>
      </c>
      <c r="W40" s="82">
        <f>Mass_2_2!I130</f>
        <v>0</v>
      </c>
      <c r="X40" s="82">
        <f>Mass_2_2!J130</f>
        <v>0</v>
      </c>
      <c r="Y40" s="82">
        <f>Mass_2_2!L130</f>
        <v>0</v>
      </c>
      <c r="Z40" s="82">
        <f>Mass_2_2!M130</f>
        <v>0</v>
      </c>
      <c r="AA40" s="82">
        <f>Mass_2_2!M26</f>
        <v>0</v>
      </c>
      <c r="AB40" s="46"/>
      <c r="AC40" s="82" t="b">
        <f>IF(Mass_2_2!A26="",FALSE,TRUE)</f>
        <v>0</v>
      </c>
      <c r="AD40" s="128" t="e">
        <f t="shared" ca="1" si="23"/>
        <v>#DIV/0!</v>
      </c>
      <c r="AE40" s="128" t="e">
        <f t="shared" ca="1" si="24"/>
        <v>#DIV/0!</v>
      </c>
      <c r="AF40" s="82">
        <f t="shared" si="25"/>
        <v>1</v>
      </c>
      <c r="AG40" s="128" t="e">
        <f t="shared" ca="1" si="26"/>
        <v>#DIV/0!</v>
      </c>
      <c r="AH40" s="128" t="e">
        <f t="shared" ca="1" si="27"/>
        <v>#DIV/0!</v>
      </c>
      <c r="AI40" s="82" t="str">
        <f t="shared" ca="1" si="5"/>
        <v>소수점</v>
      </c>
      <c r="AJ40" s="127" t="e">
        <f t="shared" ca="1" si="28"/>
        <v>#DIV/0!</v>
      </c>
      <c r="AK40" s="167" t="e">
        <f t="shared" ca="1" si="6"/>
        <v>#N/A</v>
      </c>
      <c r="AL40" s="167" t="e">
        <f t="shared" ca="1" si="7"/>
        <v>#VALUE!</v>
      </c>
      <c r="AM40" s="82" t="e">
        <f t="shared" ca="1" si="8"/>
        <v>#VALUE!</v>
      </c>
      <c r="AN40" s="82" t="e">
        <f t="shared" ca="1" si="9"/>
        <v>#N/A</v>
      </c>
      <c r="AO40" s="82" t="str">
        <f t="shared" si="10"/>
        <v>0</v>
      </c>
      <c r="AP40" s="82" t="e">
        <f t="shared" ca="1" si="11"/>
        <v>#VALUE!</v>
      </c>
      <c r="AQ40" s="82" t="e">
        <f t="shared" ca="1" si="12"/>
        <v>#DIV/0!</v>
      </c>
      <c r="AR40" s="82" t="e">
        <f t="shared" ca="1" si="29"/>
        <v>#DIV/0!</v>
      </c>
      <c r="AS40" s="82" t="e">
        <f t="shared" ca="1" si="13"/>
        <v>#DIV/0!</v>
      </c>
      <c r="AT40" s="157" t="e">
        <f t="shared" ca="1" si="14"/>
        <v>#DIV/0!</v>
      </c>
      <c r="AU40" s="157" t="e">
        <f t="shared" ca="1" si="30"/>
        <v>#DIV/0!</v>
      </c>
      <c r="AV40" s="157" t="str">
        <f t="shared" ca="1" si="31"/>
        <v/>
      </c>
      <c r="AW40" s="278"/>
      <c r="AX40" s="82" t="e">
        <f t="shared" ca="1" si="15"/>
        <v>#VALUE!</v>
      </c>
      <c r="AY40" s="127" t="e">
        <f t="shared" ca="1" si="16"/>
        <v>#DIV/0!</v>
      </c>
      <c r="AZ40" s="171" t="e">
        <f ca="1">ROUND(Mass_2_2!Q26,AX40)</f>
        <v>#VALUE!</v>
      </c>
      <c r="BA40" s="171" t="e">
        <f ca="1">ROUND(Mass_2_2!R26,AX40)</f>
        <v>#VALUE!</v>
      </c>
      <c r="BB40" s="171" t="e">
        <f t="shared" ca="1" si="17"/>
        <v>#VALUE!</v>
      </c>
      <c r="BC40" s="155" t="str">
        <f t="shared" ca="1" si="32"/>
        <v>PASS</v>
      </c>
      <c r="BE40" s="124" t="e">
        <f ca="1">OFFSET(AD$2,MATCH(Mass_2_2!O26,AC$3:AC$13,0),0)</f>
        <v>#N/A</v>
      </c>
      <c r="BF40" s="124" t="e">
        <f>VLOOKUP(Mass_2_2!M26,AC$3:AD$13,2,FALSE)</f>
        <v>#N/A</v>
      </c>
    </row>
    <row r="41" spans="2:58" ht="18" customHeight="1">
      <c r="B41" s="82">
        <v>23</v>
      </c>
      <c r="C41" s="82">
        <f>IF(TYPE(VALUE(Mass_2_2!A27))=16,Mass_2_2!A27,VALUE(Mass_2_2!A27))</f>
        <v>0</v>
      </c>
      <c r="D41" s="127">
        <f>Mass_2_2!B27</f>
        <v>0</v>
      </c>
      <c r="E41" s="127">
        <f>Mass_2_2!C27</f>
        <v>0</v>
      </c>
      <c r="F41" s="127">
        <f>Mass_2_2!D27</f>
        <v>0</v>
      </c>
      <c r="G41" s="127">
        <f>Mass_2_2!E27</f>
        <v>0</v>
      </c>
      <c r="H41" s="82" t="str">
        <f>IF(Mass_2_2!G27="","",Mass_2_2!G27)</f>
        <v/>
      </c>
      <c r="I41" s="127">
        <f>Mass_2_2!H27</f>
        <v>0</v>
      </c>
      <c r="J41" s="127">
        <f>Mass_2_2!I27</f>
        <v>0</v>
      </c>
      <c r="K41" s="83" t="e">
        <f t="shared" ca="1" si="18"/>
        <v>#DIV/0!</v>
      </c>
      <c r="L41" s="174" t="e">
        <f t="shared" ca="1" si="19"/>
        <v>#DIV/0!</v>
      </c>
      <c r="M41" s="134" t="e">
        <f t="shared" ca="1" si="20"/>
        <v>#DIV/0!</v>
      </c>
      <c r="N41" s="82">
        <f>Mass_2_2!A131</f>
        <v>0</v>
      </c>
      <c r="O41" s="82">
        <f>Mass_2_2!B131</f>
        <v>0</v>
      </c>
      <c r="P41" s="82" t="e">
        <f t="shared" si="21"/>
        <v>#DIV/0!</v>
      </c>
      <c r="Q41" s="82">
        <f>Mass_2_2!D131</f>
        <v>0</v>
      </c>
      <c r="R41" s="82">
        <f>Mass_2_2!E131</f>
        <v>0</v>
      </c>
      <c r="S41" s="82">
        <f>Mass_2_2!F131</f>
        <v>0</v>
      </c>
      <c r="T41" s="82">
        <f>Mass_2_2!G131</f>
        <v>0</v>
      </c>
      <c r="U41" s="82" t="e">
        <f t="shared" si="22"/>
        <v>#DIV/0!</v>
      </c>
      <c r="V41" s="82">
        <f>Mass_2_2!H131</f>
        <v>0</v>
      </c>
      <c r="W41" s="82">
        <f>Mass_2_2!I131</f>
        <v>0</v>
      </c>
      <c r="X41" s="82">
        <f>Mass_2_2!J131</f>
        <v>0</v>
      </c>
      <c r="Y41" s="82">
        <f>Mass_2_2!L131</f>
        <v>0</v>
      </c>
      <c r="Z41" s="82">
        <f>Mass_2_2!M131</f>
        <v>0</v>
      </c>
      <c r="AA41" s="82">
        <f>Mass_2_2!M27</f>
        <v>0</v>
      </c>
      <c r="AB41" s="46"/>
      <c r="AC41" s="82" t="b">
        <f>IF(Mass_2_2!A27="",FALSE,TRUE)</f>
        <v>0</v>
      </c>
      <c r="AD41" s="128" t="e">
        <f t="shared" ca="1" si="23"/>
        <v>#DIV/0!</v>
      </c>
      <c r="AE41" s="128" t="e">
        <f t="shared" ca="1" si="24"/>
        <v>#DIV/0!</v>
      </c>
      <c r="AF41" s="82">
        <f t="shared" si="25"/>
        <v>1</v>
      </c>
      <c r="AG41" s="128" t="e">
        <f t="shared" ca="1" si="26"/>
        <v>#DIV/0!</v>
      </c>
      <c r="AH41" s="128" t="e">
        <f t="shared" ca="1" si="27"/>
        <v>#DIV/0!</v>
      </c>
      <c r="AI41" s="82" t="str">
        <f t="shared" ca="1" si="5"/>
        <v>소수점</v>
      </c>
      <c r="AJ41" s="127" t="e">
        <f t="shared" ca="1" si="28"/>
        <v>#DIV/0!</v>
      </c>
      <c r="AK41" s="167" t="e">
        <f t="shared" ca="1" si="6"/>
        <v>#N/A</v>
      </c>
      <c r="AL41" s="167" t="e">
        <f t="shared" ca="1" si="7"/>
        <v>#VALUE!</v>
      </c>
      <c r="AM41" s="82" t="e">
        <f t="shared" ca="1" si="8"/>
        <v>#VALUE!</v>
      </c>
      <c r="AN41" s="82" t="e">
        <f t="shared" ca="1" si="9"/>
        <v>#N/A</v>
      </c>
      <c r="AO41" s="82" t="str">
        <f t="shared" si="10"/>
        <v>0</v>
      </c>
      <c r="AP41" s="82" t="e">
        <f t="shared" ca="1" si="11"/>
        <v>#VALUE!</v>
      </c>
      <c r="AQ41" s="82" t="e">
        <f t="shared" ca="1" si="12"/>
        <v>#DIV/0!</v>
      </c>
      <c r="AR41" s="82" t="e">
        <f t="shared" ca="1" si="29"/>
        <v>#DIV/0!</v>
      </c>
      <c r="AS41" s="82" t="e">
        <f t="shared" ca="1" si="13"/>
        <v>#DIV/0!</v>
      </c>
      <c r="AT41" s="157" t="e">
        <f t="shared" ca="1" si="14"/>
        <v>#DIV/0!</v>
      </c>
      <c r="AU41" s="157" t="e">
        <f t="shared" ca="1" si="30"/>
        <v>#DIV/0!</v>
      </c>
      <c r="AV41" s="157" t="str">
        <f t="shared" ca="1" si="31"/>
        <v/>
      </c>
      <c r="AW41" s="278"/>
      <c r="AX41" s="82" t="e">
        <f t="shared" ca="1" si="15"/>
        <v>#VALUE!</v>
      </c>
      <c r="AY41" s="127" t="e">
        <f t="shared" ca="1" si="16"/>
        <v>#DIV/0!</v>
      </c>
      <c r="AZ41" s="171" t="e">
        <f ca="1">ROUND(Mass_2_2!Q27,AX41)</f>
        <v>#VALUE!</v>
      </c>
      <c r="BA41" s="171" t="e">
        <f ca="1">ROUND(Mass_2_2!R27,AX41)</f>
        <v>#VALUE!</v>
      </c>
      <c r="BB41" s="171" t="e">
        <f t="shared" ca="1" si="17"/>
        <v>#VALUE!</v>
      </c>
      <c r="BC41" s="155" t="str">
        <f t="shared" ca="1" si="32"/>
        <v>PASS</v>
      </c>
      <c r="BE41" s="124" t="e">
        <f ca="1">OFFSET(AD$2,MATCH(Mass_2_2!O27,AC$3:AC$13,0),0)</f>
        <v>#N/A</v>
      </c>
      <c r="BF41" s="124" t="e">
        <f>VLOOKUP(Mass_2_2!M27,AC$3:AD$13,2,FALSE)</f>
        <v>#N/A</v>
      </c>
    </row>
    <row r="42" spans="2:58" ht="18" customHeight="1">
      <c r="B42" s="82">
        <v>24</v>
      </c>
      <c r="C42" s="82">
        <f>IF(TYPE(VALUE(Mass_2_2!A28))=16,Mass_2_2!A28,VALUE(Mass_2_2!A28))</f>
        <v>0</v>
      </c>
      <c r="D42" s="127">
        <f>Mass_2_2!B28</f>
        <v>0</v>
      </c>
      <c r="E42" s="127">
        <f>Mass_2_2!C28</f>
        <v>0</v>
      </c>
      <c r="F42" s="127">
        <f>Mass_2_2!D28</f>
        <v>0</v>
      </c>
      <c r="G42" s="127">
        <f>Mass_2_2!E28</f>
        <v>0</v>
      </c>
      <c r="H42" s="82" t="str">
        <f>IF(Mass_2_2!G28="","",Mass_2_2!G28)</f>
        <v/>
      </c>
      <c r="I42" s="127">
        <f>Mass_2_2!H28</f>
        <v>0</v>
      </c>
      <c r="J42" s="127">
        <f>Mass_2_2!I28</f>
        <v>0</v>
      </c>
      <c r="K42" s="83" t="e">
        <f t="shared" ca="1" si="18"/>
        <v>#DIV/0!</v>
      </c>
      <c r="L42" s="174" t="e">
        <f t="shared" ca="1" si="19"/>
        <v>#DIV/0!</v>
      </c>
      <c r="M42" s="134" t="e">
        <f t="shared" ca="1" si="20"/>
        <v>#DIV/0!</v>
      </c>
      <c r="N42" s="82">
        <f>Mass_2_2!A132</f>
        <v>0</v>
      </c>
      <c r="O42" s="82">
        <f>Mass_2_2!B132</f>
        <v>0</v>
      </c>
      <c r="P42" s="82" t="e">
        <f t="shared" si="21"/>
        <v>#DIV/0!</v>
      </c>
      <c r="Q42" s="82">
        <f>Mass_2_2!D132</f>
        <v>0</v>
      </c>
      <c r="R42" s="82">
        <f>Mass_2_2!E132</f>
        <v>0</v>
      </c>
      <c r="S42" s="82">
        <f>Mass_2_2!F132</f>
        <v>0</v>
      </c>
      <c r="T42" s="82">
        <f>Mass_2_2!G132</f>
        <v>0</v>
      </c>
      <c r="U42" s="82" t="e">
        <f t="shared" si="22"/>
        <v>#DIV/0!</v>
      </c>
      <c r="V42" s="82">
        <f>Mass_2_2!H132</f>
        <v>0</v>
      </c>
      <c r="W42" s="82">
        <f>Mass_2_2!I132</f>
        <v>0</v>
      </c>
      <c r="X42" s="82">
        <f>Mass_2_2!J132</f>
        <v>0</v>
      </c>
      <c r="Y42" s="82">
        <f>Mass_2_2!L132</f>
        <v>0</v>
      </c>
      <c r="Z42" s="82">
        <f>Mass_2_2!M132</f>
        <v>0</v>
      </c>
      <c r="AA42" s="82">
        <f>Mass_2_2!M28</f>
        <v>0</v>
      </c>
      <c r="AB42" s="46"/>
      <c r="AC42" s="82" t="b">
        <f>IF(Mass_2_2!A28="",FALSE,TRUE)</f>
        <v>0</v>
      </c>
      <c r="AD42" s="128" t="e">
        <f t="shared" ca="1" si="23"/>
        <v>#DIV/0!</v>
      </c>
      <c r="AE42" s="128" t="e">
        <f t="shared" ca="1" si="24"/>
        <v>#DIV/0!</v>
      </c>
      <c r="AF42" s="82">
        <f t="shared" si="25"/>
        <v>1</v>
      </c>
      <c r="AG42" s="128" t="e">
        <f t="shared" ca="1" si="26"/>
        <v>#DIV/0!</v>
      </c>
      <c r="AH42" s="128" t="e">
        <f t="shared" ca="1" si="27"/>
        <v>#DIV/0!</v>
      </c>
      <c r="AI42" s="82" t="str">
        <f t="shared" ca="1" si="5"/>
        <v>소수점</v>
      </c>
      <c r="AJ42" s="127" t="e">
        <f t="shared" ca="1" si="28"/>
        <v>#DIV/0!</v>
      </c>
      <c r="AK42" s="167" t="e">
        <f t="shared" ca="1" si="6"/>
        <v>#N/A</v>
      </c>
      <c r="AL42" s="167" t="e">
        <f t="shared" ca="1" si="7"/>
        <v>#VALUE!</v>
      </c>
      <c r="AM42" s="82" t="e">
        <f t="shared" ca="1" si="8"/>
        <v>#VALUE!</v>
      </c>
      <c r="AN42" s="82" t="e">
        <f t="shared" ca="1" si="9"/>
        <v>#N/A</v>
      </c>
      <c r="AO42" s="82" t="str">
        <f t="shared" si="10"/>
        <v>0</v>
      </c>
      <c r="AP42" s="82" t="e">
        <f t="shared" ca="1" si="11"/>
        <v>#VALUE!</v>
      </c>
      <c r="AQ42" s="82" t="e">
        <f t="shared" ca="1" si="12"/>
        <v>#DIV/0!</v>
      </c>
      <c r="AR42" s="82" t="e">
        <f t="shared" ca="1" si="29"/>
        <v>#DIV/0!</v>
      </c>
      <c r="AS42" s="82" t="e">
        <f t="shared" ca="1" si="13"/>
        <v>#DIV/0!</v>
      </c>
      <c r="AT42" s="157" t="e">
        <f t="shared" ca="1" si="14"/>
        <v>#DIV/0!</v>
      </c>
      <c r="AU42" s="157" t="e">
        <f t="shared" ca="1" si="30"/>
        <v>#DIV/0!</v>
      </c>
      <c r="AV42" s="157" t="str">
        <f t="shared" ca="1" si="31"/>
        <v/>
      </c>
      <c r="AW42" s="278"/>
      <c r="AX42" s="82" t="e">
        <f t="shared" ca="1" si="15"/>
        <v>#VALUE!</v>
      </c>
      <c r="AY42" s="127" t="e">
        <f t="shared" ca="1" si="16"/>
        <v>#DIV/0!</v>
      </c>
      <c r="AZ42" s="171" t="e">
        <f ca="1">ROUND(Mass_2_2!Q28,AX42)</f>
        <v>#VALUE!</v>
      </c>
      <c r="BA42" s="171" t="e">
        <f ca="1">ROUND(Mass_2_2!R28,AX42)</f>
        <v>#VALUE!</v>
      </c>
      <c r="BB42" s="171" t="e">
        <f t="shared" ca="1" si="17"/>
        <v>#VALUE!</v>
      </c>
      <c r="BC42" s="155" t="str">
        <f t="shared" ca="1" si="32"/>
        <v>PASS</v>
      </c>
      <c r="BE42" s="124" t="e">
        <f ca="1">OFFSET(AD$2,MATCH(Mass_2_2!O28,AC$3:AC$13,0),0)</f>
        <v>#N/A</v>
      </c>
      <c r="BF42" s="124" t="e">
        <f>VLOOKUP(Mass_2_2!M28,AC$3:AD$13,2,FALSE)</f>
        <v>#N/A</v>
      </c>
    </row>
    <row r="43" spans="2:58" ht="18" customHeight="1">
      <c r="B43" s="82">
        <v>25</v>
      </c>
      <c r="C43" s="82">
        <f>IF(TYPE(VALUE(Mass_2_2!A29))=16,Mass_2_2!A29,VALUE(Mass_2_2!A29))</f>
        <v>0</v>
      </c>
      <c r="D43" s="127">
        <f>Mass_2_2!B29</f>
        <v>0</v>
      </c>
      <c r="E43" s="127">
        <f>Mass_2_2!C29</f>
        <v>0</v>
      </c>
      <c r="F43" s="127">
        <f>Mass_2_2!D29</f>
        <v>0</v>
      </c>
      <c r="G43" s="127">
        <f>Mass_2_2!E29</f>
        <v>0</v>
      </c>
      <c r="H43" s="82" t="str">
        <f>IF(Mass_2_2!G29="","",Mass_2_2!G29)</f>
        <v/>
      </c>
      <c r="I43" s="127">
        <f>Mass_2_2!H29</f>
        <v>0</v>
      </c>
      <c r="J43" s="127">
        <f>Mass_2_2!I29</f>
        <v>0</v>
      </c>
      <c r="K43" s="83" t="e">
        <f t="shared" ca="1" si="18"/>
        <v>#DIV/0!</v>
      </c>
      <c r="L43" s="174" t="e">
        <f t="shared" ca="1" si="19"/>
        <v>#DIV/0!</v>
      </c>
      <c r="M43" s="134" t="e">
        <f t="shared" ca="1" si="20"/>
        <v>#DIV/0!</v>
      </c>
      <c r="N43" s="82">
        <f>Mass_2_2!A133</f>
        <v>0</v>
      </c>
      <c r="O43" s="82">
        <f>Mass_2_2!B133</f>
        <v>0</v>
      </c>
      <c r="P43" s="82" t="e">
        <f t="shared" si="21"/>
        <v>#DIV/0!</v>
      </c>
      <c r="Q43" s="82">
        <f>Mass_2_2!D133</f>
        <v>0</v>
      </c>
      <c r="R43" s="82">
        <f>Mass_2_2!E133</f>
        <v>0</v>
      </c>
      <c r="S43" s="82">
        <f>Mass_2_2!F133</f>
        <v>0</v>
      </c>
      <c r="T43" s="82">
        <f>Mass_2_2!G133</f>
        <v>0</v>
      </c>
      <c r="U43" s="82" t="e">
        <f t="shared" si="22"/>
        <v>#DIV/0!</v>
      </c>
      <c r="V43" s="82">
        <f>Mass_2_2!H133</f>
        <v>0</v>
      </c>
      <c r="W43" s="82">
        <f>Mass_2_2!I133</f>
        <v>0</v>
      </c>
      <c r="X43" s="82">
        <f>Mass_2_2!J133</f>
        <v>0</v>
      </c>
      <c r="Y43" s="82">
        <f>Mass_2_2!L133</f>
        <v>0</v>
      </c>
      <c r="Z43" s="82">
        <f>Mass_2_2!M133</f>
        <v>0</v>
      </c>
      <c r="AA43" s="82">
        <f>Mass_2_2!M29</f>
        <v>0</v>
      </c>
      <c r="AB43" s="46"/>
      <c r="AC43" s="82" t="b">
        <f>IF(Mass_2_2!A29="",FALSE,TRUE)</f>
        <v>0</v>
      </c>
      <c r="AD43" s="128" t="e">
        <f t="shared" ca="1" si="23"/>
        <v>#DIV/0!</v>
      </c>
      <c r="AE43" s="128" t="e">
        <f t="shared" ca="1" si="24"/>
        <v>#DIV/0!</v>
      </c>
      <c r="AF43" s="82">
        <f t="shared" si="25"/>
        <v>1</v>
      </c>
      <c r="AG43" s="128" t="e">
        <f t="shared" ca="1" si="26"/>
        <v>#DIV/0!</v>
      </c>
      <c r="AH43" s="128" t="e">
        <f t="shared" ca="1" si="27"/>
        <v>#DIV/0!</v>
      </c>
      <c r="AI43" s="82" t="str">
        <f t="shared" ca="1" si="5"/>
        <v>소수점</v>
      </c>
      <c r="AJ43" s="127" t="e">
        <f t="shared" ca="1" si="28"/>
        <v>#DIV/0!</v>
      </c>
      <c r="AK43" s="167" t="e">
        <f t="shared" ca="1" si="6"/>
        <v>#N/A</v>
      </c>
      <c r="AL43" s="167" t="e">
        <f t="shared" ca="1" si="7"/>
        <v>#VALUE!</v>
      </c>
      <c r="AM43" s="82" t="e">
        <f t="shared" ca="1" si="8"/>
        <v>#VALUE!</v>
      </c>
      <c r="AN43" s="82" t="e">
        <f t="shared" ca="1" si="9"/>
        <v>#N/A</v>
      </c>
      <c r="AO43" s="82" t="str">
        <f t="shared" si="10"/>
        <v>0</v>
      </c>
      <c r="AP43" s="82" t="e">
        <f t="shared" ca="1" si="11"/>
        <v>#VALUE!</v>
      </c>
      <c r="AQ43" s="82" t="e">
        <f t="shared" ca="1" si="12"/>
        <v>#DIV/0!</v>
      </c>
      <c r="AR43" s="82" t="e">
        <f t="shared" ca="1" si="29"/>
        <v>#DIV/0!</v>
      </c>
      <c r="AS43" s="82" t="e">
        <f t="shared" ca="1" si="13"/>
        <v>#DIV/0!</v>
      </c>
      <c r="AT43" s="157" t="e">
        <f t="shared" ca="1" si="14"/>
        <v>#DIV/0!</v>
      </c>
      <c r="AU43" s="157" t="e">
        <f t="shared" ca="1" si="30"/>
        <v>#DIV/0!</v>
      </c>
      <c r="AV43" s="157" t="str">
        <f t="shared" ca="1" si="31"/>
        <v/>
      </c>
      <c r="AW43" s="278"/>
      <c r="AX43" s="82" t="e">
        <f t="shared" ca="1" si="15"/>
        <v>#VALUE!</v>
      </c>
      <c r="AY43" s="127" t="e">
        <f t="shared" ca="1" si="16"/>
        <v>#DIV/0!</v>
      </c>
      <c r="AZ43" s="171" t="e">
        <f ca="1">ROUND(Mass_2_2!Q29,AX43)</f>
        <v>#VALUE!</v>
      </c>
      <c r="BA43" s="171" t="e">
        <f ca="1">ROUND(Mass_2_2!R29,AX43)</f>
        <v>#VALUE!</v>
      </c>
      <c r="BB43" s="171" t="e">
        <f t="shared" ca="1" si="17"/>
        <v>#VALUE!</v>
      </c>
      <c r="BC43" s="155" t="str">
        <f t="shared" ca="1" si="32"/>
        <v>PASS</v>
      </c>
      <c r="BE43" s="124" t="e">
        <f ca="1">OFFSET(AD$2,MATCH(Mass_2_2!O29,AC$3:AC$13,0),0)</f>
        <v>#N/A</v>
      </c>
      <c r="BF43" s="124" t="e">
        <f>VLOOKUP(Mass_2_2!M29,AC$3:AD$13,2,FALSE)</f>
        <v>#N/A</v>
      </c>
    </row>
    <row r="44" spans="2:58" ht="18" customHeight="1">
      <c r="B44" s="82">
        <v>26</v>
      </c>
      <c r="C44" s="82">
        <f>IF(TYPE(VALUE(Mass_2_2!A30))=16,Mass_2_2!A30,VALUE(Mass_2_2!A30))</f>
        <v>0</v>
      </c>
      <c r="D44" s="127">
        <f>Mass_2_2!B30</f>
        <v>0</v>
      </c>
      <c r="E44" s="127">
        <f>Mass_2_2!C30</f>
        <v>0</v>
      </c>
      <c r="F44" s="127">
        <f>Mass_2_2!D30</f>
        <v>0</v>
      </c>
      <c r="G44" s="127">
        <f>Mass_2_2!E30</f>
        <v>0</v>
      </c>
      <c r="H44" s="82" t="str">
        <f>IF(Mass_2_2!G30="","",Mass_2_2!G30)</f>
        <v/>
      </c>
      <c r="I44" s="127">
        <f>Mass_2_2!H30</f>
        <v>0</v>
      </c>
      <c r="J44" s="127">
        <f>Mass_2_2!I30</f>
        <v>0</v>
      </c>
      <c r="K44" s="83" t="e">
        <f t="shared" ca="1" si="18"/>
        <v>#DIV/0!</v>
      </c>
      <c r="L44" s="174" t="e">
        <f t="shared" ca="1" si="19"/>
        <v>#DIV/0!</v>
      </c>
      <c r="M44" s="134" t="e">
        <f t="shared" ca="1" si="20"/>
        <v>#DIV/0!</v>
      </c>
      <c r="N44" s="82">
        <f>Mass_2_2!A134</f>
        <v>0</v>
      </c>
      <c r="O44" s="82">
        <f>Mass_2_2!B134</f>
        <v>0</v>
      </c>
      <c r="P44" s="82" t="e">
        <f t="shared" si="21"/>
        <v>#DIV/0!</v>
      </c>
      <c r="Q44" s="82">
        <f>Mass_2_2!D134</f>
        <v>0</v>
      </c>
      <c r="R44" s="82">
        <f>Mass_2_2!E134</f>
        <v>0</v>
      </c>
      <c r="S44" s="82">
        <f>Mass_2_2!F134</f>
        <v>0</v>
      </c>
      <c r="T44" s="82">
        <f>Mass_2_2!G134</f>
        <v>0</v>
      </c>
      <c r="U44" s="82" t="e">
        <f t="shared" si="22"/>
        <v>#DIV/0!</v>
      </c>
      <c r="V44" s="82">
        <f>Mass_2_2!H134</f>
        <v>0</v>
      </c>
      <c r="W44" s="82">
        <f>Mass_2_2!I134</f>
        <v>0</v>
      </c>
      <c r="X44" s="82">
        <f>Mass_2_2!J134</f>
        <v>0</v>
      </c>
      <c r="Y44" s="82">
        <f>Mass_2_2!L134</f>
        <v>0</v>
      </c>
      <c r="Z44" s="82">
        <f>Mass_2_2!M134</f>
        <v>0</v>
      </c>
      <c r="AA44" s="82">
        <f>Mass_2_2!M30</f>
        <v>0</v>
      </c>
      <c r="AB44" s="46"/>
      <c r="AC44" s="82" t="b">
        <f>IF(Mass_2_2!A30="",FALSE,TRUE)</f>
        <v>0</v>
      </c>
      <c r="AD44" s="128" t="e">
        <f t="shared" ca="1" si="23"/>
        <v>#DIV/0!</v>
      </c>
      <c r="AE44" s="128" t="e">
        <f t="shared" ca="1" si="24"/>
        <v>#DIV/0!</v>
      </c>
      <c r="AF44" s="82">
        <f t="shared" si="25"/>
        <v>1</v>
      </c>
      <c r="AG44" s="128" t="e">
        <f t="shared" ca="1" si="26"/>
        <v>#DIV/0!</v>
      </c>
      <c r="AH44" s="128" t="e">
        <f t="shared" ca="1" si="27"/>
        <v>#DIV/0!</v>
      </c>
      <c r="AI44" s="82" t="str">
        <f t="shared" ca="1" si="5"/>
        <v>소수점</v>
      </c>
      <c r="AJ44" s="127" t="e">
        <f t="shared" ca="1" si="28"/>
        <v>#DIV/0!</v>
      </c>
      <c r="AK44" s="167" t="e">
        <f t="shared" ca="1" si="6"/>
        <v>#N/A</v>
      </c>
      <c r="AL44" s="167" t="e">
        <f t="shared" ca="1" si="7"/>
        <v>#VALUE!</v>
      </c>
      <c r="AM44" s="82" t="e">
        <f t="shared" ca="1" si="8"/>
        <v>#VALUE!</v>
      </c>
      <c r="AN44" s="82" t="e">
        <f t="shared" ca="1" si="9"/>
        <v>#N/A</v>
      </c>
      <c r="AO44" s="82" t="str">
        <f t="shared" si="10"/>
        <v>0</v>
      </c>
      <c r="AP44" s="82" t="e">
        <f t="shared" ca="1" si="11"/>
        <v>#VALUE!</v>
      </c>
      <c r="AQ44" s="82" t="e">
        <f t="shared" ca="1" si="12"/>
        <v>#DIV/0!</v>
      </c>
      <c r="AR44" s="82" t="e">
        <f t="shared" ca="1" si="29"/>
        <v>#DIV/0!</v>
      </c>
      <c r="AS44" s="82" t="e">
        <f t="shared" ca="1" si="13"/>
        <v>#DIV/0!</v>
      </c>
      <c r="AT44" s="157" t="e">
        <f t="shared" ca="1" si="14"/>
        <v>#DIV/0!</v>
      </c>
      <c r="AU44" s="157" t="e">
        <f t="shared" ca="1" si="30"/>
        <v>#DIV/0!</v>
      </c>
      <c r="AV44" s="157" t="str">
        <f t="shared" ca="1" si="31"/>
        <v/>
      </c>
      <c r="AW44" s="278"/>
      <c r="AX44" s="82" t="e">
        <f t="shared" ca="1" si="15"/>
        <v>#VALUE!</v>
      </c>
      <c r="AY44" s="127" t="e">
        <f t="shared" ca="1" si="16"/>
        <v>#DIV/0!</v>
      </c>
      <c r="AZ44" s="171" t="e">
        <f ca="1">ROUND(Mass_2_2!Q30,AX44)</f>
        <v>#VALUE!</v>
      </c>
      <c r="BA44" s="171" t="e">
        <f ca="1">ROUND(Mass_2_2!R30,AX44)</f>
        <v>#VALUE!</v>
      </c>
      <c r="BB44" s="171" t="e">
        <f t="shared" ca="1" si="17"/>
        <v>#VALUE!</v>
      </c>
      <c r="BC44" s="155" t="str">
        <f t="shared" ca="1" si="32"/>
        <v>PASS</v>
      </c>
      <c r="BE44" s="124" t="e">
        <f ca="1">OFFSET(AD$2,MATCH(Mass_2_2!O30,AC$3:AC$13,0),0)</f>
        <v>#N/A</v>
      </c>
      <c r="BF44" s="124" t="e">
        <f>VLOOKUP(Mass_2_2!M30,AC$3:AD$13,2,FALSE)</f>
        <v>#N/A</v>
      </c>
    </row>
    <row r="45" spans="2:58" ht="18" customHeight="1">
      <c r="B45" s="82">
        <v>27</v>
      </c>
      <c r="C45" s="82">
        <f>IF(TYPE(VALUE(Mass_2_2!A31))=16,Mass_2_2!A31,VALUE(Mass_2_2!A31))</f>
        <v>0</v>
      </c>
      <c r="D45" s="127">
        <f>Mass_2_2!B31</f>
        <v>0</v>
      </c>
      <c r="E45" s="127">
        <f>Mass_2_2!C31</f>
        <v>0</v>
      </c>
      <c r="F45" s="127">
        <f>Mass_2_2!D31</f>
        <v>0</v>
      </c>
      <c r="G45" s="127">
        <f>Mass_2_2!E31</f>
        <v>0</v>
      </c>
      <c r="H45" s="82" t="str">
        <f>IF(Mass_2_2!G31="","",Mass_2_2!G31)</f>
        <v/>
      </c>
      <c r="I45" s="127">
        <f>Mass_2_2!H31</f>
        <v>0</v>
      </c>
      <c r="J45" s="127">
        <f>Mass_2_2!I31</f>
        <v>0</v>
      </c>
      <c r="K45" s="83" t="e">
        <f t="shared" ca="1" si="18"/>
        <v>#DIV/0!</v>
      </c>
      <c r="L45" s="174" t="e">
        <f t="shared" ca="1" si="19"/>
        <v>#DIV/0!</v>
      </c>
      <c r="M45" s="134" t="e">
        <f t="shared" ca="1" si="20"/>
        <v>#DIV/0!</v>
      </c>
      <c r="N45" s="82">
        <f>Mass_2_2!A135</f>
        <v>0</v>
      </c>
      <c r="O45" s="82">
        <f>Mass_2_2!B135</f>
        <v>0</v>
      </c>
      <c r="P45" s="82" t="e">
        <f t="shared" si="21"/>
        <v>#DIV/0!</v>
      </c>
      <c r="Q45" s="82">
        <f>Mass_2_2!D135</f>
        <v>0</v>
      </c>
      <c r="R45" s="82">
        <f>Mass_2_2!E135</f>
        <v>0</v>
      </c>
      <c r="S45" s="82">
        <f>Mass_2_2!F135</f>
        <v>0</v>
      </c>
      <c r="T45" s="82">
        <f>Mass_2_2!G135</f>
        <v>0</v>
      </c>
      <c r="U45" s="82" t="e">
        <f t="shared" si="22"/>
        <v>#DIV/0!</v>
      </c>
      <c r="V45" s="82">
        <f>Mass_2_2!H135</f>
        <v>0</v>
      </c>
      <c r="W45" s="82">
        <f>Mass_2_2!I135</f>
        <v>0</v>
      </c>
      <c r="X45" s="82">
        <f>Mass_2_2!J135</f>
        <v>0</v>
      </c>
      <c r="Y45" s="82">
        <f>Mass_2_2!L135</f>
        <v>0</v>
      </c>
      <c r="Z45" s="82">
        <f>Mass_2_2!M135</f>
        <v>0</v>
      </c>
      <c r="AA45" s="82">
        <f>Mass_2_2!M31</f>
        <v>0</v>
      </c>
      <c r="AB45" s="46"/>
      <c r="AC45" s="82" t="b">
        <f>IF(Mass_2_2!A31="",FALSE,TRUE)</f>
        <v>0</v>
      </c>
      <c r="AD45" s="128" t="e">
        <f t="shared" ca="1" si="23"/>
        <v>#DIV/0!</v>
      </c>
      <c r="AE45" s="128" t="e">
        <f t="shared" ca="1" si="24"/>
        <v>#DIV/0!</v>
      </c>
      <c r="AF45" s="82">
        <f t="shared" si="25"/>
        <v>1</v>
      </c>
      <c r="AG45" s="128" t="e">
        <f t="shared" ca="1" si="26"/>
        <v>#DIV/0!</v>
      </c>
      <c r="AH45" s="128" t="e">
        <f t="shared" ca="1" si="27"/>
        <v>#DIV/0!</v>
      </c>
      <c r="AI45" s="82" t="str">
        <f t="shared" ca="1" si="5"/>
        <v>소수점</v>
      </c>
      <c r="AJ45" s="127" t="e">
        <f t="shared" ca="1" si="28"/>
        <v>#DIV/0!</v>
      </c>
      <c r="AK45" s="167" t="e">
        <f t="shared" ca="1" si="6"/>
        <v>#N/A</v>
      </c>
      <c r="AL45" s="167" t="e">
        <f t="shared" ca="1" si="7"/>
        <v>#VALUE!</v>
      </c>
      <c r="AM45" s="82" t="e">
        <f t="shared" ca="1" si="8"/>
        <v>#VALUE!</v>
      </c>
      <c r="AN45" s="82" t="e">
        <f t="shared" ca="1" si="9"/>
        <v>#N/A</v>
      </c>
      <c r="AO45" s="82" t="str">
        <f t="shared" si="10"/>
        <v>0</v>
      </c>
      <c r="AP45" s="82" t="e">
        <f t="shared" ca="1" si="11"/>
        <v>#VALUE!</v>
      </c>
      <c r="AQ45" s="82" t="e">
        <f t="shared" ca="1" si="12"/>
        <v>#DIV/0!</v>
      </c>
      <c r="AR45" s="82" t="e">
        <f t="shared" ca="1" si="29"/>
        <v>#DIV/0!</v>
      </c>
      <c r="AS45" s="82" t="e">
        <f t="shared" ca="1" si="13"/>
        <v>#DIV/0!</v>
      </c>
      <c r="AT45" s="157" t="e">
        <f t="shared" ca="1" si="14"/>
        <v>#DIV/0!</v>
      </c>
      <c r="AU45" s="157" t="e">
        <f t="shared" ca="1" si="30"/>
        <v>#DIV/0!</v>
      </c>
      <c r="AV45" s="157" t="str">
        <f t="shared" ca="1" si="31"/>
        <v/>
      </c>
      <c r="AW45" s="278"/>
      <c r="AX45" s="82" t="e">
        <f t="shared" ca="1" si="15"/>
        <v>#VALUE!</v>
      </c>
      <c r="AY45" s="127" t="e">
        <f t="shared" ca="1" si="16"/>
        <v>#DIV/0!</v>
      </c>
      <c r="AZ45" s="171" t="e">
        <f ca="1">ROUND(Mass_2_2!Q31,AX45)</f>
        <v>#VALUE!</v>
      </c>
      <c r="BA45" s="171" t="e">
        <f ca="1">ROUND(Mass_2_2!R31,AX45)</f>
        <v>#VALUE!</v>
      </c>
      <c r="BB45" s="171" t="e">
        <f t="shared" ca="1" si="17"/>
        <v>#VALUE!</v>
      </c>
      <c r="BC45" s="155" t="str">
        <f t="shared" ca="1" si="32"/>
        <v>PASS</v>
      </c>
      <c r="BE45" s="124" t="e">
        <f ca="1">OFFSET(AD$2,MATCH(Mass_2_2!O31,AC$3:AC$13,0),0)</f>
        <v>#N/A</v>
      </c>
      <c r="BF45" s="124" t="e">
        <f>VLOOKUP(Mass_2_2!M31,AC$3:AD$13,2,FALSE)</f>
        <v>#N/A</v>
      </c>
    </row>
    <row r="46" spans="2:58" ht="18" customHeight="1">
      <c r="B46" s="82">
        <v>28</v>
      </c>
      <c r="C46" s="82">
        <f>IF(TYPE(VALUE(Mass_2_2!A32))=16,Mass_2_2!A32,VALUE(Mass_2_2!A32))</f>
        <v>0</v>
      </c>
      <c r="D46" s="127">
        <f>Mass_2_2!B32</f>
        <v>0</v>
      </c>
      <c r="E46" s="127">
        <f>Mass_2_2!C32</f>
        <v>0</v>
      </c>
      <c r="F46" s="127">
        <f>Mass_2_2!D32</f>
        <v>0</v>
      </c>
      <c r="G46" s="127">
        <f>Mass_2_2!E32</f>
        <v>0</v>
      </c>
      <c r="H46" s="82" t="str">
        <f>IF(Mass_2_2!G32="","",Mass_2_2!G32)</f>
        <v/>
      </c>
      <c r="I46" s="127">
        <f>Mass_2_2!H32</f>
        <v>0</v>
      </c>
      <c r="J46" s="127">
        <f>Mass_2_2!I32</f>
        <v>0</v>
      </c>
      <c r="K46" s="83" t="e">
        <f t="shared" ca="1" si="18"/>
        <v>#DIV/0!</v>
      </c>
      <c r="L46" s="174" t="e">
        <f t="shared" ca="1" si="19"/>
        <v>#DIV/0!</v>
      </c>
      <c r="M46" s="134" t="e">
        <f t="shared" ca="1" si="20"/>
        <v>#DIV/0!</v>
      </c>
      <c r="N46" s="82">
        <f>Mass_2_2!A136</f>
        <v>0</v>
      </c>
      <c r="O46" s="82">
        <f>Mass_2_2!B136</f>
        <v>0</v>
      </c>
      <c r="P46" s="82" t="e">
        <f t="shared" si="21"/>
        <v>#DIV/0!</v>
      </c>
      <c r="Q46" s="82">
        <f>Mass_2_2!D136</f>
        <v>0</v>
      </c>
      <c r="R46" s="82">
        <f>Mass_2_2!E136</f>
        <v>0</v>
      </c>
      <c r="S46" s="82">
        <f>Mass_2_2!F136</f>
        <v>0</v>
      </c>
      <c r="T46" s="82">
        <f>Mass_2_2!G136</f>
        <v>0</v>
      </c>
      <c r="U46" s="82" t="e">
        <f t="shared" si="22"/>
        <v>#DIV/0!</v>
      </c>
      <c r="V46" s="82">
        <f>Mass_2_2!H136</f>
        <v>0</v>
      </c>
      <c r="W46" s="82">
        <f>Mass_2_2!I136</f>
        <v>0</v>
      </c>
      <c r="X46" s="82">
        <f>Mass_2_2!J136</f>
        <v>0</v>
      </c>
      <c r="Y46" s="82">
        <f>Mass_2_2!L136</f>
        <v>0</v>
      </c>
      <c r="Z46" s="82">
        <f>Mass_2_2!M136</f>
        <v>0</v>
      </c>
      <c r="AA46" s="82">
        <f>Mass_2_2!M32</f>
        <v>0</v>
      </c>
      <c r="AB46" s="46"/>
      <c r="AC46" s="82" t="b">
        <f>IF(Mass_2_2!A32="",FALSE,TRUE)</f>
        <v>0</v>
      </c>
      <c r="AD46" s="128" t="e">
        <f t="shared" ca="1" si="23"/>
        <v>#DIV/0!</v>
      </c>
      <c r="AE46" s="128" t="e">
        <f t="shared" ca="1" si="24"/>
        <v>#DIV/0!</v>
      </c>
      <c r="AF46" s="82">
        <f t="shared" si="25"/>
        <v>1</v>
      </c>
      <c r="AG46" s="128" t="e">
        <f t="shared" ca="1" si="26"/>
        <v>#DIV/0!</v>
      </c>
      <c r="AH46" s="128" t="e">
        <f t="shared" ca="1" si="27"/>
        <v>#DIV/0!</v>
      </c>
      <c r="AI46" s="82" t="str">
        <f t="shared" ca="1" si="5"/>
        <v>소수점</v>
      </c>
      <c r="AJ46" s="127" t="e">
        <f t="shared" ca="1" si="28"/>
        <v>#DIV/0!</v>
      </c>
      <c r="AK46" s="167" t="e">
        <f t="shared" ca="1" si="6"/>
        <v>#N/A</v>
      </c>
      <c r="AL46" s="167" t="e">
        <f t="shared" ca="1" si="7"/>
        <v>#VALUE!</v>
      </c>
      <c r="AM46" s="82" t="e">
        <f t="shared" ca="1" si="8"/>
        <v>#VALUE!</v>
      </c>
      <c r="AN46" s="82" t="e">
        <f t="shared" ca="1" si="9"/>
        <v>#N/A</v>
      </c>
      <c r="AO46" s="82" t="str">
        <f t="shared" si="10"/>
        <v>0</v>
      </c>
      <c r="AP46" s="82" t="e">
        <f t="shared" ca="1" si="11"/>
        <v>#VALUE!</v>
      </c>
      <c r="AQ46" s="82" t="e">
        <f t="shared" ca="1" si="12"/>
        <v>#DIV/0!</v>
      </c>
      <c r="AR46" s="82" t="e">
        <f t="shared" ca="1" si="29"/>
        <v>#DIV/0!</v>
      </c>
      <c r="AS46" s="82" t="e">
        <f t="shared" ca="1" si="13"/>
        <v>#DIV/0!</v>
      </c>
      <c r="AT46" s="157" t="e">
        <f t="shared" ca="1" si="14"/>
        <v>#DIV/0!</v>
      </c>
      <c r="AU46" s="157" t="e">
        <f t="shared" ca="1" si="30"/>
        <v>#DIV/0!</v>
      </c>
      <c r="AV46" s="157" t="str">
        <f t="shared" ca="1" si="31"/>
        <v/>
      </c>
      <c r="AW46" s="278"/>
      <c r="AX46" s="82" t="e">
        <f t="shared" ca="1" si="15"/>
        <v>#VALUE!</v>
      </c>
      <c r="AY46" s="127" t="e">
        <f t="shared" ca="1" si="16"/>
        <v>#DIV/0!</v>
      </c>
      <c r="AZ46" s="171" t="e">
        <f ca="1">ROUND(Mass_2_2!Q32,AX46)</f>
        <v>#VALUE!</v>
      </c>
      <c r="BA46" s="171" t="e">
        <f ca="1">ROUND(Mass_2_2!R32,AX46)</f>
        <v>#VALUE!</v>
      </c>
      <c r="BB46" s="171" t="e">
        <f t="shared" ca="1" si="17"/>
        <v>#VALUE!</v>
      </c>
      <c r="BC46" s="155" t="str">
        <f t="shared" ca="1" si="32"/>
        <v>PASS</v>
      </c>
      <c r="BE46" s="124" t="e">
        <f ca="1">OFFSET(AD$2,MATCH(Mass_2_2!O32,AC$3:AC$13,0),0)</f>
        <v>#N/A</v>
      </c>
      <c r="BF46" s="124" t="e">
        <f>VLOOKUP(Mass_2_2!M32,AC$3:AD$13,2,FALSE)</f>
        <v>#N/A</v>
      </c>
    </row>
    <row r="47" spans="2:58" ht="18" customHeight="1">
      <c r="B47" s="82">
        <v>29</v>
      </c>
      <c r="C47" s="82">
        <f>IF(TYPE(VALUE(Mass_2_2!A33))=16,Mass_2_2!A33,VALUE(Mass_2_2!A33))</f>
        <v>0</v>
      </c>
      <c r="D47" s="127">
        <f>Mass_2_2!B33</f>
        <v>0</v>
      </c>
      <c r="E47" s="127">
        <f>Mass_2_2!C33</f>
        <v>0</v>
      </c>
      <c r="F47" s="127">
        <f>Mass_2_2!D33</f>
        <v>0</v>
      </c>
      <c r="G47" s="127">
        <f>Mass_2_2!E33</f>
        <v>0</v>
      </c>
      <c r="H47" s="82" t="str">
        <f>IF(Mass_2_2!G33="","",Mass_2_2!G33)</f>
        <v/>
      </c>
      <c r="I47" s="127">
        <f>Mass_2_2!H33</f>
        <v>0</v>
      </c>
      <c r="J47" s="127">
        <f>Mass_2_2!I33</f>
        <v>0</v>
      </c>
      <c r="K47" s="83" t="e">
        <f t="shared" ca="1" si="18"/>
        <v>#DIV/0!</v>
      </c>
      <c r="L47" s="174" t="e">
        <f t="shared" ca="1" si="19"/>
        <v>#DIV/0!</v>
      </c>
      <c r="M47" s="134" t="e">
        <f t="shared" ca="1" si="20"/>
        <v>#DIV/0!</v>
      </c>
      <c r="N47" s="82">
        <f>Mass_2_2!A137</f>
        <v>0</v>
      </c>
      <c r="O47" s="82">
        <f>Mass_2_2!B137</f>
        <v>0</v>
      </c>
      <c r="P47" s="82" t="e">
        <f t="shared" si="21"/>
        <v>#DIV/0!</v>
      </c>
      <c r="Q47" s="82">
        <f>Mass_2_2!D137</f>
        <v>0</v>
      </c>
      <c r="R47" s="82">
        <f>Mass_2_2!E137</f>
        <v>0</v>
      </c>
      <c r="S47" s="82">
        <f>Mass_2_2!F137</f>
        <v>0</v>
      </c>
      <c r="T47" s="82">
        <f>Mass_2_2!G137</f>
        <v>0</v>
      </c>
      <c r="U47" s="82" t="e">
        <f t="shared" si="22"/>
        <v>#DIV/0!</v>
      </c>
      <c r="V47" s="82">
        <f>Mass_2_2!H137</f>
        <v>0</v>
      </c>
      <c r="W47" s="82">
        <f>Mass_2_2!I137</f>
        <v>0</v>
      </c>
      <c r="X47" s="82">
        <f>Mass_2_2!J137</f>
        <v>0</v>
      </c>
      <c r="Y47" s="82">
        <f>Mass_2_2!L137</f>
        <v>0</v>
      </c>
      <c r="Z47" s="82">
        <f>Mass_2_2!M137</f>
        <v>0</v>
      </c>
      <c r="AA47" s="82">
        <f>Mass_2_2!M33</f>
        <v>0</v>
      </c>
      <c r="AB47" s="46"/>
      <c r="AC47" s="82" t="b">
        <f>IF(Mass_2_2!A33="",FALSE,TRUE)</f>
        <v>0</v>
      </c>
      <c r="AD47" s="128" t="e">
        <f t="shared" ca="1" si="23"/>
        <v>#DIV/0!</v>
      </c>
      <c r="AE47" s="128" t="e">
        <f t="shared" ca="1" si="24"/>
        <v>#DIV/0!</v>
      </c>
      <c r="AF47" s="82">
        <f t="shared" si="25"/>
        <v>1</v>
      </c>
      <c r="AG47" s="128" t="e">
        <f t="shared" ca="1" si="26"/>
        <v>#DIV/0!</v>
      </c>
      <c r="AH47" s="128" t="e">
        <f t="shared" ca="1" si="27"/>
        <v>#DIV/0!</v>
      </c>
      <c r="AI47" s="82" t="str">
        <f t="shared" ca="1" si="5"/>
        <v>소수점</v>
      </c>
      <c r="AJ47" s="127" t="e">
        <f t="shared" ca="1" si="28"/>
        <v>#DIV/0!</v>
      </c>
      <c r="AK47" s="167" t="e">
        <f t="shared" ca="1" si="6"/>
        <v>#N/A</v>
      </c>
      <c r="AL47" s="167" t="e">
        <f t="shared" ca="1" si="7"/>
        <v>#VALUE!</v>
      </c>
      <c r="AM47" s="82" t="e">
        <f t="shared" ca="1" si="8"/>
        <v>#VALUE!</v>
      </c>
      <c r="AN47" s="82" t="e">
        <f t="shared" ca="1" si="9"/>
        <v>#N/A</v>
      </c>
      <c r="AO47" s="82" t="str">
        <f t="shared" si="10"/>
        <v>0</v>
      </c>
      <c r="AP47" s="82" t="e">
        <f t="shared" ca="1" si="11"/>
        <v>#VALUE!</v>
      </c>
      <c r="AQ47" s="82" t="e">
        <f t="shared" ca="1" si="12"/>
        <v>#DIV/0!</v>
      </c>
      <c r="AR47" s="82" t="e">
        <f t="shared" ca="1" si="29"/>
        <v>#DIV/0!</v>
      </c>
      <c r="AS47" s="82" t="e">
        <f t="shared" ca="1" si="13"/>
        <v>#DIV/0!</v>
      </c>
      <c r="AT47" s="157" t="e">
        <f t="shared" ca="1" si="14"/>
        <v>#DIV/0!</v>
      </c>
      <c r="AU47" s="157" t="e">
        <f t="shared" ca="1" si="30"/>
        <v>#DIV/0!</v>
      </c>
      <c r="AV47" s="157" t="str">
        <f t="shared" ca="1" si="31"/>
        <v/>
      </c>
      <c r="AW47" s="278"/>
      <c r="AX47" s="82" t="e">
        <f t="shared" ca="1" si="15"/>
        <v>#VALUE!</v>
      </c>
      <c r="AY47" s="127" t="e">
        <f t="shared" ca="1" si="16"/>
        <v>#DIV/0!</v>
      </c>
      <c r="AZ47" s="171" t="e">
        <f ca="1">ROUND(Mass_2_2!Q33,AX47)</f>
        <v>#VALUE!</v>
      </c>
      <c r="BA47" s="171" t="e">
        <f ca="1">ROUND(Mass_2_2!R33,AX47)</f>
        <v>#VALUE!</v>
      </c>
      <c r="BB47" s="171" t="e">
        <f t="shared" ca="1" si="17"/>
        <v>#VALUE!</v>
      </c>
      <c r="BC47" s="155" t="str">
        <f t="shared" ca="1" si="32"/>
        <v>PASS</v>
      </c>
      <c r="BE47" s="124" t="e">
        <f ca="1">OFFSET(AD$2,MATCH(Mass_2_2!O33,AC$3:AC$13,0),0)</f>
        <v>#N/A</v>
      </c>
      <c r="BF47" s="124" t="e">
        <f>VLOOKUP(Mass_2_2!M33,AC$3:AD$13,2,FALSE)</f>
        <v>#N/A</v>
      </c>
    </row>
    <row r="48" spans="2:58" ht="18" customHeight="1">
      <c r="B48" s="82">
        <v>30</v>
      </c>
      <c r="C48" s="82">
        <f>IF(TYPE(VALUE(Mass_2_2!A34))=16,Mass_2_2!A34,VALUE(Mass_2_2!A34))</f>
        <v>0</v>
      </c>
      <c r="D48" s="127">
        <f>Mass_2_2!B34</f>
        <v>0</v>
      </c>
      <c r="E48" s="127">
        <f>Mass_2_2!C34</f>
        <v>0</v>
      </c>
      <c r="F48" s="127">
        <f>Mass_2_2!D34</f>
        <v>0</v>
      </c>
      <c r="G48" s="127">
        <f>Mass_2_2!E34</f>
        <v>0</v>
      </c>
      <c r="H48" s="82" t="str">
        <f>IF(Mass_2_2!G34="","",Mass_2_2!G34)</f>
        <v/>
      </c>
      <c r="I48" s="127">
        <f>Mass_2_2!H34</f>
        <v>0</v>
      </c>
      <c r="J48" s="127">
        <f>Mass_2_2!I34</f>
        <v>0</v>
      </c>
      <c r="K48" s="83" t="e">
        <f t="shared" ca="1" si="18"/>
        <v>#DIV/0!</v>
      </c>
      <c r="L48" s="174" t="e">
        <f t="shared" ca="1" si="19"/>
        <v>#DIV/0!</v>
      </c>
      <c r="M48" s="134" t="e">
        <f t="shared" ca="1" si="20"/>
        <v>#DIV/0!</v>
      </c>
      <c r="N48" s="82">
        <f>Mass_2_2!A138</f>
        <v>0</v>
      </c>
      <c r="O48" s="82">
        <f>Mass_2_2!B138</f>
        <v>0</v>
      </c>
      <c r="P48" s="82" t="e">
        <f t="shared" si="21"/>
        <v>#DIV/0!</v>
      </c>
      <c r="Q48" s="82">
        <f>Mass_2_2!D138</f>
        <v>0</v>
      </c>
      <c r="R48" s="82">
        <f>Mass_2_2!E138</f>
        <v>0</v>
      </c>
      <c r="S48" s="82">
        <f>Mass_2_2!F138</f>
        <v>0</v>
      </c>
      <c r="T48" s="82">
        <f>Mass_2_2!G138</f>
        <v>0</v>
      </c>
      <c r="U48" s="82" t="e">
        <f t="shared" si="22"/>
        <v>#DIV/0!</v>
      </c>
      <c r="V48" s="82">
        <f>Mass_2_2!H138</f>
        <v>0</v>
      </c>
      <c r="W48" s="82">
        <f>Mass_2_2!I138</f>
        <v>0</v>
      </c>
      <c r="X48" s="82">
        <f>Mass_2_2!J138</f>
        <v>0</v>
      </c>
      <c r="Y48" s="82">
        <f>Mass_2_2!L138</f>
        <v>0</v>
      </c>
      <c r="Z48" s="82">
        <f>Mass_2_2!M138</f>
        <v>0</v>
      </c>
      <c r="AA48" s="82">
        <f>Mass_2_2!M34</f>
        <v>0</v>
      </c>
      <c r="AB48" s="46"/>
      <c r="AC48" s="82" t="b">
        <f>IF(Mass_2_2!A34="",FALSE,TRUE)</f>
        <v>0</v>
      </c>
      <c r="AD48" s="128" t="e">
        <f t="shared" ca="1" si="23"/>
        <v>#DIV/0!</v>
      </c>
      <c r="AE48" s="128" t="e">
        <f t="shared" ca="1" si="24"/>
        <v>#DIV/0!</v>
      </c>
      <c r="AF48" s="82">
        <f t="shared" si="25"/>
        <v>1</v>
      </c>
      <c r="AG48" s="128" t="e">
        <f t="shared" ca="1" si="26"/>
        <v>#DIV/0!</v>
      </c>
      <c r="AH48" s="128" t="e">
        <f t="shared" ca="1" si="27"/>
        <v>#DIV/0!</v>
      </c>
      <c r="AI48" s="82" t="str">
        <f t="shared" ca="1" si="5"/>
        <v>소수점</v>
      </c>
      <c r="AJ48" s="127" t="e">
        <f t="shared" ca="1" si="28"/>
        <v>#DIV/0!</v>
      </c>
      <c r="AK48" s="167" t="e">
        <f t="shared" ca="1" si="6"/>
        <v>#N/A</v>
      </c>
      <c r="AL48" s="167" t="e">
        <f t="shared" ca="1" si="7"/>
        <v>#VALUE!</v>
      </c>
      <c r="AM48" s="82" t="e">
        <f t="shared" ca="1" si="8"/>
        <v>#VALUE!</v>
      </c>
      <c r="AN48" s="82" t="e">
        <f t="shared" ca="1" si="9"/>
        <v>#N/A</v>
      </c>
      <c r="AO48" s="82" t="str">
        <f t="shared" si="10"/>
        <v>0</v>
      </c>
      <c r="AP48" s="82" t="e">
        <f t="shared" ca="1" si="11"/>
        <v>#VALUE!</v>
      </c>
      <c r="AQ48" s="82" t="e">
        <f t="shared" ca="1" si="12"/>
        <v>#DIV/0!</v>
      </c>
      <c r="AR48" s="82" t="e">
        <f t="shared" ca="1" si="29"/>
        <v>#DIV/0!</v>
      </c>
      <c r="AS48" s="82" t="e">
        <f t="shared" ca="1" si="13"/>
        <v>#DIV/0!</v>
      </c>
      <c r="AT48" s="157" t="e">
        <f t="shared" ca="1" si="14"/>
        <v>#DIV/0!</v>
      </c>
      <c r="AU48" s="157" t="e">
        <f t="shared" ca="1" si="30"/>
        <v>#DIV/0!</v>
      </c>
      <c r="AV48" s="157" t="str">
        <f t="shared" ca="1" si="31"/>
        <v/>
      </c>
      <c r="AW48" s="278"/>
      <c r="AX48" s="82" t="e">
        <f t="shared" ca="1" si="15"/>
        <v>#VALUE!</v>
      </c>
      <c r="AY48" s="127" t="e">
        <f t="shared" ca="1" si="16"/>
        <v>#DIV/0!</v>
      </c>
      <c r="AZ48" s="171" t="e">
        <f ca="1">ROUND(Mass_2_2!Q34,AX48)</f>
        <v>#VALUE!</v>
      </c>
      <c r="BA48" s="171" t="e">
        <f ca="1">ROUND(Mass_2_2!R34,AX48)</f>
        <v>#VALUE!</v>
      </c>
      <c r="BB48" s="171" t="e">
        <f t="shared" ca="1" si="17"/>
        <v>#VALUE!</v>
      </c>
      <c r="BC48" s="155" t="str">
        <f t="shared" ca="1" si="32"/>
        <v>PASS</v>
      </c>
      <c r="BE48" s="124" t="e">
        <f ca="1">OFFSET(AD$2,MATCH(Mass_2_2!O34,AC$3:AC$13,0),0)</f>
        <v>#N/A</v>
      </c>
      <c r="BF48" s="124" t="e">
        <f>VLOOKUP(Mass_2_2!M34,AC$3:AD$13,2,FALSE)</f>
        <v>#N/A</v>
      </c>
    </row>
    <row r="49" spans="2:58" ht="18" customHeight="1">
      <c r="B49" s="82">
        <v>31</v>
      </c>
      <c r="C49" s="82">
        <f>IF(TYPE(VALUE(Mass_2_2!A35))=16,Mass_2_2!A35,VALUE(Mass_2_2!A35))</f>
        <v>0</v>
      </c>
      <c r="D49" s="127">
        <f>Mass_2_2!B35</f>
        <v>0</v>
      </c>
      <c r="E49" s="127">
        <f>Mass_2_2!C35</f>
        <v>0</v>
      </c>
      <c r="F49" s="127">
        <f>Mass_2_2!D35</f>
        <v>0</v>
      </c>
      <c r="G49" s="127">
        <f>Mass_2_2!E35</f>
        <v>0</v>
      </c>
      <c r="H49" s="82" t="str">
        <f>IF(Mass_2_2!G35="","",Mass_2_2!G35)</f>
        <v/>
      </c>
      <c r="I49" s="127">
        <f>Mass_2_2!H35</f>
        <v>0</v>
      </c>
      <c r="J49" s="127">
        <f>Mass_2_2!I35</f>
        <v>0</v>
      </c>
      <c r="K49" s="83" t="e">
        <f t="shared" ca="1" si="18"/>
        <v>#DIV/0!</v>
      </c>
      <c r="L49" s="174" t="e">
        <f t="shared" ca="1" si="19"/>
        <v>#DIV/0!</v>
      </c>
      <c r="M49" s="134" t="e">
        <f t="shared" ca="1" si="20"/>
        <v>#DIV/0!</v>
      </c>
      <c r="N49" s="82">
        <f>Mass_2_2!A139</f>
        <v>0</v>
      </c>
      <c r="O49" s="82">
        <f>Mass_2_2!B139</f>
        <v>0</v>
      </c>
      <c r="P49" s="82" t="e">
        <f t="shared" si="21"/>
        <v>#DIV/0!</v>
      </c>
      <c r="Q49" s="82">
        <f>Mass_2_2!D139</f>
        <v>0</v>
      </c>
      <c r="R49" s="82">
        <f>Mass_2_2!E139</f>
        <v>0</v>
      </c>
      <c r="S49" s="82">
        <f>Mass_2_2!F139</f>
        <v>0</v>
      </c>
      <c r="T49" s="82">
        <f>Mass_2_2!G139</f>
        <v>0</v>
      </c>
      <c r="U49" s="82" t="e">
        <f t="shared" si="22"/>
        <v>#DIV/0!</v>
      </c>
      <c r="V49" s="82">
        <f>Mass_2_2!H139</f>
        <v>0</v>
      </c>
      <c r="W49" s="82">
        <f>Mass_2_2!I139</f>
        <v>0</v>
      </c>
      <c r="X49" s="82">
        <f>Mass_2_2!J139</f>
        <v>0</v>
      </c>
      <c r="Y49" s="82">
        <f>Mass_2_2!L139</f>
        <v>0</v>
      </c>
      <c r="Z49" s="82">
        <f>Mass_2_2!M139</f>
        <v>0</v>
      </c>
      <c r="AA49" s="82">
        <f>Mass_2_2!M35</f>
        <v>0</v>
      </c>
      <c r="AB49" s="46"/>
      <c r="AC49" s="82" t="b">
        <f>IF(Mass_2_2!A35="",FALSE,TRUE)</f>
        <v>0</v>
      </c>
      <c r="AD49" s="128" t="e">
        <f t="shared" ca="1" si="23"/>
        <v>#DIV/0!</v>
      </c>
      <c r="AE49" s="128" t="e">
        <f t="shared" ca="1" si="24"/>
        <v>#DIV/0!</v>
      </c>
      <c r="AF49" s="82">
        <f t="shared" si="25"/>
        <v>1</v>
      </c>
      <c r="AG49" s="128" t="e">
        <f t="shared" ca="1" si="26"/>
        <v>#DIV/0!</v>
      </c>
      <c r="AH49" s="128" t="e">
        <f t="shared" ca="1" si="27"/>
        <v>#DIV/0!</v>
      </c>
      <c r="AI49" s="82" t="str">
        <f t="shared" ca="1" si="5"/>
        <v>소수점</v>
      </c>
      <c r="AJ49" s="127" t="e">
        <f t="shared" ca="1" si="28"/>
        <v>#DIV/0!</v>
      </c>
      <c r="AK49" s="167" t="e">
        <f t="shared" ca="1" si="6"/>
        <v>#N/A</v>
      </c>
      <c r="AL49" s="167" t="e">
        <f t="shared" ca="1" si="7"/>
        <v>#VALUE!</v>
      </c>
      <c r="AM49" s="82" t="e">
        <f t="shared" ca="1" si="8"/>
        <v>#VALUE!</v>
      </c>
      <c r="AN49" s="82" t="e">
        <f t="shared" ca="1" si="9"/>
        <v>#N/A</v>
      </c>
      <c r="AO49" s="82" t="str">
        <f t="shared" si="10"/>
        <v>0</v>
      </c>
      <c r="AP49" s="82" t="e">
        <f t="shared" ca="1" si="11"/>
        <v>#VALUE!</v>
      </c>
      <c r="AQ49" s="82" t="e">
        <f t="shared" ca="1" si="12"/>
        <v>#DIV/0!</v>
      </c>
      <c r="AR49" s="82" t="e">
        <f t="shared" ca="1" si="29"/>
        <v>#DIV/0!</v>
      </c>
      <c r="AS49" s="82" t="e">
        <f t="shared" ca="1" si="13"/>
        <v>#DIV/0!</v>
      </c>
      <c r="AT49" s="157" t="e">
        <f t="shared" ca="1" si="14"/>
        <v>#DIV/0!</v>
      </c>
      <c r="AU49" s="157" t="e">
        <f t="shared" ca="1" si="30"/>
        <v>#DIV/0!</v>
      </c>
      <c r="AV49" s="157" t="str">
        <f t="shared" ca="1" si="31"/>
        <v/>
      </c>
      <c r="AW49" s="278"/>
      <c r="AX49" s="82" t="e">
        <f t="shared" ca="1" si="15"/>
        <v>#VALUE!</v>
      </c>
      <c r="AY49" s="127" t="e">
        <f t="shared" ca="1" si="16"/>
        <v>#DIV/0!</v>
      </c>
      <c r="AZ49" s="171" t="e">
        <f ca="1">ROUND(Mass_2_2!Q35,AX49)</f>
        <v>#VALUE!</v>
      </c>
      <c r="BA49" s="171" t="e">
        <f ca="1">ROUND(Mass_2_2!R35,AX49)</f>
        <v>#VALUE!</v>
      </c>
      <c r="BB49" s="171" t="e">
        <f t="shared" ca="1" si="17"/>
        <v>#VALUE!</v>
      </c>
      <c r="BC49" s="155" t="str">
        <f t="shared" ca="1" si="32"/>
        <v>PASS</v>
      </c>
      <c r="BE49" s="124" t="e">
        <f ca="1">OFFSET(AD$2,MATCH(Mass_2_2!O35,AC$3:AC$13,0),0)</f>
        <v>#N/A</v>
      </c>
      <c r="BF49" s="124" t="e">
        <f>VLOOKUP(Mass_2_2!M35,AC$3:AD$13,2,FALSE)</f>
        <v>#N/A</v>
      </c>
    </row>
    <row r="50" spans="2:58" ht="18" customHeight="1">
      <c r="B50" s="82">
        <v>32</v>
      </c>
      <c r="C50" s="82">
        <f>IF(TYPE(VALUE(Mass_2_2!A36))=16,Mass_2_2!A36,VALUE(Mass_2_2!A36))</f>
        <v>0</v>
      </c>
      <c r="D50" s="127">
        <f>Mass_2_2!B36</f>
        <v>0</v>
      </c>
      <c r="E50" s="127">
        <f>Mass_2_2!C36</f>
        <v>0</v>
      </c>
      <c r="F50" s="127">
        <f>Mass_2_2!D36</f>
        <v>0</v>
      </c>
      <c r="G50" s="127">
        <f>Mass_2_2!E36</f>
        <v>0</v>
      </c>
      <c r="H50" s="82" t="str">
        <f>IF(Mass_2_2!G36="","",Mass_2_2!G36)</f>
        <v/>
      </c>
      <c r="I50" s="127">
        <f>Mass_2_2!H36</f>
        <v>0</v>
      </c>
      <c r="J50" s="127">
        <f>Mass_2_2!I36</f>
        <v>0</v>
      </c>
      <c r="K50" s="83" t="e">
        <f t="shared" ca="1" si="18"/>
        <v>#DIV/0!</v>
      </c>
      <c r="L50" s="174" t="e">
        <f t="shared" ca="1" si="19"/>
        <v>#DIV/0!</v>
      </c>
      <c r="M50" s="134" t="e">
        <f t="shared" ca="1" si="20"/>
        <v>#DIV/0!</v>
      </c>
      <c r="N50" s="82">
        <f>Mass_2_2!A140</f>
        <v>0</v>
      </c>
      <c r="O50" s="82">
        <f>Mass_2_2!B140</f>
        <v>0</v>
      </c>
      <c r="P50" s="82" t="e">
        <f t="shared" si="21"/>
        <v>#DIV/0!</v>
      </c>
      <c r="Q50" s="82">
        <f>Mass_2_2!D140</f>
        <v>0</v>
      </c>
      <c r="R50" s="82">
        <f>Mass_2_2!E140</f>
        <v>0</v>
      </c>
      <c r="S50" s="82">
        <f>Mass_2_2!F140</f>
        <v>0</v>
      </c>
      <c r="T50" s="82">
        <f>Mass_2_2!G140</f>
        <v>0</v>
      </c>
      <c r="U50" s="82" t="e">
        <f t="shared" si="22"/>
        <v>#DIV/0!</v>
      </c>
      <c r="V50" s="82">
        <f>Mass_2_2!H140</f>
        <v>0</v>
      </c>
      <c r="W50" s="82">
        <f>Mass_2_2!I140</f>
        <v>0</v>
      </c>
      <c r="X50" s="82">
        <f>Mass_2_2!J140</f>
        <v>0</v>
      </c>
      <c r="Y50" s="82">
        <f>Mass_2_2!L140</f>
        <v>0</v>
      </c>
      <c r="Z50" s="82">
        <f>Mass_2_2!M140</f>
        <v>0</v>
      </c>
      <c r="AA50" s="82">
        <f>Mass_2_2!M36</f>
        <v>0</v>
      </c>
      <c r="AB50" s="46"/>
      <c r="AC50" s="82" t="b">
        <f>IF(Mass_2_2!A36="",FALSE,TRUE)</f>
        <v>0</v>
      </c>
      <c r="AD50" s="128" t="e">
        <f t="shared" ca="1" si="23"/>
        <v>#DIV/0!</v>
      </c>
      <c r="AE50" s="128" t="e">
        <f t="shared" ca="1" si="24"/>
        <v>#DIV/0!</v>
      </c>
      <c r="AF50" s="82">
        <f t="shared" si="25"/>
        <v>1</v>
      </c>
      <c r="AG50" s="128" t="e">
        <f t="shared" ca="1" si="26"/>
        <v>#DIV/0!</v>
      </c>
      <c r="AH50" s="128" t="e">
        <f t="shared" ca="1" si="27"/>
        <v>#DIV/0!</v>
      </c>
      <c r="AI50" s="82" t="str">
        <f t="shared" ref="AI50:AI81" ca="1" si="33">OFFSET(AE$2,COUNTIF(AC$3:AC$13,"&lt;="&amp;AH50)-1,0)</f>
        <v>소수점</v>
      </c>
      <c r="AJ50" s="127" t="e">
        <f t="shared" ca="1" si="28"/>
        <v>#DIV/0!</v>
      </c>
      <c r="AK50" s="167" t="e">
        <f t="shared" ref="AK50:AK81" ca="1" si="34">OFFSET(AG$2,COUNTIF(AF$3:AF$13,"&lt;="&amp;ABS(AD50)),0)&amp;AN50</f>
        <v>#N/A</v>
      </c>
      <c r="AL50" s="167" t="e">
        <f t="shared" ref="AL50:AL81" ca="1" si="35">IF(AF$17=0.001,AN50,OFFSET(AD$2,MATCH(AI50+3,AE$3:AE$13,0),0))</f>
        <v>#VALUE!</v>
      </c>
      <c r="AM50" s="82" t="e">
        <f t="shared" ref="AM50:AM81" ca="1" si="36">OFFSET(AG$2,COUNTIF(AF$3:AF$13,"&lt;="&amp;AJ50),0)&amp;AL50</f>
        <v>#VALUE!</v>
      </c>
      <c r="AN50" s="82" t="e">
        <f t="shared" ref="AN50:AN81" ca="1" si="37">OFFSET(AD$2,MATCH(AI50,AE$3:AE$13,0),0)</f>
        <v>#N/A</v>
      </c>
      <c r="AO50" s="82" t="str">
        <f t="shared" ref="AO50:AO81" si="38">C50&amp;IF(H50="",""," ("&amp;H50&amp;")")</f>
        <v>0</v>
      </c>
      <c r="AP50" s="82" t="e">
        <f t="shared" ref="AP50:AP81" ca="1" si="39">TEXT(F50,AM50)</f>
        <v>#VALUE!</v>
      </c>
      <c r="AQ50" s="82" t="e">
        <f t="shared" ref="AQ50:AQ81" ca="1" si="40">TEXT(AG50,AK50)</f>
        <v>#DIV/0!</v>
      </c>
      <c r="AR50" s="82" t="e">
        <f t="shared" ca="1" si="29"/>
        <v>#DIV/0!</v>
      </c>
      <c r="AS50" s="82" t="e">
        <f t="shared" ref="AS50:AS81" ca="1" si="41">TEXT(M50,AM50)</f>
        <v>#DIV/0!</v>
      </c>
      <c r="AT50" s="157" t="e">
        <f t="shared" ref="AT50:AT81" ca="1" si="42">IF(AB154=1,#DIV/0!,TEXT(AH50,AN50))</f>
        <v>#DIV/0!</v>
      </c>
      <c r="AU50" s="157" t="e">
        <f t="shared" ca="1" si="30"/>
        <v>#DIV/0!</v>
      </c>
      <c r="AV50" s="157" t="str">
        <f t="shared" ca="1" si="31"/>
        <v/>
      </c>
      <c r="AW50" s="278"/>
      <c r="AX50" s="82" t="e">
        <f t="shared" ref="AX50:AX81" ca="1" si="43">IF(AF$17=0.001,AN50,OFFSET(AE$2,MATCH(AI50+3,AE$3:AE$13,0),0))</f>
        <v>#VALUE!</v>
      </c>
      <c r="AY50" s="127" t="e">
        <f t="shared" ref="AY50:AY81" ca="1" si="44">ROUND(M50,AX50)</f>
        <v>#DIV/0!</v>
      </c>
      <c r="AZ50" s="171" t="e">
        <f ca="1">ROUND(Mass_2_2!Q36,AX50)</f>
        <v>#VALUE!</v>
      </c>
      <c r="BA50" s="171" t="e">
        <f ca="1">ROUND(Mass_2_2!R36,AX50)</f>
        <v>#VALUE!</v>
      </c>
      <c r="BB50" s="171" t="e">
        <f t="shared" ref="BB50:BB81" ca="1" si="45">"± "&amp;TEXT((BA50-AZ50)/2,AM50)</f>
        <v>#VALUE!</v>
      </c>
      <c r="BC50" s="155" t="str">
        <f t="shared" ca="1" si="32"/>
        <v>PASS</v>
      </c>
      <c r="BE50" s="124" t="e">
        <f ca="1">OFFSET(AD$2,MATCH(Mass_2_2!O36,AC$3:AC$13,0),0)</f>
        <v>#N/A</v>
      </c>
      <c r="BF50" s="124" t="e">
        <f>VLOOKUP(Mass_2_2!M36,AC$3:AD$13,2,FALSE)</f>
        <v>#N/A</v>
      </c>
    </row>
    <row r="51" spans="2:58" ht="18" customHeight="1">
      <c r="B51" s="82">
        <v>33</v>
      </c>
      <c r="C51" s="82">
        <f>IF(TYPE(VALUE(Mass_2_2!A37))=16,Mass_2_2!A37,VALUE(Mass_2_2!A37))</f>
        <v>0</v>
      </c>
      <c r="D51" s="127">
        <f>Mass_2_2!B37</f>
        <v>0</v>
      </c>
      <c r="E51" s="127">
        <f>Mass_2_2!C37</f>
        <v>0</v>
      </c>
      <c r="F51" s="127">
        <f>Mass_2_2!D37</f>
        <v>0</v>
      </c>
      <c r="G51" s="127">
        <f>Mass_2_2!E37</f>
        <v>0</v>
      </c>
      <c r="H51" s="82" t="str">
        <f>IF(Mass_2_2!G37="","",Mass_2_2!G37)</f>
        <v/>
      </c>
      <c r="I51" s="127">
        <f>Mass_2_2!H37</f>
        <v>0</v>
      </c>
      <c r="J51" s="127">
        <f>Mass_2_2!I37</f>
        <v>0</v>
      </c>
      <c r="K51" s="83" t="e">
        <f t="shared" ca="1" si="18"/>
        <v>#DIV/0!</v>
      </c>
      <c r="L51" s="174" t="e">
        <f t="shared" ca="1" si="19"/>
        <v>#DIV/0!</v>
      </c>
      <c r="M51" s="134" t="e">
        <f t="shared" ca="1" si="20"/>
        <v>#DIV/0!</v>
      </c>
      <c r="N51" s="82">
        <f>Mass_2_2!A141</f>
        <v>0</v>
      </c>
      <c r="O51" s="82">
        <f>Mass_2_2!B141</f>
        <v>0</v>
      </c>
      <c r="P51" s="82" t="e">
        <f t="shared" si="21"/>
        <v>#DIV/0!</v>
      </c>
      <c r="Q51" s="82">
        <f>Mass_2_2!D141</f>
        <v>0</v>
      </c>
      <c r="R51" s="82">
        <f>Mass_2_2!E141</f>
        <v>0</v>
      </c>
      <c r="S51" s="82">
        <f>Mass_2_2!F141</f>
        <v>0</v>
      </c>
      <c r="T51" s="82">
        <f>Mass_2_2!G141</f>
        <v>0</v>
      </c>
      <c r="U51" s="82" t="e">
        <f t="shared" si="22"/>
        <v>#DIV/0!</v>
      </c>
      <c r="V51" s="82">
        <f>Mass_2_2!H141</f>
        <v>0</v>
      </c>
      <c r="W51" s="82">
        <f>Mass_2_2!I141</f>
        <v>0</v>
      </c>
      <c r="X51" s="82">
        <f>Mass_2_2!J141</f>
        <v>0</v>
      </c>
      <c r="Y51" s="82">
        <f>Mass_2_2!L141</f>
        <v>0</v>
      </c>
      <c r="Z51" s="82">
        <f>Mass_2_2!M141</f>
        <v>0</v>
      </c>
      <c r="AA51" s="82">
        <f>Mass_2_2!M37</f>
        <v>0</v>
      </c>
      <c r="AB51" s="46"/>
      <c r="AC51" s="82" t="b">
        <f>IF(Mass_2_2!A37="",FALSE,TRUE)</f>
        <v>0</v>
      </c>
      <c r="AD51" s="128" t="e">
        <f t="shared" ca="1" si="23"/>
        <v>#DIV/0!</v>
      </c>
      <c r="AE51" s="128" t="e">
        <f t="shared" ca="1" si="24"/>
        <v>#DIV/0!</v>
      </c>
      <c r="AF51" s="82">
        <f t="shared" si="25"/>
        <v>1</v>
      </c>
      <c r="AG51" s="128" t="e">
        <f t="shared" ca="1" si="26"/>
        <v>#DIV/0!</v>
      </c>
      <c r="AH51" s="128" t="e">
        <f t="shared" ca="1" si="27"/>
        <v>#DIV/0!</v>
      </c>
      <c r="AI51" s="82" t="str">
        <f t="shared" ca="1" si="33"/>
        <v>소수점</v>
      </c>
      <c r="AJ51" s="127" t="e">
        <f t="shared" ca="1" si="28"/>
        <v>#DIV/0!</v>
      </c>
      <c r="AK51" s="167" t="e">
        <f t="shared" ca="1" si="34"/>
        <v>#N/A</v>
      </c>
      <c r="AL51" s="167" t="e">
        <f t="shared" ca="1" si="35"/>
        <v>#VALUE!</v>
      </c>
      <c r="AM51" s="82" t="e">
        <f t="shared" ca="1" si="36"/>
        <v>#VALUE!</v>
      </c>
      <c r="AN51" s="82" t="e">
        <f t="shared" ca="1" si="37"/>
        <v>#N/A</v>
      </c>
      <c r="AO51" s="82" t="str">
        <f t="shared" si="38"/>
        <v>0</v>
      </c>
      <c r="AP51" s="82" t="e">
        <f t="shared" ca="1" si="39"/>
        <v>#VALUE!</v>
      </c>
      <c r="AQ51" s="82" t="e">
        <f t="shared" ca="1" si="40"/>
        <v>#DIV/0!</v>
      </c>
      <c r="AR51" s="82" t="e">
        <f t="shared" ca="1" si="29"/>
        <v>#DIV/0!</v>
      </c>
      <c r="AS51" s="82" t="e">
        <f t="shared" ca="1" si="41"/>
        <v>#DIV/0!</v>
      </c>
      <c r="AT51" s="157" t="e">
        <f t="shared" ca="1" si="42"/>
        <v>#DIV/0!</v>
      </c>
      <c r="AU51" s="157" t="e">
        <f t="shared" ca="1" si="30"/>
        <v>#DIV/0!</v>
      </c>
      <c r="AV51" s="157" t="str">
        <f t="shared" ca="1" si="31"/>
        <v/>
      </c>
      <c r="AW51" s="278"/>
      <c r="AX51" s="82" t="e">
        <f t="shared" ca="1" si="43"/>
        <v>#VALUE!</v>
      </c>
      <c r="AY51" s="127" t="e">
        <f t="shared" ca="1" si="44"/>
        <v>#DIV/0!</v>
      </c>
      <c r="AZ51" s="171" t="e">
        <f ca="1">ROUND(Mass_2_2!Q37,AX51)</f>
        <v>#VALUE!</v>
      </c>
      <c r="BA51" s="171" t="e">
        <f ca="1">ROUND(Mass_2_2!R37,AX51)</f>
        <v>#VALUE!</v>
      </c>
      <c r="BB51" s="171" t="e">
        <f t="shared" ca="1" si="45"/>
        <v>#VALUE!</v>
      </c>
      <c r="BC51" s="155" t="str">
        <f t="shared" ca="1" si="32"/>
        <v>PASS</v>
      </c>
      <c r="BE51" s="124" t="e">
        <f ca="1">OFFSET(AD$2,MATCH(Mass_2_2!O37,AC$3:AC$13,0),0)</f>
        <v>#N/A</v>
      </c>
      <c r="BF51" s="124" t="e">
        <f>VLOOKUP(Mass_2_2!M37,AC$3:AD$13,2,FALSE)</f>
        <v>#N/A</v>
      </c>
    </row>
    <row r="52" spans="2:58" ht="18" customHeight="1">
      <c r="B52" s="82">
        <v>34</v>
      </c>
      <c r="C52" s="82">
        <f>IF(TYPE(VALUE(Mass_2_2!A38))=16,Mass_2_2!A38,VALUE(Mass_2_2!A38))</f>
        <v>0</v>
      </c>
      <c r="D52" s="127">
        <f>Mass_2_2!B38</f>
        <v>0</v>
      </c>
      <c r="E52" s="127">
        <f>Mass_2_2!C38</f>
        <v>0</v>
      </c>
      <c r="F52" s="127">
        <f>Mass_2_2!D38</f>
        <v>0</v>
      </c>
      <c r="G52" s="127">
        <f>Mass_2_2!E38</f>
        <v>0</v>
      </c>
      <c r="H52" s="82" t="str">
        <f>IF(Mass_2_2!G38="","",Mass_2_2!G38)</f>
        <v/>
      </c>
      <c r="I52" s="127">
        <f>Mass_2_2!H38</f>
        <v>0</v>
      </c>
      <c r="J52" s="127">
        <f>Mass_2_2!I38</f>
        <v>0</v>
      </c>
      <c r="K52" s="83" t="e">
        <f t="shared" ca="1" si="18"/>
        <v>#DIV/0!</v>
      </c>
      <c r="L52" s="174" t="e">
        <f t="shared" ca="1" si="19"/>
        <v>#DIV/0!</v>
      </c>
      <c r="M52" s="134" t="e">
        <f t="shared" ca="1" si="20"/>
        <v>#DIV/0!</v>
      </c>
      <c r="N52" s="82">
        <f>Mass_2_2!A142</f>
        <v>0</v>
      </c>
      <c r="O52" s="82">
        <f>Mass_2_2!B142</f>
        <v>0</v>
      </c>
      <c r="P52" s="82" t="e">
        <f t="shared" si="21"/>
        <v>#DIV/0!</v>
      </c>
      <c r="Q52" s="82">
        <f>Mass_2_2!D142</f>
        <v>0</v>
      </c>
      <c r="R52" s="82">
        <f>Mass_2_2!E142</f>
        <v>0</v>
      </c>
      <c r="S52" s="82">
        <f>Mass_2_2!F142</f>
        <v>0</v>
      </c>
      <c r="T52" s="82">
        <f>Mass_2_2!G142</f>
        <v>0</v>
      </c>
      <c r="U52" s="82" t="e">
        <f t="shared" si="22"/>
        <v>#DIV/0!</v>
      </c>
      <c r="V52" s="82">
        <f>Mass_2_2!H142</f>
        <v>0</v>
      </c>
      <c r="W52" s="82">
        <f>Mass_2_2!I142</f>
        <v>0</v>
      </c>
      <c r="X52" s="82">
        <f>Mass_2_2!J142</f>
        <v>0</v>
      </c>
      <c r="Y52" s="82">
        <f>Mass_2_2!L142</f>
        <v>0</v>
      </c>
      <c r="Z52" s="82">
        <f>Mass_2_2!M142</f>
        <v>0</v>
      </c>
      <c r="AA52" s="82">
        <f>Mass_2_2!M38</f>
        <v>0</v>
      </c>
      <c r="AB52" s="46"/>
      <c r="AC52" s="82" t="b">
        <f>IF(Mass_2_2!A38="",FALSE,TRUE)</f>
        <v>0</v>
      </c>
      <c r="AD52" s="128" t="e">
        <f t="shared" ca="1" si="23"/>
        <v>#DIV/0!</v>
      </c>
      <c r="AE52" s="128" t="e">
        <f t="shared" ca="1" si="24"/>
        <v>#DIV/0!</v>
      </c>
      <c r="AF52" s="82">
        <f t="shared" si="25"/>
        <v>1</v>
      </c>
      <c r="AG52" s="128" t="e">
        <f t="shared" ca="1" si="26"/>
        <v>#DIV/0!</v>
      </c>
      <c r="AH52" s="128" t="e">
        <f t="shared" ca="1" si="27"/>
        <v>#DIV/0!</v>
      </c>
      <c r="AI52" s="82" t="str">
        <f t="shared" ca="1" si="33"/>
        <v>소수점</v>
      </c>
      <c r="AJ52" s="127" t="e">
        <f t="shared" ca="1" si="28"/>
        <v>#DIV/0!</v>
      </c>
      <c r="AK52" s="167" t="e">
        <f t="shared" ca="1" si="34"/>
        <v>#N/A</v>
      </c>
      <c r="AL52" s="167" t="e">
        <f t="shared" ca="1" si="35"/>
        <v>#VALUE!</v>
      </c>
      <c r="AM52" s="82" t="e">
        <f t="shared" ca="1" si="36"/>
        <v>#VALUE!</v>
      </c>
      <c r="AN52" s="82" t="e">
        <f t="shared" ca="1" si="37"/>
        <v>#N/A</v>
      </c>
      <c r="AO52" s="82" t="str">
        <f t="shared" si="38"/>
        <v>0</v>
      </c>
      <c r="AP52" s="82" t="e">
        <f t="shared" ca="1" si="39"/>
        <v>#VALUE!</v>
      </c>
      <c r="AQ52" s="82" t="e">
        <f t="shared" ca="1" si="40"/>
        <v>#DIV/0!</v>
      </c>
      <c r="AR52" s="82" t="e">
        <f t="shared" ca="1" si="29"/>
        <v>#DIV/0!</v>
      </c>
      <c r="AS52" s="82" t="e">
        <f t="shared" ca="1" si="41"/>
        <v>#DIV/0!</v>
      </c>
      <c r="AT52" s="157" t="e">
        <f t="shared" ca="1" si="42"/>
        <v>#DIV/0!</v>
      </c>
      <c r="AU52" s="157" t="e">
        <f t="shared" ca="1" si="30"/>
        <v>#DIV/0!</v>
      </c>
      <c r="AV52" s="157" t="str">
        <f t="shared" ca="1" si="31"/>
        <v/>
      </c>
      <c r="AW52" s="278"/>
      <c r="AX52" s="82" t="e">
        <f t="shared" ca="1" si="43"/>
        <v>#VALUE!</v>
      </c>
      <c r="AY52" s="127" t="e">
        <f t="shared" ca="1" si="44"/>
        <v>#DIV/0!</v>
      </c>
      <c r="AZ52" s="171" t="e">
        <f ca="1">ROUND(Mass_2_2!Q38,AX52)</f>
        <v>#VALUE!</v>
      </c>
      <c r="BA52" s="171" t="e">
        <f ca="1">ROUND(Mass_2_2!R38,AX52)</f>
        <v>#VALUE!</v>
      </c>
      <c r="BB52" s="171" t="e">
        <f t="shared" ca="1" si="45"/>
        <v>#VALUE!</v>
      </c>
      <c r="BC52" s="155" t="str">
        <f t="shared" ca="1" si="32"/>
        <v>PASS</v>
      </c>
      <c r="BE52" s="124" t="e">
        <f ca="1">OFFSET(AD$2,MATCH(Mass_2_2!O38,AC$3:AC$13,0),0)</f>
        <v>#N/A</v>
      </c>
      <c r="BF52" s="124" t="e">
        <f>VLOOKUP(Mass_2_2!M38,AC$3:AD$13,2,FALSE)</f>
        <v>#N/A</v>
      </c>
    </row>
    <row r="53" spans="2:58" ht="18" customHeight="1">
      <c r="B53" s="82">
        <v>35</v>
      </c>
      <c r="C53" s="82">
        <f>IF(TYPE(VALUE(Mass_2_2!A39))=16,Mass_2_2!A39,VALUE(Mass_2_2!A39))</f>
        <v>0</v>
      </c>
      <c r="D53" s="127">
        <f>Mass_2_2!B39</f>
        <v>0</v>
      </c>
      <c r="E53" s="127">
        <f>Mass_2_2!C39</f>
        <v>0</v>
      </c>
      <c r="F53" s="127">
        <f>Mass_2_2!D39</f>
        <v>0</v>
      </c>
      <c r="G53" s="127">
        <f>Mass_2_2!E39</f>
        <v>0</v>
      </c>
      <c r="H53" s="82" t="str">
        <f>IF(Mass_2_2!G39="","",Mass_2_2!G39)</f>
        <v/>
      </c>
      <c r="I53" s="127">
        <f>Mass_2_2!H39</f>
        <v>0</v>
      </c>
      <c r="J53" s="127">
        <f>Mass_2_2!I39</f>
        <v>0</v>
      </c>
      <c r="K53" s="83" t="e">
        <f t="shared" ca="1" si="18"/>
        <v>#DIV/0!</v>
      </c>
      <c r="L53" s="174" t="e">
        <f t="shared" ca="1" si="19"/>
        <v>#DIV/0!</v>
      </c>
      <c r="M53" s="134" t="e">
        <f t="shared" ca="1" si="20"/>
        <v>#DIV/0!</v>
      </c>
      <c r="N53" s="82">
        <f>Mass_2_2!A143</f>
        <v>0</v>
      </c>
      <c r="O53" s="82">
        <f>Mass_2_2!B143</f>
        <v>0</v>
      </c>
      <c r="P53" s="82" t="e">
        <f t="shared" si="21"/>
        <v>#DIV/0!</v>
      </c>
      <c r="Q53" s="82">
        <f>Mass_2_2!D143</f>
        <v>0</v>
      </c>
      <c r="R53" s="82">
        <f>Mass_2_2!E143</f>
        <v>0</v>
      </c>
      <c r="S53" s="82">
        <f>Mass_2_2!F143</f>
        <v>0</v>
      </c>
      <c r="T53" s="82">
        <f>Mass_2_2!G143</f>
        <v>0</v>
      </c>
      <c r="U53" s="82" t="e">
        <f t="shared" si="22"/>
        <v>#DIV/0!</v>
      </c>
      <c r="V53" s="82">
        <f>Mass_2_2!H143</f>
        <v>0</v>
      </c>
      <c r="W53" s="82">
        <f>Mass_2_2!I143</f>
        <v>0</v>
      </c>
      <c r="X53" s="82">
        <f>Mass_2_2!J143</f>
        <v>0</v>
      </c>
      <c r="Y53" s="82">
        <f>Mass_2_2!L143</f>
        <v>0</v>
      </c>
      <c r="Z53" s="82">
        <f>Mass_2_2!M143</f>
        <v>0</v>
      </c>
      <c r="AA53" s="82">
        <f>Mass_2_2!M39</f>
        <v>0</v>
      </c>
      <c r="AB53" s="46"/>
      <c r="AC53" s="82" t="b">
        <f>IF(Mass_2_2!A39="",FALSE,TRUE)</f>
        <v>0</v>
      </c>
      <c r="AD53" s="128" t="e">
        <f t="shared" ca="1" si="23"/>
        <v>#DIV/0!</v>
      </c>
      <c r="AE53" s="128" t="e">
        <f t="shared" ca="1" si="24"/>
        <v>#DIV/0!</v>
      </c>
      <c r="AF53" s="82">
        <f t="shared" si="25"/>
        <v>1</v>
      </c>
      <c r="AG53" s="128" t="e">
        <f t="shared" ca="1" si="26"/>
        <v>#DIV/0!</v>
      </c>
      <c r="AH53" s="128" t="e">
        <f t="shared" ca="1" si="27"/>
        <v>#DIV/0!</v>
      </c>
      <c r="AI53" s="82" t="str">
        <f t="shared" ca="1" si="33"/>
        <v>소수점</v>
      </c>
      <c r="AJ53" s="127" t="e">
        <f t="shared" ca="1" si="28"/>
        <v>#DIV/0!</v>
      </c>
      <c r="AK53" s="167" t="e">
        <f t="shared" ca="1" si="34"/>
        <v>#N/A</v>
      </c>
      <c r="AL53" s="167" t="e">
        <f t="shared" ca="1" si="35"/>
        <v>#VALUE!</v>
      </c>
      <c r="AM53" s="82" t="e">
        <f t="shared" ca="1" si="36"/>
        <v>#VALUE!</v>
      </c>
      <c r="AN53" s="82" t="e">
        <f t="shared" ca="1" si="37"/>
        <v>#N/A</v>
      </c>
      <c r="AO53" s="82" t="str">
        <f t="shared" si="38"/>
        <v>0</v>
      </c>
      <c r="AP53" s="82" t="e">
        <f t="shared" ca="1" si="39"/>
        <v>#VALUE!</v>
      </c>
      <c r="AQ53" s="82" t="e">
        <f t="shared" ca="1" si="40"/>
        <v>#DIV/0!</v>
      </c>
      <c r="AR53" s="82" t="e">
        <f t="shared" ca="1" si="29"/>
        <v>#DIV/0!</v>
      </c>
      <c r="AS53" s="82" t="e">
        <f t="shared" ca="1" si="41"/>
        <v>#DIV/0!</v>
      </c>
      <c r="AT53" s="157" t="e">
        <f t="shared" ca="1" si="42"/>
        <v>#DIV/0!</v>
      </c>
      <c r="AU53" s="157" t="e">
        <f t="shared" ca="1" si="30"/>
        <v>#DIV/0!</v>
      </c>
      <c r="AV53" s="157" t="str">
        <f t="shared" ca="1" si="31"/>
        <v/>
      </c>
      <c r="AW53" s="278"/>
      <c r="AX53" s="82" t="e">
        <f t="shared" ca="1" si="43"/>
        <v>#VALUE!</v>
      </c>
      <c r="AY53" s="127" t="e">
        <f t="shared" ca="1" si="44"/>
        <v>#DIV/0!</v>
      </c>
      <c r="AZ53" s="171" t="e">
        <f ca="1">ROUND(Mass_2_2!Q39,AX53)</f>
        <v>#VALUE!</v>
      </c>
      <c r="BA53" s="171" t="e">
        <f ca="1">ROUND(Mass_2_2!R39,AX53)</f>
        <v>#VALUE!</v>
      </c>
      <c r="BB53" s="171" t="e">
        <f t="shared" ca="1" si="45"/>
        <v>#VALUE!</v>
      </c>
      <c r="BC53" s="155" t="str">
        <f t="shared" ca="1" si="32"/>
        <v>PASS</v>
      </c>
      <c r="BE53" s="124" t="e">
        <f ca="1">OFFSET(AD$2,MATCH(Mass_2_2!O39,AC$3:AC$13,0),0)</f>
        <v>#N/A</v>
      </c>
      <c r="BF53" s="124" t="e">
        <f>VLOOKUP(Mass_2_2!M39,AC$3:AD$13,2,FALSE)</f>
        <v>#N/A</v>
      </c>
    </row>
    <row r="54" spans="2:58" ht="18" customHeight="1">
      <c r="B54" s="82">
        <v>36</v>
      </c>
      <c r="C54" s="82">
        <f>IF(TYPE(VALUE(Mass_2_2!A40))=16,Mass_2_2!A40,VALUE(Mass_2_2!A40))</f>
        <v>0</v>
      </c>
      <c r="D54" s="127">
        <f>Mass_2_2!B40</f>
        <v>0</v>
      </c>
      <c r="E54" s="127">
        <f>Mass_2_2!C40</f>
        <v>0</v>
      </c>
      <c r="F54" s="127">
        <f>Mass_2_2!D40</f>
        <v>0</v>
      </c>
      <c r="G54" s="127">
        <f>Mass_2_2!E40</f>
        <v>0</v>
      </c>
      <c r="H54" s="82" t="str">
        <f>IF(Mass_2_2!G40="","",Mass_2_2!G40)</f>
        <v/>
      </c>
      <c r="I54" s="127">
        <f>Mass_2_2!H40</f>
        <v>0</v>
      </c>
      <c r="J54" s="127">
        <f>Mass_2_2!I40</f>
        <v>0</v>
      </c>
      <c r="K54" s="83" t="e">
        <f t="shared" ca="1" si="18"/>
        <v>#DIV/0!</v>
      </c>
      <c r="L54" s="174" t="e">
        <f t="shared" ca="1" si="19"/>
        <v>#DIV/0!</v>
      </c>
      <c r="M54" s="134" t="e">
        <f t="shared" ca="1" si="20"/>
        <v>#DIV/0!</v>
      </c>
      <c r="N54" s="82">
        <f>Mass_2_2!A144</f>
        <v>0</v>
      </c>
      <c r="O54" s="82">
        <f>Mass_2_2!B144</f>
        <v>0</v>
      </c>
      <c r="P54" s="82" t="e">
        <f t="shared" si="21"/>
        <v>#DIV/0!</v>
      </c>
      <c r="Q54" s="82">
        <f>Mass_2_2!D144</f>
        <v>0</v>
      </c>
      <c r="R54" s="82">
        <f>Mass_2_2!E144</f>
        <v>0</v>
      </c>
      <c r="S54" s="82">
        <f>Mass_2_2!F144</f>
        <v>0</v>
      </c>
      <c r="T54" s="82">
        <f>Mass_2_2!G144</f>
        <v>0</v>
      </c>
      <c r="U54" s="82" t="e">
        <f t="shared" si="22"/>
        <v>#DIV/0!</v>
      </c>
      <c r="V54" s="82">
        <f>Mass_2_2!H144</f>
        <v>0</v>
      </c>
      <c r="W54" s="82">
        <f>Mass_2_2!I144</f>
        <v>0</v>
      </c>
      <c r="X54" s="82">
        <f>Mass_2_2!J144</f>
        <v>0</v>
      </c>
      <c r="Y54" s="82">
        <f>Mass_2_2!L144</f>
        <v>0</v>
      </c>
      <c r="Z54" s="82">
        <f>Mass_2_2!M144</f>
        <v>0</v>
      </c>
      <c r="AA54" s="82">
        <f>Mass_2_2!M40</f>
        <v>0</v>
      </c>
      <c r="AB54" s="46"/>
      <c r="AC54" s="82" t="b">
        <f>IF(Mass_2_2!A40="",FALSE,TRUE)</f>
        <v>0</v>
      </c>
      <c r="AD54" s="128" t="e">
        <f t="shared" ca="1" si="23"/>
        <v>#DIV/0!</v>
      </c>
      <c r="AE54" s="128" t="e">
        <f t="shared" ca="1" si="24"/>
        <v>#DIV/0!</v>
      </c>
      <c r="AF54" s="82">
        <f t="shared" si="25"/>
        <v>1</v>
      </c>
      <c r="AG54" s="128" t="e">
        <f t="shared" ca="1" si="26"/>
        <v>#DIV/0!</v>
      </c>
      <c r="AH54" s="128" t="e">
        <f t="shared" ca="1" si="27"/>
        <v>#DIV/0!</v>
      </c>
      <c r="AI54" s="82" t="str">
        <f t="shared" ca="1" si="33"/>
        <v>소수점</v>
      </c>
      <c r="AJ54" s="127" t="e">
        <f t="shared" ca="1" si="28"/>
        <v>#DIV/0!</v>
      </c>
      <c r="AK54" s="167" t="e">
        <f t="shared" ca="1" si="34"/>
        <v>#N/A</v>
      </c>
      <c r="AL54" s="167" t="e">
        <f t="shared" ca="1" si="35"/>
        <v>#VALUE!</v>
      </c>
      <c r="AM54" s="82" t="e">
        <f t="shared" ca="1" si="36"/>
        <v>#VALUE!</v>
      </c>
      <c r="AN54" s="82" t="e">
        <f t="shared" ca="1" si="37"/>
        <v>#N/A</v>
      </c>
      <c r="AO54" s="82" t="str">
        <f t="shared" si="38"/>
        <v>0</v>
      </c>
      <c r="AP54" s="82" t="e">
        <f t="shared" ca="1" si="39"/>
        <v>#VALUE!</v>
      </c>
      <c r="AQ54" s="82" t="e">
        <f t="shared" ca="1" si="40"/>
        <v>#DIV/0!</v>
      </c>
      <c r="AR54" s="82" t="e">
        <f t="shared" ca="1" si="29"/>
        <v>#DIV/0!</v>
      </c>
      <c r="AS54" s="82" t="e">
        <f t="shared" ca="1" si="41"/>
        <v>#DIV/0!</v>
      </c>
      <c r="AT54" s="157" t="e">
        <f t="shared" ca="1" si="42"/>
        <v>#DIV/0!</v>
      </c>
      <c r="AU54" s="157" t="e">
        <f t="shared" ca="1" si="30"/>
        <v>#DIV/0!</v>
      </c>
      <c r="AV54" s="157" t="str">
        <f t="shared" ca="1" si="31"/>
        <v/>
      </c>
      <c r="AW54" s="278"/>
      <c r="AX54" s="82" t="e">
        <f t="shared" ca="1" si="43"/>
        <v>#VALUE!</v>
      </c>
      <c r="AY54" s="127" t="e">
        <f t="shared" ca="1" si="44"/>
        <v>#DIV/0!</v>
      </c>
      <c r="AZ54" s="171" t="e">
        <f ca="1">ROUND(Mass_2_2!Q40,AX54)</f>
        <v>#VALUE!</v>
      </c>
      <c r="BA54" s="171" t="e">
        <f ca="1">ROUND(Mass_2_2!R40,AX54)</f>
        <v>#VALUE!</v>
      </c>
      <c r="BB54" s="171" t="e">
        <f t="shared" ca="1" si="45"/>
        <v>#VALUE!</v>
      </c>
      <c r="BC54" s="155" t="str">
        <f t="shared" ca="1" si="32"/>
        <v>PASS</v>
      </c>
      <c r="BE54" s="124" t="e">
        <f ca="1">OFFSET(AD$2,MATCH(Mass_2_2!O40,AC$3:AC$13,0),0)</f>
        <v>#N/A</v>
      </c>
      <c r="BF54" s="124" t="e">
        <f>VLOOKUP(Mass_2_2!M40,AC$3:AD$13,2,FALSE)</f>
        <v>#N/A</v>
      </c>
    </row>
    <row r="55" spans="2:58" ht="18" customHeight="1">
      <c r="B55" s="82">
        <v>37</v>
      </c>
      <c r="C55" s="82">
        <f>IF(TYPE(VALUE(Mass_2_2!A41))=16,Mass_2_2!A41,VALUE(Mass_2_2!A41))</f>
        <v>0</v>
      </c>
      <c r="D55" s="127">
        <f>Mass_2_2!B41</f>
        <v>0</v>
      </c>
      <c r="E55" s="127">
        <f>Mass_2_2!C41</f>
        <v>0</v>
      </c>
      <c r="F55" s="127">
        <f>Mass_2_2!D41</f>
        <v>0</v>
      </c>
      <c r="G55" s="127">
        <f>Mass_2_2!E41</f>
        <v>0</v>
      </c>
      <c r="H55" s="82" t="str">
        <f>IF(Mass_2_2!G41="","",Mass_2_2!G41)</f>
        <v/>
      </c>
      <c r="I55" s="127">
        <f>Mass_2_2!H41</f>
        <v>0</v>
      </c>
      <c r="J55" s="127">
        <f>Mass_2_2!I41</f>
        <v>0</v>
      </c>
      <c r="K55" s="83" t="e">
        <f t="shared" ca="1" si="18"/>
        <v>#DIV/0!</v>
      </c>
      <c r="L55" s="174" t="e">
        <f t="shared" ca="1" si="19"/>
        <v>#DIV/0!</v>
      </c>
      <c r="M55" s="134" t="e">
        <f t="shared" ca="1" si="20"/>
        <v>#DIV/0!</v>
      </c>
      <c r="N55" s="82">
        <f>Mass_2_2!A145</f>
        <v>0</v>
      </c>
      <c r="O55" s="82">
        <f>Mass_2_2!B145</f>
        <v>0</v>
      </c>
      <c r="P55" s="82" t="e">
        <f t="shared" si="21"/>
        <v>#DIV/0!</v>
      </c>
      <c r="Q55" s="82">
        <f>Mass_2_2!D145</f>
        <v>0</v>
      </c>
      <c r="R55" s="82">
        <f>Mass_2_2!E145</f>
        <v>0</v>
      </c>
      <c r="S55" s="82">
        <f>Mass_2_2!F145</f>
        <v>0</v>
      </c>
      <c r="T55" s="82">
        <f>Mass_2_2!G145</f>
        <v>0</v>
      </c>
      <c r="U55" s="82" t="e">
        <f t="shared" si="22"/>
        <v>#DIV/0!</v>
      </c>
      <c r="V55" s="82">
        <f>Mass_2_2!H145</f>
        <v>0</v>
      </c>
      <c r="W55" s="82">
        <f>Mass_2_2!I145</f>
        <v>0</v>
      </c>
      <c r="X55" s="82">
        <f>Mass_2_2!J145</f>
        <v>0</v>
      </c>
      <c r="Y55" s="82">
        <f>Mass_2_2!L145</f>
        <v>0</v>
      </c>
      <c r="Z55" s="82">
        <f>Mass_2_2!M145</f>
        <v>0</v>
      </c>
      <c r="AA55" s="82">
        <f>Mass_2_2!M41</f>
        <v>0</v>
      </c>
      <c r="AB55" s="46"/>
      <c r="AC55" s="82" t="b">
        <f>IF(Mass_2_2!A41="",FALSE,TRUE)</f>
        <v>0</v>
      </c>
      <c r="AD55" s="128" t="e">
        <f t="shared" ca="1" si="23"/>
        <v>#DIV/0!</v>
      </c>
      <c r="AE55" s="128" t="e">
        <f t="shared" ca="1" si="24"/>
        <v>#DIV/0!</v>
      </c>
      <c r="AF55" s="82">
        <f t="shared" si="25"/>
        <v>1</v>
      </c>
      <c r="AG55" s="128" t="e">
        <f t="shared" ca="1" si="26"/>
        <v>#DIV/0!</v>
      </c>
      <c r="AH55" s="128" t="e">
        <f t="shared" ca="1" si="27"/>
        <v>#DIV/0!</v>
      </c>
      <c r="AI55" s="82" t="str">
        <f t="shared" ca="1" si="33"/>
        <v>소수점</v>
      </c>
      <c r="AJ55" s="127" t="e">
        <f t="shared" ca="1" si="28"/>
        <v>#DIV/0!</v>
      </c>
      <c r="AK55" s="167" t="e">
        <f t="shared" ca="1" si="34"/>
        <v>#N/A</v>
      </c>
      <c r="AL55" s="167" t="e">
        <f t="shared" ca="1" si="35"/>
        <v>#VALUE!</v>
      </c>
      <c r="AM55" s="82" t="e">
        <f t="shared" ca="1" si="36"/>
        <v>#VALUE!</v>
      </c>
      <c r="AN55" s="82" t="e">
        <f t="shared" ca="1" si="37"/>
        <v>#N/A</v>
      </c>
      <c r="AO55" s="82" t="str">
        <f t="shared" si="38"/>
        <v>0</v>
      </c>
      <c r="AP55" s="82" t="e">
        <f t="shared" ca="1" si="39"/>
        <v>#VALUE!</v>
      </c>
      <c r="AQ55" s="82" t="e">
        <f t="shared" ca="1" si="40"/>
        <v>#DIV/0!</v>
      </c>
      <c r="AR55" s="82" t="e">
        <f t="shared" ca="1" si="29"/>
        <v>#DIV/0!</v>
      </c>
      <c r="AS55" s="82" t="e">
        <f t="shared" ca="1" si="41"/>
        <v>#DIV/0!</v>
      </c>
      <c r="AT55" s="157" t="e">
        <f t="shared" ca="1" si="42"/>
        <v>#DIV/0!</v>
      </c>
      <c r="AU55" s="157" t="e">
        <f t="shared" ca="1" si="30"/>
        <v>#DIV/0!</v>
      </c>
      <c r="AV55" s="157" t="str">
        <f t="shared" ca="1" si="31"/>
        <v/>
      </c>
      <c r="AW55" s="278"/>
      <c r="AX55" s="82" t="e">
        <f t="shared" ca="1" si="43"/>
        <v>#VALUE!</v>
      </c>
      <c r="AY55" s="127" t="e">
        <f t="shared" ca="1" si="44"/>
        <v>#DIV/0!</v>
      </c>
      <c r="AZ55" s="171" t="e">
        <f ca="1">ROUND(Mass_2_2!Q41,AX55)</f>
        <v>#VALUE!</v>
      </c>
      <c r="BA55" s="171" t="e">
        <f ca="1">ROUND(Mass_2_2!R41,AX55)</f>
        <v>#VALUE!</v>
      </c>
      <c r="BB55" s="171" t="e">
        <f t="shared" ca="1" si="45"/>
        <v>#VALUE!</v>
      </c>
      <c r="BC55" s="155" t="str">
        <f t="shared" ca="1" si="32"/>
        <v>PASS</v>
      </c>
      <c r="BE55" s="124" t="e">
        <f ca="1">OFFSET(AD$2,MATCH(Mass_2_2!O41,AC$3:AC$13,0),0)</f>
        <v>#N/A</v>
      </c>
      <c r="BF55" s="124" t="e">
        <f>VLOOKUP(Mass_2_2!M41,AC$3:AD$13,2,FALSE)</f>
        <v>#N/A</v>
      </c>
    </row>
    <row r="56" spans="2:58" ht="18" customHeight="1">
      <c r="B56" s="82">
        <v>38</v>
      </c>
      <c r="C56" s="82">
        <f>IF(TYPE(VALUE(Mass_2_2!A42))=16,Mass_2_2!A42,VALUE(Mass_2_2!A42))</f>
        <v>0</v>
      </c>
      <c r="D56" s="127">
        <f>Mass_2_2!B42</f>
        <v>0</v>
      </c>
      <c r="E56" s="127">
        <f>Mass_2_2!C42</f>
        <v>0</v>
      </c>
      <c r="F56" s="127">
        <f>Mass_2_2!D42</f>
        <v>0</v>
      </c>
      <c r="G56" s="127">
        <f>Mass_2_2!E42</f>
        <v>0</v>
      </c>
      <c r="H56" s="82" t="str">
        <f>IF(Mass_2_2!G42="","",Mass_2_2!G42)</f>
        <v/>
      </c>
      <c r="I56" s="127">
        <f>Mass_2_2!H42</f>
        <v>0</v>
      </c>
      <c r="J56" s="127">
        <f>Mass_2_2!I42</f>
        <v>0</v>
      </c>
      <c r="K56" s="83" t="e">
        <f t="shared" ca="1" si="18"/>
        <v>#DIV/0!</v>
      </c>
      <c r="L56" s="174" t="e">
        <f t="shared" ca="1" si="19"/>
        <v>#DIV/0!</v>
      </c>
      <c r="M56" s="134" t="e">
        <f t="shared" ca="1" si="20"/>
        <v>#DIV/0!</v>
      </c>
      <c r="N56" s="82">
        <f>Mass_2_2!A146</f>
        <v>0</v>
      </c>
      <c r="O56" s="82">
        <f>Mass_2_2!B146</f>
        <v>0</v>
      </c>
      <c r="P56" s="82" t="e">
        <f t="shared" si="21"/>
        <v>#DIV/0!</v>
      </c>
      <c r="Q56" s="82">
        <f>Mass_2_2!D146</f>
        <v>0</v>
      </c>
      <c r="R56" s="82">
        <f>Mass_2_2!E146</f>
        <v>0</v>
      </c>
      <c r="S56" s="82">
        <f>Mass_2_2!F146</f>
        <v>0</v>
      </c>
      <c r="T56" s="82">
        <f>Mass_2_2!G146</f>
        <v>0</v>
      </c>
      <c r="U56" s="82" t="e">
        <f t="shared" si="22"/>
        <v>#DIV/0!</v>
      </c>
      <c r="V56" s="82">
        <f>Mass_2_2!H146</f>
        <v>0</v>
      </c>
      <c r="W56" s="82">
        <f>Mass_2_2!I146</f>
        <v>0</v>
      </c>
      <c r="X56" s="82">
        <f>Mass_2_2!J146</f>
        <v>0</v>
      </c>
      <c r="Y56" s="82">
        <f>Mass_2_2!L146</f>
        <v>0</v>
      </c>
      <c r="Z56" s="82">
        <f>Mass_2_2!M146</f>
        <v>0</v>
      </c>
      <c r="AA56" s="82">
        <f>Mass_2_2!M42</f>
        <v>0</v>
      </c>
      <c r="AB56" s="46"/>
      <c r="AC56" s="82" t="b">
        <f>IF(Mass_2_2!A42="",FALSE,TRUE)</f>
        <v>0</v>
      </c>
      <c r="AD56" s="128" t="e">
        <f t="shared" ca="1" si="23"/>
        <v>#DIV/0!</v>
      </c>
      <c r="AE56" s="128" t="e">
        <f t="shared" ca="1" si="24"/>
        <v>#DIV/0!</v>
      </c>
      <c r="AF56" s="82">
        <f t="shared" si="25"/>
        <v>1</v>
      </c>
      <c r="AG56" s="128" t="e">
        <f t="shared" ca="1" si="26"/>
        <v>#DIV/0!</v>
      </c>
      <c r="AH56" s="128" t="e">
        <f t="shared" ca="1" si="27"/>
        <v>#DIV/0!</v>
      </c>
      <c r="AI56" s="82" t="str">
        <f t="shared" ca="1" si="33"/>
        <v>소수점</v>
      </c>
      <c r="AJ56" s="127" t="e">
        <f t="shared" ca="1" si="28"/>
        <v>#DIV/0!</v>
      </c>
      <c r="AK56" s="167" t="e">
        <f t="shared" ca="1" si="34"/>
        <v>#N/A</v>
      </c>
      <c r="AL56" s="167" t="e">
        <f t="shared" ca="1" si="35"/>
        <v>#VALUE!</v>
      </c>
      <c r="AM56" s="82" t="e">
        <f t="shared" ca="1" si="36"/>
        <v>#VALUE!</v>
      </c>
      <c r="AN56" s="82" t="e">
        <f t="shared" ca="1" si="37"/>
        <v>#N/A</v>
      </c>
      <c r="AO56" s="82" t="str">
        <f t="shared" si="38"/>
        <v>0</v>
      </c>
      <c r="AP56" s="82" t="e">
        <f t="shared" ca="1" si="39"/>
        <v>#VALUE!</v>
      </c>
      <c r="AQ56" s="82" t="e">
        <f t="shared" ca="1" si="40"/>
        <v>#DIV/0!</v>
      </c>
      <c r="AR56" s="82" t="e">
        <f t="shared" ca="1" si="29"/>
        <v>#DIV/0!</v>
      </c>
      <c r="AS56" s="82" t="e">
        <f t="shared" ca="1" si="41"/>
        <v>#DIV/0!</v>
      </c>
      <c r="AT56" s="157" t="e">
        <f t="shared" ca="1" si="42"/>
        <v>#DIV/0!</v>
      </c>
      <c r="AU56" s="157" t="e">
        <f t="shared" ca="1" si="30"/>
        <v>#DIV/0!</v>
      </c>
      <c r="AV56" s="157" t="str">
        <f t="shared" ca="1" si="31"/>
        <v/>
      </c>
      <c r="AW56" s="278"/>
      <c r="AX56" s="82" t="e">
        <f t="shared" ca="1" si="43"/>
        <v>#VALUE!</v>
      </c>
      <c r="AY56" s="127" t="e">
        <f t="shared" ca="1" si="44"/>
        <v>#DIV/0!</v>
      </c>
      <c r="AZ56" s="171" t="e">
        <f ca="1">ROUND(Mass_2_2!Q42,AX56)</f>
        <v>#VALUE!</v>
      </c>
      <c r="BA56" s="171" t="e">
        <f ca="1">ROUND(Mass_2_2!R42,AX56)</f>
        <v>#VALUE!</v>
      </c>
      <c r="BB56" s="171" t="e">
        <f t="shared" ca="1" si="45"/>
        <v>#VALUE!</v>
      </c>
      <c r="BC56" s="155" t="str">
        <f t="shared" ca="1" si="32"/>
        <v>PASS</v>
      </c>
      <c r="BE56" s="124" t="e">
        <f ca="1">OFFSET(AD$2,MATCH(Mass_2_2!O42,AC$3:AC$13,0),0)</f>
        <v>#N/A</v>
      </c>
      <c r="BF56" s="124" t="e">
        <f>VLOOKUP(Mass_2_2!M42,AC$3:AD$13,2,FALSE)</f>
        <v>#N/A</v>
      </c>
    </row>
    <row r="57" spans="2:58" ht="18" customHeight="1">
      <c r="B57" s="82">
        <v>39</v>
      </c>
      <c r="C57" s="82">
        <f>IF(TYPE(VALUE(Mass_2_2!A43))=16,Mass_2_2!A43,VALUE(Mass_2_2!A43))</f>
        <v>0</v>
      </c>
      <c r="D57" s="127">
        <f>Mass_2_2!B43</f>
        <v>0</v>
      </c>
      <c r="E57" s="127">
        <f>Mass_2_2!C43</f>
        <v>0</v>
      </c>
      <c r="F57" s="127">
        <f>Mass_2_2!D43</f>
        <v>0</v>
      </c>
      <c r="G57" s="127">
        <f>Mass_2_2!E43</f>
        <v>0</v>
      </c>
      <c r="H57" s="82" t="str">
        <f>IF(Mass_2_2!G43="","",Mass_2_2!G43)</f>
        <v/>
      </c>
      <c r="I57" s="127">
        <f>Mass_2_2!H43</f>
        <v>0</v>
      </c>
      <c r="J57" s="127">
        <f>Mass_2_2!I43</f>
        <v>0</v>
      </c>
      <c r="K57" s="83" t="e">
        <f t="shared" ca="1" si="18"/>
        <v>#DIV/0!</v>
      </c>
      <c r="L57" s="174" t="e">
        <f t="shared" ca="1" si="19"/>
        <v>#DIV/0!</v>
      </c>
      <c r="M57" s="134" t="e">
        <f t="shared" ca="1" si="20"/>
        <v>#DIV/0!</v>
      </c>
      <c r="N57" s="82">
        <f>Mass_2_2!A147</f>
        <v>0</v>
      </c>
      <c r="O57" s="82">
        <f>Mass_2_2!B147</f>
        <v>0</v>
      </c>
      <c r="P57" s="82" t="e">
        <f t="shared" si="21"/>
        <v>#DIV/0!</v>
      </c>
      <c r="Q57" s="82">
        <f>Mass_2_2!D147</f>
        <v>0</v>
      </c>
      <c r="R57" s="82">
        <f>Mass_2_2!E147</f>
        <v>0</v>
      </c>
      <c r="S57" s="82">
        <f>Mass_2_2!F147</f>
        <v>0</v>
      </c>
      <c r="T57" s="82">
        <f>Mass_2_2!G147</f>
        <v>0</v>
      </c>
      <c r="U57" s="82" t="e">
        <f t="shared" si="22"/>
        <v>#DIV/0!</v>
      </c>
      <c r="V57" s="82">
        <f>Mass_2_2!H147</f>
        <v>0</v>
      </c>
      <c r="W57" s="82">
        <f>Mass_2_2!I147</f>
        <v>0</v>
      </c>
      <c r="X57" s="82">
        <f>Mass_2_2!J147</f>
        <v>0</v>
      </c>
      <c r="Y57" s="82">
        <f>Mass_2_2!L147</f>
        <v>0</v>
      </c>
      <c r="Z57" s="82">
        <f>Mass_2_2!M147</f>
        <v>0</v>
      </c>
      <c r="AA57" s="82">
        <f>Mass_2_2!M43</f>
        <v>0</v>
      </c>
      <c r="AB57" s="46"/>
      <c r="AC57" s="82" t="b">
        <f>IF(Mass_2_2!A43="",FALSE,TRUE)</f>
        <v>0</v>
      </c>
      <c r="AD57" s="128" t="e">
        <f t="shared" ca="1" si="23"/>
        <v>#DIV/0!</v>
      </c>
      <c r="AE57" s="128" t="e">
        <f t="shared" ca="1" si="24"/>
        <v>#DIV/0!</v>
      </c>
      <c r="AF57" s="82">
        <f t="shared" si="25"/>
        <v>1</v>
      </c>
      <c r="AG57" s="128" t="e">
        <f t="shared" ca="1" si="26"/>
        <v>#DIV/0!</v>
      </c>
      <c r="AH57" s="128" t="e">
        <f t="shared" ca="1" si="27"/>
        <v>#DIV/0!</v>
      </c>
      <c r="AI57" s="82" t="str">
        <f t="shared" ca="1" si="33"/>
        <v>소수점</v>
      </c>
      <c r="AJ57" s="127" t="e">
        <f t="shared" ca="1" si="28"/>
        <v>#DIV/0!</v>
      </c>
      <c r="AK57" s="167" t="e">
        <f t="shared" ca="1" si="34"/>
        <v>#N/A</v>
      </c>
      <c r="AL57" s="167" t="e">
        <f t="shared" ca="1" si="35"/>
        <v>#VALUE!</v>
      </c>
      <c r="AM57" s="82" t="e">
        <f t="shared" ca="1" si="36"/>
        <v>#VALUE!</v>
      </c>
      <c r="AN57" s="82" t="e">
        <f t="shared" ca="1" si="37"/>
        <v>#N/A</v>
      </c>
      <c r="AO57" s="82" t="str">
        <f t="shared" si="38"/>
        <v>0</v>
      </c>
      <c r="AP57" s="82" t="e">
        <f t="shared" ca="1" si="39"/>
        <v>#VALUE!</v>
      </c>
      <c r="AQ57" s="82" t="e">
        <f t="shared" ca="1" si="40"/>
        <v>#DIV/0!</v>
      </c>
      <c r="AR57" s="82" t="e">
        <f t="shared" ca="1" si="29"/>
        <v>#DIV/0!</v>
      </c>
      <c r="AS57" s="82" t="e">
        <f t="shared" ca="1" si="41"/>
        <v>#DIV/0!</v>
      </c>
      <c r="AT57" s="157" t="e">
        <f t="shared" ca="1" si="42"/>
        <v>#DIV/0!</v>
      </c>
      <c r="AU57" s="157" t="e">
        <f t="shared" ca="1" si="30"/>
        <v>#DIV/0!</v>
      </c>
      <c r="AV57" s="157" t="str">
        <f t="shared" ca="1" si="31"/>
        <v/>
      </c>
      <c r="AW57" s="278"/>
      <c r="AX57" s="82" t="e">
        <f t="shared" ca="1" si="43"/>
        <v>#VALUE!</v>
      </c>
      <c r="AY57" s="127" t="e">
        <f t="shared" ca="1" si="44"/>
        <v>#DIV/0!</v>
      </c>
      <c r="AZ57" s="171" t="e">
        <f ca="1">ROUND(Mass_2_2!Q43,AX57)</f>
        <v>#VALUE!</v>
      </c>
      <c r="BA57" s="171" t="e">
        <f ca="1">ROUND(Mass_2_2!R43,AX57)</f>
        <v>#VALUE!</v>
      </c>
      <c r="BB57" s="171" t="e">
        <f t="shared" ca="1" si="45"/>
        <v>#VALUE!</v>
      </c>
      <c r="BC57" s="155" t="str">
        <f t="shared" ca="1" si="32"/>
        <v>PASS</v>
      </c>
      <c r="BE57" s="124" t="e">
        <f ca="1">OFFSET(AD$2,MATCH(Mass_2_2!O43,AC$3:AC$13,0),0)</f>
        <v>#N/A</v>
      </c>
      <c r="BF57" s="124" t="e">
        <f>VLOOKUP(Mass_2_2!M43,AC$3:AD$13,2,FALSE)</f>
        <v>#N/A</v>
      </c>
    </row>
    <row r="58" spans="2:58" ht="18" customHeight="1">
      <c r="B58" s="82">
        <v>40</v>
      </c>
      <c r="C58" s="82">
        <f>IF(TYPE(VALUE(Mass_2_2!A44))=16,Mass_2_2!A44,VALUE(Mass_2_2!A44))</f>
        <v>0</v>
      </c>
      <c r="D58" s="127">
        <f>Mass_2_2!B44</f>
        <v>0</v>
      </c>
      <c r="E58" s="127">
        <f>Mass_2_2!C44</f>
        <v>0</v>
      </c>
      <c r="F58" s="127">
        <f>Mass_2_2!D44</f>
        <v>0</v>
      </c>
      <c r="G58" s="127">
        <f>Mass_2_2!E44</f>
        <v>0</v>
      </c>
      <c r="H58" s="82" t="str">
        <f>IF(Mass_2_2!G44="","",Mass_2_2!G44)</f>
        <v/>
      </c>
      <c r="I58" s="127">
        <f>Mass_2_2!H44</f>
        <v>0</v>
      </c>
      <c r="J58" s="127">
        <f>Mass_2_2!I44</f>
        <v>0</v>
      </c>
      <c r="K58" s="83" t="e">
        <f t="shared" ca="1" si="18"/>
        <v>#DIV/0!</v>
      </c>
      <c r="L58" s="174" t="e">
        <f t="shared" ca="1" si="19"/>
        <v>#DIV/0!</v>
      </c>
      <c r="M58" s="134" t="e">
        <f t="shared" ca="1" si="20"/>
        <v>#DIV/0!</v>
      </c>
      <c r="N58" s="82">
        <f>Mass_2_2!A148</f>
        <v>0</v>
      </c>
      <c r="O58" s="82">
        <f>Mass_2_2!B148</f>
        <v>0</v>
      </c>
      <c r="P58" s="82" t="e">
        <f t="shared" si="21"/>
        <v>#DIV/0!</v>
      </c>
      <c r="Q58" s="82">
        <f>Mass_2_2!D148</f>
        <v>0</v>
      </c>
      <c r="R58" s="82">
        <f>Mass_2_2!E148</f>
        <v>0</v>
      </c>
      <c r="S58" s="82">
        <f>Mass_2_2!F148</f>
        <v>0</v>
      </c>
      <c r="T58" s="82">
        <f>Mass_2_2!G148</f>
        <v>0</v>
      </c>
      <c r="U58" s="82" t="e">
        <f t="shared" si="22"/>
        <v>#DIV/0!</v>
      </c>
      <c r="V58" s="82">
        <f>Mass_2_2!H148</f>
        <v>0</v>
      </c>
      <c r="W58" s="82">
        <f>Mass_2_2!I148</f>
        <v>0</v>
      </c>
      <c r="X58" s="82">
        <f>Mass_2_2!J148</f>
        <v>0</v>
      </c>
      <c r="Y58" s="82">
        <f>Mass_2_2!L148</f>
        <v>0</v>
      </c>
      <c r="Z58" s="82">
        <f>Mass_2_2!M148</f>
        <v>0</v>
      </c>
      <c r="AA58" s="82">
        <f>Mass_2_2!M44</f>
        <v>0</v>
      </c>
      <c r="AB58" s="46"/>
      <c r="AC58" s="82" t="b">
        <f>IF(Mass_2_2!A44="",FALSE,TRUE)</f>
        <v>0</v>
      </c>
      <c r="AD58" s="128" t="e">
        <f t="shared" ca="1" si="23"/>
        <v>#DIV/0!</v>
      </c>
      <c r="AE58" s="128" t="e">
        <f t="shared" ca="1" si="24"/>
        <v>#DIV/0!</v>
      </c>
      <c r="AF58" s="82">
        <f t="shared" si="25"/>
        <v>1</v>
      </c>
      <c r="AG58" s="128" t="e">
        <f t="shared" ca="1" si="26"/>
        <v>#DIV/0!</v>
      </c>
      <c r="AH58" s="128" t="e">
        <f t="shared" ca="1" si="27"/>
        <v>#DIV/0!</v>
      </c>
      <c r="AI58" s="82" t="str">
        <f t="shared" ca="1" si="33"/>
        <v>소수점</v>
      </c>
      <c r="AJ58" s="127" t="e">
        <f t="shared" ca="1" si="28"/>
        <v>#DIV/0!</v>
      </c>
      <c r="AK58" s="167" t="e">
        <f t="shared" ca="1" si="34"/>
        <v>#N/A</v>
      </c>
      <c r="AL58" s="167" t="e">
        <f t="shared" ca="1" si="35"/>
        <v>#VALUE!</v>
      </c>
      <c r="AM58" s="82" t="e">
        <f t="shared" ca="1" si="36"/>
        <v>#VALUE!</v>
      </c>
      <c r="AN58" s="82" t="e">
        <f t="shared" ca="1" si="37"/>
        <v>#N/A</v>
      </c>
      <c r="AO58" s="82" t="str">
        <f t="shared" si="38"/>
        <v>0</v>
      </c>
      <c r="AP58" s="82" t="e">
        <f t="shared" ca="1" si="39"/>
        <v>#VALUE!</v>
      </c>
      <c r="AQ58" s="82" t="e">
        <f t="shared" ca="1" si="40"/>
        <v>#DIV/0!</v>
      </c>
      <c r="AR58" s="82" t="e">
        <f t="shared" ca="1" si="29"/>
        <v>#DIV/0!</v>
      </c>
      <c r="AS58" s="82" t="e">
        <f t="shared" ca="1" si="41"/>
        <v>#DIV/0!</v>
      </c>
      <c r="AT58" s="157" t="e">
        <f t="shared" ca="1" si="42"/>
        <v>#DIV/0!</v>
      </c>
      <c r="AU58" s="157" t="e">
        <f t="shared" ca="1" si="30"/>
        <v>#DIV/0!</v>
      </c>
      <c r="AV58" s="157" t="str">
        <f t="shared" ca="1" si="31"/>
        <v/>
      </c>
      <c r="AW58" s="278"/>
      <c r="AX58" s="82" t="e">
        <f t="shared" ca="1" si="43"/>
        <v>#VALUE!</v>
      </c>
      <c r="AY58" s="127" t="e">
        <f t="shared" ca="1" si="44"/>
        <v>#DIV/0!</v>
      </c>
      <c r="AZ58" s="171" t="e">
        <f ca="1">ROUND(Mass_2_2!Q44,AX58)</f>
        <v>#VALUE!</v>
      </c>
      <c r="BA58" s="171" t="e">
        <f ca="1">ROUND(Mass_2_2!R44,AX58)</f>
        <v>#VALUE!</v>
      </c>
      <c r="BB58" s="171" t="e">
        <f t="shared" ca="1" si="45"/>
        <v>#VALUE!</v>
      </c>
      <c r="BC58" s="155" t="str">
        <f t="shared" ca="1" si="32"/>
        <v>PASS</v>
      </c>
      <c r="BE58" s="124" t="e">
        <f ca="1">OFFSET(AD$2,MATCH(Mass_2_2!O44,AC$3:AC$13,0),0)</f>
        <v>#N/A</v>
      </c>
      <c r="BF58" s="124" t="e">
        <f>VLOOKUP(Mass_2_2!M44,AC$3:AD$13,2,FALSE)</f>
        <v>#N/A</v>
      </c>
    </row>
    <row r="59" spans="2:58" ht="18" customHeight="1">
      <c r="B59" s="82">
        <v>41</v>
      </c>
      <c r="C59" s="82">
        <f>IF(TYPE(VALUE(Mass_2_2!A45))=16,Mass_2_2!A45,VALUE(Mass_2_2!A45))</f>
        <v>0</v>
      </c>
      <c r="D59" s="127">
        <f>Mass_2_2!B45</f>
        <v>0</v>
      </c>
      <c r="E59" s="127">
        <f>Mass_2_2!C45</f>
        <v>0</v>
      </c>
      <c r="F59" s="127">
        <f>Mass_2_2!D45</f>
        <v>0</v>
      </c>
      <c r="G59" s="127">
        <f>Mass_2_2!E45</f>
        <v>0</v>
      </c>
      <c r="H59" s="82" t="str">
        <f>IF(Mass_2_2!G45="","",Mass_2_2!G45)</f>
        <v/>
      </c>
      <c r="I59" s="127">
        <f>Mass_2_2!H45</f>
        <v>0</v>
      </c>
      <c r="J59" s="127">
        <f>Mass_2_2!I45</f>
        <v>0</v>
      </c>
      <c r="K59" s="83" t="e">
        <f t="shared" ca="1" si="18"/>
        <v>#DIV/0!</v>
      </c>
      <c r="L59" s="174" t="e">
        <f t="shared" ca="1" si="19"/>
        <v>#DIV/0!</v>
      </c>
      <c r="M59" s="134" t="e">
        <f t="shared" ca="1" si="20"/>
        <v>#DIV/0!</v>
      </c>
      <c r="N59" s="82">
        <f>Mass_2_2!A149</f>
        <v>0</v>
      </c>
      <c r="O59" s="82">
        <f>Mass_2_2!B149</f>
        <v>0</v>
      </c>
      <c r="P59" s="82" t="e">
        <f t="shared" si="21"/>
        <v>#DIV/0!</v>
      </c>
      <c r="Q59" s="82">
        <f>Mass_2_2!D149</f>
        <v>0</v>
      </c>
      <c r="R59" s="82">
        <f>Mass_2_2!E149</f>
        <v>0</v>
      </c>
      <c r="S59" s="82">
        <f>Mass_2_2!F149</f>
        <v>0</v>
      </c>
      <c r="T59" s="82">
        <f>Mass_2_2!G149</f>
        <v>0</v>
      </c>
      <c r="U59" s="82" t="e">
        <f t="shared" si="22"/>
        <v>#DIV/0!</v>
      </c>
      <c r="V59" s="82">
        <f>Mass_2_2!H149</f>
        <v>0</v>
      </c>
      <c r="W59" s="82">
        <f>Mass_2_2!I149</f>
        <v>0</v>
      </c>
      <c r="X59" s="82">
        <f>Mass_2_2!J149</f>
        <v>0</v>
      </c>
      <c r="Y59" s="82">
        <f>Mass_2_2!L149</f>
        <v>0</v>
      </c>
      <c r="Z59" s="82">
        <f>Mass_2_2!M149</f>
        <v>0</v>
      </c>
      <c r="AA59" s="82">
        <f>Mass_2_2!M45</f>
        <v>0</v>
      </c>
      <c r="AB59" s="46"/>
      <c r="AC59" s="82" t="b">
        <f>IF(Mass_2_2!A45="",FALSE,TRUE)</f>
        <v>0</v>
      </c>
      <c r="AD59" s="128" t="e">
        <f t="shared" ca="1" si="23"/>
        <v>#DIV/0!</v>
      </c>
      <c r="AE59" s="128" t="e">
        <f t="shared" ca="1" si="24"/>
        <v>#DIV/0!</v>
      </c>
      <c r="AF59" s="82">
        <f t="shared" si="25"/>
        <v>1</v>
      </c>
      <c r="AG59" s="128" t="e">
        <f t="shared" ca="1" si="26"/>
        <v>#DIV/0!</v>
      </c>
      <c r="AH59" s="128" t="e">
        <f t="shared" ca="1" si="27"/>
        <v>#DIV/0!</v>
      </c>
      <c r="AI59" s="82" t="str">
        <f t="shared" ca="1" si="33"/>
        <v>소수점</v>
      </c>
      <c r="AJ59" s="127" t="e">
        <f t="shared" ca="1" si="28"/>
        <v>#DIV/0!</v>
      </c>
      <c r="AK59" s="167" t="e">
        <f t="shared" ca="1" si="34"/>
        <v>#N/A</v>
      </c>
      <c r="AL59" s="167" t="e">
        <f t="shared" ca="1" si="35"/>
        <v>#VALUE!</v>
      </c>
      <c r="AM59" s="82" t="e">
        <f t="shared" ca="1" si="36"/>
        <v>#VALUE!</v>
      </c>
      <c r="AN59" s="82" t="e">
        <f t="shared" ca="1" si="37"/>
        <v>#N/A</v>
      </c>
      <c r="AO59" s="82" t="str">
        <f t="shared" si="38"/>
        <v>0</v>
      </c>
      <c r="AP59" s="82" t="e">
        <f t="shared" ca="1" si="39"/>
        <v>#VALUE!</v>
      </c>
      <c r="AQ59" s="82" t="e">
        <f t="shared" ca="1" si="40"/>
        <v>#DIV/0!</v>
      </c>
      <c r="AR59" s="82" t="e">
        <f t="shared" ca="1" si="29"/>
        <v>#DIV/0!</v>
      </c>
      <c r="AS59" s="82" t="e">
        <f t="shared" ca="1" si="41"/>
        <v>#DIV/0!</v>
      </c>
      <c r="AT59" s="157" t="e">
        <f t="shared" ca="1" si="42"/>
        <v>#DIV/0!</v>
      </c>
      <c r="AU59" s="157" t="e">
        <f t="shared" ca="1" si="30"/>
        <v>#DIV/0!</v>
      </c>
      <c r="AV59" s="157" t="str">
        <f t="shared" ca="1" si="31"/>
        <v/>
      </c>
      <c r="AW59" s="278"/>
      <c r="AX59" s="82" t="e">
        <f t="shared" ca="1" si="43"/>
        <v>#VALUE!</v>
      </c>
      <c r="AY59" s="127" t="e">
        <f t="shared" ca="1" si="44"/>
        <v>#DIV/0!</v>
      </c>
      <c r="AZ59" s="171" t="e">
        <f ca="1">ROUND(Mass_2_2!Q45,AX59)</f>
        <v>#VALUE!</v>
      </c>
      <c r="BA59" s="171" t="e">
        <f ca="1">ROUND(Mass_2_2!R45,AX59)</f>
        <v>#VALUE!</v>
      </c>
      <c r="BB59" s="171" t="e">
        <f t="shared" ca="1" si="45"/>
        <v>#VALUE!</v>
      </c>
      <c r="BC59" s="155" t="str">
        <f t="shared" ca="1" si="32"/>
        <v>PASS</v>
      </c>
      <c r="BE59" s="124" t="e">
        <f ca="1">OFFSET(AD$2,MATCH(Mass_2_2!O45,AC$3:AC$13,0),0)</f>
        <v>#N/A</v>
      </c>
      <c r="BF59" s="124" t="e">
        <f>VLOOKUP(Mass_2_2!M45,AC$3:AD$13,2,FALSE)</f>
        <v>#N/A</v>
      </c>
    </row>
    <row r="60" spans="2:58" ht="18" customHeight="1">
      <c r="B60" s="82">
        <v>42</v>
      </c>
      <c r="C60" s="82">
        <f>IF(TYPE(VALUE(Mass_2_2!A46))=16,Mass_2_2!A46,VALUE(Mass_2_2!A46))</f>
        <v>0</v>
      </c>
      <c r="D60" s="127">
        <f>Mass_2_2!B46</f>
        <v>0</v>
      </c>
      <c r="E60" s="127">
        <f>Mass_2_2!C46</f>
        <v>0</v>
      </c>
      <c r="F60" s="127">
        <f>Mass_2_2!D46</f>
        <v>0</v>
      </c>
      <c r="G60" s="127">
        <f>Mass_2_2!E46</f>
        <v>0</v>
      </c>
      <c r="H60" s="82" t="str">
        <f>IF(Mass_2_2!G46="","",Mass_2_2!G46)</f>
        <v/>
      </c>
      <c r="I60" s="127">
        <f>Mass_2_2!H46</f>
        <v>0</v>
      </c>
      <c r="J60" s="127">
        <f>Mass_2_2!I46</f>
        <v>0</v>
      </c>
      <c r="K60" s="83" t="e">
        <f t="shared" ca="1" si="18"/>
        <v>#DIV/0!</v>
      </c>
      <c r="L60" s="174" t="e">
        <f t="shared" ca="1" si="19"/>
        <v>#DIV/0!</v>
      </c>
      <c r="M60" s="134" t="e">
        <f t="shared" ca="1" si="20"/>
        <v>#DIV/0!</v>
      </c>
      <c r="N60" s="82">
        <f>Mass_2_2!A150</f>
        <v>0</v>
      </c>
      <c r="O60" s="82">
        <f>Mass_2_2!B150</f>
        <v>0</v>
      </c>
      <c r="P60" s="82" t="e">
        <f t="shared" si="21"/>
        <v>#DIV/0!</v>
      </c>
      <c r="Q60" s="82">
        <f>Mass_2_2!D150</f>
        <v>0</v>
      </c>
      <c r="R60" s="82">
        <f>Mass_2_2!E150</f>
        <v>0</v>
      </c>
      <c r="S60" s="82">
        <f>Mass_2_2!F150</f>
        <v>0</v>
      </c>
      <c r="T60" s="82">
        <f>Mass_2_2!G150</f>
        <v>0</v>
      </c>
      <c r="U60" s="82" t="e">
        <f t="shared" si="22"/>
        <v>#DIV/0!</v>
      </c>
      <c r="V60" s="82">
        <f>Mass_2_2!H150</f>
        <v>0</v>
      </c>
      <c r="W60" s="82">
        <f>Mass_2_2!I150</f>
        <v>0</v>
      </c>
      <c r="X60" s="82">
        <f>Mass_2_2!J150</f>
        <v>0</v>
      </c>
      <c r="Y60" s="82">
        <f>Mass_2_2!L150</f>
        <v>0</v>
      </c>
      <c r="Z60" s="82">
        <f>Mass_2_2!M150</f>
        <v>0</v>
      </c>
      <c r="AA60" s="82">
        <f>Mass_2_2!M46</f>
        <v>0</v>
      </c>
      <c r="AB60" s="46"/>
      <c r="AC60" s="82" t="b">
        <f>IF(Mass_2_2!A46="",FALSE,TRUE)</f>
        <v>0</v>
      </c>
      <c r="AD60" s="128" t="e">
        <f t="shared" ca="1" si="23"/>
        <v>#DIV/0!</v>
      </c>
      <c r="AE60" s="128" t="e">
        <f t="shared" ca="1" si="24"/>
        <v>#DIV/0!</v>
      </c>
      <c r="AF60" s="82">
        <f t="shared" si="25"/>
        <v>1</v>
      </c>
      <c r="AG60" s="128" t="e">
        <f t="shared" ca="1" si="26"/>
        <v>#DIV/0!</v>
      </c>
      <c r="AH60" s="128" t="e">
        <f t="shared" ca="1" si="27"/>
        <v>#DIV/0!</v>
      </c>
      <c r="AI60" s="82" t="str">
        <f t="shared" ca="1" si="33"/>
        <v>소수점</v>
      </c>
      <c r="AJ60" s="127" t="e">
        <f t="shared" ca="1" si="28"/>
        <v>#DIV/0!</v>
      </c>
      <c r="AK60" s="167" t="e">
        <f t="shared" ca="1" si="34"/>
        <v>#N/A</v>
      </c>
      <c r="AL60" s="167" t="e">
        <f t="shared" ca="1" si="35"/>
        <v>#VALUE!</v>
      </c>
      <c r="AM60" s="82" t="e">
        <f t="shared" ca="1" si="36"/>
        <v>#VALUE!</v>
      </c>
      <c r="AN60" s="82" t="e">
        <f t="shared" ca="1" si="37"/>
        <v>#N/A</v>
      </c>
      <c r="AO60" s="82" t="str">
        <f t="shared" si="38"/>
        <v>0</v>
      </c>
      <c r="AP60" s="82" t="e">
        <f t="shared" ca="1" si="39"/>
        <v>#VALUE!</v>
      </c>
      <c r="AQ60" s="82" t="e">
        <f t="shared" ca="1" si="40"/>
        <v>#DIV/0!</v>
      </c>
      <c r="AR60" s="82" t="e">
        <f t="shared" ca="1" si="29"/>
        <v>#DIV/0!</v>
      </c>
      <c r="AS60" s="82" t="e">
        <f t="shared" ca="1" si="41"/>
        <v>#DIV/0!</v>
      </c>
      <c r="AT60" s="157" t="e">
        <f t="shared" ca="1" si="42"/>
        <v>#DIV/0!</v>
      </c>
      <c r="AU60" s="157" t="e">
        <f t="shared" ca="1" si="30"/>
        <v>#DIV/0!</v>
      </c>
      <c r="AV60" s="157" t="str">
        <f t="shared" ca="1" si="31"/>
        <v/>
      </c>
      <c r="AW60" s="278"/>
      <c r="AX60" s="82" t="e">
        <f t="shared" ca="1" si="43"/>
        <v>#VALUE!</v>
      </c>
      <c r="AY60" s="127" t="e">
        <f t="shared" ca="1" si="44"/>
        <v>#DIV/0!</v>
      </c>
      <c r="AZ60" s="171" t="e">
        <f ca="1">ROUND(Mass_2_2!Q46,AX60)</f>
        <v>#VALUE!</v>
      </c>
      <c r="BA60" s="171" t="e">
        <f ca="1">ROUND(Mass_2_2!R46,AX60)</f>
        <v>#VALUE!</v>
      </c>
      <c r="BB60" s="171" t="e">
        <f t="shared" ca="1" si="45"/>
        <v>#VALUE!</v>
      </c>
      <c r="BC60" s="155" t="str">
        <f t="shared" ca="1" si="32"/>
        <v>PASS</v>
      </c>
      <c r="BE60" s="124" t="e">
        <f ca="1">OFFSET(AD$2,MATCH(Mass_2_2!O46,AC$3:AC$13,0),0)</f>
        <v>#N/A</v>
      </c>
      <c r="BF60" s="124" t="e">
        <f>VLOOKUP(Mass_2_2!M46,AC$3:AD$13,2,FALSE)</f>
        <v>#N/A</v>
      </c>
    </row>
    <row r="61" spans="2:58" ht="18" customHeight="1">
      <c r="B61" s="82">
        <v>43</v>
      </c>
      <c r="C61" s="82">
        <f>IF(TYPE(VALUE(Mass_2_2!A47))=16,Mass_2_2!A47,VALUE(Mass_2_2!A47))</f>
        <v>0</v>
      </c>
      <c r="D61" s="127">
        <f>Mass_2_2!B47</f>
        <v>0</v>
      </c>
      <c r="E61" s="127">
        <f>Mass_2_2!C47</f>
        <v>0</v>
      </c>
      <c r="F61" s="127">
        <f>Mass_2_2!D47</f>
        <v>0</v>
      </c>
      <c r="G61" s="127">
        <f>Mass_2_2!E47</f>
        <v>0</v>
      </c>
      <c r="H61" s="82" t="str">
        <f>IF(Mass_2_2!G47="","",Mass_2_2!G47)</f>
        <v/>
      </c>
      <c r="I61" s="127">
        <f>Mass_2_2!H47</f>
        <v>0</v>
      </c>
      <c r="J61" s="127">
        <f>Mass_2_2!I47</f>
        <v>0</v>
      </c>
      <c r="K61" s="83" t="e">
        <f t="shared" ca="1" si="18"/>
        <v>#DIV/0!</v>
      </c>
      <c r="L61" s="174" t="e">
        <f t="shared" ca="1" si="19"/>
        <v>#DIV/0!</v>
      </c>
      <c r="M61" s="134" t="e">
        <f t="shared" ca="1" si="20"/>
        <v>#DIV/0!</v>
      </c>
      <c r="N61" s="82">
        <f>Mass_2_2!A151</f>
        <v>0</v>
      </c>
      <c r="O61" s="82">
        <f>Mass_2_2!B151</f>
        <v>0</v>
      </c>
      <c r="P61" s="82" t="e">
        <f t="shared" si="21"/>
        <v>#DIV/0!</v>
      </c>
      <c r="Q61" s="82">
        <f>Mass_2_2!D151</f>
        <v>0</v>
      </c>
      <c r="R61" s="82">
        <f>Mass_2_2!E151</f>
        <v>0</v>
      </c>
      <c r="S61" s="82">
        <f>Mass_2_2!F151</f>
        <v>0</v>
      </c>
      <c r="T61" s="82">
        <f>Mass_2_2!G151</f>
        <v>0</v>
      </c>
      <c r="U61" s="82" t="e">
        <f t="shared" si="22"/>
        <v>#DIV/0!</v>
      </c>
      <c r="V61" s="82">
        <f>Mass_2_2!H151</f>
        <v>0</v>
      </c>
      <c r="W61" s="82">
        <f>Mass_2_2!I151</f>
        <v>0</v>
      </c>
      <c r="X61" s="82">
        <f>Mass_2_2!J151</f>
        <v>0</v>
      </c>
      <c r="Y61" s="82">
        <f>Mass_2_2!L151</f>
        <v>0</v>
      </c>
      <c r="Z61" s="82">
        <f>Mass_2_2!M151</f>
        <v>0</v>
      </c>
      <c r="AA61" s="82">
        <f>Mass_2_2!M47</f>
        <v>0</v>
      </c>
      <c r="AB61" s="46"/>
      <c r="AC61" s="82" t="b">
        <f>IF(Mass_2_2!A47="",FALSE,TRUE)</f>
        <v>0</v>
      </c>
      <c r="AD61" s="128" t="e">
        <f t="shared" ca="1" si="23"/>
        <v>#DIV/0!</v>
      </c>
      <c r="AE61" s="128" t="e">
        <f t="shared" ca="1" si="24"/>
        <v>#DIV/0!</v>
      </c>
      <c r="AF61" s="82">
        <f t="shared" si="25"/>
        <v>1</v>
      </c>
      <c r="AG61" s="128" t="e">
        <f t="shared" ca="1" si="26"/>
        <v>#DIV/0!</v>
      </c>
      <c r="AH61" s="128" t="e">
        <f t="shared" ca="1" si="27"/>
        <v>#DIV/0!</v>
      </c>
      <c r="AI61" s="82" t="str">
        <f t="shared" ca="1" si="33"/>
        <v>소수점</v>
      </c>
      <c r="AJ61" s="127" t="e">
        <f t="shared" ca="1" si="28"/>
        <v>#DIV/0!</v>
      </c>
      <c r="AK61" s="167" t="e">
        <f t="shared" ca="1" si="34"/>
        <v>#N/A</v>
      </c>
      <c r="AL61" s="167" t="e">
        <f t="shared" ca="1" si="35"/>
        <v>#VALUE!</v>
      </c>
      <c r="AM61" s="82" t="e">
        <f t="shared" ca="1" si="36"/>
        <v>#VALUE!</v>
      </c>
      <c r="AN61" s="82" t="e">
        <f t="shared" ca="1" si="37"/>
        <v>#N/A</v>
      </c>
      <c r="AO61" s="82" t="str">
        <f t="shared" si="38"/>
        <v>0</v>
      </c>
      <c r="AP61" s="82" t="e">
        <f t="shared" ca="1" si="39"/>
        <v>#VALUE!</v>
      </c>
      <c r="AQ61" s="82" t="e">
        <f t="shared" ca="1" si="40"/>
        <v>#DIV/0!</v>
      </c>
      <c r="AR61" s="82" t="e">
        <f t="shared" ca="1" si="29"/>
        <v>#DIV/0!</v>
      </c>
      <c r="AS61" s="82" t="e">
        <f t="shared" ca="1" si="41"/>
        <v>#DIV/0!</v>
      </c>
      <c r="AT61" s="157" t="e">
        <f t="shared" ca="1" si="42"/>
        <v>#DIV/0!</v>
      </c>
      <c r="AU61" s="157" t="e">
        <f t="shared" ca="1" si="30"/>
        <v>#DIV/0!</v>
      </c>
      <c r="AV61" s="157" t="str">
        <f t="shared" ca="1" si="31"/>
        <v/>
      </c>
      <c r="AW61" s="278"/>
      <c r="AX61" s="82" t="e">
        <f t="shared" ca="1" si="43"/>
        <v>#VALUE!</v>
      </c>
      <c r="AY61" s="127" t="e">
        <f t="shared" ca="1" si="44"/>
        <v>#DIV/0!</v>
      </c>
      <c r="AZ61" s="171" t="e">
        <f ca="1">ROUND(Mass_2_2!Q47,AX61)</f>
        <v>#VALUE!</v>
      </c>
      <c r="BA61" s="171" t="e">
        <f ca="1">ROUND(Mass_2_2!R47,AX61)</f>
        <v>#VALUE!</v>
      </c>
      <c r="BB61" s="171" t="e">
        <f t="shared" ca="1" si="45"/>
        <v>#VALUE!</v>
      </c>
      <c r="BC61" s="155" t="str">
        <f t="shared" ca="1" si="32"/>
        <v>PASS</v>
      </c>
      <c r="BE61" s="124" t="e">
        <f ca="1">OFFSET(AD$2,MATCH(Mass_2_2!O47,AC$3:AC$13,0),0)</f>
        <v>#N/A</v>
      </c>
      <c r="BF61" s="124" t="e">
        <f>VLOOKUP(Mass_2_2!M47,AC$3:AD$13,2,FALSE)</f>
        <v>#N/A</v>
      </c>
    </row>
    <row r="62" spans="2:58" ht="18" customHeight="1">
      <c r="B62" s="82">
        <v>44</v>
      </c>
      <c r="C62" s="82">
        <f>IF(TYPE(VALUE(Mass_2_2!A48))=16,Mass_2_2!A48,VALUE(Mass_2_2!A48))</f>
        <v>0</v>
      </c>
      <c r="D62" s="127">
        <f>Mass_2_2!B48</f>
        <v>0</v>
      </c>
      <c r="E62" s="127">
        <f>Mass_2_2!C48</f>
        <v>0</v>
      </c>
      <c r="F62" s="127">
        <f>Mass_2_2!D48</f>
        <v>0</v>
      </c>
      <c r="G62" s="127">
        <f>Mass_2_2!E48</f>
        <v>0</v>
      </c>
      <c r="H62" s="82" t="str">
        <f>IF(Mass_2_2!G48="","",Mass_2_2!G48)</f>
        <v/>
      </c>
      <c r="I62" s="127">
        <f>Mass_2_2!H48</f>
        <v>0</v>
      </c>
      <c r="J62" s="127">
        <f>Mass_2_2!I48</f>
        <v>0</v>
      </c>
      <c r="K62" s="83" t="e">
        <f t="shared" ca="1" si="18"/>
        <v>#DIV/0!</v>
      </c>
      <c r="L62" s="174" t="e">
        <f t="shared" ca="1" si="19"/>
        <v>#DIV/0!</v>
      </c>
      <c r="M62" s="134" t="e">
        <f t="shared" ca="1" si="20"/>
        <v>#DIV/0!</v>
      </c>
      <c r="N62" s="82">
        <f>Mass_2_2!A152</f>
        <v>0</v>
      </c>
      <c r="O62" s="82">
        <f>Mass_2_2!B152</f>
        <v>0</v>
      </c>
      <c r="P62" s="82" t="e">
        <f t="shared" si="21"/>
        <v>#DIV/0!</v>
      </c>
      <c r="Q62" s="82">
        <f>Mass_2_2!D152</f>
        <v>0</v>
      </c>
      <c r="R62" s="82">
        <f>Mass_2_2!E152</f>
        <v>0</v>
      </c>
      <c r="S62" s="82">
        <f>Mass_2_2!F152</f>
        <v>0</v>
      </c>
      <c r="T62" s="82">
        <f>Mass_2_2!G152</f>
        <v>0</v>
      </c>
      <c r="U62" s="82" t="e">
        <f t="shared" si="22"/>
        <v>#DIV/0!</v>
      </c>
      <c r="V62" s="82">
        <f>Mass_2_2!H152</f>
        <v>0</v>
      </c>
      <c r="W62" s="82">
        <f>Mass_2_2!I152</f>
        <v>0</v>
      </c>
      <c r="X62" s="82">
        <f>Mass_2_2!J152</f>
        <v>0</v>
      </c>
      <c r="Y62" s="82">
        <f>Mass_2_2!L152</f>
        <v>0</v>
      </c>
      <c r="Z62" s="82">
        <f>Mass_2_2!M152</f>
        <v>0</v>
      </c>
      <c r="AA62" s="82">
        <f>Mass_2_2!M48</f>
        <v>0</v>
      </c>
      <c r="AB62" s="46"/>
      <c r="AC62" s="82" t="b">
        <f>IF(Mass_2_2!A48="",FALSE,TRUE)</f>
        <v>0</v>
      </c>
      <c r="AD62" s="128" t="e">
        <f t="shared" ca="1" si="23"/>
        <v>#DIV/0!</v>
      </c>
      <c r="AE62" s="128" t="e">
        <f t="shared" ca="1" si="24"/>
        <v>#DIV/0!</v>
      </c>
      <c r="AF62" s="82">
        <f t="shared" si="25"/>
        <v>1</v>
      </c>
      <c r="AG62" s="128" t="e">
        <f t="shared" ca="1" si="26"/>
        <v>#DIV/0!</v>
      </c>
      <c r="AH62" s="128" t="e">
        <f t="shared" ca="1" si="27"/>
        <v>#DIV/0!</v>
      </c>
      <c r="AI62" s="82" t="str">
        <f t="shared" ca="1" si="33"/>
        <v>소수점</v>
      </c>
      <c r="AJ62" s="127" t="e">
        <f t="shared" ca="1" si="28"/>
        <v>#DIV/0!</v>
      </c>
      <c r="AK62" s="167" t="e">
        <f t="shared" ca="1" si="34"/>
        <v>#N/A</v>
      </c>
      <c r="AL62" s="167" t="e">
        <f t="shared" ca="1" si="35"/>
        <v>#VALUE!</v>
      </c>
      <c r="AM62" s="82" t="e">
        <f t="shared" ca="1" si="36"/>
        <v>#VALUE!</v>
      </c>
      <c r="AN62" s="82" t="e">
        <f t="shared" ca="1" si="37"/>
        <v>#N/A</v>
      </c>
      <c r="AO62" s="82" t="str">
        <f t="shared" si="38"/>
        <v>0</v>
      </c>
      <c r="AP62" s="82" t="e">
        <f t="shared" ca="1" si="39"/>
        <v>#VALUE!</v>
      </c>
      <c r="AQ62" s="82" t="e">
        <f t="shared" ca="1" si="40"/>
        <v>#DIV/0!</v>
      </c>
      <c r="AR62" s="82" t="e">
        <f t="shared" ca="1" si="29"/>
        <v>#DIV/0!</v>
      </c>
      <c r="AS62" s="82" t="e">
        <f t="shared" ca="1" si="41"/>
        <v>#DIV/0!</v>
      </c>
      <c r="AT62" s="157" t="e">
        <f t="shared" ca="1" si="42"/>
        <v>#DIV/0!</v>
      </c>
      <c r="AU62" s="157" t="e">
        <f t="shared" ca="1" si="30"/>
        <v>#DIV/0!</v>
      </c>
      <c r="AV62" s="157" t="str">
        <f t="shared" ca="1" si="31"/>
        <v/>
      </c>
      <c r="AW62" s="278"/>
      <c r="AX62" s="82" t="e">
        <f t="shared" ca="1" si="43"/>
        <v>#VALUE!</v>
      </c>
      <c r="AY62" s="127" t="e">
        <f t="shared" ca="1" si="44"/>
        <v>#DIV/0!</v>
      </c>
      <c r="AZ62" s="171" t="e">
        <f ca="1">ROUND(Mass_2_2!Q48,AX62)</f>
        <v>#VALUE!</v>
      </c>
      <c r="BA62" s="171" t="e">
        <f ca="1">ROUND(Mass_2_2!R48,AX62)</f>
        <v>#VALUE!</v>
      </c>
      <c r="BB62" s="171" t="e">
        <f t="shared" ca="1" si="45"/>
        <v>#VALUE!</v>
      </c>
      <c r="BC62" s="155" t="str">
        <f t="shared" ca="1" si="32"/>
        <v>PASS</v>
      </c>
      <c r="BE62" s="124" t="e">
        <f ca="1">OFFSET(AD$2,MATCH(Mass_2_2!O48,AC$3:AC$13,0),0)</f>
        <v>#N/A</v>
      </c>
      <c r="BF62" s="124" t="e">
        <f>VLOOKUP(Mass_2_2!M48,AC$3:AD$13,2,FALSE)</f>
        <v>#N/A</v>
      </c>
    </row>
    <row r="63" spans="2:58" ht="18" customHeight="1">
      <c r="B63" s="82">
        <v>45</v>
      </c>
      <c r="C63" s="82">
        <f>IF(TYPE(VALUE(Mass_2_2!A49))=16,Mass_2_2!A49,VALUE(Mass_2_2!A49))</f>
        <v>0</v>
      </c>
      <c r="D63" s="127">
        <f>Mass_2_2!B49</f>
        <v>0</v>
      </c>
      <c r="E63" s="127">
        <f>Mass_2_2!C49</f>
        <v>0</v>
      </c>
      <c r="F63" s="127">
        <f>Mass_2_2!D49</f>
        <v>0</v>
      </c>
      <c r="G63" s="127">
        <f>Mass_2_2!E49</f>
        <v>0</v>
      </c>
      <c r="H63" s="82" t="str">
        <f>IF(Mass_2_2!G49="","",Mass_2_2!G49)</f>
        <v/>
      </c>
      <c r="I63" s="127">
        <f>Mass_2_2!H49</f>
        <v>0</v>
      </c>
      <c r="J63" s="127">
        <f>Mass_2_2!I49</f>
        <v>0</v>
      </c>
      <c r="K63" s="83" t="e">
        <f t="shared" ca="1" si="18"/>
        <v>#DIV/0!</v>
      </c>
      <c r="L63" s="174" t="e">
        <f t="shared" ca="1" si="19"/>
        <v>#DIV/0!</v>
      </c>
      <c r="M63" s="134" t="e">
        <f t="shared" ca="1" si="20"/>
        <v>#DIV/0!</v>
      </c>
      <c r="N63" s="82">
        <f>Mass_2_2!A153</f>
        <v>0</v>
      </c>
      <c r="O63" s="82">
        <f>Mass_2_2!B153</f>
        <v>0</v>
      </c>
      <c r="P63" s="82" t="e">
        <f t="shared" si="21"/>
        <v>#DIV/0!</v>
      </c>
      <c r="Q63" s="82">
        <f>Mass_2_2!D153</f>
        <v>0</v>
      </c>
      <c r="R63" s="82">
        <f>Mass_2_2!E153</f>
        <v>0</v>
      </c>
      <c r="S63" s="82">
        <f>Mass_2_2!F153</f>
        <v>0</v>
      </c>
      <c r="T63" s="82">
        <f>Mass_2_2!G153</f>
        <v>0</v>
      </c>
      <c r="U63" s="82" t="e">
        <f t="shared" si="22"/>
        <v>#DIV/0!</v>
      </c>
      <c r="V63" s="82">
        <f>Mass_2_2!H153</f>
        <v>0</v>
      </c>
      <c r="W63" s="82">
        <f>Mass_2_2!I153</f>
        <v>0</v>
      </c>
      <c r="X63" s="82">
        <f>Mass_2_2!J153</f>
        <v>0</v>
      </c>
      <c r="Y63" s="82">
        <f>Mass_2_2!L153</f>
        <v>0</v>
      </c>
      <c r="Z63" s="82">
        <f>Mass_2_2!M153</f>
        <v>0</v>
      </c>
      <c r="AA63" s="82">
        <f>Mass_2_2!M49</f>
        <v>0</v>
      </c>
      <c r="AB63" s="46"/>
      <c r="AC63" s="82" t="b">
        <f>IF(Mass_2_2!A49="",FALSE,TRUE)</f>
        <v>0</v>
      </c>
      <c r="AD63" s="128" t="e">
        <f t="shared" ca="1" si="23"/>
        <v>#DIV/0!</v>
      </c>
      <c r="AE63" s="128" t="e">
        <f t="shared" ca="1" si="24"/>
        <v>#DIV/0!</v>
      </c>
      <c r="AF63" s="82">
        <f t="shared" si="25"/>
        <v>1</v>
      </c>
      <c r="AG63" s="128" t="e">
        <f t="shared" ca="1" si="26"/>
        <v>#DIV/0!</v>
      </c>
      <c r="AH63" s="128" t="e">
        <f t="shared" ca="1" si="27"/>
        <v>#DIV/0!</v>
      </c>
      <c r="AI63" s="82" t="str">
        <f t="shared" ca="1" si="33"/>
        <v>소수점</v>
      </c>
      <c r="AJ63" s="127" t="e">
        <f t="shared" ca="1" si="28"/>
        <v>#DIV/0!</v>
      </c>
      <c r="AK63" s="167" t="e">
        <f t="shared" ca="1" si="34"/>
        <v>#N/A</v>
      </c>
      <c r="AL63" s="167" t="e">
        <f t="shared" ca="1" si="35"/>
        <v>#VALUE!</v>
      </c>
      <c r="AM63" s="82" t="e">
        <f t="shared" ca="1" si="36"/>
        <v>#VALUE!</v>
      </c>
      <c r="AN63" s="82" t="e">
        <f t="shared" ca="1" si="37"/>
        <v>#N/A</v>
      </c>
      <c r="AO63" s="82" t="str">
        <f t="shared" si="38"/>
        <v>0</v>
      </c>
      <c r="AP63" s="82" t="e">
        <f t="shared" ca="1" si="39"/>
        <v>#VALUE!</v>
      </c>
      <c r="AQ63" s="82" t="e">
        <f t="shared" ca="1" si="40"/>
        <v>#DIV/0!</v>
      </c>
      <c r="AR63" s="82" t="e">
        <f t="shared" ca="1" si="29"/>
        <v>#DIV/0!</v>
      </c>
      <c r="AS63" s="82" t="e">
        <f t="shared" ca="1" si="41"/>
        <v>#DIV/0!</v>
      </c>
      <c r="AT63" s="157" t="e">
        <f t="shared" ca="1" si="42"/>
        <v>#DIV/0!</v>
      </c>
      <c r="AU63" s="157" t="e">
        <f t="shared" ca="1" si="30"/>
        <v>#DIV/0!</v>
      </c>
      <c r="AV63" s="157" t="str">
        <f t="shared" ca="1" si="31"/>
        <v/>
      </c>
      <c r="AW63" s="278"/>
      <c r="AX63" s="82" t="e">
        <f t="shared" ca="1" si="43"/>
        <v>#VALUE!</v>
      </c>
      <c r="AY63" s="127" t="e">
        <f t="shared" ca="1" si="44"/>
        <v>#DIV/0!</v>
      </c>
      <c r="AZ63" s="171" t="e">
        <f ca="1">ROUND(Mass_2_2!Q49,AX63)</f>
        <v>#VALUE!</v>
      </c>
      <c r="BA63" s="171" t="e">
        <f ca="1">ROUND(Mass_2_2!R49,AX63)</f>
        <v>#VALUE!</v>
      </c>
      <c r="BB63" s="171" t="e">
        <f t="shared" ca="1" si="45"/>
        <v>#VALUE!</v>
      </c>
      <c r="BC63" s="155" t="str">
        <f t="shared" ca="1" si="32"/>
        <v>PASS</v>
      </c>
      <c r="BE63" s="124" t="e">
        <f ca="1">OFFSET(AD$2,MATCH(Mass_2_2!O49,AC$3:AC$13,0),0)</f>
        <v>#N/A</v>
      </c>
      <c r="BF63" s="124" t="e">
        <f>VLOOKUP(Mass_2_2!M49,AC$3:AD$13,2,FALSE)</f>
        <v>#N/A</v>
      </c>
    </row>
    <row r="64" spans="2:58" ht="18" customHeight="1">
      <c r="B64" s="82">
        <v>46</v>
      </c>
      <c r="C64" s="82">
        <f>IF(TYPE(VALUE(Mass_2_2!A50))=16,Mass_2_2!A50,VALUE(Mass_2_2!A50))</f>
        <v>0</v>
      </c>
      <c r="D64" s="127">
        <f>Mass_2_2!B50</f>
        <v>0</v>
      </c>
      <c r="E64" s="127">
        <f>Mass_2_2!C50</f>
        <v>0</v>
      </c>
      <c r="F64" s="127">
        <f>Mass_2_2!D50</f>
        <v>0</v>
      </c>
      <c r="G64" s="127">
        <f>Mass_2_2!E50</f>
        <v>0</v>
      </c>
      <c r="H64" s="82" t="str">
        <f>IF(Mass_2_2!G50="","",Mass_2_2!G50)</f>
        <v/>
      </c>
      <c r="I64" s="127">
        <f>Mass_2_2!H50</f>
        <v>0</v>
      </c>
      <c r="J64" s="127">
        <f>Mass_2_2!I50</f>
        <v>0</v>
      </c>
      <c r="K64" s="83" t="e">
        <f t="shared" ca="1" si="18"/>
        <v>#DIV/0!</v>
      </c>
      <c r="L64" s="174" t="e">
        <f t="shared" ca="1" si="19"/>
        <v>#DIV/0!</v>
      </c>
      <c r="M64" s="134" t="e">
        <f t="shared" ca="1" si="20"/>
        <v>#DIV/0!</v>
      </c>
      <c r="N64" s="82">
        <f>Mass_2_2!A154</f>
        <v>0</v>
      </c>
      <c r="O64" s="82">
        <f>Mass_2_2!B154</f>
        <v>0</v>
      </c>
      <c r="P64" s="82" t="e">
        <f t="shared" si="21"/>
        <v>#DIV/0!</v>
      </c>
      <c r="Q64" s="82">
        <f>Mass_2_2!D154</f>
        <v>0</v>
      </c>
      <c r="R64" s="82">
        <f>Mass_2_2!E154</f>
        <v>0</v>
      </c>
      <c r="S64" s="82">
        <f>Mass_2_2!F154</f>
        <v>0</v>
      </c>
      <c r="T64" s="82">
        <f>Mass_2_2!G154</f>
        <v>0</v>
      </c>
      <c r="U64" s="82" t="e">
        <f t="shared" si="22"/>
        <v>#DIV/0!</v>
      </c>
      <c r="V64" s="82">
        <f>Mass_2_2!H154</f>
        <v>0</v>
      </c>
      <c r="W64" s="82">
        <f>Mass_2_2!I154</f>
        <v>0</v>
      </c>
      <c r="X64" s="82">
        <f>Mass_2_2!J154</f>
        <v>0</v>
      </c>
      <c r="Y64" s="82">
        <f>Mass_2_2!L154</f>
        <v>0</v>
      </c>
      <c r="Z64" s="82">
        <f>Mass_2_2!M154</f>
        <v>0</v>
      </c>
      <c r="AA64" s="82">
        <f>Mass_2_2!M50</f>
        <v>0</v>
      </c>
      <c r="AB64" s="46"/>
      <c r="AC64" s="82" t="b">
        <f>IF(Mass_2_2!A50="",FALSE,TRUE)</f>
        <v>0</v>
      </c>
      <c r="AD64" s="128" t="e">
        <f t="shared" ca="1" si="23"/>
        <v>#DIV/0!</v>
      </c>
      <c r="AE64" s="128" t="e">
        <f t="shared" ca="1" si="24"/>
        <v>#DIV/0!</v>
      </c>
      <c r="AF64" s="82">
        <f t="shared" si="25"/>
        <v>1</v>
      </c>
      <c r="AG64" s="128" t="e">
        <f t="shared" ca="1" si="26"/>
        <v>#DIV/0!</v>
      </c>
      <c r="AH64" s="128" t="e">
        <f t="shared" ca="1" si="27"/>
        <v>#DIV/0!</v>
      </c>
      <c r="AI64" s="82" t="str">
        <f t="shared" ca="1" si="33"/>
        <v>소수점</v>
      </c>
      <c r="AJ64" s="127" t="e">
        <f t="shared" ca="1" si="28"/>
        <v>#DIV/0!</v>
      </c>
      <c r="AK64" s="167" t="e">
        <f t="shared" ca="1" si="34"/>
        <v>#N/A</v>
      </c>
      <c r="AL64" s="167" t="e">
        <f t="shared" ca="1" si="35"/>
        <v>#VALUE!</v>
      </c>
      <c r="AM64" s="82" t="e">
        <f t="shared" ca="1" si="36"/>
        <v>#VALUE!</v>
      </c>
      <c r="AN64" s="82" t="e">
        <f t="shared" ca="1" si="37"/>
        <v>#N/A</v>
      </c>
      <c r="AO64" s="82" t="str">
        <f t="shared" si="38"/>
        <v>0</v>
      </c>
      <c r="AP64" s="82" t="e">
        <f t="shared" ca="1" si="39"/>
        <v>#VALUE!</v>
      </c>
      <c r="AQ64" s="82" t="e">
        <f t="shared" ca="1" si="40"/>
        <v>#DIV/0!</v>
      </c>
      <c r="AR64" s="82" t="e">
        <f t="shared" ca="1" si="29"/>
        <v>#DIV/0!</v>
      </c>
      <c r="AS64" s="82" t="e">
        <f t="shared" ca="1" si="41"/>
        <v>#DIV/0!</v>
      </c>
      <c r="AT64" s="157" t="e">
        <f t="shared" ca="1" si="42"/>
        <v>#DIV/0!</v>
      </c>
      <c r="AU64" s="157" t="e">
        <f t="shared" ca="1" si="30"/>
        <v>#DIV/0!</v>
      </c>
      <c r="AV64" s="157" t="str">
        <f t="shared" ca="1" si="31"/>
        <v/>
      </c>
      <c r="AW64" s="278"/>
      <c r="AX64" s="82" t="e">
        <f t="shared" ca="1" si="43"/>
        <v>#VALUE!</v>
      </c>
      <c r="AY64" s="127" t="e">
        <f t="shared" ca="1" si="44"/>
        <v>#DIV/0!</v>
      </c>
      <c r="AZ64" s="171" t="e">
        <f ca="1">ROUND(Mass_2_2!Q50,AX64)</f>
        <v>#VALUE!</v>
      </c>
      <c r="BA64" s="171" t="e">
        <f ca="1">ROUND(Mass_2_2!R50,AX64)</f>
        <v>#VALUE!</v>
      </c>
      <c r="BB64" s="171" t="e">
        <f t="shared" ca="1" si="45"/>
        <v>#VALUE!</v>
      </c>
      <c r="BC64" s="155" t="str">
        <f t="shared" ca="1" si="32"/>
        <v>PASS</v>
      </c>
      <c r="BE64" s="124" t="e">
        <f ca="1">OFFSET(AD$2,MATCH(Mass_2_2!O50,AC$3:AC$13,0),0)</f>
        <v>#N/A</v>
      </c>
      <c r="BF64" s="124" t="e">
        <f>VLOOKUP(Mass_2_2!M50,AC$3:AD$13,2,FALSE)</f>
        <v>#N/A</v>
      </c>
    </row>
    <row r="65" spans="2:58" ht="18" customHeight="1">
      <c r="B65" s="82">
        <v>47</v>
      </c>
      <c r="C65" s="82">
        <f>IF(TYPE(VALUE(Mass_2_2!A51))=16,Mass_2_2!A51,VALUE(Mass_2_2!A51))</f>
        <v>0</v>
      </c>
      <c r="D65" s="127">
        <f>Mass_2_2!B51</f>
        <v>0</v>
      </c>
      <c r="E65" s="127">
        <f>Mass_2_2!C51</f>
        <v>0</v>
      </c>
      <c r="F65" s="127">
        <f>Mass_2_2!D51</f>
        <v>0</v>
      </c>
      <c r="G65" s="127">
        <f>Mass_2_2!E51</f>
        <v>0</v>
      </c>
      <c r="H65" s="82" t="str">
        <f>IF(Mass_2_2!G51="","",Mass_2_2!G51)</f>
        <v/>
      </c>
      <c r="I65" s="127">
        <f>Mass_2_2!H51</f>
        <v>0</v>
      </c>
      <c r="J65" s="127">
        <f>Mass_2_2!I51</f>
        <v>0</v>
      </c>
      <c r="K65" s="83" t="e">
        <f t="shared" ca="1" si="18"/>
        <v>#DIV/0!</v>
      </c>
      <c r="L65" s="174" t="e">
        <f t="shared" ca="1" si="19"/>
        <v>#DIV/0!</v>
      </c>
      <c r="M65" s="134" t="e">
        <f t="shared" ca="1" si="20"/>
        <v>#DIV/0!</v>
      </c>
      <c r="N65" s="82">
        <f>Mass_2_2!A155</f>
        <v>0</v>
      </c>
      <c r="O65" s="82">
        <f>Mass_2_2!B155</f>
        <v>0</v>
      </c>
      <c r="P65" s="82" t="e">
        <f t="shared" si="21"/>
        <v>#DIV/0!</v>
      </c>
      <c r="Q65" s="82">
        <f>Mass_2_2!D155</f>
        <v>0</v>
      </c>
      <c r="R65" s="82">
        <f>Mass_2_2!E155</f>
        <v>0</v>
      </c>
      <c r="S65" s="82">
        <f>Mass_2_2!F155</f>
        <v>0</v>
      </c>
      <c r="T65" s="82">
        <f>Mass_2_2!G155</f>
        <v>0</v>
      </c>
      <c r="U65" s="82" t="e">
        <f t="shared" si="22"/>
        <v>#DIV/0!</v>
      </c>
      <c r="V65" s="82">
        <f>Mass_2_2!H155</f>
        <v>0</v>
      </c>
      <c r="W65" s="82">
        <f>Mass_2_2!I155</f>
        <v>0</v>
      </c>
      <c r="X65" s="82">
        <f>Mass_2_2!J155</f>
        <v>0</v>
      </c>
      <c r="Y65" s="82">
        <f>Mass_2_2!L155</f>
        <v>0</v>
      </c>
      <c r="Z65" s="82">
        <f>Mass_2_2!M155</f>
        <v>0</v>
      </c>
      <c r="AA65" s="82">
        <f>Mass_2_2!M51</f>
        <v>0</v>
      </c>
      <c r="AB65" s="46"/>
      <c r="AC65" s="82" t="b">
        <f>IF(Mass_2_2!A51="",FALSE,TRUE)</f>
        <v>0</v>
      </c>
      <c r="AD65" s="128" t="e">
        <f t="shared" ca="1" si="23"/>
        <v>#DIV/0!</v>
      </c>
      <c r="AE65" s="128" t="e">
        <f t="shared" ca="1" si="24"/>
        <v>#DIV/0!</v>
      </c>
      <c r="AF65" s="82">
        <f t="shared" si="25"/>
        <v>1</v>
      </c>
      <c r="AG65" s="128" t="e">
        <f t="shared" ca="1" si="26"/>
        <v>#DIV/0!</v>
      </c>
      <c r="AH65" s="128" t="e">
        <f t="shared" ca="1" si="27"/>
        <v>#DIV/0!</v>
      </c>
      <c r="AI65" s="82" t="str">
        <f t="shared" ca="1" si="33"/>
        <v>소수점</v>
      </c>
      <c r="AJ65" s="127" t="e">
        <f t="shared" ca="1" si="28"/>
        <v>#DIV/0!</v>
      </c>
      <c r="AK65" s="167" t="e">
        <f t="shared" ca="1" si="34"/>
        <v>#N/A</v>
      </c>
      <c r="AL65" s="167" t="e">
        <f t="shared" ca="1" si="35"/>
        <v>#VALUE!</v>
      </c>
      <c r="AM65" s="82" t="e">
        <f t="shared" ca="1" si="36"/>
        <v>#VALUE!</v>
      </c>
      <c r="AN65" s="82" t="e">
        <f t="shared" ca="1" si="37"/>
        <v>#N/A</v>
      </c>
      <c r="AO65" s="82" t="str">
        <f t="shared" si="38"/>
        <v>0</v>
      </c>
      <c r="AP65" s="82" t="e">
        <f t="shared" ca="1" si="39"/>
        <v>#VALUE!</v>
      </c>
      <c r="AQ65" s="82" t="e">
        <f t="shared" ca="1" si="40"/>
        <v>#DIV/0!</v>
      </c>
      <c r="AR65" s="82" t="e">
        <f t="shared" ca="1" si="29"/>
        <v>#DIV/0!</v>
      </c>
      <c r="AS65" s="82" t="e">
        <f t="shared" ca="1" si="41"/>
        <v>#DIV/0!</v>
      </c>
      <c r="AT65" s="157" t="e">
        <f t="shared" ca="1" si="42"/>
        <v>#DIV/0!</v>
      </c>
      <c r="AU65" s="157" t="e">
        <f t="shared" ca="1" si="30"/>
        <v>#DIV/0!</v>
      </c>
      <c r="AV65" s="157" t="str">
        <f t="shared" ca="1" si="31"/>
        <v/>
      </c>
      <c r="AW65" s="278"/>
      <c r="AX65" s="82" t="e">
        <f t="shared" ca="1" si="43"/>
        <v>#VALUE!</v>
      </c>
      <c r="AY65" s="127" t="e">
        <f t="shared" ca="1" si="44"/>
        <v>#DIV/0!</v>
      </c>
      <c r="AZ65" s="171" t="e">
        <f ca="1">ROUND(Mass_2_2!Q51,AX65)</f>
        <v>#VALUE!</v>
      </c>
      <c r="BA65" s="171" t="e">
        <f ca="1">ROUND(Mass_2_2!R51,AX65)</f>
        <v>#VALUE!</v>
      </c>
      <c r="BB65" s="171" t="e">
        <f t="shared" ca="1" si="45"/>
        <v>#VALUE!</v>
      </c>
      <c r="BC65" s="155" t="str">
        <f t="shared" ca="1" si="32"/>
        <v>PASS</v>
      </c>
      <c r="BE65" s="124" t="e">
        <f ca="1">OFFSET(AD$2,MATCH(Mass_2_2!O51,AC$3:AC$13,0),0)</f>
        <v>#N/A</v>
      </c>
      <c r="BF65" s="124" t="e">
        <f>VLOOKUP(Mass_2_2!M51,AC$3:AD$13,2,FALSE)</f>
        <v>#N/A</v>
      </c>
    </row>
    <row r="66" spans="2:58" ht="18" customHeight="1">
      <c r="B66" s="82">
        <v>48</v>
      </c>
      <c r="C66" s="82">
        <f>IF(TYPE(VALUE(Mass_2_2!A52))=16,Mass_2_2!A52,VALUE(Mass_2_2!A52))</f>
        <v>0</v>
      </c>
      <c r="D66" s="127">
        <f>Mass_2_2!B52</f>
        <v>0</v>
      </c>
      <c r="E66" s="127">
        <f>Mass_2_2!C52</f>
        <v>0</v>
      </c>
      <c r="F66" s="127">
        <f>Mass_2_2!D52</f>
        <v>0</v>
      </c>
      <c r="G66" s="127">
        <f>Mass_2_2!E52</f>
        <v>0</v>
      </c>
      <c r="H66" s="82" t="str">
        <f>IF(Mass_2_2!G52="","",Mass_2_2!G52)</f>
        <v/>
      </c>
      <c r="I66" s="127">
        <f>Mass_2_2!H52</f>
        <v>0</v>
      </c>
      <c r="J66" s="127">
        <f>Mass_2_2!I52</f>
        <v>0</v>
      </c>
      <c r="K66" s="83" t="e">
        <f t="shared" ca="1" si="18"/>
        <v>#DIV/0!</v>
      </c>
      <c r="L66" s="174" t="e">
        <f t="shared" ca="1" si="19"/>
        <v>#DIV/0!</v>
      </c>
      <c r="M66" s="134" t="e">
        <f t="shared" ca="1" si="20"/>
        <v>#DIV/0!</v>
      </c>
      <c r="N66" s="82">
        <f>Mass_2_2!A156</f>
        <v>0</v>
      </c>
      <c r="O66" s="82">
        <f>Mass_2_2!B156</f>
        <v>0</v>
      </c>
      <c r="P66" s="82" t="e">
        <f t="shared" si="21"/>
        <v>#DIV/0!</v>
      </c>
      <c r="Q66" s="82">
        <f>Mass_2_2!D156</f>
        <v>0</v>
      </c>
      <c r="R66" s="82">
        <f>Mass_2_2!E156</f>
        <v>0</v>
      </c>
      <c r="S66" s="82">
        <f>Mass_2_2!F156</f>
        <v>0</v>
      </c>
      <c r="T66" s="82">
        <f>Mass_2_2!G156</f>
        <v>0</v>
      </c>
      <c r="U66" s="82" t="e">
        <f t="shared" si="22"/>
        <v>#DIV/0!</v>
      </c>
      <c r="V66" s="82">
        <f>Mass_2_2!H156</f>
        <v>0</v>
      </c>
      <c r="W66" s="82">
        <f>Mass_2_2!I156</f>
        <v>0</v>
      </c>
      <c r="X66" s="82">
        <f>Mass_2_2!J156</f>
        <v>0</v>
      </c>
      <c r="Y66" s="82">
        <f>Mass_2_2!L156</f>
        <v>0</v>
      </c>
      <c r="Z66" s="82">
        <f>Mass_2_2!M156</f>
        <v>0</v>
      </c>
      <c r="AA66" s="82">
        <f>Mass_2_2!M52</f>
        <v>0</v>
      </c>
      <c r="AB66" s="46"/>
      <c r="AC66" s="82" t="b">
        <f>IF(Mass_2_2!A52="",FALSE,TRUE)</f>
        <v>0</v>
      </c>
      <c r="AD66" s="128" t="e">
        <f t="shared" ca="1" si="23"/>
        <v>#DIV/0!</v>
      </c>
      <c r="AE66" s="128" t="e">
        <f t="shared" ca="1" si="24"/>
        <v>#DIV/0!</v>
      </c>
      <c r="AF66" s="82">
        <f t="shared" si="25"/>
        <v>1</v>
      </c>
      <c r="AG66" s="128" t="e">
        <f t="shared" ca="1" si="26"/>
        <v>#DIV/0!</v>
      </c>
      <c r="AH66" s="128" t="e">
        <f t="shared" ca="1" si="27"/>
        <v>#DIV/0!</v>
      </c>
      <c r="AI66" s="82" t="str">
        <f t="shared" ca="1" si="33"/>
        <v>소수점</v>
      </c>
      <c r="AJ66" s="127" t="e">
        <f t="shared" ca="1" si="28"/>
        <v>#DIV/0!</v>
      </c>
      <c r="AK66" s="167" t="e">
        <f t="shared" ca="1" si="34"/>
        <v>#N/A</v>
      </c>
      <c r="AL66" s="167" t="e">
        <f t="shared" ca="1" si="35"/>
        <v>#VALUE!</v>
      </c>
      <c r="AM66" s="82" t="e">
        <f t="shared" ca="1" si="36"/>
        <v>#VALUE!</v>
      </c>
      <c r="AN66" s="82" t="e">
        <f t="shared" ca="1" si="37"/>
        <v>#N/A</v>
      </c>
      <c r="AO66" s="82" t="str">
        <f t="shared" si="38"/>
        <v>0</v>
      </c>
      <c r="AP66" s="82" t="e">
        <f t="shared" ca="1" si="39"/>
        <v>#VALUE!</v>
      </c>
      <c r="AQ66" s="82" t="e">
        <f t="shared" ca="1" si="40"/>
        <v>#DIV/0!</v>
      </c>
      <c r="AR66" s="82" t="e">
        <f t="shared" ca="1" si="29"/>
        <v>#DIV/0!</v>
      </c>
      <c r="AS66" s="82" t="e">
        <f t="shared" ca="1" si="41"/>
        <v>#DIV/0!</v>
      </c>
      <c r="AT66" s="157" t="e">
        <f t="shared" ca="1" si="42"/>
        <v>#DIV/0!</v>
      </c>
      <c r="AU66" s="157" t="e">
        <f t="shared" ca="1" si="30"/>
        <v>#DIV/0!</v>
      </c>
      <c r="AV66" s="157" t="str">
        <f t="shared" ca="1" si="31"/>
        <v/>
      </c>
      <c r="AW66" s="278"/>
      <c r="AX66" s="82" t="e">
        <f t="shared" ca="1" si="43"/>
        <v>#VALUE!</v>
      </c>
      <c r="AY66" s="127" t="e">
        <f t="shared" ca="1" si="44"/>
        <v>#DIV/0!</v>
      </c>
      <c r="AZ66" s="171" t="e">
        <f ca="1">ROUND(Mass_2_2!Q52,AX66)</f>
        <v>#VALUE!</v>
      </c>
      <c r="BA66" s="171" t="e">
        <f ca="1">ROUND(Mass_2_2!R52,AX66)</f>
        <v>#VALUE!</v>
      </c>
      <c r="BB66" s="171" t="e">
        <f t="shared" ca="1" si="45"/>
        <v>#VALUE!</v>
      </c>
      <c r="BC66" s="155" t="str">
        <f t="shared" ca="1" si="32"/>
        <v>PASS</v>
      </c>
      <c r="BE66" s="124" t="e">
        <f ca="1">OFFSET(AD$2,MATCH(Mass_2_2!O52,AC$3:AC$13,0),0)</f>
        <v>#N/A</v>
      </c>
      <c r="BF66" s="124" t="e">
        <f>VLOOKUP(Mass_2_2!M52,AC$3:AD$13,2,FALSE)</f>
        <v>#N/A</v>
      </c>
    </row>
    <row r="67" spans="2:58" ht="18" customHeight="1">
      <c r="B67" s="82">
        <v>49</v>
      </c>
      <c r="C67" s="82">
        <f>IF(TYPE(VALUE(Mass_2_2!A53))=16,Mass_2_2!A53,VALUE(Mass_2_2!A53))</f>
        <v>0</v>
      </c>
      <c r="D67" s="127">
        <f>Mass_2_2!B53</f>
        <v>0</v>
      </c>
      <c r="E67" s="127">
        <f>Mass_2_2!C53</f>
        <v>0</v>
      </c>
      <c r="F67" s="127">
        <f>Mass_2_2!D53</f>
        <v>0</v>
      </c>
      <c r="G67" s="127">
        <f>Mass_2_2!E53</f>
        <v>0</v>
      </c>
      <c r="H67" s="82" t="str">
        <f>IF(Mass_2_2!G53="","",Mass_2_2!G53)</f>
        <v/>
      </c>
      <c r="I67" s="127">
        <f>Mass_2_2!H53</f>
        <v>0</v>
      </c>
      <c r="J67" s="127">
        <f>Mass_2_2!I53</f>
        <v>0</v>
      </c>
      <c r="K67" s="83" t="e">
        <f t="shared" ca="1" si="18"/>
        <v>#DIV/0!</v>
      </c>
      <c r="L67" s="174" t="e">
        <f t="shared" ca="1" si="19"/>
        <v>#DIV/0!</v>
      </c>
      <c r="M67" s="134" t="e">
        <f t="shared" ca="1" si="20"/>
        <v>#DIV/0!</v>
      </c>
      <c r="N67" s="82">
        <f>Mass_2_2!A157</f>
        <v>0</v>
      </c>
      <c r="O67" s="82">
        <f>Mass_2_2!B157</f>
        <v>0</v>
      </c>
      <c r="P67" s="82" t="e">
        <f t="shared" si="21"/>
        <v>#DIV/0!</v>
      </c>
      <c r="Q67" s="82">
        <f>Mass_2_2!D157</f>
        <v>0</v>
      </c>
      <c r="R67" s="82">
        <f>Mass_2_2!E157</f>
        <v>0</v>
      </c>
      <c r="S67" s="82">
        <f>Mass_2_2!F157</f>
        <v>0</v>
      </c>
      <c r="T67" s="82">
        <f>Mass_2_2!G157</f>
        <v>0</v>
      </c>
      <c r="U67" s="82" t="e">
        <f t="shared" si="22"/>
        <v>#DIV/0!</v>
      </c>
      <c r="V67" s="82">
        <f>Mass_2_2!H157</f>
        <v>0</v>
      </c>
      <c r="W67" s="82">
        <f>Mass_2_2!I157</f>
        <v>0</v>
      </c>
      <c r="X67" s="82">
        <f>Mass_2_2!J157</f>
        <v>0</v>
      </c>
      <c r="Y67" s="82">
        <f>Mass_2_2!L157</f>
        <v>0</v>
      </c>
      <c r="Z67" s="82">
        <f>Mass_2_2!M157</f>
        <v>0</v>
      </c>
      <c r="AA67" s="82">
        <f>Mass_2_2!M53</f>
        <v>0</v>
      </c>
      <c r="AB67" s="46"/>
      <c r="AC67" s="82" t="b">
        <f>IF(Mass_2_2!A53="",FALSE,TRUE)</f>
        <v>0</v>
      </c>
      <c r="AD67" s="128" t="e">
        <f t="shared" ca="1" si="23"/>
        <v>#DIV/0!</v>
      </c>
      <c r="AE67" s="128" t="e">
        <f t="shared" ca="1" si="24"/>
        <v>#DIV/0!</v>
      </c>
      <c r="AF67" s="82">
        <f t="shared" si="25"/>
        <v>1</v>
      </c>
      <c r="AG67" s="128" t="e">
        <f t="shared" ca="1" si="26"/>
        <v>#DIV/0!</v>
      </c>
      <c r="AH67" s="128" t="e">
        <f t="shared" ca="1" si="27"/>
        <v>#DIV/0!</v>
      </c>
      <c r="AI67" s="82" t="str">
        <f t="shared" ca="1" si="33"/>
        <v>소수점</v>
      </c>
      <c r="AJ67" s="127" t="e">
        <f t="shared" ca="1" si="28"/>
        <v>#DIV/0!</v>
      </c>
      <c r="AK67" s="167" t="e">
        <f t="shared" ca="1" si="34"/>
        <v>#N/A</v>
      </c>
      <c r="AL67" s="167" t="e">
        <f t="shared" ca="1" si="35"/>
        <v>#VALUE!</v>
      </c>
      <c r="AM67" s="82" t="e">
        <f t="shared" ca="1" si="36"/>
        <v>#VALUE!</v>
      </c>
      <c r="AN67" s="82" t="e">
        <f t="shared" ca="1" si="37"/>
        <v>#N/A</v>
      </c>
      <c r="AO67" s="82" t="str">
        <f t="shared" si="38"/>
        <v>0</v>
      </c>
      <c r="AP67" s="82" t="e">
        <f t="shared" ca="1" si="39"/>
        <v>#VALUE!</v>
      </c>
      <c r="AQ67" s="82" t="e">
        <f t="shared" ca="1" si="40"/>
        <v>#DIV/0!</v>
      </c>
      <c r="AR67" s="82" t="e">
        <f t="shared" ca="1" si="29"/>
        <v>#DIV/0!</v>
      </c>
      <c r="AS67" s="82" t="e">
        <f t="shared" ca="1" si="41"/>
        <v>#DIV/0!</v>
      </c>
      <c r="AT67" s="157" t="e">
        <f t="shared" ca="1" si="42"/>
        <v>#DIV/0!</v>
      </c>
      <c r="AU67" s="157" t="e">
        <f t="shared" ca="1" si="30"/>
        <v>#DIV/0!</v>
      </c>
      <c r="AV67" s="157" t="str">
        <f t="shared" ca="1" si="31"/>
        <v/>
      </c>
      <c r="AW67" s="278"/>
      <c r="AX67" s="82" t="e">
        <f t="shared" ca="1" si="43"/>
        <v>#VALUE!</v>
      </c>
      <c r="AY67" s="127" t="e">
        <f t="shared" ca="1" si="44"/>
        <v>#DIV/0!</v>
      </c>
      <c r="AZ67" s="171" t="e">
        <f ca="1">ROUND(Mass_2_2!Q53,AX67)</f>
        <v>#VALUE!</v>
      </c>
      <c r="BA67" s="171" t="e">
        <f ca="1">ROUND(Mass_2_2!R53,AX67)</f>
        <v>#VALUE!</v>
      </c>
      <c r="BB67" s="171" t="e">
        <f t="shared" ca="1" si="45"/>
        <v>#VALUE!</v>
      </c>
      <c r="BC67" s="155" t="str">
        <f t="shared" ca="1" si="32"/>
        <v>PASS</v>
      </c>
      <c r="BE67" s="124" t="e">
        <f ca="1">OFFSET(AD$2,MATCH(Mass_2_2!O53,AC$3:AC$13,0),0)</f>
        <v>#N/A</v>
      </c>
      <c r="BF67" s="124" t="e">
        <f>VLOOKUP(Mass_2_2!M53,AC$3:AD$13,2,FALSE)</f>
        <v>#N/A</v>
      </c>
    </row>
    <row r="68" spans="2:58" ht="18" customHeight="1">
      <c r="B68" s="82">
        <v>50</v>
      </c>
      <c r="C68" s="82">
        <f>IF(TYPE(VALUE(Mass_2_2!A54))=16,Mass_2_2!A54,VALUE(Mass_2_2!A54))</f>
        <v>0</v>
      </c>
      <c r="D68" s="127">
        <f>Mass_2_2!B54</f>
        <v>0</v>
      </c>
      <c r="E68" s="127">
        <f>Mass_2_2!C54</f>
        <v>0</v>
      </c>
      <c r="F68" s="127">
        <f>Mass_2_2!D54</f>
        <v>0</v>
      </c>
      <c r="G68" s="127">
        <f>Mass_2_2!E54</f>
        <v>0</v>
      </c>
      <c r="H68" s="82" t="str">
        <f>IF(Mass_2_2!G54="","",Mass_2_2!G54)</f>
        <v/>
      </c>
      <c r="I68" s="127">
        <f>Mass_2_2!H54</f>
        <v>0</v>
      </c>
      <c r="J68" s="127">
        <f>Mass_2_2!I54</f>
        <v>0</v>
      </c>
      <c r="K68" s="83" t="e">
        <f t="shared" ca="1" si="18"/>
        <v>#DIV/0!</v>
      </c>
      <c r="L68" s="174" t="e">
        <f t="shared" ca="1" si="19"/>
        <v>#DIV/0!</v>
      </c>
      <c r="M68" s="134" t="e">
        <f t="shared" ca="1" si="20"/>
        <v>#DIV/0!</v>
      </c>
      <c r="N68" s="82">
        <f>Mass_2_2!A158</f>
        <v>0</v>
      </c>
      <c r="O68" s="82">
        <f>Mass_2_2!B158</f>
        <v>0</v>
      </c>
      <c r="P68" s="82" t="e">
        <f t="shared" si="21"/>
        <v>#DIV/0!</v>
      </c>
      <c r="Q68" s="82">
        <f>Mass_2_2!D158</f>
        <v>0</v>
      </c>
      <c r="R68" s="82">
        <f>Mass_2_2!E158</f>
        <v>0</v>
      </c>
      <c r="S68" s="82">
        <f>Mass_2_2!F158</f>
        <v>0</v>
      </c>
      <c r="T68" s="82">
        <f>Mass_2_2!G158</f>
        <v>0</v>
      </c>
      <c r="U68" s="82" t="e">
        <f t="shared" si="22"/>
        <v>#DIV/0!</v>
      </c>
      <c r="V68" s="82">
        <f>Mass_2_2!H158</f>
        <v>0</v>
      </c>
      <c r="W68" s="82">
        <f>Mass_2_2!I158</f>
        <v>0</v>
      </c>
      <c r="X68" s="82">
        <f>Mass_2_2!J158</f>
        <v>0</v>
      </c>
      <c r="Y68" s="82">
        <f>Mass_2_2!L158</f>
        <v>0</v>
      </c>
      <c r="Z68" s="82">
        <f>Mass_2_2!M158</f>
        <v>0</v>
      </c>
      <c r="AA68" s="82">
        <f>Mass_2_2!M54</f>
        <v>0</v>
      </c>
      <c r="AB68" s="46"/>
      <c r="AC68" s="82" t="b">
        <f>IF(Mass_2_2!A54="",FALSE,TRUE)</f>
        <v>0</v>
      </c>
      <c r="AD68" s="128" t="e">
        <f t="shared" ca="1" si="23"/>
        <v>#DIV/0!</v>
      </c>
      <c r="AE68" s="128" t="e">
        <f t="shared" ca="1" si="24"/>
        <v>#DIV/0!</v>
      </c>
      <c r="AF68" s="82">
        <f t="shared" si="25"/>
        <v>1</v>
      </c>
      <c r="AG68" s="128" t="e">
        <f t="shared" ca="1" si="26"/>
        <v>#DIV/0!</v>
      </c>
      <c r="AH68" s="128" t="e">
        <f t="shared" ca="1" si="27"/>
        <v>#DIV/0!</v>
      </c>
      <c r="AI68" s="82" t="str">
        <f t="shared" ca="1" si="33"/>
        <v>소수점</v>
      </c>
      <c r="AJ68" s="127" t="e">
        <f t="shared" ca="1" si="28"/>
        <v>#DIV/0!</v>
      </c>
      <c r="AK68" s="167" t="e">
        <f t="shared" ca="1" si="34"/>
        <v>#N/A</v>
      </c>
      <c r="AL68" s="167" t="e">
        <f t="shared" ca="1" si="35"/>
        <v>#VALUE!</v>
      </c>
      <c r="AM68" s="82" t="e">
        <f t="shared" ca="1" si="36"/>
        <v>#VALUE!</v>
      </c>
      <c r="AN68" s="82" t="e">
        <f t="shared" ca="1" si="37"/>
        <v>#N/A</v>
      </c>
      <c r="AO68" s="82" t="str">
        <f t="shared" si="38"/>
        <v>0</v>
      </c>
      <c r="AP68" s="82" t="e">
        <f t="shared" ca="1" si="39"/>
        <v>#VALUE!</v>
      </c>
      <c r="AQ68" s="82" t="e">
        <f t="shared" ca="1" si="40"/>
        <v>#DIV/0!</v>
      </c>
      <c r="AR68" s="82" t="e">
        <f t="shared" ca="1" si="29"/>
        <v>#DIV/0!</v>
      </c>
      <c r="AS68" s="82" t="e">
        <f t="shared" ca="1" si="41"/>
        <v>#DIV/0!</v>
      </c>
      <c r="AT68" s="157" t="e">
        <f t="shared" ca="1" si="42"/>
        <v>#DIV/0!</v>
      </c>
      <c r="AU68" s="157" t="e">
        <f t="shared" ca="1" si="30"/>
        <v>#DIV/0!</v>
      </c>
      <c r="AV68" s="157" t="str">
        <f t="shared" ca="1" si="31"/>
        <v/>
      </c>
      <c r="AW68" s="278"/>
      <c r="AX68" s="82" t="e">
        <f t="shared" ca="1" si="43"/>
        <v>#VALUE!</v>
      </c>
      <c r="AY68" s="127" t="e">
        <f t="shared" ca="1" si="44"/>
        <v>#DIV/0!</v>
      </c>
      <c r="AZ68" s="171" t="e">
        <f ca="1">ROUND(Mass_2_2!Q54,AX68)</f>
        <v>#VALUE!</v>
      </c>
      <c r="BA68" s="171" t="e">
        <f ca="1">ROUND(Mass_2_2!R54,AX68)</f>
        <v>#VALUE!</v>
      </c>
      <c r="BB68" s="171" t="e">
        <f t="shared" ca="1" si="45"/>
        <v>#VALUE!</v>
      </c>
      <c r="BC68" s="155" t="str">
        <f t="shared" ca="1" si="32"/>
        <v>PASS</v>
      </c>
      <c r="BE68" s="124" t="e">
        <f ca="1">OFFSET(AD$2,MATCH(Mass_2_2!O54,AC$3:AC$13,0),0)</f>
        <v>#N/A</v>
      </c>
      <c r="BF68" s="124" t="e">
        <f>VLOOKUP(Mass_2_2!M54,AC$3:AD$13,2,FALSE)</f>
        <v>#N/A</v>
      </c>
    </row>
    <row r="69" spans="2:58" ht="18" customHeight="1">
      <c r="B69" s="82">
        <v>51</v>
      </c>
      <c r="C69" s="82">
        <f>IF(TYPE(VALUE(Mass_2_2!A55))=16,Mass_2_2!A55,VALUE(Mass_2_2!A55))</f>
        <v>0</v>
      </c>
      <c r="D69" s="127">
        <f>Mass_2_2!B55</f>
        <v>0</v>
      </c>
      <c r="E69" s="127">
        <f>Mass_2_2!C55</f>
        <v>0</v>
      </c>
      <c r="F69" s="127">
        <f>Mass_2_2!D55</f>
        <v>0</v>
      </c>
      <c r="G69" s="127">
        <f>Mass_2_2!E55</f>
        <v>0</v>
      </c>
      <c r="H69" s="82" t="str">
        <f>IF(Mass_2_2!G55="","",Mass_2_2!G55)</f>
        <v/>
      </c>
      <c r="I69" s="127">
        <f>Mass_2_2!H55</f>
        <v>0</v>
      </c>
      <c r="J69" s="127">
        <f>Mass_2_2!I55</f>
        <v>0</v>
      </c>
      <c r="K69" s="83" t="e">
        <f t="shared" ca="1" si="18"/>
        <v>#DIV/0!</v>
      </c>
      <c r="L69" s="174" t="e">
        <f t="shared" ca="1" si="19"/>
        <v>#DIV/0!</v>
      </c>
      <c r="M69" s="134" t="e">
        <f t="shared" ca="1" si="20"/>
        <v>#DIV/0!</v>
      </c>
      <c r="N69" s="82">
        <f>Mass_2_2!A159</f>
        <v>0</v>
      </c>
      <c r="O69" s="82">
        <f>Mass_2_2!B159</f>
        <v>0</v>
      </c>
      <c r="P69" s="82" t="e">
        <f t="shared" si="21"/>
        <v>#DIV/0!</v>
      </c>
      <c r="Q69" s="82">
        <f>Mass_2_2!D159</f>
        <v>0</v>
      </c>
      <c r="R69" s="82">
        <f>Mass_2_2!E159</f>
        <v>0</v>
      </c>
      <c r="S69" s="82">
        <f>Mass_2_2!F159</f>
        <v>0</v>
      </c>
      <c r="T69" s="82">
        <f>Mass_2_2!G159</f>
        <v>0</v>
      </c>
      <c r="U69" s="82" t="e">
        <f t="shared" si="22"/>
        <v>#DIV/0!</v>
      </c>
      <c r="V69" s="82">
        <f>Mass_2_2!H159</f>
        <v>0</v>
      </c>
      <c r="W69" s="82">
        <f>Mass_2_2!I159</f>
        <v>0</v>
      </c>
      <c r="X69" s="82">
        <f>Mass_2_2!J159</f>
        <v>0</v>
      </c>
      <c r="Y69" s="82">
        <f>Mass_2_2!L159</f>
        <v>0</v>
      </c>
      <c r="Z69" s="82">
        <f>Mass_2_2!M159</f>
        <v>0</v>
      </c>
      <c r="AA69" s="82">
        <f>Mass_2_2!M55</f>
        <v>0</v>
      </c>
      <c r="AB69" s="46"/>
      <c r="AC69" s="82" t="b">
        <f>IF(Mass_2_2!A55="",FALSE,TRUE)</f>
        <v>0</v>
      </c>
      <c r="AD69" s="128" t="e">
        <f t="shared" ca="1" si="23"/>
        <v>#DIV/0!</v>
      </c>
      <c r="AE69" s="128" t="e">
        <f t="shared" ca="1" si="24"/>
        <v>#DIV/0!</v>
      </c>
      <c r="AF69" s="82">
        <f t="shared" si="25"/>
        <v>1</v>
      </c>
      <c r="AG69" s="128" t="e">
        <f t="shared" ca="1" si="26"/>
        <v>#DIV/0!</v>
      </c>
      <c r="AH69" s="128" t="e">
        <f t="shared" ca="1" si="27"/>
        <v>#DIV/0!</v>
      </c>
      <c r="AI69" s="82" t="str">
        <f t="shared" ca="1" si="33"/>
        <v>소수점</v>
      </c>
      <c r="AJ69" s="127" t="e">
        <f t="shared" ca="1" si="28"/>
        <v>#DIV/0!</v>
      </c>
      <c r="AK69" s="167" t="e">
        <f t="shared" ca="1" si="34"/>
        <v>#N/A</v>
      </c>
      <c r="AL69" s="167" t="e">
        <f t="shared" ca="1" si="35"/>
        <v>#VALUE!</v>
      </c>
      <c r="AM69" s="82" t="e">
        <f t="shared" ca="1" si="36"/>
        <v>#VALUE!</v>
      </c>
      <c r="AN69" s="82" t="e">
        <f t="shared" ca="1" si="37"/>
        <v>#N/A</v>
      </c>
      <c r="AO69" s="82" t="str">
        <f t="shared" si="38"/>
        <v>0</v>
      </c>
      <c r="AP69" s="82" t="e">
        <f t="shared" ca="1" si="39"/>
        <v>#VALUE!</v>
      </c>
      <c r="AQ69" s="82" t="e">
        <f t="shared" ca="1" si="40"/>
        <v>#DIV/0!</v>
      </c>
      <c r="AR69" s="82" t="e">
        <f t="shared" ca="1" si="29"/>
        <v>#DIV/0!</v>
      </c>
      <c r="AS69" s="82" t="e">
        <f t="shared" ca="1" si="41"/>
        <v>#DIV/0!</v>
      </c>
      <c r="AT69" s="157" t="e">
        <f t="shared" ca="1" si="42"/>
        <v>#DIV/0!</v>
      </c>
      <c r="AU69" s="157" t="e">
        <f t="shared" ca="1" si="30"/>
        <v>#DIV/0!</v>
      </c>
      <c r="AV69" s="157" t="str">
        <f t="shared" ca="1" si="31"/>
        <v/>
      </c>
      <c r="AW69" s="278"/>
      <c r="AX69" s="82" t="e">
        <f t="shared" ca="1" si="43"/>
        <v>#VALUE!</v>
      </c>
      <c r="AY69" s="127" t="e">
        <f t="shared" ca="1" si="44"/>
        <v>#DIV/0!</v>
      </c>
      <c r="AZ69" s="171" t="e">
        <f ca="1">ROUND(Mass_2_2!Q55,AX69)</f>
        <v>#VALUE!</v>
      </c>
      <c r="BA69" s="171" t="e">
        <f ca="1">ROUND(Mass_2_2!R55,AX69)</f>
        <v>#VALUE!</v>
      </c>
      <c r="BB69" s="171" t="e">
        <f t="shared" ca="1" si="45"/>
        <v>#VALUE!</v>
      </c>
      <c r="BC69" s="155" t="str">
        <f t="shared" ca="1" si="32"/>
        <v>PASS</v>
      </c>
      <c r="BE69" s="124" t="e">
        <f ca="1">OFFSET(AD$2,MATCH(Mass_2_2!O55,AC$3:AC$13,0),0)</f>
        <v>#N/A</v>
      </c>
      <c r="BF69" s="124" t="e">
        <f>VLOOKUP(Mass_2_2!M55,AC$3:AD$13,2,FALSE)</f>
        <v>#N/A</v>
      </c>
    </row>
    <row r="70" spans="2:58" ht="18" customHeight="1">
      <c r="B70" s="82">
        <v>52</v>
      </c>
      <c r="C70" s="82">
        <f>IF(TYPE(VALUE(Mass_2_2!A56))=16,Mass_2_2!A56,VALUE(Mass_2_2!A56))</f>
        <v>0</v>
      </c>
      <c r="D70" s="127">
        <f>Mass_2_2!B56</f>
        <v>0</v>
      </c>
      <c r="E70" s="127">
        <f>Mass_2_2!C56</f>
        <v>0</v>
      </c>
      <c r="F70" s="127">
        <f>Mass_2_2!D56</f>
        <v>0</v>
      </c>
      <c r="G70" s="127">
        <f>Mass_2_2!E56</f>
        <v>0</v>
      </c>
      <c r="H70" s="82" t="str">
        <f>IF(Mass_2_2!G56="","",Mass_2_2!G56)</f>
        <v/>
      </c>
      <c r="I70" s="127">
        <f>Mass_2_2!H56</f>
        <v>0</v>
      </c>
      <c r="J70" s="127">
        <f>Mass_2_2!I56</f>
        <v>0</v>
      </c>
      <c r="K70" s="83" t="e">
        <f t="shared" ca="1" si="18"/>
        <v>#DIV/0!</v>
      </c>
      <c r="L70" s="174" t="e">
        <f t="shared" ca="1" si="19"/>
        <v>#DIV/0!</v>
      </c>
      <c r="M70" s="134" t="e">
        <f t="shared" ca="1" si="20"/>
        <v>#DIV/0!</v>
      </c>
      <c r="N70" s="82">
        <f>Mass_2_2!A160</f>
        <v>0</v>
      </c>
      <c r="O70" s="82">
        <f>Mass_2_2!B160</f>
        <v>0</v>
      </c>
      <c r="P70" s="82" t="e">
        <f t="shared" si="21"/>
        <v>#DIV/0!</v>
      </c>
      <c r="Q70" s="82">
        <f>Mass_2_2!D160</f>
        <v>0</v>
      </c>
      <c r="R70" s="82">
        <f>Mass_2_2!E160</f>
        <v>0</v>
      </c>
      <c r="S70" s="82">
        <f>Mass_2_2!F160</f>
        <v>0</v>
      </c>
      <c r="T70" s="82">
        <f>Mass_2_2!G160</f>
        <v>0</v>
      </c>
      <c r="U70" s="82" t="e">
        <f t="shared" si="22"/>
        <v>#DIV/0!</v>
      </c>
      <c r="V70" s="82">
        <f>Mass_2_2!H160</f>
        <v>0</v>
      </c>
      <c r="W70" s="82">
        <f>Mass_2_2!I160</f>
        <v>0</v>
      </c>
      <c r="X70" s="82">
        <f>Mass_2_2!J160</f>
        <v>0</v>
      </c>
      <c r="Y70" s="82">
        <f>Mass_2_2!L160</f>
        <v>0</v>
      </c>
      <c r="Z70" s="82">
        <f>Mass_2_2!M160</f>
        <v>0</v>
      </c>
      <c r="AA70" s="82">
        <f>Mass_2_2!M56</f>
        <v>0</v>
      </c>
      <c r="AB70" s="46"/>
      <c r="AC70" s="82" t="b">
        <f>IF(Mass_2_2!A56="",FALSE,TRUE)</f>
        <v>0</v>
      </c>
      <c r="AD70" s="128" t="e">
        <f t="shared" ca="1" si="23"/>
        <v>#DIV/0!</v>
      </c>
      <c r="AE70" s="128" t="e">
        <f t="shared" ca="1" si="24"/>
        <v>#DIV/0!</v>
      </c>
      <c r="AF70" s="82">
        <f t="shared" si="25"/>
        <v>1</v>
      </c>
      <c r="AG70" s="128" t="e">
        <f t="shared" ca="1" si="26"/>
        <v>#DIV/0!</v>
      </c>
      <c r="AH70" s="128" t="e">
        <f t="shared" ca="1" si="27"/>
        <v>#DIV/0!</v>
      </c>
      <c r="AI70" s="82" t="str">
        <f t="shared" ca="1" si="33"/>
        <v>소수점</v>
      </c>
      <c r="AJ70" s="127" t="e">
        <f t="shared" ca="1" si="28"/>
        <v>#DIV/0!</v>
      </c>
      <c r="AK70" s="167" t="e">
        <f t="shared" ca="1" si="34"/>
        <v>#N/A</v>
      </c>
      <c r="AL70" s="167" t="e">
        <f t="shared" ca="1" si="35"/>
        <v>#VALUE!</v>
      </c>
      <c r="AM70" s="82" t="e">
        <f t="shared" ca="1" si="36"/>
        <v>#VALUE!</v>
      </c>
      <c r="AN70" s="82" t="e">
        <f t="shared" ca="1" si="37"/>
        <v>#N/A</v>
      </c>
      <c r="AO70" s="82" t="str">
        <f t="shared" si="38"/>
        <v>0</v>
      </c>
      <c r="AP70" s="82" t="e">
        <f t="shared" ca="1" si="39"/>
        <v>#VALUE!</v>
      </c>
      <c r="AQ70" s="82" t="e">
        <f t="shared" ca="1" si="40"/>
        <v>#DIV/0!</v>
      </c>
      <c r="AR70" s="82" t="e">
        <f t="shared" ca="1" si="29"/>
        <v>#DIV/0!</v>
      </c>
      <c r="AS70" s="82" t="e">
        <f t="shared" ca="1" si="41"/>
        <v>#DIV/0!</v>
      </c>
      <c r="AT70" s="157" t="e">
        <f t="shared" ca="1" si="42"/>
        <v>#DIV/0!</v>
      </c>
      <c r="AU70" s="157" t="e">
        <f t="shared" ca="1" si="30"/>
        <v>#DIV/0!</v>
      </c>
      <c r="AV70" s="157" t="str">
        <f t="shared" ca="1" si="31"/>
        <v/>
      </c>
      <c r="AW70" s="278"/>
      <c r="AX70" s="82" t="e">
        <f t="shared" ca="1" si="43"/>
        <v>#VALUE!</v>
      </c>
      <c r="AY70" s="127" t="e">
        <f t="shared" ca="1" si="44"/>
        <v>#DIV/0!</v>
      </c>
      <c r="AZ70" s="171" t="e">
        <f ca="1">ROUND(Mass_2_2!Q56,AX70)</f>
        <v>#VALUE!</v>
      </c>
      <c r="BA70" s="171" t="e">
        <f ca="1">ROUND(Mass_2_2!R56,AX70)</f>
        <v>#VALUE!</v>
      </c>
      <c r="BB70" s="171" t="e">
        <f t="shared" ca="1" si="45"/>
        <v>#VALUE!</v>
      </c>
      <c r="BC70" s="155" t="str">
        <f t="shared" ca="1" si="32"/>
        <v>PASS</v>
      </c>
      <c r="BE70" s="124" t="e">
        <f ca="1">OFFSET(AD$2,MATCH(Mass_2_2!O56,AC$3:AC$13,0),0)</f>
        <v>#N/A</v>
      </c>
      <c r="BF70" s="124" t="e">
        <f>VLOOKUP(Mass_2_2!M56,AC$3:AD$13,2,FALSE)</f>
        <v>#N/A</v>
      </c>
    </row>
    <row r="71" spans="2:58" ht="18" customHeight="1">
      <c r="B71" s="82">
        <v>53</v>
      </c>
      <c r="C71" s="82">
        <f>IF(TYPE(VALUE(Mass_2_2!A57))=16,Mass_2_2!A57,VALUE(Mass_2_2!A57))</f>
        <v>0</v>
      </c>
      <c r="D71" s="127">
        <f>Mass_2_2!B57</f>
        <v>0</v>
      </c>
      <c r="E71" s="127">
        <f>Mass_2_2!C57</f>
        <v>0</v>
      </c>
      <c r="F71" s="127">
        <f>Mass_2_2!D57</f>
        <v>0</v>
      </c>
      <c r="G71" s="127">
        <f>Mass_2_2!E57</f>
        <v>0</v>
      </c>
      <c r="H71" s="82" t="str">
        <f>IF(Mass_2_2!G57="","",Mass_2_2!G57)</f>
        <v/>
      </c>
      <c r="I71" s="127">
        <f>Mass_2_2!H57</f>
        <v>0</v>
      </c>
      <c r="J71" s="127">
        <f>Mass_2_2!I57</f>
        <v>0</v>
      </c>
      <c r="K71" s="83" t="e">
        <f t="shared" ca="1" si="18"/>
        <v>#DIV/0!</v>
      </c>
      <c r="L71" s="174" t="e">
        <f t="shared" ca="1" si="19"/>
        <v>#DIV/0!</v>
      </c>
      <c r="M71" s="134" t="e">
        <f t="shared" ca="1" si="20"/>
        <v>#DIV/0!</v>
      </c>
      <c r="N71" s="82">
        <f>Mass_2_2!A161</f>
        <v>0</v>
      </c>
      <c r="O71" s="82">
        <f>Mass_2_2!B161</f>
        <v>0</v>
      </c>
      <c r="P71" s="82" t="e">
        <f t="shared" si="21"/>
        <v>#DIV/0!</v>
      </c>
      <c r="Q71" s="82">
        <f>Mass_2_2!D161</f>
        <v>0</v>
      </c>
      <c r="R71" s="82">
        <f>Mass_2_2!E161</f>
        <v>0</v>
      </c>
      <c r="S71" s="82">
        <f>Mass_2_2!F161</f>
        <v>0</v>
      </c>
      <c r="T71" s="82">
        <f>Mass_2_2!G161</f>
        <v>0</v>
      </c>
      <c r="U71" s="82" t="e">
        <f t="shared" si="22"/>
        <v>#DIV/0!</v>
      </c>
      <c r="V71" s="82">
        <f>Mass_2_2!H161</f>
        <v>0</v>
      </c>
      <c r="W71" s="82">
        <f>Mass_2_2!I161</f>
        <v>0</v>
      </c>
      <c r="X71" s="82">
        <f>Mass_2_2!J161</f>
        <v>0</v>
      </c>
      <c r="Y71" s="82">
        <f>Mass_2_2!L161</f>
        <v>0</v>
      </c>
      <c r="Z71" s="82">
        <f>Mass_2_2!M161</f>
        <v>0</v>
      </c>
      <c r="AA71" s="82">
        <f>Mass_2_2!M57</f>
        <v>0</v>
      </c>
      <c r="AB71" s="46"/>
      <c r="AC71" s="82" t="b">
        <f>IF(Mass_2_2!A57="",FALSE,TRUE)</f>
        <v>0</v>
      </c>
      <c r="AD71" s="128" t="e">
        <f t="shared" ca="1" si="23"/>
        <v>#DIV/0!</v>
      </c>
      <c r="AE71" s="128" t="e">
        <f t="shared" ca="1" si="24"/>
        <v>#DIV/0!</v>
      </c>
      <c r="AF71" s="82">
        <f t="shared" si="25"/>
        <v>1</v>
      </c>
      <c r="AG71" s="128" t="e">
        <f t="shared" ca="1" si="26"/>
        <v>#DIV/0!</v>
      </c>
      <c r="AH71" s="128" t="e">
        <f t="shared" ca="1" si="27"/>
        <v>#DIV/0!</v>
      </c>
      <c r="AI71" s="82" t="str">
        <f t="shared" ca="1" si="33"/>
        <v>소수점</v>
      </c>
      <c r="AJ71" s="127" t="e">
        <f t="shared" ca="1" si="28"/>
        <v>#DIV/0!</v>
      </c>
      <c r="AK71" s="167" t="e">
        <f t="shared" ca="1" si="34"/>
        <v>#N/A</v>
      </c>
      <c r="AL71" s="167" t="e">
        <f t="shared" ca="1" si="35"/>
        <v>#VALUE!</v>
      </c>
      <c r="AM71" s="82" t="e">
        <f t="shared" ca="1" si="36"/>
        <v>#VALUE!</v>
      </c>
      <c r="AN71" s="82" t="e">
        <f t="shared" ca="1" si="37"/>
        <v>#N/A</v>
      </c>
      <c r="AO71" s="82" t="str">
        <f t="shared" si="38"/>
        <v>0</v>
      </c>
      <c r="AP71" s="82" t="e">
        <f t="shared" ca="1" si="39"/>
        <v>#VALUE!</v>
      </c>
      <c r="AQ71" s="82" t="e">
        <f t="shared" ca="1" si="40"/>
        <v>#DIV/0!</v>
      </c>
      <c r="AR71" s="82" t="e">
        <f t="shared" ca="1" si="29"/>
        <v>#DIV/0!</v>
      </c>
      <c r="AS71" s="82" t="e">
        <f t="shared" ca="1" si="41"/>
        <v>#DIV/0!</v>
      </c>
      <c r="AT71" s="157" t="e">
        <f t="shared" ca="1" si="42"/>
        <v>#DIV/0!</v>
      </c>
      <c r="AU71" s="157" t="e">
        <f t="shared" ca="1" si="30"/>
        <v>#DIV/0!</v>
      </c>
      <c r="AV71" s="157" t="str">
        <f t="shared" ca="1" si="31"/>
        <v/>
      </c>
      <c r="AW71" s="278"/>
      <c r="AX71" s="82" t="e">
        <f t="shared" ca="1" si="43"/>
        <v>#VALUE!</v>
      </c>
      <c r="AY71" s="127" t="e">
        <f t="shared" ca="1" si="44"/>
        <v>#DIV/0!</v>
      </c>
      <c r="AZ71" s="171" t="e">
        <f ca="1">ROUND(Mass_2_2!Q57,AX71)</f>
        <v>#VALUE!</v>
      </c>
      <c r="BA71" s="171" t="e">
        <f ca="1">ROUND(Mass_2_2!R57,AX71)</f>
        <v>#VALUE!</v>
      </c>
      <c r="BB71" s="171" t="e">
        <f t="shared" ca="1" si="45"/>
        <v>#VALUE!</v>
      </c>
      <c r="BC71" s="155" t="str">
        <f t="shared" ca="1" si="32"/>
        <v>PASS</v>
      </c>
      <c r="BE71" s="124" t="e">
        <f ca="1">OFFSET(AD$2,MATCH(Mass_2_2!O57,AC$3:AC$13,0),0)</f>
        <v>#N/A</v>
      </c>
      <c r="BF71" s="124" t="e">
        <f>VLOOKUP(Mass_2_2!M57,AC$3:AD$13,2,FALSE)</f>
        <v>#N/A</v>
      </c>
    </row>
    <row r="72" spans="2:58" ht="18" customHeight="1">
      <c r="B72" s="82">
        <v>54</v>
      </c>
      <c r="C72" s="82">
        <f>IF(TYPE(VALUE(Mass_2_2!A58))=16,Mass_2_2!A58,VALUE(Mass_2_2!A58))</f>
        <v>0</v>
      </c>
      <c r="D72" s="127">
        <f>Mass_2_2!B58</f>
        <v>0</v>
      </c>
      <c r="E72" s="127">
        <f>Mass_2_2!C58</f>
        <v>0</v>
      </c>
      <c r="F72" s="127">
        <f>Mass_2_2!D58</f>
        <v>0</v>
      </c>
      <c r="G72" s="127">
        <f>Mass_2_2!E58</f>
        <v>0</v>
      </c>
      <c r="H72" s="82" t="str">
        <f>IF(Mass_2_2!G58="","",Mass_2_2!G58)</f>
        <v/>
      </c>
      <c r="I72" s="127">
        <f>Mass_2_2!H58</f>
        <v>0</v>
      </c>
      <c r="J72" s="127">
        <f>Mass_2_2!I58</f>
        <v>0</v>
      </c>
      <c r="K72" s="83" t="e">
        <f t="shared" ca="1" si="18"/>
        <v>#DIV/0!</v>
      </c>
      <c r="L72" s="174" t="e">
        <f t="shared" ca="1" si="19"/>
        <v>#DIV/0!</v>
      </c>
      <c r="M72" s="134" t="e">
        <f t="shared" ca="1" si="20"/>
        <v>#DIV/0!</v>
      </c>
      <c r="N72" s="82">
        <f>Mass_2_2!A162</f>
        <v>0</v>
      </c>
      <c r="O72" s="82">
        <f>Mass_2_2!B162</f>
        <v>0</v>
      </c>
      <c r="P72" s="82" t="e">
        <f t="shared" si="21"/>
        <v>#DIV/0!</v>
      </c>
      <c r="Q72" s="82">
        <f>Mass_2_2!D162</f>
        <v>0</v>
      </c>
      <c r="R72" s="82">
        <f>Mass_2_2!E162</f>
        <v>0</v>
      </c>
      <c r="S72" s="82">
        <f>Mass_2_2!F162</f>
        <v>0</v>
      </c>
      <c r="T72" s="82">
        <f>Mass_2_2!G162</f>
        <v>0</v>
      </c>
      <c r="U72" s="82" t="e">
        <f t="shared" si="22"/>
        <v>#DIV/0!</v>
      </c>
      <c r="V72" s="82">
        <f>Mass_2_2!H162</f>
        <v>0</v>
      </c>
      <c r="W72" s="82">
        <f>Mass_2_2!I162</f>
        <v>0</v>
      </c>
      <c r="X72" s="82">
        <f>Mass_2_2!J162</f>
        <v>0</v>
      </c>
      <c r="Y72" s="82">
        <f>Mass_2_2!L162</f>
        <v>0</v>
      </c>
      <c r="Z72" s="82">
        <f>Mass_2_2!M162</f>
        <v>0</v>
      </c>
      <c r="AA72" s="82">
        <f>Mass_2_2!M58</f>
        <v>0</v>
      </c>
      <c r="AB72" s="46"/>
      <c r="AC72" s="82" t="b">
        <f>IF(Mass_2_2!A58="",FALSE,TRUE)</f>
        <v>0</v>
      </c>
      <c r="AD72" s="128" t="e">
        <f t="shared" ca="1" si="23"/>
        <v>#DIV/0!</v>
      </c>
      <c r="AE72" s="128" t="e">
        <f t="shared" ca="1" si="24"/>
        <v>#DIV/0!</v>
      </c>
      <c r="AF72" s="82">
        <f t="shared" si="25"/>
        <v>1</v>
      </c>
      <c r="AG72" s="128" t="e">
        <f t="shared" ca="1" si="26"/>
        <v>#DIV/0!</v>
      </c>
      <c r="AH72" s="128" t="e">
        <f t="shared" ca="1" si="27"/>
        <v>#DIV/0!</v>
      </c>
      <c r="AI72" s="82" t="str">
        <f t="shared" ca="1" si="33"/>
        <v>소수점</v>
      </c>
      <c r="AJ72" s="127" t="e">
        <f t="shared" ca="1" si="28"/>
        <v>#DIV/0!</v>
      </c>
      <c r="AK72" s="167" t="e">
        <f t="shared" ca="1" si="34"/>
        <v>#N/A</v>
      </c>
      <c r="AL72" s="167" t="e">
        <f t="shared" ca="1" si="35"/>
        <v>#VALUE!</v>
      </c>
      <c r="AM72" s="82" t="e">
        <f t="shared" ca="1" si="36"/>
        <v>#VALUE!</v>
      </c>
      <c r="AN72" s="82" t="e">
        <f t="shared" ca="1" si="37"/>
        <v>#N/A</v>
      </c>
      <c r="AO72" s="82" t="str">
        <f t="shared" si="38"/>
        <v>0</v>
      </c>
      <c r="AP72" s="82" t="e">
        <f t="shared" ca="1" si="39"/>
        <v>#VALUE!</v>
      </c>
      <c r="AQ72" s="82" t="e">
        <f t="shared" ca="1" si="40"/>
        <v>#DIV/0!</v>
      </c>
      <c r="AR72" s="82" t="e">
        <f t="shared" ca="1" si="29"/>
        <v>#DIV/0!</v>
      </c>
      <c r="AS72" s="82" t="e">
        <f t="shared" ca="1" si="41"/>
        <v>#DIV/0!</v>
      </c>
      <c r="AT72" s="157" t="e">
        <f t="shared" ca="1" si="42"/>
        <v>#DIV/0!</v>
      </c>
      <c r="AU72" s="157" t="e">
        <f t="shared" ca="1" si="30"/>
        <v>#DIV/0!</v>
      </c>
      <c r="AV72" s="157" t="str">
        <f t="shared" ca="1" si="31"/>
        <v/>
      </c>
      <c r="AW72" s="278"/>
      <c r="AX72" s="82" t="e">
        <f t="shared" ca="1" si="43"/>
        <v>#VALUE!</v>
      </c>
      <c r="AY72" s="127" t="e">
        <f t="shared" ca="1" si="44"/>
        <v>#DIV/0!</v>
      </c>
      <c r="AZ72" s="171" t="e">
        <f ca="1">ROUND(Mass_2_2!Q58,AX72)</f>
        <v>#VALUE!</v>
      </c>
      <c r="BA72" s="171" t="e">
        <f ca="1">ROUND(Mass_2_2!R58,AX72)</f>
        <v>#VALUE!</v>
      </c>
      <c r="BB72" s="171" t="e">
        <f t="shared" ca="1" si="45"/>
        <v>#VALUE!</v>
      </c>
      <c r="BC72" s="155" t="str">
        <f t="shared" ca="1" si="32"/>
        <v>PASS</v>
      </c>
      <c r="BE72" s="124" t="e">
        <f ca="1">OFFSET(AD$2,MATCH(Mass_2_2!O58,AC$3:AC$13,0),0)</f>
        <v>#N/A</v>
      </c>
      <c r="BF72" s="124" t="e">
        <f>VLOOKUP(Mass_2_2!M58,AC$3:AD$13,2,FALSE)</f>
        <v>#N/A</v>
      </c>
    </row>
    <row r="73" spans="2:58" ht="18" customHeight="1">
      <c r="B73" s="82">
        <v>55</v>
      </c>
      <c r="C73" s="82">
        <f>IF(TYPE(VALUE(Mass_2_2!A59))=16,Mass_2_2!A59,VALUE(Mass_2_2!A59))</f>
        <v>0</v>
      </c>
      <c r="D73" s="127">
        <f>Mass_2_2!B59</f>
        <v>0</v>
      </c>
      <c r="E73" s="127">
        <f>Mass_2_2!C59</f>
        <v>0</v>
      </c>
      <c r="F73" s="127">
        <f>Mass_2_2!D59</f>
        <v>0</v>
      </c>
      <c r="G73" s="127">
        <f>Mass_2_2!E59</f>
        <v>0</v>
      </c>
      <c r="H73" s="82" t="str">
        <f>IF(Mass_2_2!G59="","",Mass_2_2!G59)</f>
        <v/>
      </c>
      <c r="I73" s="127">
        <f>Mass_2_2!H59</f>
        <v>0</v>
      </c>
      <c r="J73" s="127">
        <f>Mass_2_2!I59</f>
        <v>0</v>
      </c>
      <c r="K73" s="83" t="e">
        <f t="shared" ca="1" si="18"/>
        <v>#DIV/0!</v>
      </c>
      <c r="L73" s="174" t="e">
        <f t="shared" ca="1" si="19"/>
        <v>#DIV/0!</v>
      </c>
      <c r="M73" s="134" t="e">
        <f t="shared" ca="1" si="20"/>
        <v>#DIV/0!</v>
      </c>
      <c r="N73" s="82">
        <f>Mass_2_2!A163</f>
        <v>0</v>
      </c>
      <c r="O73" s="82">
        <f>Mass_2_2!B163</f>
        <v>0</v>
      </c>
      <c r="P73" s="82" t="e">
        <f t="shared" si="21"/>
        <v>#DIV/0!</v>
      </c>
      <c r="Q73" s="82">
        <f>Mass_2_2!D163</f>
        <v>0</v>
      </c>
      <c r="R73" s="82">
        <f>Mass_2_2!E163</f>
        <v>0</v>
      </c>
      <c r="S73" s="82">
        <f>Mass_2_2!F163</f>
        <v>0</v>
      </c>
      <c r="T73" s="82">
        <f>Mass_2_2!G163</f>
        <v>0</v>
      </c>
      <c r="U73" s="82" t="e">
        <f t="shared" si="22"/>
        <v>#DIV/0!</v>
      </c>
      <c r="V73" s="82">
        <f>Mass_2_2!H163</f>
        <v>0</v>
      </c>
      <c r="W73" s="82">
        <f>Mass_2_2!I163</f>
        <v>0</v>
      </c>
      <c r="X73" s="82">
        <f>Mass_2_2!J163</f>
        <v>0</v>
      </c>
      <c r="Y73" s="82">
        <f>Mass_2_2!L163</f>
        <v>0</v>
      </c>
      <c r="Z73" s="82">
        <f>Mass_2_2!M163</f>
        <v>0</v>
      </c>
      <c r="AA73" s="82">
        <f>Mass_2_2!M59</f>
        <v>0</v>
      </c>
      <c r="AB73" s="46"/>
      <c r="AC73" s="82" t="b">
        <f>IF(Mass_2_2!A59="",FALSE,TRUE)</f>
        <v>0</v>
      </c>
      <c r="AD73" s="128" t="e">
        <f t="shared" ca="1" si="23"/>
        <v>#DIV/0!</v>
      </c>
      <c r="AE73" s="128" t="e">
        <f t="shared" ca="1" si="24"/>
        <v>#DIV/0!</v>
      </c>
      <c r="AF73" s="82">
        <f t="shared" si="25"/>
        <v>1</v>
      </c>
      <c r="AG73" s="128" t="e">
        <f t="shared" ca="1" si="26"/>
        <v>#DIV/0!</v>
      </c>
      <c r="AH73" s="128" t="e">
        <f t="shared" ca="1" si="27"/>
        <v>#DIV/0!</v>
      </c>
      <c r="AI73" s="82" t="str">
        <f t="shared" ca="1" si="33"/>
        <v>소수점</v>
      </c>
      <c r="AJ73" s="127" t="e">
        <f t="shared" ca="1" si="28"/>
        <v>#DIV/0!</v>
      </c>
      <c r="AK73" s="167" t="e">
        <f t="shared" ca="1" si="34"/>
        <v>#N/A</v>
      </c>
      <c r="AL73" s="167" t="e">
        <f t="shared" ca="1" si="35"/>
        <v>#VALUE!</v>
      </c>
      <c r="AM73" s="82" t="e">
        <f t="shared" ca="1" si="36"/>
        <v>#VALUE!</v>
      </c>
      <c r="AN73" s="82" t="e">
        <f t="shared" ca="1" si="37"/>
        <v>#N/A</v>
      </c>
      <c r="AO73" s="82" t="str">
        <f t="shared" si="38"/>
        <v>0</v>
      </c>
      <c r="AP73" s="82" t="e">
        <f t="shared" ca="1" si="39"/>
        <v>#VALUE!</v>
      </c>
      <c r="AQ73" s="82" t="e">
        <f t="shared" ca="1" si="40"/>
        <v>#DIV/0!</v>
      </c>
      <c r="AR73" s="82" t="e">
        <f t="shared" ca="1" si="29"/>
        <v>#DIV/0!</v>
      </c>
      <c r="AS73" s="82" t="e">
        <f t="shared" ca="1" si="41"/>
        <v>#DIV/0!</v>
      </c>
      <c r="AT73" s="157" t="e">
        <f t="shared" ca="1" si="42"/>
        <v>#DIV/0!</v>
      </c>
      <c r="AU73" s="157" t="e">
        <f t="shared" ca="1" si="30"/>
        <v>#DIV/0!</v>
      </c>
      <c r="AV73" s="157" t="str">
        <f t="shared" ca="1" si="31"/>
        <v/>
      </c>
      <c r="AW73" s="278"/>
      <c r="AX73" s="82" t="e">
        <f t="shared" ca="1" si="43"/>
        <v>#VALUE!</v>
      </c>
      <c r="AY73" s="127" t="e">
        <f t="shared" ca="1" si="44"/>
        <v>#DIV/0!</v>
      </c>
      <c r="AZ73" s="171" t="e">
        <f ca="1">ROUND(Mass_2_2!Q59,AX73)</f>
        <v>#VALUE!</v>
      </c>
      <c r="BA73" s="171" t="e">
        <f ca="1">ROUND(Mass_2_2!R59,AX73)</f>
        <v>#VALUE!</v>
      </c>
      <c r="BB73" s="171" t="e">
        <f t="shared" ca="1" si="45"/>
        <v>#VALUE!</v>
      </c>
      <c r="BC73" s="155" t="str">
        <f t="shared" ca="1" si="32"/>
        <v>PASS</v>
      </c>
      <c r="BE73" s="124" t="e">
        <f ca="1">OFFSET(AD$2,MATCH(Mass_2_2!O59,AC$3:AC$13,0),0)</f>
        <v>#N/A</v>
      </c>
      <c r="BF73" s="124" t="e">
        <f>VLOOKUP(Mass_2_2!M59,AC$3:AD$13,2,FALSE)</f>
        <v>#N/A</v>
      </c>
    </row>
    <row r="74" spans="2:58" ht="18" customHeight="1">
      <c r="B74" s="82">
        <v>56</v>
      </c>
      <c r="C74" s="82">
        <f>IF(TYPE(VALUE(Mass_2_2!A60))=16,Mass_2_2!A60,VALUE(Mass_2_2!A60))</f>
        <v>0</v>
      </c>
      <c r="D74" s="127">
        <f>Mass_2_2!B60</f>
        <v>0</v>
      </c>
      <c r="E74" s="127">
        <f>Mass_2_2!C60</f>
        <v>0</v>
      </c>
      <c r="F74" s="127">
        <f>Mass_2_2!D60</f>
        <v>0</v>
      </c>
      <c r="G74" s="127">
        <f>Mass_2_2!E60</f>
        <v>0</v>
      </c>
      <c r="H74" s="82" t="str">
        <f>IF(Mass_2_2!G60="","",Mass_2_2!G60)</f>
        <v/>
      </c>
      <c r="I74" s="127">
        <f>Mass_2_2!H60</f>
        <v>0</v>
      </c>
      <c r="J74" s="127">
        <f>Mass_2_2!I60</f>
        <v>0</v>
      </c>
      <c r="K74" s="83" t="e">
        <f t="shared" ca="1" si="18"/>
        <v>#DIV/0!</v>
      </c>
      <c r="L74" s="174" t="e">
        <f t="shared" ca="1" si="19"/>
        <v>#DIV/0!</v>
      </c>
      <c r="M74" s="134" t="e">
        <f t="shared" ca="1" si="20"/>
        <v>#DIV/0!</v>
      </c>
      <c r="N74" s="82">
        <f>Mass_2_2!A164</f>
        <v>0</v>
      </c>
      <c r="O74" s="82">
        <f>Mass_2_2!B164</f>
        <v>0</v>
      </c>
      <c r="P74" s="82" t="e">
        <f t="shared" si="21"/>
        <v>#DIV/0!</v>
      </c>
      <c r="Q74" s="82">
        <f>Mass_2_2!D164</f>
        <v>0</v>
      </c>
      <c r="R74" s="82">
        <f>Mass_2_2!E164</f>
        <v>0</v>
      </c>
      <c r="S74" s="82">
        <f>Mass_2_2!F164</f>
        <v>0</v>
      </c>
      <c r="T74" s="82">
        <f>Mass_2_2!G164</f>
        <v>0</v>
      </c>
      <c r="U74" s="82" t="e">
        <f t="shared" si="22"/>
        <v>#DIV/0!</v>
      </c>
      <c r="V74" s="82">
        <f>Mass_2_2!H164</f>
        <v>0</v>
      </c>
      <c r="W74" s="82">
        <f>Mass_2_2!I164</f>
        <v>0</v>
      </c>
      <c r="X74" s="82">
        <f>Mass_2_2!J164</f>
        <v>0</v>
      </c>
      <c r="Y74" s="82">
        <f>Mass_2_2!L164</f>
        <v>0</v>
      </c>
      <c r="Z74" s="82">
        <f>Mass_2_2!M164</f>
        <v>0</v>
      </c>
      <c r="AA74" s="82">
        <f>Mass_2_2!M60</f>
        <v>0</v>
      </c>
      <c r="AB74" s="46"/>
      <c r="AC74" s="82" t="b">
        <f>IF(Mass_2_2!A60="",FALSE,TRUE)</f>
        <v>0</v>
      </c>
      <c r="AD74" s="128" t="e">
        <f t="shared" ca="1" si="23"/>
        <v>#DIV/0!</v>
      </c>
      <c r="AE74" s="128" t="e">
        <f t="shared" ca="1" si="24"/>
        <v>#DIV/0!</v>
      </c>
      <c r="AF74" s="82">
        <f t="shared" si="25"/>
        <v>1</v>
      </c>
      <c r="AG74" s="128" t="e">
        <f t="shared" ca="1" si="26"/>
        <v>#DIV/0!</v>
      </c>
      <c r="AH74" s="128" t="e">
        <f t="shared" ca="1" si="27"/>
        <v>#DIV/0!</v>
      </c>
      <c r="AI74" s="82" t="str">
        <f t="shared" ca="1" si="33"/>
        <v>소수점</v>
      </c>
      <c r="AJ74" s="127" t="e">
        <f t="shared" ca="1" si="28"/>
        <v>#DIV/0!</v>
      </c>
      <c r="AK74" s="167" t="e">
        <f t="shared" ca="1" si="34"/>
        <v>#N/A</v>
      </c>
      <c r="AL74" s="167" t="e">
        <f t="shared" ca="1" si="35"/>
        <v>#VALUE!</v>
      </c>
      <c r="AM74" s="82" t="e">
        <f t="shared" ca="1" si="36"/>
        <v>#VALUE!</v>
      </c>
      <c r="AN74" s="82" t="e">
        <f t="shared" ca="1" si="37"/>
        <v>#N/A</v>
      </c>
      <c r="AO74" s="82" t="str">
        <f t="shared" si="38"/>
        <v>0</v>
      </c>
      <c r="AP74" s="82" t="e">
        <f t="shared" ca="1" si="39"/>
        <v>#VALUE!</v>
      </c>
      <c r="AQ74" s="82" t="e">
        <f t="shared" ca="1" si="40"/>
        <v>#DIV/0!</v>
      </c>
      <c r="AR74" s="82" t="e">
        <f t="shared" ca="1" si="29"/>
        <v>#DIV/0!</v>
      </c>
      <c r="AS74" s="82" t="e">
        <f t="shared" ca="1" si="41"/>
        <v>#DIV/0!</v>
      </c>
      <c r="AT74" s="157" t="e">
        <f t="shared" ca="1" si="42"/>
        <v>#DIV/0!</v>
      </c>
      <c r="AU74" s="157" t="e">
        <f t="shared" ca="1" si="30"/>
        <v>#DIV/0!</v>
      </c>
      <c r="AV74" s="157" t="str">
        <f t="shared" ca="1" si="31"/>
        <v/>
      </c>
      <c r="AW74" s="278"/>
      <c r="AX74" s="82" t="e">
        <f t="shared" ca="1" si="43"/>
        <v>#VALUE!</v>
      </c>
      <c r="AY74" s="127" t="e">
        <f t="shared" ca="1" si="44"/>
        <v>#DIV/0!</v>
      </c>
      <c r="AZ74" s="171" t="e">
        <f ca="1">ROUND(Mass_2_2!Q60,AX74)</f>
        <v>#VALUE!</v>
      </c>
      <c r="BA74" s="171" t="e">
        <f ca="1">ROUND(Mass_2_2!R60,AX74)</f>
        <v>#VALUE!</v>
      </c>
      <c r="BB74" s="171" t="e">
        <f t="shared" ca="1" si="45"/>
        <v>#VALUE!</v>
      </c>
      <c r="BC74" s="155" t="str">
        <f t="shared" ca="1" si="32"/>
        <v>PASS</v>
      </c>
      <c r="BE74" s="124" t="e">
        <f ca="1">OFFSET(AD$2,MATCH(Mass_2_2!O60,AC$3:AC$13,0),0)</f>
        <v>#N/A</v>
      </c>
      <c r="BF74" s="124" t="e">
        <f>VLOOKUP(Mass_2_2!M60,AC$3:AD$13,2,FALSE)</f>
        <v>#N/A</v>
      </c>
    </row>
    <row r="75" spans="2:58" ht="18" customHeight="1">
      <c r="B75" s="82">
        <v>57</v>
      </c>
      <c r="C75" s="82">
        <f>IF(TYPE(VALUE(Mass_2_2!A61))=16,Mass_2_2!A61,VALUE(Mass_2_2!A61))</f>
        <v>0</v>
      </c>
      <c r="D75" s="127">
        <f>Mass_2_2!B61</f>
        <v>0</v>
      </c>
      <c r="E75" s="127">
        <f>Mass_2_2!C61</f>
        <v>0</v>
      </c>
      <c r="F75" s="127">
        <f>Mass_2_2!D61</f>
        <v>0</v>
      </c>
      <c r="G75" s="127">
        <f>Mass_2_2!E61</f>
        <v>0</v>
      </c>
      <c r="H75" s="82" t="str">
        <f>IF(Mass_2_2!G61="","",Mass_2_2!G61)</f>
        <v/>
      </c>
      <c r="I75" s="127">
        <f>Mass_2_2!H61</f>
        <v>0</v>
      </c>
      <c r="J75" s="127">
        <f>Mass_2_2!I61</f>
        <v>0</v>
      </c>
      <c r="K75" s="83" t="e">
        <f t="shared" ca="1" si="18"/>
        <v>#DIV/0!</v>
      </c>
      <c r="L75" s="174" t="e">
        <f t="shared" ca="1" si="19"/>
        <v>#DIV/0!</v>
      </c>
      <c r="M75" s="134" t="e">
        <f t="shared" ca="1" si="20"/>
        <v>#DIV/0!</v>
      </c>
      <c r="N75" s="82">
        <f>Mass_2_2!A165</f>
        <v>0</v>
      </c>
      <c r="O75" s="82">
        <f>Mass_2_2!B165</f>
        <v>0</v>
      </c>
      <c r="P75" s="82" t="e">
        <f t="shared" si="21"/>
        <v>#DIV/0!</v>
      </c>
      <c r="Q75" s="82">
        <f>Mass_2_2!D165</f>
        <v>0</v>
      </c>
      <c r="R75" s="82">
        <f>Mass_2_2!E165</f>
        <v>0</v>
      </c>
      <c r="S75" s="82">
        <f>Mass_2_2!F165</f>
        <v>0</v>
      </c>
      <c r="T75" s="82">
        <f>Mass_2_2!G165</f>
        <v>0</v>
      </c>
      <c r="U75" s="82" t="e">
        <f t="shared" si="22"/>
        <v>#DIV/0!</v>
      </c>
      <c r="V75" s="82">
        <f>Mass_2_2!H165</f>
        <v>0</v>
      </c>
      <c r="W75" s="82">
        <f>Mass_2_2!I165</f>
        <v>0</v>
      </c>
      <c r="X75" s="82">
        <f>Mass_2_2!J165</f>
        <v>0</v>
      </c>
      <c r="Y75" s="82">
        <f>Mass_2_2!L165</f>
        <v>0</v>
      </c>
      <c r="Z75" s="82">
        <f>Mass_2_2!M165</f>
        <v>0</v>
      </c>
      <c r="AA75" s="82">
        <f>Mass_2_2!M61</f>
        <v>0</v>
      </c>
      <c r="AB75" s="46"/>
      <c r="AC75" s="82" t="b">
        <f>IF(Mass_2_2!A61="",FALSE,TRUE)</f>
        <v>0</v>
      </c>
      <c r="AD75" s="128" t="e">
        <f t="shared" ca="1" si="23"/>
        <v>#DIV/0!</v>
      </c>
      <c r="AE75" s="128" t="e">
        <f t="shared" ca="1" si="24"/>
        <v>#DIV/0!</v>
      </c>
      <c r="AF75" s="82">
        <f t="shared" si="25"/>
        <v>1</v>
      </c>
      <c r="AG75" s="128" t="e">
        <f t="shared" ca="1" si="26"/>
        <v>#DIV/0!</v>
      </c>
      <c r="AH75" s="128" t="e">
        <f t="shared" ca="1" si="27"/>
        <v>#DIV/0!</v>
      </c>
      <c r="AI75" s="82" t="str">
        <f t="shared" ca="1" si="33"/>
        <v>소수점</v>
      </c>
      <c r="AJ75" s="127" t="e">
        <f t="shared" ca="1" si="28"/>
        <v>#DIV/0!</v>
      </c>
      <c r="AK75" s="167" t="e">
        <f t="shared" ca="1" si="34"/>
        <v>#N/A</v>
      </c>
      <c r="AL75" s="167" t="e">
        <f t="shared" ca="1" si="35"/>
        <v>#VALUE!</v>
      </c>
      <c r="AM75" s="82" t="e">
        <f t="shared" ca="1" si="36"/>
        <v>#VALUE!</v>
      </c>
      <c r="AN75" s="82" t="e">
        <f t="shared" ca="1" si="37"/>
        <v>#N/A</v>
      </c>
      <c r="AO75" s="82" t="str">
        <f t="shared" si="38"/>
        <v>0</v>
      </c>
      <c r="AP75" s="82" t="e">
        <f t="shared" ca="1" si="39"/>
        <v>#VALUE!</v>
      </c>
      <c r="AQ75" s="82" t="e">
        <f t="shared" ca="1" si="40"/>
        <v>#DIV/0!</v>
      </c>
      <c r="AR75" s="82" t="e">
        <f t="shared" ca="1" si="29"/>
        <v>#DIV/0!</v>
      </c>
      <c r="AS75" s="82" t="e">
        <f t="shared" ca="1" si="41"/>
        <v>#DIV/0!</v>
      </c>
      <c r="AT75" s="157" t="e">
        <f t="shared" ca="1" si="42"/>
        <v>#DIV/0!</v>
      </c>
      <c r="AU75" s="157" t="e">
        <f t="shared" ca="1" si="30"/>
        <v>#DIV/0!</v>
      </c>
      <c r="AV75" s="157" t="str">
        <f t="shared" ca="1" si="31"/>
        <v/>
      </c>
      <c r="AW75" s="278"/>
      <c r="AX75" s="82" t="e">
        <f t="shared" ca="1" si="43"/>
        <v>#VALUE!</v>
      </c>
      <c r="AY75" s="127" t="e">
        <f t="shared" ca="1" si="44"/>
        <v>#DIV/0!</v>
      </c>
      <c r="AZ75" s="171" t="e">
        <f ca="1">ROUND(Mass_2_2!Q61,AX75)</f>
        <v>#VALUE!</v>
      </c>
      <c r="BA75" s="171" t="e">
        <f ca="1">ROUND(Mass_2_2!R61,AX75)</f>
        <v>#VALUE!</v>
      </c>
      <c r="BB75" s="171" t="e">
        <f t="shared" ca="1" si="45"/>
        <v>#VALUE!</v>
      </c>
      <c r="BC75" s="155" t="str">
        <f t="shared" ca="1" si="32"/>
        <v>PASS</v>
      </c>
      <c r="BE75" s="124" t="e">
        <f ca="1">OFFSET(AD$2,MATCH(Mass_2_2!O61,AC$3:AC$13,0),0)</f>
        <v>#N/A</v>
      </c>
      <c r="BF75" s="124" t="e">
        <f>VLOOKUP(Mass_2_2!M61,AC$3:AD$13,2,FALSE)</f>
        <v>#N/A</v>
      </c>
    </row>
    <row r="76" spans="2:58" ht="18" customHeight="1">
      <c r="B76" s="82">
        <v>58</v>
      </c>
      <c r="C76" s="82">
        <f>IF(TYPE(VALUE(Mass_2_2!A62))=16,Mass_2_2!A62,VALUE(Mass_2_2!A62))</f>
        <v>0</v>
      </c>
      <c r="D76" s="127">
        <f>Mass_2_2!B62</f>
        <v>0</v>
      </c>
      <c r="E76" s="127">
        <f>Mass_2_2!C62</f>
        <v>0</v>
      </c>
      <c r="F76" s="127">
        <f>Mass_2_2!D62</f>
        <v>0</v>
      </c>
      <c r="G76" s="127">
        <f>Mass_2_2!E62</f>
        <v>0</v>
      </c>
      <c r="H76" s="82" t="str">
        <f>IF(Mass_2_2!G62="","",Mass_2_2!G62)</f>
        <v/>
      </c>
      <c r="I76" s="127">
        <f>Mass_2_2!H62</f>
        <v>0</v>
      </c>
      <c r="J76" s="127">
        <f>Mass_2_2!I62</f>
        <v>0</v>
      </c>
      <c r="K76" s="83" t="e">
        <f t="shared" ca="1" si="18"/>
        <v>#DIV/0!</v>
      </c>
      <c r="L76" s="174" t="e">
        <f t="shared" ca="1" si="19"/>
        <v>#DIV/0!</v>
      </c>
      <c r="M76" s="134" t="e">
        <f t="shared" ca="1" si="20"/>
        <v>#DIV/0!</v>
      </c>
      <c r="N76" s="82">
        <f>Mass_2_2!A166</f>
        <v>0</v>
      </c>
      <c r="O76" s="82">
        <f>Mass_2_2!B166</f>
        <v>0</v>
      </c>
      <c r="P76" s="82" t="e">
        <f t="shared" si="21"/>
        <v>#DIV/0!</v>
      </c>
      <c r="Q76" s="82">
        <f>Mass_2_2!D166</f>
        <v>0</v>
      </c>
      <c r="R76" s="82">
        <f>Mass_2_2!E166</f>
        <v>0</v>
      </c>
      <c r="S76" s="82">
        <f>Mass_2_2!F166</f>
        <v>0</v>
      </c>
      <c r="T76" s="82">
        <f>Mass_2_2!G166</f>
        <v>0</v>
      </c>
      <c r="U76" s="82" t="e">
        <f t="shared" si="22"/>
        <v>#DIV/0!</v>
      </c>
      <c r="V76" s="82">
        <f>Mass_2_2!H166</f>
        <v>0</v>
      </c>
      <c r="W76" s="82">
        <f>Mass_2_2!I166</f>
        <v>0</v>
      </c>
      <c r="X76" s="82">
        <f>Mass_2_2!J166</f>
        <v>0</v>
      </c>
      <c r="Y76" s="82">
        <f>Mass_2_2!L166</f>
        <v>0</v>
      </c>
      <c r="Z76" s="82">
        <f>Mass_2_2!M166</f>
        <v>0</v>
      </c>
      <c r="AA76" s="82">
        <f>Mass_2_2!M62</f>
        <v>0</v>
      </c>
      <c r="AB76" s="46"/>
      <c r="AC76" s="82" t="b">
        <f>IF(Mass_2_2!A62="",FALSE,TRUE)</f>
        <v>0</v>
      </c>
      <c r="AD76" s="128" t="e">
        <f t="shared" ca="1" si="23"/>
        <v>#DIV/0!</v>
      </c>
      <c r="AE76" s="128" t="e">
        <f t="shared" ca="1" si="24"/>
        <v>#DIV/0!</v>
      </c>
      <c r="AF76" s="82">
        <f t="shared" si="25"/>
        <v>1</v>
      </c>
      <c r="AG76" s="128" t="e">
        <f t="shared" ca="1" si="26"/>
        <v>#DIV/0!</v>
      </c>
      <c r="AH76" s="128" t="e">
        <f t="shared" ca="1" si="27"/>
        <v>#DIV/0!</v>
      </c>
      <c r="AI76" s="82" t="str">
        <f t="shared" ca="1" si="33"/>
        <v>소수점</v>
      </c>
      <c r="AJ76" s="127" t="e">
        <f t="shared" ca="1" si="28"/>
        <v>#DIV/0!</v>
      </c>
      <c r="AK76" s="167" t="e">
        <f t="shared" ca="1" si="34"/>
        <v>#N/A</v>
      </c>
      <c r="AL76" s="167" t="e">
        <f t="shared" ca="1" si="35"/>
        <v>#VALUE!</v>
      </c>
      <c r="AM76" s="82" t="e">
        <f t="shared" ca="1" si="36"/>
        <v>#VALUE!</v>
      </c>
      <c r="AN76" s="82" t="e">
        <f t="shared" ca="1" si="37"/>
        <v>#N/A</v>
      </c>
      <c r="AO76" s="82" t="str">
        <f t="shared" si="38"/>
        <v>0</v>
      </c>
      <c r="AP76" s="82" t="e">
        <f t="shared" ca="1" si="39"/>
        <v>#VALUE!</v>
      </c>
      <c r="AQ76" s="82" t="e">
        <f t="shared" ca="1" si="40"/>
        <v>#DIV/0!</v>
      </c>
      <c r="AR76" s="82" t="e">
        <f t="shared" ca="1" si="29"/>
        <v>#DIV/0!</v>
      </c>
      <c r="AS76" s="82" t="e">
        <f t="shared" ca="1" si="41"/>
        <v>#DIV/0!</v>
      </c>
      <c r="AT76" s="157" t="e">
        <f t="shared" ca="1" si="42"/>
        <v>#DIV/0!</v>
      </c>
      <c r="AU76" s="157" t="e">
        <f t="shared" ca="1" si="30"/>
        <v>#DIV/0!</v>
      </c>
      <c r="AV76" s="157" t="str">
        <f t="shared" ca="1" si="31"/>
        <v/>
      </c>
      <c r="AW76" s="278"/>
      <c r="AX76" s="82" t="e">
        <f t="shared" ca="1" si="43"/>
        <v>#VALUE!</v>
      </c>
      <c r="AY76" s="127" t="e">
        <f t="shared" ca="1" si="44"/>
        <v>#DIV/0!</v>
      </c>
      <c r="AZ76" s="171" t="e">
        <f ca="1">ROUND(Mass_2_2!Q62,AX76)</f>
        <v>#VALUE!</v>
      </c>
      <c r="BA76" s="171" t="e">
        <f ca="1">ROUND(Mass_2_2!R62,AX76)</f>
        <v>#VALUE!</v>
      </c>
      <c r="BB76" s="171" t="e">
        <f t="shared" ca="1" si="45"/>
        <v>#VALUE!</v>
      </c>
      <c r="BC76" s="155" t="str">
        <f t="shared" ca="1" si="32"/>
        <v>PASS</v>
      </c>
      <c r="BE76" s="124" t="e">
        <f ca="1">OFFSET(AD$2,MATCH(Mass_2_2!O62,AC$3:AC$13,0),0)</f>
        <v>#N/A</v>
      </c>
      <c r="BF76" s="124" t="e">
        <f>VLOOKUP(Mass_2_2!M62,AC$3:AD$13,2,FALSE)</f>
        <v>#N/A</v>
      </c>
    </row>
    <row r="77" spans="2:58" ht="18" customHeight="1">
      <c r="B77" s="82">
        <v>59</v>
      </c>
      <c r="C77" s="82">
        <f>IF(TYPE(VALUE(Mass_2_2!A63))=16,Mass_2_2!A63,VALUE(Mass_2_2!A63))</f>
        <v>0</v>
      </c>
      <c r="D77" s="127">
        <f>Mass_2_2!B63</f>
        <v>0</v>
      </c>
      <c r="E77" s="127">
        <f>Mass_2_2!C63</f>
        <v>0</v>
      </c>
      <c r="F77" s="127">
        <f>Mass_2_2!D63</f>
        <v>0</v>
      </c>
      <c r="G77" s="127">
        <f>Mass_2_2!E63</f>
        <v>0</v>
      </c>
      <c r="H77" s="82" t="str">
        <f>IF(Mass_2_2!G63="","",Mass_2_2!G63)</f>
        <v/>
      </c>
      <c r="I77" s="127">
        <f>Mass_2_2!H63</f>
        <v>0</v>
      </c>
      <c r="J77" s="127">
        <f>Mass_2_2!I63</f>
        <v>0</v>
      </c>
      <c r="K77" s="83" t="e">
        <f t="shared" ca="1" si="18"/>
        <v>#DIV/0!</v>
      </c>
      <c r="L77" s="174" t="e">
        <f t="shared" ca="1" si="19"/>
        <v>#DIV/0!</v>
      </c>
      <c r="M77" s="134" t="e">
        <f t="shared" ca="1" si="20"/>
        <v>#DIV/0!</v>
      </c>
      <c r="N77" s="82">
        <f>Mass_2_2!A167</f>
        <v>0</v>
      </c>
      <c r="O77" s="82">
        <f>Mass_2_2!B167</f>
        <v>0</v>
      </c>
      <c r="P77" s="82" t="e">
        <f t="shared" si="21"/>
        <v>#DIV/0!</v>
      </c>
      <c r="Q77" s="82">
        <f>Mass_2_2!D167</f>
        <v>0</v>
      </c>
      <c r="R77" s="82">
        <f>Mass_2_2!E167</f>
        <v>0</v>
      </c>
      <c r="S77" s="82">
        <f>Mass_2_2!F167</f>
        <v>0</v>
      </c>
      <c r="T77" s="82">
        <f>Mass_2_2!G167</f>
        <v>0</v>
      </c>
      <c r="U77" s="82" t="e">
        <f t="shared" si="22"/>
        <v>#DIV/0!</v>
      </c>
      <c r="V77" s="82">
        <f>Mass_2_2!H167</f>
        <v>0</v>
      </c>
      <c r="W77" s="82">
        <f>Mass_2_2!I167</f>
        <v>0</v>
      </c>
      <c r="X77" s="82">
        <f>Mass_2_2!J167</f>
        <v>0</v>
      </c>
      <c r="Y77" s="82">
        <f>Mass_2_2!L167</f>
        <v>0</v>
      </c>
      <c r="Z77" s="82">
        <f>Mass_2_2!M167</f>
        <v>0</v>
      </c>
      <c r="AA77" s="82">
        <f>Mass_2_2!M63</f>
        <v>0</v>
      </c>
      <c r="AB77" s="46"/>
      <c r="AC77" s="82" t="b">
        <f>IF(Mass_2_2!A63="",FALSE,TRUE)</f>
        <v>0</v>
      </c>
      <c r="AD77" s="128" t="e">
        <f t="shared" ca="1" si="23"/>
        <v>#DIV/0!</v>
      </c>
      <c r="AE77" s="128" t="e">
        <f t="shared" ca="1" si="24"/>
        <v>#DIV/0!</v>
      </c>
      <c r="AF77" s="82">
        <f t="shared" si="25"/>
        <v>1</v>
      </c>
      <c r="AG77" s="128" t="e">
        <f t="shared" ca="1" si="26"/>
        <v>#DIV/0!</v>
      </c>
      <c r="AH77" s="128" t="e">
        <f t="shared" ca="1" si="27"/>
        <v>#DIV/0!</v>
      </c>
      <c r="AI77" s="82" t="str">
        <f t="shared" ca="1" si="33"/>
        <v>소수점</v>
      </c>
      <c r="AJ77" s="127" t="e">
        <f t="shared" ca="1" si="28"/>
        <v>#DIV/0!</v>
      </c>
      <c r="AK77" s="167" t="e">
        <f t="shared" ca="1" si="34"/>
        <v>#N/A</v>
      </c>
      <c r="AL77" s="167" t="e">
        <f t="shared" ca="1" si="35"/>
        <v>#VALUE!</v>
      </c>
      <c r="AM77" s="82" t="e">
        <f t="shared" ca="1" si="36"/>
        <v>#VALUE!</v>
      </c>
      <c r="AN77" s="82" t="e">
        <f t="shared" ca="1" si="37"/>
        <v>#N/A</v>
      </c>
      <c r="AO77" s="82" t="str">
        <f t="shared" si="38"/>
        <v>0</v>
      </c>
      <c r="AP77" s="82" t="e">
        <f t="shared" ca="1" si="39"/>
        <v>#VALUE!</v>
      </c>
      <c r="AQ77" s="82" t="e">
        <f t="shared" ca="1" si="40"/>
        <v>#DIV/0!</v>
      </c>
      <c r="AR77" s="82" t="e">
        <f t="shared" ca="1" si="29"/>
        <v>#DIV/0!</v>
      </c>
      <c r="AS77" s="82" t="e">
        <f t="shared" ca="1" si="41"/>
        <v>#DIV/0!</v>
      </c>
      <c r="AT77" s="157" t="e">
        <f t="shared" ca="1" si="42"/>
        <v>#DIV/0!</v>
      </c>
      <c r="AU77" s="157" t="e">
        <f t="shared" ca="1" si="30"/>
        <v>#DIV/0!</v>
      </c>
      <c r="AV77" s="157" t="str">
        <f t="shared" ca="1" si="31"/>
        <v/>
      </c>
      <c r="AW77" s="278"/>
      <c r="AX77" s="82" t="e">
        <f t="shared" ca="1" si="43"/>
        <v>#VALUE!</v>
      </c>
      <c r="AY77" s="127" t="e">
        <f t="shared" ca="1" si="44"/>
        <v>#DIV/0!</v>
      </c>
      <c r="AZ77" s="171" t="e">
        <f ca="1">ROUND(Mass_2_2!Q63,AX77)</f>
        <v>#VALUE!</v>
      </c>
      <c r="BA77" s="171" t="e">
        <f ca="1">ROUND(Mass_2_2!R63,AX77)</f>
        <v>#VALUE!</v>
      </c>
      <c r="BB77" s="171" t="e">
        <f t="shared" ca="1" si="45"/>
        <v>#VALUE!</v>
      </c>
      <c r="BC77" s="155" t="str">
        <f t="shared" ca="1" si="32"/>
        <v>PASS</v>
      </c>
      <c r="BE77" s="124" t="e">
        <f ca="1">OFFSET(AD$2,MATCH(Mass_2_2!O63,AC$3:AC$13,0),0)</f>
        <v>#N/A</v>
      </c>
      <c r="BF77" s="124" t="e">
        <f>VLOOKUP(Mass_2_2!M63,AC$3:AD$13,2,FALSE)</f>
        <v>#N/A</v>
      </c>
    </row>
    <row r="78" spans="2:58" ht="18" customHeight="1">
      <c r="B78" s="82">
        <v>60</v>
      </c>
      <c r="C78" s="82">
        <f>IF(TYPE(VALUE(Mass_2_2!A64))=16,Mass_2_2!A64,VALUE(Mass_2_2!A64))</f>
        <v>0</v>
      </c>
      <c r="D78" s="127">
        <f>Mass_2_2!B64</f>
        <v>0</v>
      </c>
      <c r="E78" s="127">
        <f>Mass_2_2!C64</f>
        <v>0</v>
      </c>
      <c r="F78" s="127">
        <f>Mass_2_2!D64</f>
        <v>0</v>
      </c>
      <c r="G78" s="127">
        <f>Mass_2_2!E64</f>
        <v>0</v>
      </c>
      <c r="H78" s="82" t="str">
        <f>IF(Mass_2_2!G64="","",Mass_2_2!G64)</f>
        <v/>
      </c>
      <c r="I78" s="127">
        <f>Mass_2_2!H64</f>
        <v>0</v>
      </c>
      <c r="J78" s="127">
        <f>Mass_2_2!I64</f>
        <v>0</v>
      </c>
      <c r="K78" s="83" t="e">
        <f t="shared" ca="1" si="18"/>
        <v>#DIV/0!</v>
      </c>
      <c r="L78" s="174" t="e">
        <f t="shared" ca="1" si="19"/>
        <v>#DIV/0!</v>
      </c>
      <c r="M78" s="134" t="e">
        <f t="shared" ca="1" si="20"/>
        <v>#DIV/0!</v>
      </c>
      <c r="N78" s="82">
        <f>Mass_2_2!A168</f>
        <v>0</v>
      </c>
      <c r="O78" s="82">
        <f>Mass_2_2!B168</f>
        <v>0</v>
      </c>
      <c r="P78" s="82" t="e">
        <f t="shared" si="21"/>
        <v>#DIV/0!</v>
      </c>
      <c r="Q78" s="82">
        <f>Mass_2_2!D168</f>
        <v>0</v>
      </c>
      <c r="R78" s="82">
        <f>Mass_2_2!E168</f>
        <v>0</v>
      </c>
      <c r="S78" s="82">
        <f>Mass_2_2!F168</f>
        <v>0</v>
      </c>
      <c r="T78" s="82">
        <f>Mass_2_2!G168</f>
        <v>0</v>
      </c>
      <c r="U78" s="82" t="e">
        <f t="shared" si="22"/>
        <v>#DIV/0!</v>
      </c>
      <c r="V78" s="82">
        <f>Mass_2_2!H168</f>
        <v>0</v>
      </c>
      <c r="W78" s="82">
        <f>Mass_2_2!I168</f>
        <v>0</v>
      </c>
      <c r="X78" s="82">
        <f>Mass_2_2!J168</f>
        <v>0</v>
      </c>
      <c r="Y78" s="82">
        <f>Mass_2_2!L168</f>
        <v>0</v>
      </c>
      <c r="Z78" s="82">
        <f>Mass_2_2!M168</f>
        <v>0</v>
      </c>
      <c r="AA78" s="82">
        <f>Mass_2_2!M64</f>
        <v>0</v>
      </c>
      <c r="AB78" s="46"/>
      <c r="AC78" s="82" t="b">
        <f>IF(Mass_2_2!A64="",FALSE,TRUE)</f>
        <v>0</v>
      </c>
      <c r="AD78" s="128" t="e">
        <f t="shared" ca="1" si="23"/>
        <v>#DIV/0!</v>
      </c>
      <c r="AE78" s="128" t="e">
        <f t="shared" ca="1" si="24"/>
        <v>#DIV/0!</v>
      </c>
      <c r="AF78" s="82">
        <f t="shared" si="25"/>
        <v>1</v>
      </c>
      <c r="AG78" s="128" t="e">
        <f t="shared" ca="1" si="26"/>
        <v>#DIV/0!</v>
      </c>
      <c r="AH78" s="128" t="e">
        <f t="shared" ca="1" si="27"/>
        <v>#DIV/0!</v>
      </c>
      <c r="AI78" s="82" t="str">
        <f t="shared" ca="1" si="33"/>
        <v>소수점</v>
      </c>
      <c r="AJ78" s="127" t="e">
        <f t="shared" ca="1" si="28"/>
        <v>#DIV/0!</v>
      </c>
      <c r="AK78" s="167" t="e">
        <f t="shared" ca="1" si="34"/>
        <v>#N/A</v>
      </c>
      <c r="AL78" s="167" t="e">
        <f t="shared" ca="1" si="35"/>
        <v>#VALUE!</v>
      </c>
      <c r="AM78" s="82" t="e">
        <f t="shared" ca="1" si="36"/>
        <v>#VALUE!</v>
      </c>
      <c r="AN78" s="82" t="e">
        <f t="shared" ca="1" si="37"/>
        <v>#N/A</v>
      </c>
      <c r="AO78" s="82" t="str">
        <f t="shared" si="38"/>
        <v>0</v>
      </c>
      <c r="AP78" s="82" t="e">
        <f t="shared" ca="1" si="39"/>
        <v>#VALUE!</v>
      </c>
      <c r="AQ78" s="82" t="e">
        <f t="shared" ca="1" si="40"/>
        <v>#DIV/0!</v>
      </c>
      <c r="AR78" s="82" t="e">
        <f t="shared" ca="1" si="29"/>
        <v>#DIV/0!</v>
      </c>
      <c r="AS78" s="82" t="e">
        <f t="shared" ca="1" si="41"/>
        <v>#DIV/0!</v>
      </c>
      <c r="AT78" s="157" t="e">
        <f t="shared" ca="1" si="42"/>
        <v>#DIV/0!</v>
      </c>
      <c r="AU78" s="157" t="e">
        <f t="shared" ca="1" si="30"/>
        <v>#DIV/0!</v>
      </c>
      <c r="AV78" s="157" t="str">
        <f t="shared" ca="1" si="31"/>
        <v/>
      </c>
      <c r="AW78" s="278"/>
      <c r="AX78" s="82" t="e">
        <f t="shared" ca="1" si="43"/>
        <v>#VALUE!</v>
      </c>
      <c r="AY78" s="127" t="e">
        <f t="shared" ca="1" si="44"/>
        <v>#DIV/0!</v>
      </c>
      <c r="AZ78" s="171" t="e">
        <f ca="1">ROUND(Mass_2_2!Q64,AX78)</f>
        <v>#VALUE!</v>
      </c>
      <c r="BA78" s="171" t="e">
        <f ca="1">ROUND(Mass_2_2!R64,AX78)</f>
        <v>#VALUE!</v>
      </c>
      <c r="BB78" s="171" t="e">
        <f t="shared" ca="1" si="45"/>
        <v>#VALUE!</v>
      </c>
      <c r="BC78" s="155" t="str">
        <f t="shared" ca="1" si="32"/>
        <v>PASS</v>
      </c>
      <c r="BE78" s="124" t="e">
        <f ca="1">OFFSET(AD$2,MATCH(Mass_2_2!O64,AC$3:AC$13,0),0)</f>
        <v>#N/A</v>
      </c>
      <c r="BF78" s="124" t="e">
        <f>VLOOKUP(Mass_2_2!M64,AC$3:AD$13,2,FALSE)</f>
        <v>#N/A</v>
      </c>
    </row>
    <row r="79" spans="2:58" ht="18" customHeight="1">
      <c r="B79" s="82">
        <v>61</v>
      </c>
      <c r="C79" s="82">
        <f>IF(TYPE(VALUE(Mass_2_2!A65))=16,Mass_2_2!A65,VALUE(Mass_2_2!A65))</f>
        <v>0</v>
      </c>
      <c r="D79" s="127">
        <f>Mass_2_2!B65</f>
        <v>0</v>
      </c>
      <c r="E79" s="127">
        <f>Mass_2_2!C65</f>
        <v>0</v>
      </c>
      <c r="F79" s="127">
        <f>Mass_2_2!D65</f>
        <v>0</v>
      </c>
      <c r="G79" s="127">
        <f>Mass_2_2!E65</f>
        <v>0</v>
      </c>
      <c r="H79" s="82" t="str">
        <f>IF(Mass_2_2!G65="","",Mass_2_2!G65)</f>
        <v/>
      </c>
      <c r="I79" s="127">
        <f>Mass_2_2!H65</f>
        <v>0</v>
      </c>
      <c r="J79" s="127">
        <f>Mass_2_2!I65</f>
        <v>0</v>
      </c>
      <c r="K79" s="83" t="e">
        <f t="shared" ca="1" si="18"/>
        <v>#DIV/0!</v>
      </c>
      <c r="L79" s="174" t="e">
        <f t="shared" ca="1" si="19"/>
        <v>#DIV/0!</v>
      </c>
      <c r="M79" s="134" t="e">
        <f t="shared" ca="1" si="20"/>
        <v>#DIV/0!</v>
      </c>
      <c r="N79" s="82">
        <f>Mass_2_2!A169</f>
        <v>0</v>
      </c>
      <c r="O79" s="82">
        <f>Mass_2_2!B169</f>
        <v>0</v>
      </c>
      <c r="P79" s="82" t="e">
        <f t="shared" si="21"/>
        <v>#DIV/0!</v>
      </c>
      <c r="Q79" s="82">
        <f>Mass_2_2!D169</f>
        <v>0</v>
      </c>
      <c r="R79" s="82">
        <f>Mass_2_2!E169</f>
        <v>0</v>
      </c>
      <c r="S79" s="82">
        <f>Mass_2_2!F169</f>
        <v>0</v>
      </c>
      <c r="T79" s="82">
        <f>Mass_2_2!G169</f>
        <v>0</v>
      </c>
      <c r="U79" s="82" t="e">
        <f t="shared" si="22"/>
        <v>#DIV/0!</v>
      </c>
      <c r="V79" s="82">
        <f>Mass_2_2!H169</f>
        <v>0</v>
      </c>
      <c r="W79" s="82">
        <f>Mass_2_2!I169</f>
        <v>0</v>
      </c>
      <c r="X79" s="82">
        <f>Mass_2_2!J169</f>
        <v>0</v>
      </c>
      <c r="Y79" s="82">
        <f>Mass_2_2!L169</f>
        <v>0</v>
      </c>
      <c r="Z79" s="82">
        <f>Mass_2_2!M169</f>
        <v>0</v>
      </c>
      <c r="AA79" s="82">
        <f>Mass_2_2!M65</f>
        <v>0</v>
      </c>
      <c r="AB79" s="46"/>
      <c r="AC79" s="82" t="b">
        <f>IF(Mass_2_2!A65="",FALSE,TRUE)</f>
        <v>0</v>
      </c>
      <c r="AD79" s="128" t="e">
        <f t="shared" ca="1" si="23"/>
        <v>#DIV/0!</v>
      </c>
      <c r="AE79" s="128" t="e">
        <f t="shared" ca="1" si="24"/>
        <v>#DIV/0!</v>
      </c>
      <c r="AF79" s="82">
        <f t="shared" si="25"/>
        <v>1</v>
      </c>
      <c r="AG79" s="128" t="e">
        <f t="shared" ca="1" si="26"/>
        <v>#DIV/0!</v>
      </c>
      <c r="AH79" s="128" t="e">
        <f t="shared" ca="1" si="27"/>
        <v>#DIV/0!</v>
      </c>
      <c r="AI79" s="82" t="str">
        <f t="shared" ca="1" si="33"/>
        <v>소수점</v>
      </c>
      <c r="AJ79" s="127" t="e">
        <f t="shared" ca="1" si="28"/>
        <v>#DIV/0!</v>
      </c>
      <c r="AK79" s="167" t="e">
        <f t="shared" ca="1" si="34"/>
        <v>#N/A</v>
      </c>
      <c r="AL79" s="167" t="e">
        <f t="shared" ca="1" si="35"/>
        <v>#VALUE!</v>
      </c>
      <c r="AM79" s="82" t="e">
        <f t="shared" ca="1" si="36"/>
        <v>#VALUE!</v>
      </c>
      <c r="AN79" s="82" t="e">
        <f t="shared" ca="1" si="37"/>
        <v>#N/A</v>
      </c>
      <c r="AO79" s="82" t="str">
        <f t="shared" si="38"/>
        <v>0</v>
      </c>
      <c r="AP79" s="82" t="e">
        <f t="shared" ca="1" si="39"/>
        <v>#VALUE!</v>
      </c>
      <c r="AQ79" s="82" t="e">
        <f t="shared" ca="1" si="40"/>
        <v>#DIV/0!</v>
      </c>
      <c r="AR79" s="82" t="e">
        <f t="shared" ca="1" si="29"/>
        <v>#DIV/0!</v>
      </c>
      <c r="AS79" s="82" t="e">
        <f t="shared" ca="1" si="41"/>
        <v>#DIV/0!</v>
      </c>
      <c r="AT79" s="157" t="e">
        <f t="shared" ca="1" si="42"/>
        <v>#DIV/0!</v>
      </c>
      <c r="AU79" s="157" t="e">
        <f t="shared" ca="1" si="30"/>
        <v>#DIV/0!</v>
      </c>
      <c r="AV79" s="157" t="str">
        <f t="shared" ca="1" si="31"/>
        <v/>
      </c>
      <c r="AW79" s="278"/>
      <c r="AX79" s="82" t="e">
        <f t="shared" ca="1" si="43"/>
        <v>#VALUE!</v>
      </c>
      <c r="AY79" s="127" t="e">
        <f t="shared" ca="1" si="44"/>
        <v>#DIV/0!</v>
      </c>
      <c r="AZ79" s="171" t="e">
        <f ca="1">ROUND(Mass_2_2!Q65,AX79)</f>
        <v>#VALUE!</v>
      </c>
      <c r="BA79" s="171" t="e">
        <f ca="1">ROUND(Mass_2_2!R65,AX79)</f>
        <v>#VALUE!</v>
      </c>
      <c r="BB79" s="171" t="e">
        <f t="shared" ca="1" si="45"/>
        <v>#VALUE!</v>
      </c>
      <c r="BC79" s="155" t="str">
        <f t="shared" ca="1" si="32"/>
        <v>PASS</v>
      </c>
      <c r="BE79" s="124" t="e">
        <f ca="1">OFFSET(AD$2,MATCH(Mass_2_2!O65,AC$3:AC$13,0),0)</f>
        <v>#N/A</v>
      </c>
      <c r="BF79" s="124" t="e">
        <f>VLOOKUP(Mass_2_2!M65,AC$3:AD$13,2,FALSE)</f>
        <v>#N/A</v>
      </c>
    </row>
    <row r="80" spans="2:58" ht="18" customHeight="1">
      <c r="B80" s="82">
        <v>62</v>
      </c>
      <c r="C80" s="82">
        <f>IF(TYPE(VALUE(Mass_2_2!A66))=16,Mass_2_2!A66,VALUE(Mass_2_2!A66))</f>
        <v>0</v>
      </c>
      <c r="D80" s="127">
        <f>Mass_2_2!B66</f>
        <v>0</v>
      </c>
      <c r="E80" s="127">
        <f>Mass_2_2!C66</f>
        <v>0</v>
      </c>
      <c r="F80" s="127">
        <f>Mass_2_2!D66</f>
        <v>0</v>
      </c>
      <c r="G80" s="127">
        <f>Mass_2_2!E66</f>
        <v>0</v>
      </c>
      <c r="H80" s="82" t="str">
        <f>IF(Mass_2_2!G66="","",Mass_2_2!G66)</f>
        <v/>
      </c>
      <c r="I80" s="127">
        <f>Mass_2_2!H66</f>
        <v>0</v>
      </c>
      <c r="J80" s="127">
        <f>Mass_2_2!I66</f>
        <v>0</v>
      </c>
      <c r="K80" s="83" t="e">
        <f t="shared" ca="1" si="18"/>
        <v>#DIV/0!</v>
      </c>
      <c r="L80" s="174" t="e">
        <f t="shared" ca="1" si="19"/>
        <v>#DIV/0!</v>
      </c>
      <c r="M80" s="134" t="e">
        <f t="shared" ca="1" si="20"/>
        <v>#DIV/0!</v>
      </c>
      <c r="N80" s="82">
        <f>Mass_2_2!A170</f>
        <v>0</v>
      </c>
      <c r="O80" s="82">
        <f>Mass_2_2!B170</f>
        <v>0</v>
      </c>
      <c r="P80" s="82" t="e">
        <f t="shared" si="21"/>
        <v>#DIV/0!</v>
      </c>
      <c r="Q80" s="82">
        <f>Mass_2_2!D170</f>
        <v>0</v>
      </c>
      <c r="R80" s="82">
        <f>Mass_2_2!E170</f>
        <v>0</v>
      </c>
      <c r="S80" s="82">
        <f>Mass_2_2!F170</f>
        <v>0</v>
      </c>
      <c r="T80" s="82">
        <f>Mass_2_2!G170</f>
        <v>0</v>
      </c>
      <c r="U80" s="82" t="e">
        <f t="shared" si="22"/>
        <v>#DIV/0!</v>
      </c>
      <c r="V80" s="82">
        <f>Mass_2_2!H170</f>
        <v>0</v>
      </c>
      <c r="W80" s="82">
        <f>Mass_2_2!I170</f>
        <v>0</v>
      </c>
      <c r="X80" s="82">
        <f>Mass_2_2!J170</f>
        <v>0</v>
      </c>
      <c r="Y80" s="82">
        <f>Mass_2_2!L170</f>
        <v>0</v>
      </c>
      <c r="Z80" s="82">
        <f>Mass_2_2!M170</f>
        <v>0</v>
      </c>
      <c r="AA80" s="82">
        <f>Mass_2_2!M66</f>
        <v>0</v>
      </c>
      <c r="AB80" s="46"/>
      <c r="AC80" s="82" t="b">
        <f>IF(Mass_2_2!A66="",FALSE,TRUE)</f>
        <v>0</v>
      </c>
      <c r="AD80" s="128" t="e">
        <f t="shared" ca="1" si="23"/>
        <v>#DIV/0!</v>
      </c>
      <c r="AE80" s="128" t="e">
        <f t="shared" ca="1" si="24"/>
        <v>#DIV/0!</v>
      </c>
      <c r="AF80" s="82">
        <f t="shared" si="25"/>
        <v>1</v>
      </c>
      <c r="AG80" s="128" t="e">
        <f t="shared" ca="1" si="26"/>
        <v>#DIV/0!</v>
      </c>
      <c r="AH80" s="128" t="e">
        <f t="shared" ca="1" si="27"/>
        <v>#DIV/0!</v>
      </c>
      <c r="AI80" s="82" t="str">
        <f t="shared" ca="1" si="33"/>
        <v>소수점</v>
      </c>
      <c r="AJ80" s="127" t="e">
        <f t="shared" ca="1" si="28"/>
        <v>#DIV/0!</v>
      </c>
      <c r="AK80" s="167" t="e">
        <f t="shared" ca="1" si="34"/>
        <v>#N/A</v>
      </c>
      <c r="AL80" s="167" t="e">
        <f t="shared" ca="1" si="35"/>
        <v>#VALUE!</v>
      </c>
      <c r="AM80" s="82" t="e">
        <f t="shared" ca="1" si="36"/>
        <v>#VALUE!</v>
      </c>
      <c r="AN80" s="82" t="e">
        <f t="shared" ca="1" si="37"/>
        <v>#N/A</v>
      </c>
      <c r="AO80" s="82" t="str">
        <f t="shared" si="38"/>
        <v>0</v>
      </c>
      <c r="AP80" s="82" t="e">
        <f t="shared" ca="1" si="39"/>
        <v>#VALUE!</v>
      </c>
      <c r="AQ80" s="82" t="e">
        <f t="shared" ca="1" si="40"/>
        <v>#DIV/0!</v>
      </c>
      <c r="AR80" s="82" t="e">
        <f t="shared" ca="1" si="29"/>
        <v>#DIV/0!</v>
      </c>
      <c r="AS80" s="82" t="e">
        <f t="shared" ca="1" si="41"/>
        <v>#DIV/0!</v>
      </c>
      <c r="AT80" s="157" t="e">
        <f t="shared" ca="1" si="42"/>
        <v>#DIV/0!</v>
      </c>
      <c r="AU80" s="157" t="e">
        <f t="shared" ca="1" si="30"/>
        <v>#DIV/0!</v>
      </c>
      <c r="AV80" s="157" t="str">
        <f t="shared" ca="1" si="31"/>
        <v/>
      </c>
      <c r="AW80" s="278"/>
      <c r="AX80" s="82" t="e">
        <f t="shared" ca="1" si="43"/>
        <v>#VALUE!</v>
      </c>
      <c r="AY80" s="127" t="e">
        <f t="shared" ca="1" si="44"/>
        <v>#DIV/0!</v>
      </c>
      <c r="AZ80" s="171" t="e">
        <f ca="1">ROUND(Mass_2_2!Q66,AX80)</f>
        <v>#VALUE!</v>
      </c>
      <c r="BA80" s="171" t="e">
        <f ca="1">ROUND(Mass_2_2!R66,AX80)</f>
        <v>#VALUE!</v>
      </c>
      <c r="BB80" s="171" t="e">
        <f t="shared" ca="1" si="45"/>
        <v>#VALUE!</v>
      </c>
      <c r="BC80" s="155" t="str">
        <f t="shared" ca="1" si="32"/>
        <v>PASS</v>
      </c>
      <c r="BE80" s="124" t="e">
        <f ca="1">OFFSET(AD$2,MATCH(Mass_2_2!O66,AC$3:AC$13,0),0)</f>
        <v>#N/A</v>
      </c>
      <c r="BF80" s="124" t="e">
        <f>VLOOKUP(Mass_2_2!M66,AC$3:AD$13,2,FALSE)</f>
        <v>#N/A</v>
      </c>
    </row>
    <row r="81" spans="2:58" ht="18" customHeight="1">
      <c r="B81" s="82">
        <v>63</v>
      </c>
      <c r="C81" s="82">
        <f>IF(TYPE(VALUE(Mass_2_2!A67))=16,Mass_2_2!A67,VALUE(Mass_2_2!A67))</f>
        <v>0</v>
      </c>
      <c r="D81" s="127">
        <f>Mass_2_2!B67</f>
        <v>0</v>
      </c>
      <c r="E81" s="127">
        <f>Mass_2_2!C67</f>
        <v>0</v>
      </c>
      <c r="F81" s="127">
        <f>Mass_2_2!D67</f>
        <v>0</v>
      </c>
      <c r="G81" s="127">
        <f>Mass_2_2!E67</f>
        <v>0</v>
      </c>
      <c r="H81" s="82" t="str">
        <f>IF(Mass_2_2!G67="","",Mass_2_2!G67)</f>
        <v/>
      </c>
      <c r="I81" s="127">
        <f>Mass_2_2!H67</f>
        <v>0</v>
      </c>
      <c r="J81" s="127">
        <f>Mass_2_2!I67</f>
        <v>0</v>
      </c>
      <c r="K81" s="83" t="e">
        <f t="shared" ca="1" si="18"/>
        <v>#DIV/0!</v>
      </c>
      <c r="L81" s="174" t="e">
        <f t="shared" ca="1" si="19"/>
        <v>#DIV/0!</v>
      </c>
      <c r="M81" s="134" t="e">
        <f t="shared" ca="1" si="20"/>
        <v>#DIV/0!</v>
      </c>
      <c r="N81" s="82">
        <f>Mass_2_2!A171</f>
        <v>0</v>
      </c>
      <c r="O81" s="82">
        <f>Mass_2_2!B171</f>
        <v>0</v>
      </c>
      <c r="P81" s="82" t="e">
        <f t="shared" si="21"/>
        <v>#DIV/0!</v>
      </c>
      <c r="Q81" s="82">
        <f>Mass_2_2!D171</f>
        <v>0</v>
      </c>
      <c r="R81" s="82">
        <f>Mass_2_2!E171</f>
        <v>0</v>
      </c>
      <c r="S81" s="82">
        <f>Mass_2_2!F171</f>
        <v>0</v>
      </c>
      <c r="T81" s="82">
        <f>Mass_2_2!G171</f>
        <v>0</v>
      </c>
      <c r="U81" s="82" t="e">
        <f t="shared" si="22"/>
        <v>#DIV/0!</v>
      </c>
      <c r="V81" s="82">
        <f>Mass_2_2!H171</f>
        <v>0</v>
      </c>
      <c r="W81" s="82">
        <f>Mass_2_2!I171</f>
        <v>0</v>
      </c>
      <c r="X81" s="82">
        <f>Mass_2_2!J171</f>
        <v>0</v>
      </c>
      <c r="Y81" s="82">
        <f>Mass_2_2!L171</f>
        <v>0</v>
      </c>
      <c r="Z81" s="82">
        <f>Mass_2_2!M171</f>
        <v>0</v>
      </c>
      <c r="AA81" s="82">
        <f>Mass_2_2!M67</f>
        <v>0</v>
      </c>
      <c r="AB81" s="46"/>
      <c r="AC81" s="82" t="b">
        <f>IF(Mass_2_2!A67="",FALSE,TRUE)</f>
        <v>0</v>
      </c>
      <c r="AD81" s="128" t="e">
        <f t="shared" ca="1" si="23"/>
        <v>#DIV/0!</v>
      </c>
      <c r="AE81" s="128" t="e">
        <f t="shared" ca="1" si="24"/>
        <v>#DIV/0!</v>
      </c>
      <c r="AF81" s="82">
        <f t="shared" si="25"/>
        <v>1</v>
      </c>
      <c r="AG81" s="128" t="e">
        <f t="shared" ca="1" si="26"/>
        <v>#DIV/0!</v>
      </c>
      <c r="AH81" s="128" t="e">
        <f t="shared" ca="1" si="27"/>
        <v>#DIV/0!</v>
      </c>
      <c r="AI81" s="82" t="str">
        <f t="shared" ca="1" si="33"/>
        <v>소수점</v>
      </c>
      <c r="AJ81" s="127" t="e">
        <f t="shared" ca="1" si="28"/>
        <v>#DIV/0!</v>
      </c>
      <c r="AK81" s="167" t="e">
        <f t="shared" ca="1" si="34"/>
        <v>#N/A</v>
      </c>
      <c r="AL81" s="167" t="e">
        <f t="shared" ca="1" si="35"/>
        <v>#VALUE!</v>
      </c>
      <c r="AM81" s="82" t="e">
        <f t="shared" ca="1" si="36"/>
        <v>#VALUE!</v>
      </c>
      <c r="AN81" s="82" t="e">
        <f t="shared" ca="1" si="37"/>
        <v>#N/A</v>
      </c>
      <c r="AO81" s="82" t="str">
        <f t="shared" si="38"/>
        <v>0</v>
      </c>
      <c r="AP81" s="82" t="e">
        <f t="shared" ca="1" si="39"/>
        <v>#VALUE!</v>
      </c>
      <c r="AQ81" s="82" t="e">
        <f t="shared" ca="1" si="40"/>
        <v>#DIV/0!</v>
      </c>
      <c r="AR81" s="82" t="e">
        <f t="shared" ca="1" si="29"/>
        <v>#DIV/0!</v>
      </c>
      <c r="AS81" s="82" t="e">
        <f t="shared" ca="1" si="41"/>
        <v>#DIV/0!</v>
      </c>
      <c r="AT81" s="157" t="e">
        <f t="shared" ca="1" si="42"/>
        <v>#DIV/0!</v>
      </c>
      <c r="AU81" s="157" t="e">
        <f t="shared" ca="1" si="30"/>
        <v>#DIV/0!</v>
      </c>
      <c r="AV81" s="157" t="str">
        <f t="shared" ca="1" si="31"/>
        <v/>
      </c>
      <c r="AW81" s="278"/>
      <c r="AX81" s="82" t="e">
        <f t="shared" ca="1" si="43"/>
        <v>#VALUE!</v>
      </c>
      <c r="AY81" s="127" t="e">
        <f t="shared" ca="1" si="44"/>
        <v>#DIV/0!</v>
      </c>
      <c r="AZ81" s="171" t="e">
        <f ca="1">ROUND(Mass_2_2!Q67,AX81)</f>
        <v>#VALUE!</v>
      </c>
      <c r="BA81" s="171" t="e">
        <f ca="1">ROUND(Mass_2_2!R67,AX81)</f>
        <v>#VALUE!</v>
      </c>
      <c r="BB81" s="171" t="e">
        <f t="shared" ca="1" si="45"/>
        <v>#VALUE!</v>
      </c>
      <c r="BC81" s="155" t="str">
        <f t="shared" ca="1" si="32"/>
        <v>PASS</v>
      </c>
      <c r="BE81" s="124" t="e">
        <f ca="1">OFFSET(AD$2,MATCH(Mass_2_2!O67,AC$3:AC$13,0),0)</f>
        <v>#N/A</v>
      </c>
      <c r="BF81" s="124" t="e">
        <f>VLOOKUP(Mass_2_2!M67,AC$3:AD$13,2,FALSE)</f>
        <v>#N/A</v>
      </c>
    </row>
    <row r="82" spans="2:58" ht="18" customHeight="1">
      <c r="B82" s="82">
        <v>64</v>
      </c>
      <c r="C82" s="82">
        <f>IF(TYPE(VALUE(Mass_2_2!A68))=16,Mass_2_2!A68,VALUE(Mass_2_2!A68))</f>
        <v>0</v>
      </c>
      <c r="D82" s="127">
        <f>Mass_2_2!B68</f>
        <v>0</v>
      </c>
      <c r="E82" s="127">
        <f>Mass_2_2!C68</f>
        <v>0</v>
      </c>
      <c r="F82" s="127">
        <f>Mass_2_2!D68</f>
        <v>0</v>
      </c>
      <c r="G82" s="127">
        <f>Mass_2_2!E68</f>
        <v>0</v>
      </c>
      <c r="H82" s="82" t="str">
        <f>IF(Mass_2_2!G68="","",Mass_2_2!G68)</f>
        <v/>
      </c>
      <c r="I82" s="127">
        <f>Mass_2_2!H68</f>
        <v>0</v>
      </c>
      <c r="J82" s="127">
        <f>Mass_2_2!I68</f>
        <v>0</v>
      </c>
      <c r="K82" s="83" t="e">
        <f t="shared" ca="1" si="18"/>
        <v>#DIV/0!</v>
      </c>
      <c r="L82" s="174" t="e">
        <f t="shared" ca="1" si="19"/>
        <v>#DIV/0!</v>
      </c>
      <c r="M82" s="134" t="e">
        <f t="shared" ca="1" si="20"/>
        <v>#DIV/0!</v>
      </c>
      <c r="N82" s="82">
        <f>Mass_2_2!A172</f>
        <v>0</v>
      </c>
      <c r="O82" s="82">
        <f>Mass_2_2!B172</f>
        <v>0</v>
      </c>
      <c r="P82" s="82" t="e">
        <f t="shared" si="21"/>
        <v>#DIV/0!</v>
      </c>
      <c r="Q82" s="82">
        <f>Mass_2_2!D172</f>
        <v>0</v>
      </c>
      <c r="R82" s="82">
        <f>Mass_2_2!E172</f>
        <v>0</v>
      </c>
      <c r="S82" s="82">
        <f>Mass_2_2!F172</f>
        <v>0</v>
      </c>
      <c r="T82" s="82">
        <f>Mass_2_2!G172</f>
        <v>0</v>
      </c>
      <c r="U82" s="82" t="e">
        <f t="shared" si="22"/>
        <v>#DIV/0!</v>
      </c>
      <c r="V82" s="82">
        <f>Mass_2_2!H172</f>
        <v>0</v>
      </c>
      <c r="W82" s="82">
        <f>Mass_2_2!I172</f>
        <v>0</v>
      </c>
      <c r="X82" s="82">
        <f>Mass_2_2!J172</f>
        <v>0</v>
      </c>
      <c r="Y82" s="82">
        <f>Mass_2_2!L172</f>
        <v>0</v>
      </c>
      <c r="Z82" s="82">
        <f>Mass_2_2!M172</f>
        <v>0</v>
      </c>
      <c r="AA82" s="82">
        <f>Mass_2_2!M68</f>
        <v>0</v>
      </c>
      <c r="AB82" s="46"/>
      <c r="AC82" s="82" t="b">
        <f>IF(Mass_2_2!A68="",FALSE,TRUE)</f>
        <v>0</v>
      </c>
      <c r="AD82" s="128" t="e">
        <f t="shared" ca="1" si="23"/>
        <v>#DIV/0!</v>
      </c>
      <c r="AE82" s="128" t="e">
        <f t="shared" ca="1" si="24"/>
        <v>#DIV/0!</v>
      </c>
      <c r="AF82" s="82">
        <f t="shared" si="25"/>
        <v>1</v>
      </c>
      <c r="AG82" s="128" t="e">
        <f t="shared" ca="1" si="26"/>
        <v>#DIV/0!</v>
      </c>
      <c r="AH82" s="128" t="e">
        <f t="shared" ca="1" si="27"/>
        <v>#DIV/0!</v>
      </c>
      <c r="AI82" s="82" t="str">
        <f t="shared" ref="AI82:AI113" ca="1" si="46">OFFSET(AE$2,COUNTIF(AC$3:AC$13,"&lt;="&amp;AH82)-1,0)</f>
        <v>소수점</v>
      </c>
      <c r="AJ82" s="127" t="e">
        <f t="shared" ca="1" si="28"/>
        <v>#DIV/0!</v>
      </c>
      <c r="AK82" s="167" t="e">
        <f t="shared" ref="AK82:AK117" ca="1" si="47">OFFSET(AG$2,COUNTIF(AF$3:AF$13,"&lt;="&amp;ABS(AD82)),0)&amp;AN82</f>
        <v>#N/A</v>
      </c>
      <c r="AL82" s="167" t="e">
        <f t="shared" ref="AL82:AL117" ca="1" si="48">IF(AF$17=0.001,AN82,OFFSET(AD$2,MATCH(AI82+3,AE$3:AE$13,0),0))</f>
        <v>#VALUE!</v>
      </c>
      <c r="AM82" s="82" t="e">
        <f t="shared" ref="AM82:AM113" ca="1" si="49">OFFSET(AG$2,COUNTIF(AF$3:AF$13,"&lt;="&amp;AJ82),0)&amp;AL82</f>
        <v>#VALUE!</v>
      </c>
      <c r="AN82" s="82" t="e">
        <f t="shared" ref="AN82:AN117" ca="1" si="50">OFFSET(AD$2,MATCH(AI82,AE$3:AE$13,0),0)</f>
        <v>#N/A</v>
      </c>
      <c r="AO82" s="82" t="str">
        <f t="shared" ref="AO82:AO117" si="51">C82&amp;IF(H82="",""," ("&amp;H82&amp;")")</f>
        <v>0</v>
      </c>
      <c r="AP82" s="82" t="e">
        <f t="shared" ref="AP82:AP117" ca="1" si="52">TEXT(F82,AM82)</f>
        <v>#VALUE!</v>
      </c>
      <c r="AQ82" s="82" t="e">
        <f t="shared" ref="AQ82:AQ117" ca="1" si="53">TEXT(AG82,AK82)</f>
        <v>#DIV/0!</v>
      </c>
      <c r="AR82" s="82" t="e">
        <f t="shared" ca="1" si="29"/>
        <v>#DIV/0!</v>
      </c>
      <c r="AS82" s="82" t="e">
        <f t="shared" ref="AS82:AS117" ca="1" si="54">TEXT(M82,AM82)</f>
        <v>#DIV/0!</v>
      </c>
      <c r="AT82" s="157" t="e">
        <f t="shared" ref="AT82:AT113" ca="1" si="55">IF(AB186=1,#DIV/0!,TEXT(AH82,AN82))</f>
        <v>#DIV/0!</v>
      </c>
      <c r="AU82" s="157" t="e">
        <f t="shared" ca="1" si="30"/>
        <v>#DIV/0!</v>
      </c>
      <c r="AV82" s="157" t="str">
        <f t="shared" ca="1" si="31"/>
        <v/>
      </c>
      <c r="AW82" s="278"/>
      <c r="AX82" s="82" t="e">
        <f t="shared" ref="AX82:AX117" ca="1" si="56">IF(AF$17=0.001,AN82,OFFSET(AE$2,MATCH(AI82+3,AE$3:AE$13,0),0))</f>
        <v>#VALUE!</v>
      </c>
      <c r="AY82" s="127" t="e">
        <f t="shared" ref="AY82:AY113" ca="1" si="57">ROUND(M82,AX82)</f>
        <v>#DIV/0!</v>
      </c>
      <c r="AZ82" s="171" t="e">
        <f ca="1">ROUND(Mass_2_2!Q68,AX82)</f>
        <v>#VALUE!</v>
      </c>
      <c r="BA82" s="171" t="e">
        <f ca="1">ROUND(Mass_2_2!R68,AX82)</f>
        <v>#VALUE!</v>
      </c>
      <c r="BB82" s="171" t="e">
        <f t="shared" ref="BB82:BB113" ca="1" si="58">"± "&amp;TEXT((BA82-AZ82)/2,AM82)</f>
        <v>#VALUE!</v>
      </c>
      <c r="BC82" s="155" t="str">
        <f t="shared" ca="1" si="32"/>
        <v>PASS</v>
      </c>
      <c r="BE82" s="124" t="e">
        <f ca="1">OFFSET(AD$2,MATCH(Mass_2_2!O68,AC$3:AC$13,0),0)</f>
        <v>#N/A</v>
      </c>
      <c r="BF82" s="124" t="e">
        <f>VLOOKUP(Mass_2_2!M68,AC$3:AD$13,2,FALSE)</f>
        <v>#N/A</v>
      </c>
    </row>
    <row r="83" spans="2:58" ht="18" customHeight="1">
      <c r="B83" s="82">
        <v>65</v>
      </c>
      <c r="C83" s="82">
        <f>IF(TYPE(VALUE(Mass_2_2!A69))=16,Mass_2_2!A69,VALUE(Mass_2_2!A69))</f>
        <v>0</v>
      </c>
      <c r="D83" s="127">
        <f>Mass_2_2!B69</f>
        <v>0</v>
      </c>
      <c r="E83" s="127">
        <f>Mass_2_2!C69</f>
        <v>0</v>
      </c>
      <c r="F83" s="127">
        <f>Mass_2_2!D69</f>
        <v>0</v>
      </c>
      <c r="G83" s="127">
        <f>Mass_2_2!E69</f>
        <v>0</v>
      </c>
      <c r="H83" s="82" t="str">
        <f>IF(Mass_2_2!G69="","",Mass_2_2!G69)</f>
        <v/>
      </c>
      <c r="I83" s="127">
        <f>Mass_2_2!H69</f>
        <v>0</v>
      </c>
      <c r="J83" s="127">
        <f>Mass_2_2!I69</f>
        <v>0</v>
      </c>
      <c r="K83" s="83" t="e">
        <f t="shared" ref="K83:K117" ca="1" si="59">OFFSET($C$240,0,B83*3)</f>
        <v>#DIV/0!</v>
      </c>
      <c r="L83" s="174" t="e">
        <f t="shared" ref="L83:L117" ca="1" si="60">(P83*(1-E$13/R83)-K83*(1-E$13/W83))/(1-E$13/I83)</f>
        <v>#DIV/0!</v>
      </c>
      <c r="M83" s="134" t="e">
        <f t="shared" ref="M83:M117" ca="1" si="61">L83*(1-1.2*(1/I83-1/8000))</f>
        <v>#DIV/0!</v>
      </c>
      <c r="N83" s="82">
        <f>Mass_2_2!A173</f>
        <v>0</v>
      </c>
      <c r="O83" s="82">
        <f>Mass_2_2!B173</f>
        <v>0</v>
      </c>
      <c r="P83" s="82" t="e">
        <f t="shared" ref="P83:P117" si="62">Q83/((1-1.2/R83)/(1-1.2/8000))</f>
        <v>#DIV/0!</v>
      </c>
      <c r="Q83" s="82">
        <f>Mass_2_2!D173</f>
        <v>0</v>
      </c>
      <c r="R83" s="82">
        <f>Mass_2_2!E173</f>
        <v>0</v>
      </c>
      <c r="S83" s="82">
        <f>Mass_2_2!F173</f>
        <v>0</v>
      </c>
      <c r="T83" s="82">
        <f>Mass_2_2!G173</f>
        <v>0</v>
      </c>
      <c r="U83" s="82" t="e">
        <f t="shared" ref="U83:U117" si="63">V83/((1-1.2/W83)/(1-1.2/8000))</f>
        <v>#DIV/0!</v>
      </c>
      <c r="V83" s="82">
        <f>Mass_2_2!H173</f>
        <v>0</v>
      </c>
      <c r="W83" s="82">
        <f>Mass_2_2!I173</f>
        <v>0</v>
      </c>
      <c r="X83" s="82">
        <f>Mass_2_2!J173</f>
        <v>0</v>
      </c>
      <c r="Y83" s="82">
        <f>Mass_2_2!L173</f>
        <v>0</v>
      </c>
      <c r="Z83" s="82">
        <f>Mass_2_2!M173</f>
        <v>0</v>
      </c>
      <c r="AA83" s="82">
        <f>Mass_2_2!M69</f>
        <v>0</v>
      </c>
      <c r="AB83" s="46"/>
      <c r="AC83" s="82" t="b">
        <f>IF(Mass_2_2!A69="",FALSE,TRUE)</f>
        <v>0</v>
      </c>
      <c r="AD83" s="128" t="e">
        <f t="shared" ref="AD83:AD117" ca="1" si="64">(M83-F83)*1000</f>
        <v>#DIV/0!</v>
      </c>
      <c r="AE83" s="128" t="e">
        <f t="shared" ref="AE83:AE117" ca="1" si="65">Z187</f>
        <v>#DIV/0!</v>
      </c>
      <c r="AF83" s="82">
        <f t="shared" ref="AF83:AF117" si="66">IF(AC83=TRUE,IF(AE83&gt;=100,0.001,1),1)</f>
        <v>1</v>
      </c>
      <c r="AG83" s="128" t="e">
        <f t="shared" ref="AG83:AG117" ca="1" si="67">AD83*AF$17</f>
        <v>#DIV/0!</v>
      </c>
      <c r="AH83" s="128" t="e">
        <f t="shared" ref="AH83:AH117" ca="1" si="68">AE83*AF$17</f>
        <v>#DIV/0!</v>
      </c>
      <c r="AI83" s="82" t="str">
        <f t="shared" ca="1" si="46"/>
        <v>소수점</v>
      </c>
      <c r="AJ83" s="127" t="e">
        <f t="shared" ref="AJ83:AJ117" ca="1" si="69">ROUND(M83,AI83)</f>
        <v>#DIV/0!</v>
      </c>
      <c r="AK83" s="167" t="e">
        <f t="shared" ca="1" si="47"/>
        <v>#N/A</v>
      </c>
      <c r="AL83" s="167" t="e">
        <f t="shared" ca="1" si="48"/>
        <v>#VALUE!</v>
      </c>
      <c r="AM83" s="82" t="e">
        <f t="shared" ca="1" si="49"/>
        <v>#VALUE!</v>
      </c>
      <c r="AN83" s="82" t="e">
        <f t="shared" ca="1" si="50"/>
        <v>#N/A</v>
      </c>
      <c r="AO83" s="82" t="str">
        <f t="shared" si="51"/>
        <v>0</v>
      </c>
      <c r="AP83" s="82" t="e">
        <f t="shared" ca="1" si="52"/>
        <v>#VALUE!</v>
      </c>
      <c r="AQ83" s="82" t="e">
        <f t="shared" ca="1" si="53"/>
        <v>#DIV/0!</v>
      </c>
      <c r="AR83" s="82" t="e">
        <f t="shared" ref="AR83:AR117" ca="1" si="70">TEXT(AD83/1000,AL83)</f>
        <v>#DIV/0!</v>
      </c>
      <c r="AS83" s="82" t="e">
        <f t="shared" ca="1" si="54"/>
        <v>#DIV/0!</v>
      </c>
      <c r="AT83" s="157" t="e">
        <f t="shared" ca="1" si="55"/>
        <v>#DIV/0!</v>
      </c>
      <c r="AU83" s="157" t="e">
        <f t="shared" ref="AU83:AU117" ca="1" si="71">IF(AB127=1,#DIV/0!,TEXT(AE83/1000,AL83))</f>
        <v>#DIV/0!</v>
      </c>
      <c r="AV83" s="157" t="str">
        <f t="shared" ref="AV83:AV117" ca="1" si="72">IF(OR(SUM(AH187:AI187)=0,B$3="등급외"),"","*")</f>
        <v/>
      </c>
      <c r="AW83" s="278"/>
      <c r="AX83" s="82" t="e">
        <f t="shared" ca="1" si="56"/>
        <v>#VALUE!</v>
      </c>
      <c r="AY83" s="127" t="e">
        <f t="shared" ca="1" si="57"/>
        <v>#DIV/0!</v>
      </c>
      <c r="AZ83" s="171" t="e">
        <f ca="1">ROUND(Mass_2_2!Q69,AX83)</f>
        <v>#VALUE!</v>
      </c>
      <c r="BA83" s="171" t="e">
        <f ca="1">ROUND(Mass_2_2!R69,AX83)</f>
        <v>#VALUE!</v>
      </c>
      <c r="BB83" s="171" t="e">
        <f t="shared" ca="1" si="58"/>
        <v>#VALUE!</v>
      </c>
      <c r="BC83" s="155" t="str">
        <f t="shared" ref="BC83:BC117" ca="1" si="73">IF(TYPE(AY83)=16,"PASS",IF(AND(AZ83&lt;=AY83,AY83&lt;=BA83),"PASS","FAIL"))</f>
        <v>PASS</v>
      </c>
      <c r="BE83" s="124" t="e">
        <f ca="1">OFFSET(AD$2,MATCH(Mass_2_2!O69,AC$3:AC$13,0),0)</f>
        <v>#N/A</v>
      </c>
      <c r="BF83" s="124" t="e">
        <f>VLOOKUP(Mass_2_2!M69,AC$3:AD$13,2,FALSE)</f>
        <v>#N/A</v>
      </c>
    </row>
    <row r="84" spans="2:58" ht="18" customHeight="1">
      <c r="B84" s="82">
        <v>66</v>
      </c>
      <c r="C84" s="82">
        <f>IF(TYPE(VALUE(Mass_2_2!A70))=16,Mass_2_2!A70,VALUE(Mass_2_2!A70))</f>
        <v>0</v>
      </c>
      <c r="D84" s="127">
        <f>Mass_2_2!B70</f>
        <v>0</v>
      </c>
      <c r="E84" s="127">
        <f>Mass_2_2!C70</f>
        <v>0</v>
      </c>
      <c r="F84" s="127">
        <f>Mass_2_2!D70</f>
        <v>0</v>
      </c>
      <c r="G84" s="127">
        <f>Mass_2_2!E70</f>
        <v>0</v>
      </c>
      <c r="H84" s="82" t="str">
        <f>IF(Mass_2_2!G70="","",Mass_2_2!G70)</f>
        <v/>
      </c>
      <c r="I84" s="127">
        <f>Mass_2_2!H70</f>
        <v>0</v>
      </c>
      <c r="J84" s="127">
        <f>Mass_2_2!I70</f>
        <v>0</v>
      </c>
      <c r="K84" s="83" t="e">
        <f t="shared" ca="1" si="59"/>
        <v>#DIV/0!</v>
      </c>
      <c r="L84" s="174" t="e">
        <f t="shared" ca="1" si="60"/>
        <v>#DIV/0!</v>
      </c>
      <c r="M84" s="134" t="e">
        <f t="shared" ca="1" si="61"/>
        <v>#DIV/0!</v>
      </c>
      <c r="N84" s="82">
        <f>Mass_2_2!A174</f>
        <v>0</v>
      </c>
      <c r="O84" s="82">
        <f>Mass_2_2!B174</f>
        <v>0</v>
      </c>
      <c r="P84" s="82" t="e">
        <f t="shared" si="62"/>
        <v>#DIV/0!</v>
      </c>
      <c r="Q84" s="82">
        <f>Mass_2_2!D174</f>
        <v>0</v>
      </c>
      <c r="R84" s="82">
        <f>Mass_2_2!E174</f>
        <v>0</v>
      </c>
      <c r="S84" s="82">
        <f>Mass_2_2!F174</f>
        <v>0</v>
      </c>
      <c r="T84" s="82">
        <f>Mass_2_2!G174</f>
        <v>0</v>
      </c>
      <c r="U84" s="82" t="e">
        <f t="shared" si="63"/>
        <v>#DIV/0!</v>
      </c>
      <c r="V84" s="82">
        <f>Mass_2_2!H174</f>
        <v>0</v>
      </c>
      <c r="W84" s="82">
        <f>Mass_2_2!I174</f>
        <v>0</v>
      </c>
      <c r="X84" s="82">
        <f>Mass_2_2!J174</f>
        <v>0</v>
      </c>
      <c r="Y84" s="82">
        <f>Mass_2_2!L174</f>
        <v>0</v>
      </c>
      <c r="Z84" s="82">
        <f>Mass_2_2!M174</f>
        <v>0</v>
      </c>
      <c r="AA84" s="82">
        <f>Mass_2_2!M70</f>
        <v>0</v>
      </c>
      <c r="AB84" s="46"/>
      <c r="AC84" s="82" t="b">
        <f>IF(Mass_2_2!A70="",FALSE,TRUE)</f>
        <v>0</v>
      </c>
      <c r="AD84" s="128" t="e">
        <f t="shared" ca="1" si="64"/>
        <v>#DIV/0!</v>
      </c>
      <c r="AE84" s="128" t="e">
        <f t="shared" ca="1" si="65"/>
        <v>#DIV/0!</v>
      </c>
      <c r="AF84" s="82">
        <f t="shared" si="66"/>
        <v>1</v>
      </c>
      <c r="AG84" s="128" t="e">
        <f t="shared" ca="1" si="67"/>
        <v>#DIV/0!</v>
      </c>
      <c r="AH84" s="128" t="e">
        <f t="shared" ca="1" si="68"/>
        <v>#DIV/0!</v>
      </c>
      <c r="AI84" s="82" t="str">
        <f t="shared" ca="1" si="46"/>
        <v>소수점</v>
      </c>
      <c r="AJ84" s="127" t="e">
        <f t="shared" ca="1" si="69"/>
        <v>#DIV/0!</v>
      </c>
      <c r="AK84" s="167" t="e">
        <f t="shared" ca="1" si="47"/>
        <v>#N/A</v>
      </c>
      <c r="AL84" s="167" t="e">
        <f t="shared" ca="1" si="48"/>
        <v>#VALUE!</v>
      </c>
      <c r="AM84" s="82" t="e">
        <f t="shared" ca="1" si="49"/>
        <v>#VALUE!</v>
      </c>
      <c r="AN84" s="82" t="e">
        <f t="shared" ca="1" si="50"/>
        <v>#N/A</v>
      </c>
      <c r="AO84" s="82" t="str">
        <f t="shared" si="51"/>
        <v>0</v>
      </c>
      <c r="AP84" s="82" t="e">
        <f t="shared" ca="1" si="52"/>
        <v>#VALUE!</v>
      </c>
      <c r="AQ84" s="82" t="e">
        <f t="shared" ca="1" si="53"/>
        <v>#DIV/0!</v>
      </c>
      <c r="AR84" s="82" t="e">
        <f t="shared" ca="1" si="70"/>
        <v>#DIV/0!</v>
      </c>
      <c r="AS84" s="82" t="e">
        <f t="shared" ca="1" si="54"/>
        <v>#DIV/0!</v>
      </c>
      <c r="AT84" s="157" t="e">
        <f t="shared" ca="1" si="55"/>
        <v>#DIV/0!</v>
      </c>
      <c r="AU84" s="157" t="e">
        <f t="shared" ca="1" si="71"/>
        <v>#DIV/0!</v>
      </c>
      <c r="AV84" s="157" t="str">
        <f t="shared" ca="1" si="72"/>
        <v/>
      </c>
      <c r="AW84" s="278"/>
      <c r="AX84" s="82" t="e">
        <f t="shared" ca="1" si="56"/>
        <v>#VALUE!</v>
      </c>
      <c r="AY84" s="127" t="e">
        <f t="shared" ca="1" si="57"/>
        <v>#DIV/0!</v>
      </c>
      <c r="AZ84" s="171" t="e">
        <f ca="1">ROUND(Mass_2_2!Q70,AX84)</f>
        <v>#VALUE!</v>
      </c>
      <c r="BA84" s="171" t="e">
        <f ca="1">ROUND(Mass_2_2!R70,AX84)</f>
        <v>#VALUE!</v>
      </c>
      <c r="BB84" s="171" t="e">
        <f t="shared" ca="1" si="58"/>
        <v>#VALUE!</v>
      </c>
      <c r="BC84" s="155" t="str">
        <f t="shared" ca="1" si="73"/>
        <v>PASS</v>
      </c>
      <c r="BE84" s="124" t="e">
        <f ca="1">OFFSET(AD$2,MATCH(Mass_2_2!O70,AC$3:AC$13,0),0)</f>
        <v>#N/A</v>
      </c>
      <c r="BF84" s="124" t="e">
        <f>VLOOKUP(Mass_2_2!M70,AC$3:AD$13,2,FALSE)</f>
        <v>#N/A</v>
      </c>
    </row>
    <row r="85" spans="2:58" ht="18" customHeight="1">
      <c r="B85" s="82">
        <v>67</v>
      </c>
      <c r="C85" s="82">
        <f>IF(TYPE(VALUE(Mass_2_2!A71))=16,Mass_2_2!A71,VALUE(Mass_2_2!A71))</f>
        <v>0</v>
      </c>
      <c r="D85" s="127">
        <f>Mass_2_2!B71</f>
        <v>0</v>
      </c>
      <c r="E85" s="127">
        <f>Mass_2_2!C71</f>
        <v>0</v>
      </c>
      <c r="F85" s="127">
        <f>Mass_2_2!D71</f>
        <v>0</v>
      </c>
      <c r="G85" s="127">
        <f>Mass_2_2!E71</f>
        <v>0</v>
      </c>
      <c r="H85" s="82" t="str">
        <f>IF(Mass_2_2!G71="","",Mass_2_2!G71)</f>
        <v/>
      </c>
      <c r="I85" s="127">
        <f>Mass_2_2!H71</f>
        <v>0</v>
      </c>
      <c r="J85" s="127">
        <f>Mass_2_2!I71</f>
        <v>0</v>
      </c>
      <c r="K85" s="83" t="e">
        <f t="shared" ca="1" si="59"/>
        <v>#DIV/0!</v>
      </c>
      <c r="L85" s="174" t="e">
        <f t="shared" ca="1" si="60"/>
        <v>#DIV/0!</v>
      </c>
      <c r="M85" s="134" t="e">
        <f t="shared" ca="1" si="61"/>
        <v>#DIV/0!</v>
      </c>
      <c r="N85" s="82">
        <f>Mass_2_2!A175</f>
        <v>0</v>
      </c>
      <c r="O85" s="82">
        <f>Mass_2_2!B175</f>
        <v>0</v>
      </c>
      <c r="P85" s="82" t="e">
        <f t="shared" si="62"/>
        <v>#DIV/0!</v>
      </c>
      <c r="Q85" s="82">
        <f>Mass_2_2!D175</f>
        <v>0</v>
      </c>
      <c r="R85" s="82">
        <f>Mass_2_2!E175</f>
        <v>0</v>
      </c>
      <c r="S85" s="82">
        <f>Mass_2_2!F175</f>
        <v>0</v>
      </c>
      <c r="T85" s="82">
        <f>Mass_2_2!G175</f>
        <v>0</v>
      </c>
      <c r="U85" s="82" t="e">
        <f t="shared" si="63"/>
        <v>#DIV/0!</v>
      </c>
      <c r="V85" s="82">
        <f>Mass_2_2!H175</f>
        <v>0</v>
      </c>
      <c r="W85" s="82">
        <f>Mass_2_2!I175</f>
        <v>0</v>
      </c>
      <c r="X85" s="82">
        <f>Mass_2_2!J175</f>
        <v>0</v>
      </c>
      <c r="Y85" s="82">
        <f>Mass_2_2!L175</f>
        <v>0</v>
      </c>
      <c r="Z85" s="82">
        <f>Mass_2_2!M175</f>
        <v>0</v>
      </c>
      <c r="AA85" s="82">
        <f>Mass_2_2!M71</f>
        <v>0</v>
      </c>
      <c r="AB85" s="46"/>
      <c r="AC85" s="82" t="b">
        <f>IF(Mass_2_2!A71="",FALSE,TRUE)</f>
        <v>0</v>
      </c>
      <c r="AD85" s="128" t="e">
        <f t="shared" ca="1" si="64"/>
        <v>#DIV/0!</v>
      </c>
      <c r="AE85" s="128" t="e">
        <f t="shared" ca="1" si="65"/>
        <v>#DIV/0!</v>
      </c>
      <c r="AF85" s="82">
        <f t="shared" si="66"/>
        <v>1</v>
      </c>
      <c r="AG85" s="128" t="e">
        <f t="shared" ca="1" si="67"/>
        <v>#DIV/0!</v>
      </c>
      <c r="AH85" s="128" t="e">
        <f t="shared" ca="1" si="68"/>
        <v>#DIV/0!</v>
      </c>
      <c r="AI85" s="82" t="str">
        <f t="shared" ca="1" si="46"/>
        <v>소수점</v>
      </c>
      <c r="AJ85" s="127" t="e">
        <f t="shared" ca="1" si="69"/>
        <v>#DIV/0!</v>
      </c>
      <c r="AK85" s="167" t="e">
        <f t="shared" ca="1" si="47"/>
        <v>#N/A</v>
      </c>
      <c r="AL85" s="167" t="e">
        <f t="shared" ca="1" si="48"/>
        <v>#VALUE!</v>
      </c>
      <c r="AM85" s="82" t="e">
        <f t="shared" ca="1" si="49"/>
        <v>#VALUE!</v>
      </c>
      <c r="AN85" s="82" t="e">
        <f t="shared" ca="1" si="50"/>
        <v>#N/A</v>
      </c>
      <c r="AO85" s="82" t="str">
        <f t="shared" si="51"/>
        <v>0</v>
      </c>
      <c r="AP85" s="82" t="e">
        <f t="shared" ca="1" si="52"/>
        <v>#VALUE!</v>
      </c>
      <c r="AQ85" s="82" t="e">
        <f t="shared" ca="1" si="53"/>
        <v>#DIV/0!</v>
      </c>
      <c r="AR85" s="82" t="e">
        <f t="shared" ca="1" si="70"/>
        <v>#DIV/0!</v>
      </c>
      <c r="AS85" s="82" t="e">
        <f t="shared" ca="1" si="54"/>
        <v>#DIV/0!</v>
      </c>
      <c r="AT85" s="157" t="e">
        <f t="shared" ca="1" si="55"/>
        <v>#DIV/0!</v>
      </c>
      <c r="AU85" s="157" t="e">
        <f t="shared" ca="1" si="71"/>
        <v>#DIV/0!</v>
      </c>
      <c r="AV85" s="157" t="str">
        <f t="shared" ca="1" si="72"/>
        <v/>
      </c>
      <c r="AW85" s="278"/>
      <c r="AX85" s="82" t="e">
        <f t="shared" ca="1" si="56"/>
        <v>#VALUE!</v>
      </c>
      <c r="AY85" s="127" t="e">
        <f t="shared" ca="1" si="57"/>
        <v>#DIV/0!</v>
      </c>
      <c r="AZ85" s="171" t="e">
        <f ca="1">ROUND(Mass_2_2!Q71,AX85)</f>
        <v>#VALUE!</v>
      </c>
      <c r="BA85" s="171" t="e">
        <f ca="1">ROUND(Mass_2_2!R71,AX85)</f>
        <v>#VALUE!</v>
      </c>
      <c r="BB85" s="171" t="e">
        <f t="shared" ca="1" si="58"/>
        <v>#VALUE!</v>
      </c>
      <c r="BC85" s="155" t="str">
        <f t="shared" ca="1" si="73"/>
        <v>PASS</v>
      </c>
      <c r="BE85" s="124" t="e">
        <f ca="1">OFFSET(AD$2,MATCH(Mass_2_2!O71,AC$3:AC$13,0),0)</f>
        <v>#N/A</v>
      </c>
      <c r="BF85" s="124" t="e">
        <f>VLOOKUP(Mass_2_2!M71,AC$3:AD$13,2,FALSE)</f>
        <v>#N/A</v>
      </c>
    </row>
    <row r="86" spans="2:58" ht="18" customHeight="1">
      <c r="B86" s="82">
        <v>68</v>
      </c>
      <c r="C86" s="82">
        <f>IF(TYPE(VALUE(Mass_2_2!A72))=16,Mass_2_2!A72,VALUE(Mass_2_2!A72))</f>
        <v>0</v>
      </c>
      <c r="D86" s="127">
        <f>Mass_2_2!B72</f>
        <v>0</v>
      </c>
      <c r="E86" s="127">
        <f>Mass_2_2!C72</f>
        <v>0</v>
      </c>
      <c r="F86" s="127">
        <f>Mass_2_2!D72</f>
        <v>0</v>
      </c>
      <c r="G86" s="127">
        <f>Mass_2_2!E72</f>
        <v>0</v>
      </c>
      <c r="H86" s="82" t="str">
        <f>IF(Mass_2_2!G72="","",Mass_2_2!G72)</f>
        <v/>
      </c>
      <c r="I86" s="127">
        <f>Mass_2_2!H72</f>
        <v>0</v>
      </c>
      <c r="J86" s="127">
        <f>Mass_2_2!I72</f>
        <v>0</v>
      </c>
      <c r="K86" s="83" t="e">
        <f t="shared" ca="1" si="59"/>
        <v>#DIV/0!</v>
      </c>
      <c r="L86" s="174" t="e">
        <f t="shared" ca="1" si="60"/>
        <v>#DIV/0!</v>
      </c>
      <c r="M86" s="134" t="e">
        <f t="shared" ca="1" si="61"/>
        <v>#DIV/0!</v>
      </c>
      <c r="N86" s="82">
        <f>Mass_2_2!A176</f>
        <v>0</v>
      </c>
      <c r="O86" s="82">
        <f>Mass_2_2!B176</f>
        <v>0</v>
      </c>
      <c r="P86" s="82" t="e">
        <f t="shared" si="62"/>
        <v>#DIV/0!</v>
      </c>
      <c r="Q86" s="82">
        <f>Mass_2_2!D176</f>
        <v>0</v>
      </c>
      <c r="R86" s="82">
        <f>Mass_2_2!E176</f>
        <v>0</v>
      </c>
      <c r="S86" s="82">
        <f>Mass_2_2!F176</f>
        <v>0</v>
      </c>
      <c r="T86" s="82">
        <f>Mass_2_2!G176</f>
        <v>0</v>
      </c>
      <c r="U86" s="82" t="e">
        <f t="shared" si="63"/>
        <v>#DIV/0!</v>
      </c>
      <c r="V86" s="82">
        <f>Mass_2_2!H176</f>
        <v>0</v>
      </c>
      <c r="W86" s="82">
        <f>Mass_2_2!I176</f>
        <v>0</v>
      </c>
      <c r="X86" s="82">
        <f>Mass_2_2!J176</f>
        <v>0</v>
      </c>
      <c r="Y86" s="82">
        <f>Mass_2_2!L176</f>
        <v>0</v>
      </c>
      <c r="Z86" s="82">
        <f>Mass_2_2!M176</f>
        <v>0</v>
      </c>
      <c r="AA86" s="82">
        <f>Mass_2_2!M72</f>
        <v>0</v>
      </c>
      <c r="AB86" s="46"/>
      <c r="AC86" s="82" t="b">
        <f>IF(Mass_2_2!A72="",FALSE,TRUE)</f>
        <v>0</v>
      </c>
      <c r="AD86" s="128" t="e">
        <f t="shared" ca="1" si="64"/>
        <v>#DIV/0!</v>
      </c>
      <c r="AE86" s="128" t="e">
        <f t="shared" ca="1" si="65"/>
        <v>#DIV/0!</v>
      </c>
      <c r="AF86" s="82">
        <f t="shared" si="66"/>
        <v>1</v>
      </c>
      <c r="AG86" s="128" t="e">
        <f t="shared" ca="1" si="67"/>
        <v>#DIV/0!</v>
      </c>
      <c r="AH86" s="128" t="e">
        <f t="shared" ca="1" si="68"/>
        <v>#DIV/0!</v>
      </c>
      <c r="AI86" s="82" t="str">
        <f t="shared" ca="1" si="46"/>
        <v>소수점</v>
      </c>
      <c r="AJ86" s="127" t="e">
        <f t="shared" ca="1" si="69"/>
        <v>#DIV/0!</v>
      </c>
      <c r="AK86" s="167" t="e">
        <f t="shared" ca="1" si="47"/>
        <v>#N/A</v>
      </c>
      <c r="AL86" s="167" t="e">
        <f t="shared" ca="1" si="48"/>
        <v>#VALUE!</v>
      </c>
      <c r="AM86" s="82" t="e">
        <f t="shared" ca="1" si="49"/>
        <v>#VALUE!</v>
      </c>
      <c r="AN86" s="82" t="e">
        <f t="shared" ca="1" si="50"/>
        <v>#N/A</v>
      </c>
      <c r="AO86" s="82" t="str">
        <f t="shared" si="51"/>
        <v>0</v>
      </c>
      <c r="AP86" s="82" t="e">
        <f t="shared" ca="1" si="52"/>
        <v>#VALUE!</v>
      </c>
      <c r="AQ86" s="82" t="e">
        <f t="shared" ca="1" si="53"/>
        <v>#DIV/0!</v>
      </c>
      <c r="AR86" s="82" t="e">
        <f t="shared" ca="1" si="70"/>
        <v>#DIV/0!</v>
      </c>
      <c r="AS86" s="82" t="e">
        <f t="shared" ca="1" si="54"/>
        <v>#DIV/0!</v>
      </c>
      <c r="AT86" s="157" t="e">
        <f t="shared" ca="1" si="55"/>
        <v>#DIV/0!</v>
      </c>
      <c r="AU86" s="157" t="e">
        <f t="shared" ca="1" si="71"/>
        <v>#DIV/0!</v>
      </c>
      <c r="AV86" s="157" t="str">
        <f t="shared" ca="1" si="72"/>
        <v/>
      </c>
      <c r="AW86" s="278"/>
      <c r="AX86" s="82" t="e">
        <f t="shared" ca="1" si="56"/>
        <v>#VALUE!</v>
      </c>
      <c r="AY86" s="127" t="e">
        <f t="shared" ca="1" si="57"/>
        <v>#DIV/0!</v>
      </c>
      <c r="AZ86" s="171" t="e">
        <f ca="1">ROUND(Mass_2_2!Q72,AX86)</f>
        <v>#VALUE!</v>
      </c>
      <c r="BA86" s="171" t="e">
        <f ca="1">ROUND(Mass_2_2!R72,AX86)</f>
        <v>#VALUE!</v>
      </c>
      <c r="BB86" s="171" t="e">
        <f t="shared" ca="1" si="58"/>
        <v>#VALUE!</v>
      </c>
      <c r="BC86" s="155" t="str">
        <f t="shared" ca="1" si="73"/>
        <v>PASS</v>
      </c>
      <c r="BE86" s="124" t="e">
        <f ca="1">OFFSET(AD$2,MATCH(Mass_2_2!O72,AC$3:AC$13,0),0)</f>
        <v>#N/A</v>
      </c>
      <c r="BF86" s="124" t="e">
        <f>VLOOKUP(Mass_2_2!M72,AC$3:AD$13,2,FALSE)</f>
        <v>#N/A</v>
      </c>
    </row>
    <row r="87" spans="2:58" ht="18" customHeight="1">
      <c r="B87" s="82">
        <v>69</v>
      </c>
      <c r="C87" s="82">
        <f>IF(TYPE(VALUE(Mass_2_2!A73))=16,Mass_2_2!A73,VALUE(Mass_2_2!A73))</f>
        <v>0</v>
      </c>
      <c r="D87" s="127">
        <f>Mass_2_2!B73</f>
        <v>0</v>
      </c>
      <c r="E87" s="127">
        <f>Mass_2_2!C73</f>
        <v>0</v>
      </c>
      <c r="F87" s="127">
        <f>Mass_2_2!D73</f>
        <v>0</v>
      </c>
      <c r="G87" s="127">
        <f>Mass_2_2!E73</f>
        <v>0</v>
      </c>
      <c r="H87" s="82" t="str">
        <f>IF(Mass_2_2!G73="","",Mass_2_2!G73)</f>
        <v/>
      </c>
      <c r="I87" s="127">
        <f>Mass_2_2!H73</f>
        <v>0</v>
      </c>
      <c r="J87" s="127">
        <f>Mass_2_2!I73</f>
        <v>0</v>
      </c>
      <c r="K87" s="83" t="e">
        <f t="shared" ca="1" si="59"/>
        <v>#DIV/0!</v>
      </c>
      <c r="L87" s="174" t="e">
        <f t="shared" ca="1" si="60"/>
        <v>#DIV/0!</v>
      </c>
      <c r="M87" s="134" t="e">
        <f t="shared" ca="1" si="61"/>
        <v>#DIV/0!</v>
      </c>
      <c r="N87" s="82">
        <f>Mass_2_2!A177</f>
        <v>0</v>
      </c>
      <c r="O87" s="82">
        <f>Mass_2_2!B177</f>
        <v>0</v>
      </c>
      <c r="P87" s="82" t="e">
        <f t="shared" si="62"/>
        <v>#DIV/0!</v>
      </c>
      <c r="Q87" s="82">
        <f>Mass_2_2!D177</f>
        <v>0</v>
      </c>
      <c r="R87" s="82">
        <f>Mass_2_2!E177</f>
        <v>0</v>
      </c>
      <c r="S87" s="82">
        <f>Mass_2_2!F177</f>
        <v>0</v>
      </c>
      <c r="T87" s="82">
        <f>Mass_2_2!G177</f>
        <v>0</v>
      </c>
      <c r="U87" s="82" t="e">
        <f t="shared" si="63"/>
        <v>#DIV/0!</v>
      </c>
      <c r="V87" s="82">
        <f>Mass_2_2!H177</f>
        <v>0</v>
      </c>
      <c r="W87" s="82">
        <f>Mass_2_2!I177</f>
        <v>0</v>
      </c>
      <c r="X87" s="82">
        <f>Mass_2_2!J177</f>
        <v>0</v>
      </c>
      <c r="Y87" s="82">
        <f>Mass_2_2!L177</f>
        <v>0</v>
      </c>
      <c r="Z87" s="82">
        <f>Mass_2_2!M177</f>
        <v>0</v>
      </c>
      <c r="AA87" s="82">
        <f>Mass_2_2!M73</f>
        <v>0</v>
      </c>
      <c r="AB87" s="46"/>
      <c r="AC87" s="82" t="b">
        <f>IF(Mass_2_2!A73="",FALSE,TRUE)</f>
        <v>0</v>
      </c>
      <c r="AD87" s="128" t="e">
        <f t="shared" ca="1" si="64"/>
        <v>#DIV/0!</v>
      </c>
      <c r="AE87" s="128" t="e">
        <f t="shared" ca="1" si="65"/>
        <v>#DIV/0!</v>
      </c>
      <c r="AF87" s="82">
        <f t="shared" si="66"/>
        <v>1</v>
      </c>
      <c r="AG87" s="128" t="e">
        <f t="shared" ca="1" si="67"/>
        <v>#DIV/0!</v>
      </c>
      <c r="AH87" s="128" t="e">
        <f t="shared" ca="1" si="68"/>
        <v>#DIV/0!</v>
      </c>
      <c r="AI87" s="82" t="str">
        <f t="shared" ca="1" si="46"/>
        <v>소수점</v>
      </c>
      <c r="AJ87" s="127" t="e">
        <f t="shared" ca="1" si="69"/>
        <v>#DIV/0!</v>
      </c>
      <c r="AK87" s="167" t="e">
        <f t="shared" ca="1" si="47"/>
        <v>#N/A</v>
      </c>
      <c r="AL87" s="167" t="e">
        <f t="shared" ca="1" si="48"/>
        <v>#VALUE!</v>
      </c>
      <c r="AM87" s="82" t="e">
        <f t="shared" ca="1" si="49"/>
        <v>#VALUE!</v>
      </c>
      <c r="AN87" s="82" t="e">
        <f t="shared" ca="1" si="50"/>
        <v>#N/A</v>
      </c>
      <c r="AO87" s="82" t="str">
        <f t="shared" si="51"/>
        <v>0</v>
      </c>
      <c r="AP87" s="82" t="e">
        <f t="shared" ca="1" si="52"/>
        <v>#VALUE!</v>
      </c>
      <c r="AQ87" s="82" t="e">
        <f t="shared" ca="1" si="53"/>
        <v>#DIV/0!</v>
      </c>
      <c r="AR87" s="82" t="e">
        <f t="shared" ca="1" si="70"/>
        <v>#DIV/0!</v>
      </c>
      <c r="AS87" s="82" t="e">
        <f t="shared" ca="1" si="54"/>
        <v>#DIV/0!</v>
      </c>
      <c r="AT87" s="157" t="e">
        <f t="shared" ca="1" si="55"/>
        <v>#DIV/0!</v>
      </c>
      <c r="AU87" s="157" t="e">
        <f t="shared" ca="1" si="71"/>
        <v>#DIV/0!</v>
      </c>
      <c r="AV87" s="157" t="str">
        <f t="shared" ca="1" si="72"/>
        <v/>
      </c>
      <c r="AW87" s="278"/>
      <c r="AX87" s="82" t="e">
        <f t="shared" ca="1" si="56"/>
        <v>#VALUE!</v>
      </c>
      <c r="AY87" s="127" t="e">
        <f t="shared" ca="1" si="57"/>
        <v>#DIV/0!</v>
      </c>
      <c r="AZ87" s="171" t="e">
        <f ca="1">ROUND(Mass_2_2!Q73,AX87)</f>
        <v>#VALUE!</v>
      </c>
      <c r="BA87" s="171" t="e">
        <f ca="1">ROUND(Mass_2_2!R73,AX87)</f>
        <v>#VALUE!</v>
      </c>
      <c r="BB87" s="171" t="e">
        <f t="shared" ca="1" si="58"/>
        <v>#VALUE!</v>
      </c>
      <c r="BC87" s="155" t="str">
        <f t="shared" ca="1" si="73"/>
        <v>PASS</v>
      </c>
      <c r="BE87" s="124" t="e">
        <f ca="1">OFFSET(AD$2,MATCH(Mass_2_2!O73,AC$3:AC$13,0),0)</f>
        <v>#N/A</v>
      </c>
      <c r="BF87" s="124" t="e">
        <f>VLOOKUP(Mass_2_2!M73,AC$3:AD$13,2,FALSE)</f>
        <v>#N/A</v>
      </c>
    </row>
    <row r="88" spans="2:58" ht="18" customHeight="1">
      <c r="B88" s="82">
        <v>70</v>
      </c>
      <c r="C88" s="82">
        <f>IF(TYPE(VALUE(Mass_2_2!A74))=16,Mass_2_2!A74,VALUE(Mass_2_2!A74))</f>
        <v>0</v>
      </c>
      <c r="D88" s="127">
        <f>Mass_2_2!B74</f>
        <v>0</v>
      </c>
      <c r="E88" s="127">
        <f>Mass_2_2!C74</f>
        <v>0</v>
      </c>
      <c r="F88" s="127">
        <f>Mass_2_2!D74</f>
        <v>0</v>
      </c>
      <c r="G88" s="127">
        <f>Mass_2_2!E74</f>
        <v>0</v>
      </c>
      <c r="H88" s="82" t="str">
        <f>IF(Mass_2_2!G74="","",Mass_2_2!G74)</f>
        <v/>
      </c>
      <c r="I88" s="127">
        <f>Mass_2_2!H74</f>
        <v>0</v>
      </c>
      <c r="J88" s="127">
        <f>Mass_2_2!I74</f>
        <v>0</v>
      </c>
      <c r="K88" s="83" t="e">
        <f t="shared" ca="1" si="59"/>
        <v>#DIV/0!</v>
      </c>
      <c r="L88" s="174" t="e">
        <f t="shared" ca="1" si="60"/>
        <v>#DIV/0!</v>
      </c>
      <c r="M88" s="134" t="e">
        <f t="shared" ca="1" si="61"/>
        <v>#DIV/0!</v>
      </c>
      <c r="N88" s="82">
        <f>Mass_2_2!A178</f>
        <v>0</v>
      </c>
      <c r="O88" s="82">
        <f>Mass_2_2!B178</f>
        <v>0</v>
      </c>
      <c r="P88" s="82" t="e">
        <f t="shared" si="62"/>
        <v>#DIV/0!</v>
      </c>
      <c r="Q88" s="82">
        <f>Mass_2_2!D178</f>
        <v>0</v>
      </c>
      <c r="R88" s="82">
        <f>Mass_2_2!E178</f>
        <v>0</v>
      </c>
      <c r="S88" s="82">
        <f>Mass_2_2!F178</f>
        <v>0</v>
      </c>
      <c r="T88" s="82">
        <f>Mass_2_2!G178</f>
        <v>0</v>
      </c>
      <c r="U88" s="82" t="e">
        <f t="shared" si="63"/>
        <v>#DIV/0!</v>
      </c>
      <c r="V88" s="82">
        <f>Mass_2_2!H178</f>
        <v>0</v>
      </c>
      <c r="W88" s="82">
        <f>Mass_2_2!I178</f>
        <v>0</v>
      </c>
      <c r="X88" s="82">
        <f>Mass_2_2!J178</f>
        <v>0</v>
      </c>
      <c r="Y88" s="82">
        <f>Mass_2_2!L178</f>
        <v>0</v>
      </c>
      <c r="Z88" s="82">
        <f>Mass_2_2!M178</f>
        <v>0</v>
      </c>
      <c r="AA88" s="82">
        <f>Mass_2_2!M74</f>
        <v>0</v>
      </c>
      <c r="AB88" s="46"/>
      <c r="AC88" s="82" t="b">
        <f>IF(Mass_2_2!A74="",FALSE,TRUE)</f>
        <v>0</v>
      </c>
      <c r="AD88" s="128" t="e">
        <f t="shared" ca="1" si="64"/>
        <v>#DIV/0!</v>
      </c>
      <c r="AE88" s="128" t="e">
        <f t="shared" ca="1" si="65"/>
        <v>#DIV/0!</v>
      </c>
      <c r="AF88" s="82">
        <f t="shared" si="66"/>
        <v>1</v>
      </c>
      <c r="AG88" s="128" t="e">
        <f t="shared" ca="1" si="67"/>
        <v>#DIV/0!</v>
      </c>
      <c r="AH88" s="128" t="e">
        <f t="shared" ca="1" si="68"/>
        <v>#DIV/0!</v>
      </c>
      <c r="AI88" s="82" t="str">
        <f t="shared" ca="1" si="46"/>
        <v>소수점</v>
      </c>
      <c r="AJ88" s="127" t="e">
        <f t="shared" ca="1" si="69"/>
        <v>#DIV/0!</v>
      </c>
      <c r="AK88" s="167" t="e">
        <f t="shared" ca="1" si="47"/>
        <v>#N/A</v>
      </c>
      <c r="AL88" s="167" t="e">
        <f t="shared" ca="1" si="48"/>
        <v>#VALUE!</v>
      </c>
      <c r="AM88" s="82" t="e">
        <f t="shared" ca="1" si="49"/>
        <v>#VALUE!</v>
      </c>
      <c r="AN88" s="82" t="e">
        <f t="shared" ca="1" si="50"/>
        <v>#N/A</v>
      </c>
      <c r="AO88" s="82" t="str">
        <f t="shared" si="51"/>
        <v>0</v>
      </c>
      <c r="AP88" s="82" t="e">
        <f t="shared" ca="1" si="52"/>
        <v>#VALUE!</v>
      </c>
      <c r="AQ88" s="82" t="e">
        <f t="shared" ca="1" si="53"/>
        <v>#DIV/0!</v>
      </c>
      <c r="AR88" s="82" t="e">
        <f t="shared" ca="1" si="70"/>
        <v>#DIV/0!</v>
      </c>
      <c r="AS88" s="82" t="e">
        <f t="shared" ca="1" si="54"/>
        <v>#DIV/0!</v>
      </c>
      <c r="AT88" s="157" t="e">
        <f t="shared" ca="1" si="55"/>
        <v>#DIV/0!</v>
      </c>
      <c r="AU88" s="157" t="e">
        <f t="shared" ca="1" si="71"/>
        <v>#DIV/0!</v>
      </c>
      <c r="AV88" s="157" t="str">
        <f t="shared" ca="1" si="72"/>
        <v/>
      </c>
      <c r="AW88" s="278"/>
      <c r="AX88" s="82" t="e">
        <f t="shared" ca="1" si="56"/>
        <v>#VALUE!</v>
      </c>
      <c r="AY88" s="127" t="e">
        <f t="shared" ca="1" si="57"/>
        <v>#DIV/0!</v>
      </c>
      <c r="AZ88" s="171" t="e">
        <f ca="1">ROUND(Mass_2_2!Q74,AX88)</f>
        <v>#VALUE!</v>
      </c>
      <c r="BA88" s="171" t="e">
        <f ca="1">ROUND(Mass_2_2!R74,AX88)</f>
        <v>#VALUE!</v>
      </c>
      <c r="BB88" s="171" t="e">
        <f t="shared" ca="1" si="58"/>
        <v>#VALUE!</v>
      </c>
      <c r="BC88" s="155" t="str">
        <f t="shared" ca="1" si="73"/>
        <v>PASS</v>
      </c>
      <c r="BE88" s="124" t="e">
        <f ca="1">OFFSET(AD$2,MATCH(Mass_2_2!O74,AC$3:AC$13,0),0)</f>
        <v>#N/A</v>
      </c>
      <c r="BF88" s="124" t="e">
        <f>VLOOKUP(Mass_2_2!M74,AC$3:AD$13,2,FALSE)</f>
        <v>#N/A</v>
      </c>
    </row>
    <row r="89" spans="2:58" ht="18" customHeight="1">
      <c r="B89" s="82">
        <v>71</v>
      </c>
      <c r="C89" s="82">
        <f>IF(TYPE(VALUE(Mass_2_2!A75))=16,Mass_2_2!A75,VALUE(Mass_2_2!A75))</f>
        <v>0</v>
      </c>
      <c r="D89" s="127">
        <f>Mass_2_2!B75</f>
        <v>0</v>
      </c>
      <c r="E89" s="127">
        <f>Mass_2_2!C75</f>
        <v>0</v>
      </c>
      <c r="F89" s="127">
        <f>Mass_2_2!D75</f>
        <v>0</v>
      </c>
      <c r="G89" s="127">
        <f>Mass_2_2!E75</f>
        <v>0</v>
      </c>
      <c r="H89" s="82" t="str">
        <f>IF(Mass_2_2!G75="","",Mass_2_2!G75)</f>
        <v/>
      </c>
      <c r="I89" s="127">
        <f>Mass_2_2!H75</f>
        <v>0</v>
      </c>
      <c r="J89" s="127">
        <f>Mass_2_2!I75</f>
        <v>0</v>
      </c>
      <c r="K89" s="83" t="e">
        <f t="shared" ca="1" si="59"/>
        <v>#DIV/0!</v>
      </c>
      <c r="L89" s="174" t="e">
        <f t="shared" ca="1" si="60"/>
        <v>#DIV/0!</v>
      </c>
      <c r="M89" s="134" t="e">
        <f t="shared" ca="1" si="61"/>
        <v>#DIV/0!</v>
      </c>
      <c r="N89" s="82">
        <f>Mass_2_2!A179</f>
        <v>0</v>
      </c>
      <c r="O89" s="82">
        <f>Mass_2_2!B179</f>
        <v>0</v>
      </c>
      <c r="P89" s="82" t="e">
        <f t="shared" si="62"/>
        <v>#DIV/0!</v>
      </c>
      <c r="Q89" s="82">
        <f>Mass_2_2!D179</f>
        <v>0</v>
      </c>
      <c r="R89" s="82">
        <f>Mass_2_2!E179</f>
        <v>0</v>
      </c>
      <c r="S89" s="82">
        <f>Mass_2_2!F179</f>
        <v>0</v>
      </c>
      <c r="T89" s="82">
        <f>Mass_2_2!G179</f>
        <v>0</v>
      </c>
      <c r="U89" s="82" t="e">
        <f t="shared" si="63"/>
        <v>#DIV/0!</v>
      </c>
      <c r="V89" s="82">
        <f>Mass_2_2!H179</f>
        <v>0</v>
      </c>
      <c r="W89" s="82">
        <f>Mass_2_2!I179</f>
        <v>0</v>
      </c>
      <c r="X89" s="82">
        <f>Mass_2_2!J179</f>
        <v>0</v>
      </c>
      <c r="Y89" s="82">
        <f>Mass_2_2!L179</f>
        <v>0</v>
      </c>
      <c r="Z89" s="82">
        <f>Mass_2_2!M179</f>
        <v>0</v>
      </c>
      <c r="AA89" s="82">
        <f>Mass_2_2!M75</f>
        <v>0</v>
      </c>
      <c r="AB89" s="46"/>
      <c r="AC89" s="82" t="b">
        <f>IF(Mass_2_2!A75="",FALSE,TRUE)</f>
        <v>0</v>
      </c>
      <c r="AD89" s="128" t="e">
        <f t="shared" ca="1" si="64"/>
        <v>#DIV/0!</v>
      </c>
      <c r="AE89" s="128" t="e">
        <f t="shared" ca="1" si="65"/>
        <v>#DIV/0!</v>
      </c>
      <c r="AF89" s="82">
        <f t="shared" si="66"/>
        <v>1</v>
      </c>
      <c r="AG89" s="128" t="e">
        <f t="shared" ca="1" si="67"/>
        <v>#DIV/0!</v>
      </c>
      <c r="AH89" s="128" t="e">
        <f t="shared" ca="1" si="68"/>
        <v>#DIV/0!</v>
      </c>
      <c r="AI89" s="82" t="str">
        <f t="shared" ca="1" si="46"/>
        <v>소수점</v>
      </c>
      <c r="AJ89" s="127" t="e">
        <f t="shared" ca="1" si="69"/>
        <v>#DIV/0!</v>
      </c>
      <c r="AK89" s="167" t="e">
        <f t="shared" ca="1" si="47"/>
        <v>#N/A</v>
      </c>
      <c r="AL89" s="167" t="e">
        <f t="shared" ca="1" si="48"/>
        <v>#VALUE!</v>
      </c>
      <c r="AM89" s="82" t="e">
        <f t="shared" ca="1" si="49"/>
        <v>#VALUE!</v>
      </c>
      <c r="AN89" s="82" t="e">
        <f t="shared" ca="1" si="50"/>
        <v>#N/A</v>
      </c>
      <c r="AO89" s="82" t="str">
        <f t="shared" si="51"/>
        <v>0</v>
      </c>
      <c r="AP89" s="82" t="e">
        <f t="shared" ca="1" si="52"/>
        <v>#VALUE!</v>
      </c>
      <c r="AQ89" s="82" t="e">
        <f t="shared" ca="1" si="53"/>
        <v>#DIV/0!</v>
      </c>
      <c r="AR89" s="82" t="e">
        <f t="shared" ca="1" si="70"/>
        <v>#DIV/0!</v>
      </c>
      <c r="AS89" s="82" t="e">
        <f t="shared" ca="1" si="54"/>
        <v>#DIV/0!</v>
      </c>
      <c r="AT89" s="157" t="e">
        <f t="shared" ca="1" si="55"/>
        <v>#DIV/0!</v>
      </c>
      <c r="AU89" s="157" t="e">
        <f t="shared" ca="1" si="71"/>
        <v>#DIV/0!</v>
      </c>
      <c r="AV89" s="157" t="str">
        <f t="shared" ca="1" si="72"/>
        <v/>
      </c>
      <c r="AW89" s="278"/>
      <c r="AX89" s="82" t="e">
        <f t="shared" ca="1" si="56"/>
        <v>#VALUE!</v>
      </c>
      <c r="AY89" s="127" t="e">
        <f t="shared" ca="1" si="57"/>
        <v>#DIV/0!</v>
      </c>
      <c r="AZ89" s="171" t="e">
        <f ca="1">ROUND(Mass_2_2!Q75,AX89)</f>
        <v>#VALUE!</v>
      </c>
      <c r="BA89" s="171" t="e">
        <f ca="1">ROUND(Mass_2_2!R75,AX89)</f>
        <v>#VALUE!</v>
      </c>
      <c r="BB89" s="171" t="e">
        <f t="shared" ca="1" si="58"/>
        <v>#VALUE!</v>
      </c>
      <c r="BC89" s="155" t="str">
        <f t="shared" ca="1" si="73"/>
        <v>PASS</v>
      </c>
      <c r="BE89" s="124" t="e">
        <f ca="1">OFFSET(AD$2,MATCH(Mass_2_2!O75,AC$3:AC$13,0),0)</f>
        <v>#N/A</v>
      </c>
      <c r="BF89" s="124" t="e">
        <f>VLOOKUP(Mass_2_2!M75,AC$3:AD$13,2,FALSE)</f>
        <v>#N/A</v>
      </c>
    </row>
    <row r="90" spans="2:58" ht="18" customHeight="1">
      <c r="B90" s="82">
        <v>72</v>
      </c>
      <c r="C90" s="82">
        <f>IF(TYPE(VALUE(Mass_2_2!A76))=16,Mass_2_2!A76,VALUE(Mass_2_2!A76))</f>
        <v>0</v>
      </c>
      <c r="D90" s="127">
        <f>Mass_2_2!B76</f>
        <v>0</v>
      </c>
      <c r="E90" s="127">
        <f>Mass_2_2!C76</f>
        <v>0</v>
      </c>
      <c r="F90" s="127">
        <f>Mass_2_2!D76</f>
        <v>0</v>
      </c>
      <c r="G90" s="127">
        <f>Mass_2_2!E76</f>
        <v>0</v>
      </c>
      <c r="H90" s="82" t="str">
        <f>IF(Mass_2_2!G76="","",Mass_2_2!G76)</f>
        <v/>
      </c>
      <c r="I90" s="127">
        <f>Mass_2_2!H76</f>
        <v>0</v>
      </c>
      <c r="J90" s="127">
        <f>Mass_2_2!I76</f>
        <v>0</v>
      </c>
      <c r="K90" s="83" t="e">
        <f t="shared" ca="1" si="59"/>
        <v>#DIV/0!</v>
      </c>
      <c r="L90" s="174" t="e">
        <f t="shared" ca="1" si="60"/>
        <v>#DIV/0!</v>
      </c>
      <c r="M90" s="134" t="e">
        <f t="shared" ca="1" si="61"/>
        <v>#DIV/0!</v>
      </c>
      <c r="N90" s="82">
        <f>Mass_2_2!A180</f>
        <v>0</v>
      </c>
      <c r="O90" s="82">
        <f>Mass_2_2!B180</f>
        <v>0</v>
      </c>
      <c r="P90" s="82" t="e">
        <f t="shared" si="62"/>
        <v>#DIV/0!</v>
      </c>
      <c r="Q90" s="82">
        <f>Mass_2_2!D180</f>
        <v>0</v>
      </c>
      <c r="R90" s="82">
        <f>Mass_2_2!E180</f>
        <v>0</v>
      </c>
      <c r="S90" s="82">
        <f>Mass_2_2!F180</f>
        <v>0</v>
      </c>
      <c r="T90" s="82">
        <f>Mass_2_2!G180</f>
        <v>0</v>
      </c>
      <c r="U90" s="82" t="e">
        <f t="shared" si="63"/>
        <v>#DIV/0!</v>
      </c>
      <c r="V90" s="82">
        <f>Mass_2_2!H180</f>
        <v>0</v>
      </c>
      <c r="W90" s="82">
        <f>Mass_2_2!I180</f>
        <v>0</v>
      </c>
      <c r="X90" s="82">
        <f>Mass_2_2!J180</f>
        <v>0</v>
      </c>
      <c r="Y90" s="82">
        <f>Mass_2_2!L180</f>
        <v>0</v>
      </c>
      <c r="Z90" s="82">
        <f>Mass_2_2!M180</f>
        <v>0</v>
      </c>
      <c r="AA90" s="82">
        <f>Mass_2_2!M76</f>
        <v>0</v>
      </c>
      <c r="AB90" s="46"/>
      <c r="AC90" s="82" t="b">
        <f>IF(Mass_2_2!A76="",FALSE,TRUE)</f>
        <v>0</v>
      </c>
      <c r="AD90" s="128" t="e">
        <f t="shared" ca="1" si="64"/>
        <v>#DIV/0!</v>
      </c>
      <c r="AE90" s="128" t="e">
        <f t="shared" ca="1" si="65"/>
        <v>#DIV/0!</v>
      </c>
      <c r="AF90" s="82">
        <f t="shared" si="66"/>
        <v>1</v>
      </c>
      <c r="AG90" s="128" t="e">
        <f t="shared" ca="1" si="67"/>
        <v>#DIV/0!</v>
      </c>
      <c r="AH90" s="128" t="e">
        <f t="shared" ca="1" si="68"/>
        <v>#DIV/0!</v>
      </c>
      <c r="AI90" s="82" t="str">
        <f t="shared" ca="1" si="46"/>
        <v>소수점</v>
      </c>
      <c r="AJ90" s="127" t="e">
        <f t="shared" ca="1" si="69"/>
        <v>#DIV/0!</v>
      </c>
      <c r="AK90" s="167" t="e">
        <f t="shared" ca="1" si="47"/>
        <v>#N/A</v>
      </c>
      <c r="AL90" s="167" t="e">
        <f t="shared" ca="1" si="48"/>
        <v>#VALUE!</v>
      </c>
      <c r="AM90" s="82" t="e">
        <f t="shared" ca="1" si="49"/>
        <v>#VALUE!</v>
      </c>
      <c r="AN90" s="82" t="e">
        <f t="shared" ca="1" si="50"/>
        <v>#N/A</v>
      </c>
      <c r="AO90" s="82" t="str">
        <f t="shared" si="51"/>
        <v>0</v>
      </c>
      <c r="AP90" s="82" t="e">
        <f t="shared" ca="1" si="52"/>
        <v>#VALUE!</v>
      </c>
      <c r="AQ90" s="82" t="e">
        <f t="shared" ca="1" si="53"/>
        <v>#DIV/0!</v>
      </c>
      <c r="AR90" s="82" t="e">
        <f t="shared" ca="1" si="70"/>
        <v>#DIV/0!</v>
      </c>
      <c r="AS90" s="82" t="e">
        <f t="shared" ca="1" si="54"/>
        <v>#DIV/0!</v>
      </c>
      <c r="AT90" s="157" t="e">
        <f t="shared" ca="1" si="55"/>
        <v>#DIV/0!</v>
      </c>
      <c r="AU90" s="157" t="e">
        <f t="shared" ca="1" si="71"/>
        <v>#DIV/0!</v>
      </c>
      <c r="AV90" s="157" t="str">
        <f t="shared" ca="1" si="72"/>
        <v/>
      </c>
      <c r="AW90" s="278"/>
      <c r="AX90" s="82" t="e">
        <f t="shared" ca="1" si="56"/>
        <v>#VALUE!</v>
      </c>
      <c r="AY90" s="127" t="e">
        <f t="shared" ca="1" si="57"/>
        <v>#DIV/0!</v>
      </c>
      <c r="AZ90" s="171" t="e">
        <f ca="1">ROUND(Mass_2_2!Q76,AX90)</f>
        <v>#VALUE!</v>
      </c>
      <c r="BA90" s="171" t="e">
        <f ca="1">ROUND(Mass_2_2!R76,AX90)</f>
        <v>#VALUE!</v>
      </c>
      <c r="BB90" s="171" t="e">
        <f t="shared" ca="1" si="58"/>
        <v>#VALUE!</v>
      </c>
      <c r="BC90" s="155" t="str">
        <f t="shared" ca="1" si="73"/>
        <v>PASS</v>
      </c>
      <c r="BE90" s="124" t="e">
        <f ca="1">OFFSET(AD$2,MATCH(Mass_2_2!O76,AC$3:AC$13,0),0)</f>
        <v>#N/A</v>
      </c>
      <c r="BF90" s="124" t="e">
        <f>VLOOKUP(Mass_2_2!M76,AC$3:AD$13,2,FALSE)</f>
        <v>#N/A</v>
      </c>
    </row>
    <row r="91" spans="2:58" ht="18" customHeight="1">
      <c r="B91" s="82">
        <v>73</v>
      </c>
      <c r="C91" s="82">
        <f>IF(TYPE(VALUE(Mass_2_2!A77))=16,Mass_2_2!A77,VALUE(Mass_2_2!A77))</f>
        <v>0</v>
      </c>
      <c r="D91" s="127">
        <f>Mass_2_2!B77</f>
        <v>0</v>
      </c>
      <c r="E91" s="127">
        <f>Mass_2_2!C77</f>
        <v>0</v>
      </c>
      <c r="F91" s="127">
        <f>Mass_2_2!D77</f>
        <v>0</v>
      </c>
      <c r="G91" s="127">
        <f>Mass_2_2!E77</f>
        <v>0</v>
      </c>
      <c r="H91" s="82" t="str">
        <f>IF(Mass_2_2!G77="","",Mass_2_2!G77)</f>
        <v/>
      </c>
      <c r="I91" s="127">
        <f>Mass_2_2!H77</f>
        <v>0</v>
      </c>
      <c r="J91" s="127">
        <f>Mass_2_2!I77</f>
        <v>0</v>
      </c>
      <c r="K91" s="83" t="e">
        <f t="shared" ca="1" si="59"/>
        <v>#DIV/0!</v>
      </c>
      <c r="L91" s="174" t="e">
        <f t="shared" ca="1" si="60"/>
        <v>#DIV/0!</v>
      </c>
      <c r="M91" s="134" t="e">
        <f t="shared" ca="1" si="61"/>
        <v>#DIV/0!</v>
      </c>
      <c r="N91" s="82">
        <f>Mass_2_2!A181</f>
        <v>0</v>
      </c>
      <c r="O91" s="82">
        <f>Mass_2_2!B181</f>
        <v>0</v>
      </c>
      <c r="P91" s="82" t="e">
        <f t="shared" si="62"/>
        <v>#DIV/0!</v>
      </c>
      <c r="Q91" s="82">
        <f>Mass_2_2!D181</f>
        <v>0</v>
      </c>
      <c r="R91" s="82">
        <f>Mass_2_2!E181</f>
        <v>0</v>
      </c>
      <c r="S91" s="82">
        <f>Mass_2_2!F181</f>
        <v>0</v>
      </c>
      <c r="T91" s="82">
        <f>Mass_2_2!G181</f>
        <v>0</v>
      </c>
      <c r="U91" s="82" t="e">
        <f t="shared" si="63"/>
        <v>#DIV/0!</v>
      </c>
      <c r="V91" s="82">
        <f>Mass_2_2!H181</f>
        <v>0</v>
      </c>
      <c r="W91" s="82">
        <f>Mass_2_2!I181</f>
        <v>0</v>
      </c>
      <c r="X91" s="82">
        <f>Mass_2_2!J181</f>
        <v>0</v>
      </c>
      <c r="Y91" s="82">
        <f>Mass_2_2!L181</f>
        <v>0</v>
      </c>
      <c r="Z91" s="82">
        <f>Mass_2_2!M181</f>
        <v>0</v>
      </c>
      <c r="AA91" s="82">
        <f>Mass_2_2!M77</f>
        <v>0</v>
      </c>
      <c r="AB91" s="46"/>
      <c r="AC91" s="82" t="b">
        <f>IF(Mass_2_2!A77="",FALSE,TRUE)</f>
        <v>0</v>
      </c>
      <c r="AD91" s="128" t="e">
        <f t="shared" ca="1" si="64"/>
        <v>#DIV/0!</v>
      </c>
      <c r="AE91" s="128" t="e">
        <f t="shared" ca="1" si="65"/>
        <v>#DIV/0!</v>
      </c>
      <c r="AF91" s="82">
        <f t="shared" si="66"/>
        <v>1</v>
      </c>
      <c r="AG91" s="128" t="e">
        <f t="shared" ca="1" si="67"/>
        <v>#DIV/0!</v>
      </c>
      <c r="AH91" s="128" t="e">
        <f t="shared" ca="1" si="68"/>
        <v>#DIV/0!</v>
      </c>
      <c r="AI91" s="82" t="str">
        <f t="shared" ca="1" si="46"/>
        <v>소수점</v>
      </c>
      <c r="AJ91" s="127" t="e">
        <f t="shared" ca="1" si="69"/>
        <v>#DIV/0!</v>
      </c>
      <c r="AK91" s="167" t="e">
        <f t="shared" ca="1" si="47"/>
        <v>#N/A</v>
      </c>
      <c r="AL91" s="167" t="e">
        <f t="shared" ca="1" si="48"/>
        <v>#VALUE!</v>
      </c>
      <c r="AM91" s="82" t="e">
        <f t="shared" ca="1" si="49"/>
        <v>#VALUE!</v>
      </c>
      <c r="AN91" s="82" t="e">
        <f t="shared" ca="1" si="50"/>
        <v>#N/A</v>
      </c>
      <c r="AO91" s="82" t="str">
        <f t="shared" si="51"/>
        <v>0</v>
      </c>
      <c r="AP91" s="82" t="e">
        <f t="shared" ca="1" si="52"/>
        <v>#VALUE!</v>
      </c>
      <c r="AQ91" s="82" t="e">
        <f t="shared" ca="1" si="53"/>
        <v>#DIV/0!</v>
      </c>
      <c r="AR91" s="82" t="e">
        <f t="shared" ca="1" si="70"/>
        <v>#DIV/0!</v>
      </c>
      <c r="AS91" s="82" t="e">
        <f t="shared" ca="1" si="54"/>
        <v>#DIV/0!</v>
      </c>
      <c r="AT91" s="157" t="e">
        <f t="shared" ca="1" si="55"/>
        <v>#DIV/0!</v>
      </c>
      <c r="AU91" s="157" t="e">
        <f t="shared" ca="1" si="71"/>
        <v>#DIV/0!</v>
      </c>
      <c r="AV91" s="157" t="str">
        <f t="shared" ca="1" si="72"/>
        <v/>
      </c>
      <c r="AW91" s="278"/>
      <c r="AX91" s="82" t="e">
        <f t="shared" ca="1" si="56"/>
        <v>#VALUE!</v>
      </c>
      <c r="AY91" s="127" t="e">
        <f t="shared" ca="1" si="57"/>
        <v>#DIV/0!</v>
      </c>
      <c r="AZ91" s="171" t="e">
        <f ca="1">ROUND(Mass_2_2!Q77,AX91)</f>
        <v>#VALUE!</v>
      </c>
      <c r="BA91" s="171" t="e">
        <f ca="1">ROUND(Mass_2_2!R77,AX91)</f>
        <v>#VALUE!</v>
      </c>
      <c r="BB91" s="171" t="e">
        <f t="shared" ca="1" si="58"/>
        <v>#VALUE!</v>
      </c>
      <c r="BC91" s="155" t="str">
        <f t="shared" ca="1" si="73"/>
        <v>PASS</v>
      </c>
      <c r="BE91" s="124" t="e">
        <f ca="1">OFFSET(AD$2,MATCH(Mass_2_2!O77,AC$3:AC$13,0),0)</f>
        <v>#N/A</v>
      </c>
      <c r="BF91" s="124" t="e">
        <f>VLOOKUP(Mass_2_2!M77,AC$3:AD$13,2,FALSE)</f>
        <v>#N/A</v>
      </c>
    </row>
    <row r="92" spans="2:58" ht="18" customHeight="1">
      <c r="B92" s="82">
        <v>74</v>
      </c>
      <c r="C92" s="82">
        <f>IF(TYPE(VALUE(Mass_2_2!A78))=16,Mass_2_2!A78,VALUE(Mass_2_2!A78))</f>
        <v>0</v>
      </c>
      <c r="D92" s="127">
        <f>Mass_2_2!B78</f>
        <v>0</v>
      </c>
      <c r="E92" s="127">
        <f>Mass_2_2!C78</f>
        <v>0</v>
      </c>
      <c r="F92" s="127">
        <f>Mass_2_2!D78</f>
        <v>0</v>
      </c>
      <c r="G92" s="127">
        <f>Mass_2_2!E78</f>
        <v>0</v>
      </c>
      <c r="H92" s="82" t="str">
        <f>IF(Mass_2_2!G78="","",Mass_2_2!G78)</f>
        <v/>
      </c>
      <c r="I92" s="127">
        <f>Mass_2_2!H78</f>
        <v>0</v>
      </c>
      <c r="J92" s="127">
        <f>Mass_2_2!I78</f>
        <v>0</v>
      </c>
      <c r="K92" s="83" t="e">
        <f t="shared" ca="1" si="59"/>
        <v>#DIV/0!</v>
      </c>
      <c r="L92" s="174" t="e">
        <f t="shared" ca="1" si="60"/>
        <v>#DIV/0!</v>
      </c>
      <c r="M92" s="134" t="e">
        <f t="shared" ca="1" si="61"/>
        <v>#DIV/0!</v>
      </c>
      <c r="N92" s="82">
        <f>Mass_2_2!A182</f>
        <v>0</v>
      </c>
      <c r="O92" s="82">
        <f>Mass_2_2!B182</f>
        <v>0</v>
      </c>
      <c r="P92" s="82" t="e">
        <f t="shared" si="62"/>
        <v>#DIV/0!</v>
      </c>
      <c r="Q92" s="82">
        <f>Mass_2_2!D182</f>
        <v>0</v>
      </c>
      <c r="R92" s="82">
        <f>Mass_2_2!E182</f>
        <v>0</v>
      </c>
      <c r="S92" s="82">
        <f>Mass_2_2!F182</f>
        <v>0</v>
      </c>
      <c r="T92" s="82">
        <f>Mass_2_2!G182</f>
        <v>0</v>
      </c>
      <c r="U92" s="82" t="e">
        <f t="shared" si="63"/>
        <v>#DIV/0!</v>
      </c>
      <c r="V92" s="82">
        <f>Mass_2_2!H182</f>
        <v>0</v>
      </c>
      <c r="W92" s="82">
        <f>Mass_2_2!I182</f>
        <v>0</v>
      </c>
      <c r="X92" s="82">
        <f>Mass_2_2!J182</f>
        <v>0</v>
      </c>
      <c r="Y92" s="82">
        <f>Mass_2_2!L182</f>
        <v>0</v>
      </c>
      <c r="Z92" s="82">
        <f>Mass_2_2!M182</f>
        <v>0</v>
      </c>
      <c r="AA92" s="82">
        <f>Mass_2_2!M78</f>
        <v>0</v>
      </c>
      <c r="AB92" s="46"/>
      <c r="AC92" s="82" t="b">
        <f>IF(Mass_2_2!A78="",FALSE,TRUE)</f>
        <v>0</v>
      </c>
      <c r="AD92" s="128" t="e">
        <f t="shared" ca="1" si="64"/>
        <v>#DIV/0!</v>
      </c>
      <c r="AE92" s="128" t="e">
        <f t="shared" ca="1" si="65"/>
        <v>#DIV/0!</v>
      </c>
      <c r="AF92" s="82">
        <f t="shared" si="66"/>
        <v>1</v>
      </c>
      <c r="AG92" s="128" t="e">
        <f t="shared" ca="1" si="67"/>
        <v>#DIV/0!</v>
      </c>
      <c r="AH92" s="128" t="e">
        <f t="shared" ca="1" si="68"/>
        <v>#DIV/0!</v>
      </c>
      <c r="AI92" s="82" t="str">
        <f t="shared" ca="1" si="46"/>
        <v>소수점</v>
      </c>
      <c r="AJ92" s="127" t="e">
        <f t="shared" ca="1" si="69"/>
        <v>#DIV/0!</v>
      </c>
      <c r="AK92" s="167" t="e">
        <f t="shared" ca="1" si="47"/>
        <v>#N/A</v>
      </c>
      <c r="AL92" s="167" t="e">
        <f t="shared" ca="1" si="48"/>
        <v>#VALUE!</v>
      </c>
      <c r="AM92" s="82" t="e">
        <f t="shared" ca="1" si="49"/>
        <v>#VALUE!</v>
      </c>
      <c r="AN92" s="82" t="e">
        <f t="shared" ca="1" si="50"/>
        <v>#N/A</v>
      </c>
      <c r="AO92" s="82" t="str">
        <f t="shared" si="51"/>
        <v>0</v>
      </c>
      <c r="AP92" s="82" t="e">
        <f t="shared" ca="1" si="52"/>
        <v>#VALUE!</v>
      </c>
      <c r="AQ92" s="82" t="e">
        <f t="shared" ca="1" si="53"/>
        <v>#DIV/0!</v>
      </c>
      <c r="AR92" s="82" t="e">
        <f t="shared" ca="1" si="70"/>
        <v>#DIV/0!</v>
      </c>
      <c r="AS92" s="82" t="e">
        <f t="shared" ca="1" si="54"/>
        <v>#DIV/0!</v>
      </c>
      <c r="AT92" s="157" t="e">
        <f t="shared" ca="1" si="55"/>
        <v>#DIV/0!</v>
      </c>
      <c r="AU92" s="157" t="e">
        <f t="shared" ca="1" si="71"/>
        <v>#DIV/0!</v>
      </c>
      <c r="AV92" s="157" t="str">
        <f t="shared" ca="1" si="72"/>
        <v/>
      </c>
      <c r="AW92" s="278"/>
      <c r="AX92" s="82" t="e">
        <f t="shared" ca="1" si="56"/>
        <v>#VALUE!</v>
      </c>
      <c r="AY92" s="127" t="e">
        <f t="shared" ca="1" si="57"/>
        <v>#DIV/0!</v>
      </c>
      <c r="AZ92" s="171" t="e">
        <f ca="1">ROUND(Mass_2_2!Q78,AX92)</f>
        <v>#VALUE!</v>
      </c>
      <c r="BA92" s="171" t="e">
        <f ca="1">ROUND(Mass_2_2!R78,AX92)</f>
        <v>#VALUE!</v>
      </c>
      <c r="BB92" s="171" t="e">
        <f t="shared" ca="1" si="58"/>
        <v>#VALUE!</v>
      </c>
      <c r="BC92" s="155" t="str">
        <f t="shared" ca="1" si="73"/>
        <v>PASS</v>
      </c>
      <c r="BE92" s="124" t="e">
        <f ca="1">OFFSET(AD$2,MATCH(Mass_2_2!O78,AC$3:AC$13,0),0)</f>
        <v>#N/A</v>
      </c>
      <c r="BF92" s="124" t="e">
        <f>VLOOKUP(Mass_2_2!M78,AC$3:AD$13,2,FALSE)</f>
        <v>#N/A</v>
      </c>
    </row>
    <row r="93" spans="2:58" ht="18" customHeight="1">
      <c r="B93" s="82">
        <v>75</v>
      </c>
      <c r="C93" s="82">
        <f>IF(TYPE(VALUE(Mass_2_2!A79))=16,Mass_2_2!A79,VALUE(Mass_2_2!A79))</f>
        <v>0</v>
      </c>
      <c r="D93" s="127">
        <f>Mass_2_2!B79</f>
        <v>0</v>
      </c>
      <c r="E93" s="127">
        <f>Mass_2_2!C79</f>
        <v>0</v>
      </c>
      <c r="F93" s="127">
        <f>Mass_2_2!D79</f>
        <v>0</v>
      </c>
      <c r="G93" s="127">
        <f>Mass_2_2!E79</f>
        <v>0</v>
      </c>
      <c r="H93" s="82" t="str">
        <f>IF(Mass_2_2!G79="","",Mass_2_2!G79)</f>
        <v/>
      </c>
      <c r="I93" s="127">
        <f>Mass_2_2!H79</f>
        <v>0</v>
      </c>
      <c r="J93" s="127">
        <f>Mass_2_2!I79</f>
        <v>0</v>
      </c>
      <c r="K93" s="83" t="e">
        <f t="shared" ca="1" si="59"/>
        <v>#DIV/0!</v>
      </c>
      <c r="L93" s="174" t="e">
        <f t="shared" ca="1" si="60"/>
        <v>#DIV/0!</v>
      </c>
      <c r="M93" s="134" t="e">
        <f t="shared" ca="1" si="61"/>
        <v>#DIV/0!</v>
      </c>
      <c r="N93" s="82">
        <f>Mass_2_2!A183</f>
        <v>0</v>
      </c>
      <c r="O93" s="82">
        <f>Mass_2_2!B183</f>
        <v>0</v>
      </c>
      <c r="P93" s="82" t="e">
        <f t="shared" si="62"/>
        <v>#DIV/0!</v>
      </c>
      <c r="Q93" s="82">
        <f>Mass_2_2!D183</f>
        <v>0</v>
      </c>
      <c r="R93" s="82">
        <f>Mass_2_2!E183</f>
        <v>0</v>
      </c>
      <c r="S93" s="82">
        <f>Mass_2_2!F183</f>
        <v>0</v>
      </c>
      <c r="T93" s="82">
        <f>Mass_2_2!G183</f>
        <v>0</v>
      </c>
      <c r="U93" s="82" t="e">
        <f t="shared" si="63"/>
        <v>#DIV/0!</v>
      </c>
      <c r="V93" s="82">
        <f>Mass_2_2!H183</f>
        <v>0</v>
      </c>
      <c r="W93" s="82">
        <f>Mass_2_2!I183</f>
        <v>0</v>
      </c>
      <c r="X93" s="82">
        <f>Mass_2_2!J183</f>
        <v>0</v>
      </c>
      <c r="Y93" s="82">
        <f>Mass_2_2!L183</f>
        <v>0</v>
      </c>
      <c r="Z93" s="82">
        <f>Mass_2_2!M183</f>
        <v>0</v>
      </c>
      <c r="AA93" s="82">
        <f>Mass_2_2!M79</f>
        <v>0</v>
      </c>
      <c r="AB93" s="46"/>
      <c r="AC93" s="82" t="b">
        <f>IF(Mass_2_2!A79="",FALSE,TRUE)</f>
        <v>0</v>
      </c>
      <c r="AD93" s="128" t="e">
        <f t="shared" ca="1" si="64"/>
        <v>#DIV/0!</v>
      </c>
      <c r="AE93" s="128" t="e">
        <f t="shared" ca="1" si="65"/>
        <v>#DIV/0!</v>
      </c>
      <c r="AF93" s="82">
        <f t="shared" si="66"/>
        <v>1</v>
      </c>
      <c r="AG93" s="128" t="e">
        <f t="shared" ca="1" si="67"/>
        <v>#DIV/0!</v>
      </c>
      <c r="AH93" s="128" t="e">
        <f t="shared" ca="1" si="68"/>
        <v>#DIV/0!</v>
      </c>
      <c r="AI93" s="82" t="str">
        <f t="shared" ca="1" si="46"/>
        <v>소수점</v>
      </c>
      <c r="AJ93" s="127" t="e">
        <f t="shared" ca="1" si="69"/>
        <v>#DIV/0!</v>
      </c>
      <c r="AK93" s="167" t="e">
        <f t="shared" ca="1" si="47"/>
        <v>#N/A</v>
      </c>
      <c r="AL93" s="167" t="e">
        <f t="shared" ca="1" si="48"/>
        <v>#VALUE!</v>
      </c>
      <c r="AM93" s="82" t="e">
        <f t="shared" ca="1" si="49"/>
        <v>#VALUE!</v>
      </c>
      <c r="AN93" s="82" t="e">
        <f t="shared" ca="1" si="50"/>
        <v>#N/A</v>
      </c>
      <c r="AO93" s="82" t="str">
        <f t="shared" si="51"/>
        <v>0</v>
      </c>
      <c r="AP93" s="82" t="e">
        <f t="shared" ca="1" si="52"/>
        <v>#VALUE!</v>
      </c>
      <c r="AQ93" s="82" t="e">
        <f t="shared" ca="1" si="53"/>
        <v>#DIV/0!</v>
      </c>
      <c r="AR93" s="82" t="e">
        <f t="shared" ca="1" si="70"/>
        <v>#DIV/0!</v>
      </c>
      <c r="AS93" s="82" t="e">
        <f t="shared" ca="1" si="54"/>
        <v>#DIV/0!</v>
      </c>
      <c r="AT93" s="157" t="e">
        <f t="shared" ca="1" si="55"/>
        <v>#DIV/0!</v>
      </c>
      <c r="AU93" s="157" t="e">
        <f t="shared" ca="1" si="71"/>
        <v>#DIV/0!</v>
      </c>
      <c r="AV93" s="157" t="str">
        <f t="shared" ca="1" si="72"/>
        <v/>
      </c>
      <c r="AW93" s="278"/>
      <c r="AX93" s="82" t="e">
        <f t="shared" ca="1" si="56"/>
        <v>#VALUE!</v>
      </c>
      <c r="AY93" s="127" t="e">
        <f t="shared" ca="1" si="57"/>
        <v>#DIV/0!</v>
      </c>
      <c r="AZ93" s="171" t="e">
        <f ca="1">ROUND(Mass_2_2!Q79,AX93)</f>
        <v>#VALUE!</v>
      </c>
      <c r="BA93" s="171" t="e">
        <f ca="1">ROUND(Mass_2_2!R79,AX93)</f>
        <v>#VALUE!</v>
      </c>
      <c r="BB93" s="171" t="e">
        <f t="shared" ca="1" si="58"/>
        <v>#VALUE!</v>
      </c>
      <c r="BC93" s="155" t="str">
        <f t="shared" ca="1" si="73"/>
        <v>PASS</v>
      </c>
      <c r="BE93" s="124" t="e">
        <f ca="1">OFFSET(AD$2,MATCH(Mass_2_2!O79,AC$3:AC$13,0),0)</f>
        <v>#N/A</v>
      </c>
      <c r="BF93" s="124" t="e">
        <f>VLOOKUP(Mass_2_2!M79,AC$3:AD$13,2,FALSE)</f>
        <v>#N/A</v>
      </c>
    </row>
    <row r="94" spans="2:58" ht="18" customHeight="1">
      <c r="B94" s="82">
        <v>76</v>
      </c>
      <c r="C94" s="82">
        <f>IF(TYPE(VALUE(Mass_2_2!A80))=16,Mass_2_2!A80,VALUE(Mass_2_2!A80))</f>
        <v>0</v>
      </c>
      <c r="D94" s="127">
        <f>Mass_2_2!B80</f>
        <v>0</v>
      </c>
      <c r="E94" s="127">
        <f>Mass_2_2!C80</f>
        <v>0</v>
      </c>
      <c r="F94" s="127">
        <f>Mass_2_2!D80</f>
        <v>0</v>
      </c>
      <c r="G94" s="127">
        <f>Mass_2_2!E80</f>
        <v>0</v>
      </c>
      <c r="H94" s="82" t="str">
        <f>IF(Mass_2_2!G80="","",Mass_2_2!G80)</f>
        <v/>
      </c>
      <c r="I94" s="127">
        <f>Mass_2_2!H80</f>
        <v>0</v>
      </c>
      <c r="J94" s="127">
        <f>Mass_2_2!I80</f>
        <v>0</v>
      </c>
      <c r="K94" s="83" t="e">
        <f t="shared" ca="1" si="59"/>
        <v>#DIV/0!</v>
      </c>
      <c r="L94" s="174" t="e">
        <f t="shared" ca="1" si="60"/>
        <v>#DIV/0!</v>
      </c>
      <c r="M94" s="134" t="e">
        <f t="shared" ca="1" si="61"/>
        <v>#DIV/0!</v>
      </c>
      <c r="N94" s="82">
        <f>Mass_2_2!A184</f>
        <v>0</v>
      </c>
      <c r="O94" s="82">
        <f>Mass_2_2!B184</f>
        <v>0</v>
      </c>
      <c r="P94" s="82" t="e">
        <f t="shared" si="62"/>
        <v>#DIV/0!</v>
      </c>
      <c r="Q94" s="82">
        <f>Mass_2_2!D184</f>
        <v>0</v>
      </c>
      <c r="R94" s="82">
        <f>Mass_2_2!E184</f>
        <v>0</v>
      </c>
      <c r="S94" s="82">
        <f>Mass_2_2!F184</f>
        <v>0</v>
      </c>
      <c r="T94" s="82">
        <f>Mass_2_2!G184</f>
        <v>0</v>
      </c>
      <c r="U94" s="82" t="e">
        <f t="shared" si="63"/>
        <v>#DIV/0!</v>
      </c>
      <c r="V94" s="82">
        <f>Mass_2_2!H184</f>
        <v>0</v>
      </c>
      <c r="W94" s="82">
        <f>Mass_2_2!I184</f>
        <v>0</v>
      </c>
      <c r="X94" s="82">
        <f>Mass_2_2!J184</f>
        <v>0</v>
      </c>
      <c r="Y94" s="82">
        <f>Mass_2_2!L184</f>
        <v>0</v>
      </c>
      <c r="Z94" s="82">
        <f>Mass_2_2!M184</f>
        <v>0</v>
      </c>
      <c r="AA94" s="82">
        <f>Mass_2_2!M80</f>
        <v>0</v>
      </c>
      <c r="AB94" s="46"/>
      <c r="AC94" s="82" t="b">
        <f>IF(Mass_2_2!A80="",FALSE,TRUE)</f>
        <v>0</v>
      </c>
      <c r="AD94" s="128" t="e">
        <f t="shared" ca="1" si="64"/>
        <v>#DIV/0!</v>
      </c>
      <c r="AE94" s="128" t="e">
        <f t="shared" ca="1" si="65"/>
        <v>#DIV/0!</v>
      </c>
      <c r="AF94" s="82">
        <f t="shared" si="66"/>
        <v>1</v>
      </c>
      <c r="AG94" s="128" t="e">
        <f t="shared" ca="1" si="67"/>
        <v>#DIV/0!</v>
      </c>
      <c r="AH94" s="128" t="e">
        <f t="shared" ca="1" si="68"/>
        <v>#DIV/0!</v>
      </c>
      <c r="AI94" s="82" t="str">
        <f t="shared" ca="1" si="46"/>
        <v>소수점</v>
      </c>
      <c r="AJ94" s="127" t="e">
        <f t="shared" ca="1" si="69"/>
        <v>#DIV/0!</v>
      </c>
      <c r="AK94" s="167" t="e">
        <f t="shared" ca="1" si="47"/>
        <v>#N/A</v>
      </c>
      <c r="AL94" s="167" t="e">
        <f t="shared" ca="1" si="48"/>
        <v>#VALUE!</v>
      </c>
      <c r="AM94" s="82" t="e">
        <f t="shared" ca="1" si="49"/>
        <v>#VALUE!</v>
      </c>
      <c r="AN94" s="82" t="e">
        <f t="shared" ca="1" si="50"/>
        <v>#N/A</v>
      </c>
      <c r="AO94" s="82" t="str">
        <f t="shared" si="51"/>
        <v>0</v>
      </c>
      <c r="AP94" s="82" t="e">
        <f t="shared" ca="1" si="52"/>
        <v>#VALUE!</v>
      </c>
      <c r="AQ94" s="82" t="e">
        <f t="shared" ca="1" si="53"/>
        <v>#DIV/0!</v>
      </c>
      <c r="AR94" s="82" t="e">
        <f t="shared" ca="1" si="70"/>
        <v>#DIV/0!</v>
      </c>
      <c r="AS94" s="82" t="e">
        <f t="shared" ca="1" si="54"/>
        <v>#DIV/0!</v>
      </c>
      <c r="AT94" s="157" t="e">
        <f t="shared" ca="1" si="55"/>
        <v>#DIV/0!</v>
      </c>
      <c r="AU94" s="157" t="e">
        <f t="shared" ca="1" si="71"/>
        <v>#DIV/0!</v>
      </c>
      <c r="AV94" s="157" t="str">
        <f t="shared" ca="1" si="72"/>
        <v/>
      </c>
      <c r="AW94" s="278"/>
      <c r="AX94" s="82" t="e">
        <f t="shared" ca="1" si="56"/>
        <v>#VALUE!</v>
      </c>
      <c r="AY94" s="127" t="e">
        <f t="shared" ca="1" si="57"/>
        <v>#DIV/0!</v>
      </c>
      <c r="AZ94" s="171" t="e">
        <f ca="1">ROUND(Mass_2_2!Q80,AX94)</f>
        <v>#VALUE!</v>
      </c>
      <c r="BA94" s="171" t="e">
        <f ca="1">ROUND(Mass_2_2!R80,AX94)</f>
        <v>#VALUE!</v>
      </c>
      <c r="BB94" s="171" t="e">
        <f t="shared" ca="1" si="58"/>
        <v>#VALUE!</v>
      </c>
      <c r="BC94" s="155" t="str">
        <f t="shared" ca="1" si="73"/>
        <v>PASS</v>
      </c>
      <c r="BE94" s="124" t="e">
        <f ca="1">OFFSET(AD$2,MATCH(Mass_2_2!O80,AC$3:AC$13,0),0)</f>
        <v>#N/A</v>
      </c>
      <c r="BF94" s="124" t="e">
        <f>VLOOKUP(Mass_2_2!M80,AC$3:AD$13,2,FALSE)</f>
        <v>#N/A</v>
      </c>
    </row>
    <row r="95" spans="2:58" ht="18" customHeight="1">
      <c r="B95" s="82">
        <v>77</v>
      </c>
      <c r="C95" s="82">
        <f>IF(TYPE(VALUE(Mass_2_2!A81))=16,Mass_2_2!A81,VALUE(Mass_2_2!A81))</f>
        <v>0</v>
      </c>
      <c r="D95" s="127">
        <f>Mass_2_2!B81</f>
        <v>0</v>
      </c>
      <c r="E95" s="127">
        <f>Mass_2_2!C81</f>
        <v>0</v>
      </c>
      <c r="F95" s="127">
        <f>Mass_2_2!D81</f>
        <v>0</v>
      </c>
      <c r="G95" s="127">
        <f>Mass_2_2!E81</f>
        <v>0</v>
      </c>
      <c r="H95" s="82" t="str">
        <f>IF(Mass_2_2!G81="","",Mass_2_2!G81)</f>
        <v/>
      </c>
      <c r="I95" s="127">
        <f>Mass_2_2!H81</f>
        <v>0</v>
      </c>
      <c r="J95" s="127">
        <f>Mass_2_2!I81</f>
        <v>0</v>
      </c>
      <c r="K95" s="83" t="e">
        <f t="shared" ca="1" si="59"/>
        <v>#DIV/0!</v>
      </c>
      <c r="L95" s="174" t="e">
        <f t="shared" ca="1" si="60"/>
        <v>#DIV/0!</v>
      </c>
      <c r="M95" s="134" t="e">
        <f t="shared" ca="1" si="61"/>
        <v>#DIV/0!</v>
      </c>
      <c r="N95" s="82">
        <f>Mass_2_2!A185</f>
        <v>0</v>
      </c>
      <c r="O95" s="82">
        <f>Mass_2_2!B185</f>
        <v>0</v>
      </c>
      <c r="P95" s="82" t="e">
        <f t="shared" si="62"/>
        <v>#DIV/0!</v>
      </c>
      <c r="Q95" s="82">
        <f>Mass_2_2!D185</f>
        <v>0</v>
      </c>
      <c r="R95" s="82">
        <f>Mass_2_2!E185</f>
        <v>0</v>
      </c>
      <c r="S95" s="82">
        <f>Mass_2_2!F185</f>
        <v>0</v>
      </c>
      <c r="T95" s="82">
        <f>Mass_2_2!G185</f>
        <v>0</v>
      </c>
      <c r="U95" s="82" t="e">
        <f t="shared" si="63"/>
        <v>#DIV/0!</v>
      </c>
      <c r="V95" s="82">
        <f>Mass_2_2!H185</f>
        <v>0</v>
      </c>
      <c r="W95" s="82">
        <f>Mass_2_2!I185</f>
        <v>0</v>
      </c>
      <c r="X95" s="82">
        <f>Mass_2_2!J185</f>
        <v>0</v>
      </c>
      <c r="Y95" s="82">
        <f>Mass_2_2!L185</f>
        <v>0</v>
      </c>
      <c r="Z95" s="82">
        <f>Mass_2_2!M185</f>
        <v>0</v>
      </c>
      <c r="AA95" s="82">
        <f>Mass_2_2!M81</f>
        <v>0</v>
      </c>
      <c r="AB95" s="46"/>
      <c r="AC95" s="82" t="b">
        <f>IF(Mass_2_2!A81="",FALSE,TRUE)</f>
        <v>0</v>
      </c>
      <c r="AD95" s="128" t="e">
        <f t="shared" ca="1" si="64"/>
        <v>#DIV/0!</v>
      </c>
      <c r="AE95" s="128" t="e">
        <f t="shared" ca="1" si="65"/>
        <v>#DIV/0!</v>
      </c>
      <c r="AF95" s="82">
        <f t="shared" si="66"/>
        <v>1</v>
      </c>
      <c r="AG95" s="128" t="e">
        <f t="shared" ca="1" si="67"/>
        <v>#DIV/0!</v>
      </c>
      <c r="AH95" s="128" t="e">
        <f t="shared" ca="1" si="68"/>
        <v>#DIV/0!</v>
      </c>
      <c r="AI95" s="82" t="str">
        <f t="shared" ca="1" si="46"/>
        <v>소수점</v>
      </c>
      <c r="AJ95" s="127" t="e">
        <f t="shared" ca="1" si="69"/>
        <v>#DIV/0!</v>
      </c>
      <c r="AK95" s="167" t="e">
        <f t="shared" ca="1" si="47"/>
        <v>#N/A</v>
      </c>
      <c r="AL95" s="167" t="e">
        <f t="shared" ca="1" si="48"/>
        <v>#VALUE!</v>
      </c>
      <c r="AM95" s="82" t="e">
        <f t="shared" ca="1" si="49"/>
        <v>#VALUE!</v>
      </c>
      <c r="AN95" s="82" t="e">
        <f t="shared" ca="1" si="50"/>
        <v>#N/A</v>
      </c>
      <c r="AO95" s="82" t="str">
        <f t="shared" si="51"/>
        <v>0</v>
      </c>
      <c r="AP95" s="82" t="e">
        <f t="shared" ca="1" si="52"/>
        <v>#VALUE!</v>
      </c>
      <c r="AQ95" s="82" t="e">
        <f t="shared" ca="1" si="53"/>
        <v>#DIV/0!</v>
      </c>
      <c r="AR95" s="82" t="e">
        <f t="shared" ca="1" si="70"/>
        <v>#DIV/0!</v>
      </c>
      <c r="AS95" s="82" t="e">
        <f t="shared" ca="1" si="54"/>
        <v>#DIV/0!</v>
      </c>
      <c r="AT95" s="157" t="e">
        <f t="shared" ca="1" si="55"/>
        <v>#DIV/0!</v>
      </c>
      <c r="AU95" s="157" t="e">
        <f t="shared" ca="1" si="71"/>
        <v>#DIV/0!</v>
      </c>
      <c r="AV95" s="157" t="str">
        <f t="shared" ca="1" si="72"/>
        <v/>
      </c>
      <c r="AW95" s="278"/>
      <c r="AX95" s="82" t="e">
        <f t="shared" ca="1" si="56"/>
        <v>#VALUE!</v>
      </c>
      <c r="AY95" s="127" t="e">
        <f t="shared" ca="1" si="57"/>
        <v>#DIV/0!</v>
      </c>
      <c r="AZ95" s="171" t="e">
        <f ca="1">ROUND(Mass_2_2!Q81,AX95)</f>
        <v>#VALUE!</v>
      </c>
      <c r="BA95" s="171" t="e">
        <f ca="1">ROUND(Mass_2_2!R81,AX95)</f>
        <v>#VALUE!</v>
      </c>
      <c r="BB95" s="171" t="e">
        <f t="shared" ca="1" si="58"/>
        <v>#VALUE!</v>
      </c>
      <c r="BC95" s="155" t="str">
        <f t="shared" ca="1" si="73"/>
        <v>PASS</v>
      </c>
      <c r="BE95" s="124" t="e">
        <f ca="1">OFFSET(AD$2,MATCH(Mass_2_2!O81,AC$3:AC$13,0),0)</f>
        <v>#N/A</v>
      </c>
      <c r="BF95" s="124" t="e">
        <f>VLOOKUP(Mass_2_2!M81,AC$3:AD$13,2,FALSE)</f>
        <v>#N/A</v>
      </c>
    </row>
    <row r="96" spans="2:58" ht="18" customHeight="1">
      <c r="B96" s="82">
        <v>78</v>
      </c>
      <c r="C96" s="82">
        <f>IF(TYPE(VALUE(Mass_2_2!A82))=16,Mass_2_2!A82,VALUE(Mass_2_2!A82))</f>
        <v>0</v>
      </c>
      <c r="D96" s="127">
        <f>Mass_2_2!B82</f>
        <v>0</v>
      </c>
      <c r="E96" s="127">
        <f>Mass_2_2!C82</f>
        <v>0</v>
      </c>
      <c r="F96" s="127">
        <f>Mass_2_2!D82</f>
        <v>0</v>
      </c>
      <c r="G96" s="127">
        <f>Mass_2_2!E82</f>
        <v>0</v>
      </c>
      <c r="H96" s="82" t="str">
        <f>IF(Mass_2_2!G82="","",Mass_2_2!G82)</f>
        <v/>
      </c>
      <c r="I96" s="127">
        <f>Mass_2_2!H82</f>
        <v>0</v>
      </c>
      <c r="J96" s="127">
        <f>Mass_2_2!I82</f>
        <v>0</v>
      </c>
      <c r="K96" s="83" t="e">
        <f t="shared" ca="1" si="59"/>
        <v>#DIV/0!</v>
      </c>
      <c r="L96" s="174" t="e">
        <f t="shared" ca="1" si="60"/>
        <v>#DIV/0!</v>
      </c>
      <c r="M96" s="134" t="e">
        <f t="shared" ca="1" si="61"/>
        <v>#DIV/0!</v>
      </c>
      <c r="N96" s="82">
        <f>Mass_2_2!A186</f>
        <v>0</v>
      </c>
      <c r="O96" s="82">
        <f>Mass_2_2!B186</f>
        <v>0</v>
      </c>
      <c r="P96" s="82" t="e">
        <f t="shared" si="62"/>
        <v>#DIV/0!</v>
      </c>
      <c r="Q96" s="82">
        <f>Mass_2_2!D186</f>
        <v>0</v>
      </c>
      <c r="R96" s="82">
        <f>Mass_2_2!E186</f>
        <v>0</v>
      </c>
      <c r="S96" s="82">
        <f>Mass_2_2!F186</f>
        <v>0</v>
      </c>
      <c r="T96" s="82">
        <f>Mass_2_2!G186</f>
        <v>0</v>
      </c>
      <c r="U96" s="82" t="e">
        <f t="shared" si="63"/>
        <v>#DIV/0!</v>
      </c>
      <c r="V96" s="82">
        <f>Mass_2_2!H186</f>
        <v>0</v>
      </c>
      <c r="W96" s="82">
        <f>Mass_2_2!I186</f>
        <v>0</v>
      </c>
      <c r="X96" s="82">
        <f>Mass_2_2!J186</f>
        <v>0</v>
      </c>
      <c r="Y96" s="82">
        <f>Mass_2_2!L186</f>
        <v>0</v>
      </c>
      <c r="Z96" s="82">
        <f>Mass_2_2!M186</f>
        <v>0</v>
      </c>
      <c r="AA96" s="82">
        <f>Mass_2_2!M82</f>
        <v>0</v>
      </c>
      <c r="AB96" s="46"/>
      <c r="AC96" s="82" t="b">
        <f>IF(Mass_2_2!A82="",FALSE,TRUE)</f>
        <v>0</v>
      </c>
      <c r="AD96" s="128" t="e">
        <f t="shared" ca="1" si="64"/>
        <v>#DIV/0!</v>
      </c>
      <c r="AE96" s="128" t="e">
        <f t="shared" ca="1" si="65"/>
        <v>#DIV/0!</v>
      </c>
      <c r="AF96" s="82">
        <f t="shared" si="66"/>
        <v>1</v>
      </c>
      <c r="AG96" s="128" t="e">
        <f t="shared" ca="1" si="67"/>
        <v>#DIV/0!</v>
      </c>
      <c r="AH96" s="128" t="e">
        <f t="shared" ca="1" si="68"/>
        <v>#DIV/0!</v>
      </c>
      <c r="AI96" s="82" t="str">
        <f t="shared" ca="1" si="46"/>
        <v>소수점</v>
      </c>
      <c r="AJ96" s="127" t="e">
        <f t="shared" ca="1" si="69"/>
        <v>#DIV/0!</v>
      </c>
      <c r="AK96" s="167" t="e">
        <f t="shared" ca="1" si="47"/>
        <v>#N/A</v>
      </c>
      <c r="AL96" s="167" t="e">
        <f t="shared" ca="1" si="48"/>
        <v>#VALUE!</v>
      </c>
      <c r="AM96" s="82" t="e">
        <f t="shared" ca="1" si="49"/>
        <v>#VALUE!</v>
      </c>
      <c r="AN96" s="82" t="e">
        <f t="shared" ca="1" si="50"/>
        <v>#N/A</v>
      </c>
      <c r="AO96" s="82" t="str">
        <f t="shared" si="51"/>
        <v>0</v>
      </c>
      <c r="AP96" s="82" t="e">
        <f t="shared" ca="1" si="52"/>
        <v>#VALUE!</v>
      </c>
      <c r="AQ96" s="82" t="e">
        <f t="shared" ca="1" si="53"/>
        <v>#DIV/0!</v>
      </c>
      <c r="AR96" s="82" t="e">
        <f t="shared" ca="1" si="70"/>
        <v>#DIV/0!</v>
      </c>
      <c r="AS96" s="82" t="e">
        <f t="shared" ca="1" si="54"/>
        <v>#DIV/0!</v>
      </c>
      <c r="AT96" s="157" t="e">
        <f t="shared" ca="1" si="55"/>
        <v>#DIV/0!</v>
      </c>
      <c r="AU96" s="157" t="e">
        <f t="shared" ca="1" si="71"/>
        <v>#DIV/0!</v>
      </c>
      <c r="AV96" s="157" t="str">
        <f t="shared" ca="1" si="72"/>
        <v/>
      </c>
      <c r="AW96" s="278"/>
      <c r="AX96" s="82" t="e">
        <f t="shared" ca="1" si="56"/>
        <v>#VALUE!</v>
      </c>
      <c r="AY96" s="127" t="e">
        <f t="shared" ca="1" si="57"/>
        <v>#DIV/0!</v>
      </c>
      <c r="AZ96" s="171" t="e">
        <f ca="1">ROUND(Mass_2_2!Q82,AX96)</f>
        <v>#VALUE!</v>
      </c>
      <c r="BA96" s="171" t="e">
        <f ca="1">ROUND(Mass_2_2!R82,AX96)</f>
        <v>#VALUE!</v>
      </c>
      <c r="BB96" s="171" t="e">
        <f t="shared" ca="1" si="58"/>
        <v>#VALUE!</v>
      </c>
      <c r="BC96" s="155" t="str">
        <f t="shared" ca="1" si="73"/>
        <v>PASS</v>
      </c>
      <c r="BE96" s="124" t="e">
        <f ca="1">OFFSET(AD$2,MATCH(Mass_2_2!O82,AC$3:AC$13,0),0)</f>
        <v>#N/A</v>
      </c>
      <c r="BF96" s="124" t="e">
        <f>VLOOKUP(Mass_2_2!M82,AC$3:AD$13,2,FALSE)</f>
        <v>#N/A</v>
      </c>
    </row>
    <row r="97" spans="2:58" ht="18" customHeight="1">
      <c r="B97" s="82">
        <v>79</v>
      </c>
      <c r="C97" s="82">
        <f>IF(TYPE(VALUE(Mass_2_2!A83))=16,Mass_2_2!A83,VALUE(Mass_2_2!A83))</f>
        <v>0</v>
      </c>
      <c r="D97" s="127">
        <f>Mass_2_2!B83</f>
        <v>0</v>
      </c>
      <c r="E97" s="127">
        <f>Mass_2_2!C83</f>
        <v>0</v>
      </c>
      <c r="F97" s="127">
        <f>Mass_2_2!D83</f>
        <v>0</v>
      </c>
      <c r="G97" s="127">
        <f>Mass_2_2!E83</f>
        <v>0</v>
      </c>
      <c r="H97" s="82" t="str">
        <f>IF(Mass_2_2!G83="","",Mass_2_2!G83)</f>
        <v/>
      </c>
      <c r="I97" s="127">
        <f>Mass_2_2!H83</f>
        <v>0</v>
      </c>
      <c r="J97" s="127">
        <f>Mass_2_2!I83</f>
        <v>0</v>
      </c>
      <c r="K97" s="83" t="e">
        <f t="shared" ca="1" si="59"/>
        <v>#DIV/0!</v>
      </c>
      <c r="L97" s="174" t="e">
        <f t="shared" ca="1" si="60"/>
        <v>#DIV/0!</v>
      </c>
      <c r="M97" s="134" t="e">
        <f t="shared" ca="1" si="61"/>
        <v>#DIV/0!</v>
      </c>
      <c r="N97" s="82">
        <f>Mass_2_2!A187</f>
        <v>0</v>
      </c>
      <c r="O97" s="82">
        <f>Mass_2_2!B187</f>
        <v>0</v>
      </c>
      <c r="P97" s="82" t="e">
        <f t="shared" si="62"/>
        <v>#DIV/0!</v>
      </c>
      <c r="Q97" s="82">
        <f>Mass_2_2!D187</f>
        <v>0</v>
      </c>
      <c r="R97" s="82">
        <f>Mass_2_2!E187</f>
        <v>0</v>
      </c>
      <c r="S97" s="82">
        <f>Mass_2_2!F187</f>
        <v>0</v>
      </c>
      <c r="T97" s="82">
        <f>Mass_2_2!G187</f>
        <v>0</v>
      </c>
      <c r="U97" s="82" t="e">
        <f t="shared" si="63"/>
        <v>#DIV/0!</v>
      </c>
      <c r="V97" s="82">
        <f>Mass_2_2!H187</f>
        <v>0</v>
      </c>
      <c r="W97" s="82">
        <f>Mass_2_2!I187</f>
        <v>0</v>
      </c>
      <c r="X97" s="82">
        <f>Mass_2_2!J187</f>
        <v>0</v>
      </c>
      <c r="Y97" s="82">
        <f>Mass_2_2!L187</f>
        <v>0</v>
      </c>
      <c r="Z97" s="82">
        <f>Mass_2_2!M187</f>
        <v>0</v>
      </c>
      <c r="AA97" s="82">
        <f>Mass_2_2!M83</f>
        <v>0</v>
      </c>
      <c r="AB97" s="46"/>
      <c r="AC97" s="82" t="b">
        <f>IF(Mass_2_2!A83="",FALSE,TRUE)</f>
        <v>0</v>
      </c>
      <c r="AD97" s="128" t="e">
        <f t="shared" ca="1" si="64"/>
        <v>#DIV/0!</v>
      </c>
      <c r="AE97" s="128" t="e">
        <f t="shared" ca="1" si="65"/>
        <v>#DIV/0!</v>
      </c>
      <c r="AF97" s="82">
        <f t="shared" si="66"/>
        <v>1</v>
      </c>
      <c r="AG97" s="128" t="e">
        <f t="shared" ca="1" si="67"/>
        <v>#DIV/0!</v>
      </c>
      <c r="AH97" s="128" t="e">
        <f t="shared" ca="1" si="68"/>
        <v>#DIV/0!</v>
      </c>
      <c r="AI97" s="82" t="str">
        <f t="shared" ca="1" si="46"/>
        <v>소수점</v>
      </c>
      <c r="AJ97" s="127" t="e">
        <f t="shared" ca="1" si="69"/>
        <v>#DIV/0!</v>
      </c>
      <c r="AK97" s="167" t="e">
        <f t="shared" ca="1" si="47"/>
        <v>#N/A</v>
      </c>
      <c r="AL97" s="167" t="e">
        <f t="shared" ca="1" si="48"/>
        <v>#VALUE!</v>
      </c>
      <c r="AM97" s="82" t="e">
        <f t="shared" ca="1" si="49"/>
        <v>#VALUE!</v>
      </c>
      <c r="AN97" s="82" t="e">
        <f t="shared" ca="1" si="50"/>
        <v>#N/A</v>
      </c>
      <c r="AO97" s="82" t="str">
        <f t="shared" si="51"/>
        <v>0</v>
      </c>
      <c r="AP97" s="82" t="e">
        <f t="shared" ca="1" si="52"/>
        <v>#VALUE!</v>
      </c>
      <c r="AQ97" s="82" t="e">
        <f t="shared" ca="1" si="53"/>
        <v>#DIV/0!</v>
      </c>
      <c r="AR97" s="82" t="e">
        <f t="shared" ca="1" si="70"/>
        <v>#DIV/0!</v>
      </c>
      <c r="AS97" s="82" t="e">
        <f t="shared" ca="1" si="54"/>
        <v>#DIV/0!</v>
      </c>
      <c r="AT97" s="157" t="e">
        <f t="shared" ca="1" si="55"/>
        <v>#DIV/0!</v>
      </c>
      <c r="AU97" s="157" t="e">
        <f t="shared" ca="1" si="71"/>
        <v>#DIV/0!</v>
      </c>
      <c r="AV97" s="157" t="str">
        <f t="shared" ca="1" si="72"/>
        <v/>
      </c>
      <c r="AW97" s="278"/>
      <c r="AX97" s="82" t="e">
        <f t="shared" ca="1" si="56"/>
        <v>#VALUE!</v>
      </c>
      <c r="AY97" s="127" t="e">
        <f t="shared" ca="1" si="57"/>
        <v>#DIV/0!</v>
      </c>
      <c r="AZ97" s="171" t="e">
        <f ca="1">ROUND(Mass_2_2!Q83,AX97)</f>
        <v>#VALUE!</v>
      </c>
      <c r="BA97" s="171" t="e">
        <f ca="1">ROUND(Mass_2_2!R83,AX97)</f>
        <v>#VALUE!</v>
      </c>
      <c r="BB97" s="171" t="e">
        <f t="shared" ca="1" si="58"/>
        <v>#VALUE!</v>
      </c>
      <c r="BC97" s="155" t="str">
        <f t="shared" ca="1" si="73"/>
        <v>PASS</v>
      </c>
      <c r="BE97" s="124" t="e">
        <f ca="1">OFFSET(AD$2,MATCH(Mass_2_2!O83,AC$3:AC$13,0),0)</f>
        <v>#N/A</v>
      </c>
      <c r="BF97" s="124" t="e">
        <f>VLOOKUP(Mass_2_2!M83,AC$3:AD$13,2,FALSE)</f>
        <v>#N/A</v>
      </c>
    </row>
    <row r="98" spans="2:58" ht="18" customHeight="1">
      <c r="B98" s="82">
        <v>80</v>
      </c>
      <c r="C98" s="82">
        <f>IF(TYPE(VALUE(Mass_2_2!A84))=16,Mass_2_2!A84,VALUE(Mass_2_2!A84))</f>
        <v>0</v>
      </c>
      <c r="D98" s="127">
        <f>Mass_2_2!B84</f>
        <v>0</v>
      </c>
      <c r="E98" s="127">
        <f>Mass_2_2!C84</f>
        <v>0</v>
      </c>
      <c r="F98" s="127">
        <f>Mass_2_2!D84</f>
        <v>0</v>
      </c>
      <c r="G98" s="127">
        <f>Mass_2_2!E84</f>
        <v>0</v>
      </c>
      <c r="H98" s="82" t="str">
        <f>IF(Mass_2_2!G84="","",Mass_2_2!G84)</f>
        <v/>
      </c>
      <c r="I98" s="127">
        <f>Mass_2_2!H84</f>
        <v>0</v>
      </c>
      <c r="J98" s="127">
        <f>Mass_2_2!I84</f>
        <v>0</v>
      </c>
      <c r="K98" s="83" t="e">
        <f t="shared" ca="1" si="59"/>
        <v>#DIV/0!</v>
      </c>
      <c r="L98" s="174" t="e">
        <f t="shared" ca="1" si="60"/>
        <v>#DIV/0!</v>
      </c>
      <c r="M98" s="134" t="e">
        <f t="shared" ca="1" si="61"/>
        <v>#DIV/0!</v>
      </c>
      <c r="N98" s="82">
        <f>Mass_2_2!A188</f>
        <v>0</v>
      </c>
      <c r="O98" s="82">
        <f>Mass_2_2!B188</f>
        <v>0</v>
      </c>
      <c r="P98" s="82" t="e">
        <f t="shared" si="62"/>
        <v>#DIV/0!</v>
      </c>
      <c r="Q98" s="82">
        <f>Mass_2_2!D188</f>
        <v>0</v>
      </c>
      <c r="R98" s="82">
        <f>Mass_2_2!E188</f>
        <v>0</v>
      </c>
      <c r="S98" s="82">
        <f>Mass_2_2!F188</f>
        <v>0</v>
      </c>
      <c r="T98" s="82">
        <f>Mass_2_2!G188</f>
        <v>0</v>
      </c>
      <c r="U98" s="82" t="e">
        <f t="shared" si="63"/>
        <v>#DIV/0!</v>
      </c>
      <c r="V98" s="82">
        <f>Mass_2_2!H188</f>
        <v>0</v>
      </c>
      <c r="W98" s="82">
        <f>Mass_2_2!I188</f>
        <v>0</v>
      </c>
      <c r="X98" s="82">
        <f>Mass_2_2!J188</f>
        <v>0</v>
      </c>
      <c r="Y98" s="82">
        <f>Mass_2_2!L188</f>
        <v>0</v>
      </c>
      <c r="Z98" s="82">
        <f>Mass_2_2!M188</f>
        <v>0</v>
      </c>
      <c r="AA98" s="82">
        <f>Mass_2_2!M84</f>
        <v>0</v>
      </c>
      <c r="AB98" s="46"/>
      <c r="AC98" s="82" t="b">
        <f>IF(Mass_2_2!A84="",FALSE,TRUE)</f>
        <v>0</v>
      </c>
      <c r="AD98" s="128" t="e">
        <f t="shared" ca="1" si="64"/>
        <v>#DIV/0!</v>
      </c>
      <c r="AE98" s="128" t="e">
        <f t="shared" ca="1" si="65"/>
        <v>#DIV/0!</v>
      </c>
      <c r="AF98" s="82">
        <f t="shared" si="66"/>
        <v>1</v>
      </c>
      <c r="AG98" s="128" t="e">
        <f t="shared" ca="1" si="67"/>
        <v>#DIV/0!</v>
      </c>
      <c r="AH98" s="128" t="e">
        <f t="shared" ca="1" si="68"/>
        <v>#DIV/0!</v>
      </c>
      <c r="AI98" s="82" t="str">
        <f t="shared" ca="1" si="46"/>
        <v>소수점</v>
      </c>
      <c r="AJ98" s="127" t="e">
        <f t="shared" ca="1" si="69"/>
        <v>#DIV/0!</v>
      </c>
      <c r="AK98" s="167" t="e">
        <f t="shared" ca="1" si="47"/>
        <v>#N/A</v>
      </c>
      <c r="AL98" s="167" t="e">
        <f t="shared" ca="1" si="48"/>
        <v>#VALUE!</v>
      </c>
      <c r="AM98" s="82" t="e">
        <f t="shared" ca="1" si="49"/>
        <v>#VALUE!</v>
      </c>
      <c r="AN98" s="82" t="e">
        <f t="shared" ca="1" si="50"/>
        <v>#N/A</v>
      </c>
      <c r="AO98" s="82" t="str">
        <f t="shared" si="51"/>
        <v>0</v>
      </c>
      <c r="AP98" s="82" t="e">
        <f t="shared" ca="1" si="52"/>
        <v>#VALUE!</v>
      </c>
      <c r="AQ98" s="82" t="e">
        <f t="shared" ca="1" si="53"/>
        <v>#DIV/0!</v>
      </c>
      <c r="AR98" s="82" t="e">
        <f t="shared" ca="1" si="70"/>
        <v>#DIV/0!</v>
      </c>
      <c r="AS98" s="82" t="e">
        <f t="shared" ca="1" si="54"/>
        <v>#DIV/0!</v>
      </c>
      <c r="AT98" s="157" t="e">
        <f t="shared" ca="1" si="55"/>
        <v>#DIV/0!</v>
      </c>
      <c r="AU98" s="157" t="e">
        <f t="shared" ca="1" si="71"/>
        <v>#DIV/0!</v>
      </c>
      <c r="AV98" s="157" t="str">
        <f t="shared" ca="1" si="72"/>
        <v/>
      </c>
      <c r="AW98" s="278"/>
      <c r="AX98" s="82" t="e">
        <f t="shared" ca="1" si="56"/>
        <v>#VALUE!</v>
      </c>
      <c r="AY98" s="127" t="e">
        <f t="shared" ca="1" si="57"/>
        <v>#DIV/0!</v>
      </c>
      <c r="AZ98" s="171" t="e">
        <f ca="1">ROUND(Mass_2_2!Q84,AX98)</f>
        <v>#VALUE!</v>
      </c>
      <c r="BA98" s="171" t="e">
        <f ca="1">ROUND(Mass_2_2!R84,AX98)</f>
        <v>#VALUE!</v>
      </c>
      <c r="BB98" s="171" t="e">
        <f t="shared" ca="1" si="58"/>
        <v>#VALUE!</v>
      </c>
      <c r="BC98" s="155" t="str">
        <f t="shared" ca="1" si="73"/>
        <v>PASS</v>
      </c>
      <c r="BE98" s="124" t="e">
        <f ca="1">OFFSET(AD$2,MATCH(Mass_2_2!O84,AC$3:AC$13,0),0)</f>
        <v>#N/A</v>
      </c>
      <c r="BF98" s="124" t="e">
        <f>VLOOKUP(Mass_2_2!M84,AC$3:AD$13,2,FALSE)</f>
        <v>#N/A</v>
      </c>
    </row>
    <row r="99" spans="2:58" ht="18" customHeight="1">
      <c r="B99" s="82">
        <v>81</v>
      </c>
      <c r="C99" s="82">
        <f>IF(TYPE(VALUE(Mass_2_2!A85))=16,Mass_2_2!A85,VALUE(Mass_2_2!A85))</f>
        <v>0</v>
      </c>
      <c r="D99" s="127">
        <f>Mass_2_2!B85</f>
        <v>0</v>
      </c>
      <c r="E99" s="127">
        <f>Mass_2_2!C85</f>
        <v>0</v>
      </c>
      <c r="F99" s="127">
        <f>Mass_2_2!D85</f>
        <v>0</v>
      </c>
      <c r="G99" s="127">
        <f>Mass_2_2!E85</f>
        <v>0</v>
      </c>
      <c r="H99" s="82" t="str">
        <f>IF(Mass_2_2!G85="","",Mass_2_2!G85)</f>
        <v/>
      </c>
      <c r="I99" s="127">
        <f>Mass_2_2!H85</f>
        <v>0</v>
      </c>
      <c r="J99" s="127">
        <f>Mass_2_2!I85</f>
        <v>0</v>
      </c>
      <c r="K99" s="83" t="e">
        <f t="shared" ca="1" si="59"/>
        <v>#DIV/0!</v>
      </c>
      <c r="L99" s="174" t="e">
        <f t="shared" ca="1" si="60"/>
        <v>#DIV/0!</v>
      </c>
      <c r="M99" s="134" t="e">
        <f t="shared" ca="1" si="61"/>
        <v>#DIV/0!</v>
      </c>
      <c r="N99" s="82">
        <f>Mass_2_2!A189</f>
        <v>0</v>
      </c>
      <c r="O99" s="82">
        <f>Mass_2_2!B189</f>
        <v>0</v>
      </c>
      <c r="P99" s="82" t="e">
        <f t="shared" si="62"/>
        <v>#DIV/0!</v>
      </c>
      <c r="Q99" s="82">
        <f>Mass_2_2!D189</f>
        <v>0</v>
      </c>
      <c r="R99" s="82">
        <f>Mass_2_2!E189</f>
        <v>0</v>
      </c>
      <c r="S99" s="82">
        <f>Mass_2_2!F189</f>
        <v>0</v>
      </c>
      <c r="T99" s="82">
        <f>Mass_2_2!G189</f>
        <v>0</v>
      </c>
      <c r="U99" s="82" t="e">
        <f t="shared" si="63"/>
        <v>#DIV/0!</v>
      </c>
      <c r="V99" s="82">
        <f>Mass_2_2!H189</f>
        <v>0</v>
      </c>
      <c r="W99" s="82">
        <f>Mass_2_2!I189</f>
        <v>0</v>
      </c>
      <c r="X99" s="82">
        <f>Mass_2_2!J189</f>
        <v>0</v>
      </c>
      <c r="Y99" s="82">
        <f>Mass_2_2!L189</f>
        <v>0</v>
      </c>
      <c r="Z99" s="82">
        <f>Mass_2_2!M189</f>
        <v>0</v>
      </c>
      <c r="AA99" s="82">
        <f>Mass_2_2!M85</f>
        <v>0</v>
      </c>
      <c r="AB99" s="46"/>
      <c r="AC99" s="82" t="b">
        <f>IF(Mass_2_2!A85="",FALSE,TRUE)</f>
        <v>0</v>
      </c>
      <c r="AD99" s="128" t="e">
        <f t="shared" ca="1" si="64"/>
        <v>#DIV/0!</v>
      </c>
      <c r="AE99" s="128" t="e">
        <f t="shared" ca="1" si="65"/>
        <v>#DIV/0!</v>
      </c>
      <c r="AF99" s="82">
        <f t="shared" si="66"/>
        <v>1</v>
      </c>
      <c r="AG99" s="128" t="e">
        <f t="shared" ca="1" si="67"/>
        <v>#DIV/0!</v>
      </c>
      <c r="AH99" s="128" t="e">
        <f t="shared" ca="1" si="68"/>
        <v>#DIV/0!</v>
      </c>
      <c r="AI99" s="82" t="str">
        <f t="shared" ca="1" si="46"/>
        <v>소수점</v>
      </c>
      <c r="AJ99" s="127" t="e">
        <f t="shared" ca="1" si="69"/>
        <v>#DIV/0!</v>
      </c>
      <c r="AK99" s="167" t="e">
        <f t="shared" ca="1" si="47"/>
        <v>#N/A</v>
      </c>
      <c r="AL99" s="167" t="e">
        <f t="shared" ca="1" si="48"/>
        <v>#VALUE!</v>
      </c>
      <c r="AM99" s="82" t="e">
        <f t="shared" ca="1" si="49"/>
        <v>#VALUE!</v>
      </c>
      <c r="AN99" s="82" t="e">
        <f t="shared" ca="1" si="50"/>
        <v>#N/A</v>
      </c>
      <c r="AO99" s="82" t="str">
        <f t="shared" si="51"/>
        <v>0</v>
      </c>
      <c r="AP99" s="82" t="e">
        <f t="shared" ca="1" si="52"/>
        <v>#VALUE!</v>
      </c>
      <c r="AQ99" s="82" t="e">
        <f t="shared" ca="1" si="53"/>
        <v>#DIV/0!</v>
      </c>
      <c r="AR99" s="82" t="e">
        <f t="shared" ca="1" si="70"/>
        <v>#DIV/0!</v>
      </c>
      <c r="AS99" s="82" t="e">
        <f t="shared" ca="1" si="54"/>
        <v>#DIV/0!</v>
      </c>
      <c r="AT99" s="157" t="e">
        <f t="shared" ca="1" si="55"/>
        <v>#DIV/0!</v>
      </c>
      <c r="AU99" s="157" t="e">
        <f t="shared" ca="1" si="71"/>
        <v>#DIV/0!</v>
      </c>
      <c r="AV99" s="157" t="str">
        <f t="shared" ca="1" si="72"/>
        <v/>
      </c>
      <c r="AW99" s="278"/>
      <c r="AX99" s="82" t="e">
        <f t="shared" ca="1" si="56"/>
        <v>#VALUE!</v>
      </c>
      <c r="AY99" s="127" t="e">
        <f t="shared" ca="1" si="57"/>
        <v>#DIV/0!</v>
      </c>
      <c r="AZ99" s="171" t="e">
        <f ca="1">ROUND(Mass_2_2!Q85,AX99)</f>
        <v>#VALUE!</v>
      </c>
      <c r="BA99" s="171" t="e">
        <f ca="1">ROUND(Mass_2_2!R85,AX99)</f>
        <v>#VALUE!</v>
      </c>
      <c r="BB99" s="171" t="e">
        <f t="shared" ca="1" si="58"/>
        <v>#VALUE!</v>
      </c>
      <c r="BC99" s="155" t="str">
        <f t="shared" ca="1" si="73"/>
        <v>PASS</v>
      </c>
      <c r="BE99" s="124" t="e">
        <f ca="1">OFFSET(AD$2,MATCH(Mass_2_2!O85,AC$3:AC$13,0),0)</f>
        <v>#N/A</v>
      </c>
      <c r="BF99" s="124" t="e">
        <f>VLOOKUP(Mass_2_2!M85,AC$3:AD$13,2,FALSE)</f>
        <v>#N/A</v>
      </c>
    </row>
    <row r="100" spans="2:58" ht="18" customHeight="1">
      <c r="B100" s="82">
        <v>82</v>
      </c>
      <c r="C100" s="82">
        <f>IF(TYPE(VALUE(Mass_2_2!A86))=16,Mass_2_2!A86,VALUE(Mass_2_2!A86))</f>
        <v>0</v>
      </c>
      <c r="D100" s="127">
        <f>Mass_2_2!B86</f>
        <v>0</v>
      </c>
      <c r="E100" s="127">
        <f>Mass_2_2!C86</f>
        <v>0</v>
      </c>
      <c r="F100" s="127">
        <f>Mass_2_2!D86</f>
        <v>0</v>
      </c>
      <c r="G100" s="127">
        <f>Mass_2_2!E86</f>
        <v>0</v>
      </c>
      <c r="H100" s="82" t="str">
        <f>IF(Mass_2_2!G86="","",Mass_2_2!G86)</f>
        <v/>
      </c>
      <c r="I100" s="127">
        <f>Mass_2_2!H86</f>
        <v>0</v>
      </c>
      <c r="J100" s="127">
        <f>Mass_2_2!I86</f>
        <v>0</v>
      </c>
      <c r="K100" s="83" t="e">
        <f t="shared" ca="1" si="59"/>
        <v>#DIV/0!</v>
      </c>
      <c r="L100" s="174" t="e">
        <f t="shared" ca="1" si="60"/>
        <v>#DIV/0!</v>
      </c>
      <c r="M100" s="134" t="e">
        <f t="shared" ca="1" si="61"/>
        <v>#DIV/0!</v>
      </c>
      <c r="N100" s="82">
        <f>Mass_2_2!A190</f>
        <v>0</v>
      </c>
      <c r="O100" s="82">
        <f>Mass_2_2!B190</f>
        <v>0</v>
      </c>
      <c r="P100" s="82" t="e">
        <f t="shared" si="62"/>
        <v>#DIV/0!</v>
      </c>
      <c r="Q100" s="82">
        <f>Mass_2_2!D190</f>
        <v>0</v>
      </c>
      <c r="R100" s="82">
        <f>Mass_2_2!E190</f>
        <v>0</v>
      </c>
      <c r="S100" s="82">
        <f>Mass_2_2!F190</f>
        <v>0</v>
      </c>
      <c r="T100" s="82">
        <f>Mass_2_2!G190</f>
        <v>0</v>
      </c>
      <c r="U100" s="82" t="e">
        <f t="shared" si="63"/>
        <v>#DIV/0!</v>
      </c>
      <c r="V100" s="82">
        <f>Mass_2_2!H190</f>
        <v>0</v>
      </c>
      <c r="W100" s="82">
        <f>Mass_2_2!I190</f>
        <v>0</v>
      </c>
      <c r="X100" s="82">
        <f>Mass_2_2!J190</f>
        <v>0</v>
      </c>
      <c r="Y100" s="82">
        <f>Mass_2_2!L190</f>
        <v>0</v>
      </c>
      <c r="Z100" s="82">
        <f>Mass_2_2!M190</f>
        <v>0</v>
      </c>
      <c r="AA100" s="82">
        <f>Mass_2_2!M86</f>
        <v>0</v>
      </c>
      <c r="AB100" s="46"/>
      <c r="AC100" s="82" t="b">
        <f>IF(Mass_2_2!A86="",FALSE,TRUE)</f>
        <v>0</v>
      </c>
      <c r="AD100" s="128" t="e">
        <f t="shared" ca="1" si="64"/>
        <v>#DIV/0!</v>
      </c>
      <c r="AE100" s="128" t="e">
        <f t="shared" ca="1" si="65"/>
        <v>#DIV/0!</v>
      </c>
      <c r="AF100" s="82">
        <f t="shared" si="66"/>
        <v>1</v>
      </c>
      <c r="AG100" s="128" t="e">
        <f t="shared" ca="1" si="67"/>
        <v>#DIV/0!</v>
      </c>
      <c r="AH100" s="128" t="e">
        <f t="shared" ca="1" si="68"/>
        <v>#DIV/0!</v>
      </c>
      <c r="AI100" s="82" t="str">
        <f t="shared" ca="1" si="46"/>
        <v>소수점</v>
      </c>
      <c r="AJ100" s="127" t="e">
        <f t="shared" ca="1" si="69"/>
        <v>#DIV/0!</v>
      </c>
      <c r="AK100" s="167" t="e">
        <f t="shared" ca="1" si="47"/>
        <v>#N/A</v>
      </c>
      <c r="AL100" s="167" t="e">
        <f t="shared" ca="1" si="48"/>
        <v>#VALUE!</v>
      </c>
      <c r="AM100" s="82" t="e">
        <f t="shared" ca="1" si="49"/>
        <v>#VALUE!</v>
      </c>
      <c r="AN100" s="82" t="e">
        <f t="shared" ca="1" si="50"/>
        <v>#N/A</v>
      </c>
      <c r="AO100" s="82" t="str">
        <f t="shared" si="51"/>
        <v>0</v>
      </c>
      <c r="AP100" s="82" t="e">
        <f t="shared" ca="1" si="52"/>
        <v>#VALUE!</v>
      </c>
      <c r="AQ100" s="82" t="e">
        <f t="shared" ca="1" si="53"/>
        <v>#DIV/0!</v>
      </c>
      <c r="AR100" s="82" t="e">
        <f t="shared" ca="1" si="70"/>
        <v>#DIV/0!</v>
      </c>
      <c r="AS100" s="82" t="e">
        <f t="shared" ca="1" si="54"/>
        <v>#DIV/0!</v>
      </c>
      <c r="AT100" s="157" t="e">
        <f t="shared" ca="1" si="55"/>
        <v>#DIV/0!</v>
      </c>
      <c r="AU100" s="157" t="e">
        <f t="shared" ca="1" si="71"/>
        <v>#DIV/0!</v>
      </c>
      <c r="AV100" s="157" t="str">
        <f t="shared" ca="1" si="72"/>
        <v/>
      </c>
      <c r="AW100" s="278"/>
      <c r="AX100" s="82" t="e">
        <f t="shared" ca="1" si="56"/>
        <v>#VALUE!</v>
      </c>
      <c r="AY100" s="127" t="e">
        <f t="shared" ca="1" si="57"/>
        <v>#DIV/0!</v>
      </c>
      <c r="AZ100" s="171" t="e">
        <f ca="1">ROUND(Mass_2_2!Q86,AX100)</f>
        <v>#VALUE!</v>
      </c>
      <c r="BA100" s="171" t="e">
        <f ca="1">ROUND(Mass_2_2!R86,AX100)</f>
        <v>#VALUE!</v>
      </c>
      <c r="BB100" s="171" t="e">
        <f t="shared" ca="1" si="58"/>
        <v>#VALUE!</v>
      </c>
      <c r="BC100" s="155" t="str">
        <f t="shared" ca="1" si="73"/>
        <v>PASS</v>
      </c>
      <c r="BE100" s="124" t="e">
        <f ca="1">OFFSET(AD$2,MATCH(Mass_2_2!O86,AC$3:AC$13,0),0)</f>
        <v>#N/A</v>
      </c>
      <c r="BF100" s="124" t="e">
        <f>VLOOKUP(Mass_2_2!M86,AC$3:AD$13,2,FALSE)</f>
        <v>#N/A</v>
      </c>
    </row>
    <row r="101" spans="2:58" ht="18" customHeight="1">
      <c r="B101" s="82">
        <v>83</v>
      </c>
      <c r="C101" s="82">
        <f>IF(TYPE(VALUE(Mass_2_2!A87))=16,Mass_2_2!A87,VALUE(Mass_2_2!A87))</f>
        <v>0</v>
      </c>
      <c r="D101" s="127">
        <f>Mass_2_2!B87</f>
        <v>0</v>
      </c>
      <c r="E101" s="127">
        <f>Mass_2_2!C87</f>
        <v>0</v>
      </c>
      <c r="F101" s="127">
        <f>Mass_2_2!D87</f>
        <v>0</v>
      </c>
      <c r="G101" s="127">
        <f>Mass_2_2!E87</f>
        <v>0</v>
      </c>
      <c r="H101" s="82" t="str">
        <f>IF(Mass_2_2!G87="","",Mass_2_2!G87)</f>
        <v/>
      </c>
      <c r="I101" s="127">
        <f>Mass_2_2!H87</f>
        <v>0</v>
      </c>
      <c r="J101" s="127">
        <f>Mass_2_2!I87</f>
        <v>0</v>
      </c>
      <c r="K101" s="83" t="e">
        <f t="shared" ca="1" si="59"/>
        <v>#DIV/0!</v>
      </c>
      <c r="L101" s="174" t="e">
        <f t="shared" ca="1" si="60"/>
        <v>#DIV/0!</v>
      </c>
      <c r="M101" s="134" t="e">
        <f t="shared" ca="1" si="61"/>
        <v>#DIV/0!</v>
      </c>
      <c r="N101" s="82">
        <f>Mass_2_2!A191</f>
        <v>0</v>
      </c>
      <c r="O101" s="82">
        <f>Mass_2_2!B191</f>
        <v>0</v>
      </c>
      <c r="P101" s="82" t="e">
        <f t="shared" si="62"/>
        <v>#DIV/0!</v>
      </c>
      <c r="Q101" s="82">
        <f>Mass_2_2!D191</f>
        <v>0</v>
      </c>
      <c r="R101" s="82">
        <f>Mass_2_2!E191</f>
        <v>0</v>
      </c>
      <c r="S101" s="82">
        <f>Mass_2_2!F191</f>
        <v>0</v>
      </c>
      <c r="T101" s="82">
        <f>Mass_2_2!G191</f>
        <v>0</v>
      </c>
      <c r="U101" s="82" t="e">
        <f t="shared" si="63"/>
        <v>#DIV/0!</v>
      </c>
      <c r="V101" s="82">
        <f>Mass_2_2!H191</f>
        <v>0</v>
      </c>
      <c r="W101" s="82">
        <f>Mass_2_2!I191</f>
        <v>0</v>
      </c>
      <c r="X101" s="82">
        <f>Mass_2_2!J191</f>
        <v>0</v>
      </c>
      <c r="Y101" s="82">
        <f>Mass_2_2!L191</f>
        <v>0</v>
      </c>
      <c r="Z101" s="82">
        <f>Mass_2_2!M191</f>
        <v>0</v>
      </c>
      <c r="AA101" s="82">
        <f>Mass_2_2!M87</f>
        <v>0</v>
      </c>
      <c r="AB101" s="46"/>
      <c r="AC101" s="82" t="b">
        <f>IF(Mass_2_2!A87="",FALSE,TRUE)</f>
        <v>0</v>
      </c>
      <c r="AD101" s="128" t="e">
        <f t="shared" ca="1" si="64"/>
        <v>#DIV/0!</v>
      </c>
      <c r="AE101" s="128" t="e">
        <f t="shared" ca="1" si="65"/>
        <v>#DIV/0!</v>
      </c>
      <c r="AF101" s="82">
        <f t="shared" si="66"/>
        <v>1</v>
      </c>
      <c r="AG101" s="128" t="e">
        <f t="shared" ca="1" si="67"/>
        <v>#DIV/0!</v>
      </c>
      <c r="AH101" s="128" t="e">
        <f t="shared" ca="1" si="68"/>
        <v>#DIV/0!</v>
      </c>
      <c r="AI101" s="82" t="str">
        <f t="shared" ca="1" si="46"/>
        <v>소수점</v>
      </c>
      <c r="AJ101" s="127" t="e">
        <f t="shared" ca="1" si="69"/>
        <v>#DIV/0!</v>
      </c>
      <c r="AK101" s="167" t="e">
        <f t="shared" ca="1" si="47"/>
        <v>#N/A</v>
      </c>
      <c r="AL101" s="167" t="e">
        <f t="shared" ca="1" si="48"/>
        <v>#VALUE!</v>
      </c>
      <c r="AM101" s="82" t="e">
        <f t="shared" ca="1" si="49"/>
        <v>#VALUE!</v>
      </c>
      <c r="AN101" s="82" t="e">
        <f t="shared" ca="1" si="50"/>
        <v>#N/A</v>
      </c>
      <c r="AO101" s="82" t="str">
        <f t="shared" si="51"/>
        <v>0</v>
      </c>
      <c r="AP101" s="82" t="e">
        <f t="shared" ca="1" si="52"/>
        <v>#VALUE!</v>
      </c>
      <c r="AQ101" s="82" t="e">
        <f t="shared" ca="1" si="53"/>
        <v>#DIV/0!</v>
      </c>
      <c r="AR101" s="82" t="e">
        <f t="shared" ca="1" si="70"/>
        <v>#DIV/0!</v>
      </c>
      <c r="AS101" s="82" t="e">
        <f t="shared" ca="1" si="54"/>
        <v>#DIV/0!</v>
      </c>
      <c r="AT101" s="157" t="e">
        <f t="shared" ca="1" si="55"/>
        <v>#DIV/0!</v>
      </c>
      <c r="AU101" s="157" t="e">
        <f t="shared" ca="1" si="71"/>
        <v>#DIV/0!</v>
      </c>
      <c r="AV101" s="157" t="str">
        <f t="shared" ca="1" si="72"/>
        <v/>
      </c>
      <c r="AW101" s="278"/>
      <c r="AX101" s="82" t="e">
        <f t="shared" ca="1" si="56"/>
        <v>#VALUE!</v>
      </c>
      <c r="AY101" s="127" t="e">
        <f t="shared" ca="1" si="57"/>
        <v>#DIV/0!</v>
      </c>
      <c r="AZ101" s="171" t="e">
        <f ca="1">ROUND(Mass_2_2!Q87,AX101)</f>
        <v>#VALUE!</v>
      </c>
      <c r="BA101" s="171" t="e">
        <f ca="1">ROUND(Mass_2_2!R87,AX101)</f>
        <v>#VALUE!</v>
      </c>
      <c r="BB101" s="171" t="e">
        <f t="shared" ca="1" si="58"/>
        <v>#VALUE!</v>
      </c>
      <c r="BC101" s="155" t="str">
        <f t="shared" ca="1" si="73"/>
        <v>PASS</v>
      </c>
      <c r="BE101" s="124" t="e">
        <f ca="1">OFFSET(AD$2,MATCH(Mass_2_2!O87,AC$3:AC$13,0),0)</f>
        <v>#N/A</v>
      </c>
      <c r="BF101" s="124" t="e">
        <f>VLOOKUP(Mass_2_2!M87,AC$3:AD$13,2,FALSE)</f>
        <v>#N/A</v>
      </c>
    </row>
    <row r="102" spans="2:58" ht="18" customHeight="1">
      <c r="B102" s="82">
        <v>84</v>
      </c>
      <c r="C102" s="82">
        <f>IF(TYPE(VALUE(Mass_2_2!A88))=16,Mass_2_2!A88,VALUE(Mass_2_2!A88))</f>
        <v>0</v>
      </c>
      <c r="D102" s="127">
        <f>Mass_2_2!B88</f>
        <v>0</v>
      </c>
      <c r="E102" s="127">
        <f>Mass_2_2!C88</f>
        <v>0</v>
      </c>
      <c r="F102" s="127">
        <f>Mass_2_2!D88</f>
        <v>0</v>
      </c>
      <c r="G102" s="127">
        <f>Mass_2_2!E88</f>
        <v>0</v>
      </c>
      <c r="H102" s="82" t="str">
        <f>IF(Mass_2_2!G88="","",Mass_2_2!G88)</f>
        <v/>
      </c>
      <c r="I102" s="127">
        <f>Mass_2_2!H88</f>
        <v>0</v>
      </c>
      <c r="J102" s="127">
        <f>Mass_2_2!I88</f>
        <v>0</v>
      </c>
      <c r="K102" s="83" t="e">
        <f t="shared" ca="1" si="59"/>
        <v>#DIV/0!</v>
      </c>
      <c r="L102" s="174" t="e">
        <f t="shared" ca="1" si="60"/>
        <v>#DIV/0!</v>
      </c>
      <c r="M102" s="134" t="e">
        <f t="shared" ca="1" si="61"/>
        <v>#DIV/0!</v>
      </c>
      <c r="N102" s="82">
        <f>Mass_2_2!A192</f>
        <v>0</v>
      </c>
      <c r="O102" s="82">
        <f>Mass_2_2!B192</f>
        <v>0</v>
      </c>
      <c r="P102" s="82" t="e">
        <f t="shared" si="62"/>
        <v>#DIV/0!</v>
      </c>
      <c r="Q102" s="82">
        <f>Mass_2_2!D192</f>
        <v>0</v>
      </c>
      <c r="R102" s="82">
        <f>Mass_2_2!E192</f>
        <v>0</v>
      </c>
      <c r="S102" s="82">
        <f>Mass_2_2!F192</f>
        <v>0</v>
      </c>
      <c r="T102" s="82">
        <f>Mass_2_2!G192</f>
        <v>0</v>
      </c>
      <c r="U102" s="82" t="e">
        <f t="shared" si="63"/>
        <v>#DIV/0!</v>
      </c>
      <c r="V102" s="82">
        <f>Mass_2_2!H192</f>
        <v>0</v>
      </c>
      <c r="W102" s="82">
        <f>Mass_2_2!I192</f>
        <v>0</v>
      </c>
      <c r="X102" s="82">
        <f>Mass_2_2!J192</f>
        <v>0</v>
      </c>
      <c r="Y102" s="82">
        <f>Mass_2_2!L192</f>
        <v>0</v>
      </c>
      <c r="Z102" s="82">
        <f>Mass_2_2!M192</f>
        <v>0</v>
      </c>
      <c r="AA102" s="82">
        <f>Mass_2_2!M88</f>
        <v>0</v>
      </c>
      <c r="AB102" s="46"/>
      <c r="AC102" s="82" t="b">
        <f>IF(Mass_2_2!A88="",FALSE,TRUE)</f>
        <v>0</v>
      </c>
      <c r="AD102" s="128" t="e">
        <f t="shared" ca="1" si="64"/>
        <v>#DIV/0!</v>
      </c>
      <c r="AE102" s="128" t="e">
        <f t="shared" ca="1" si="65"/>
        <v>#DIV/0!</v>
      </c>
      <c r="AF102" s="82">
        <f t="shared" si="66"/>
        <v>1</v>
      </c>
      <c r="AG102" s="128" t="e">
        <f t="shared" ca="1" si="67"/>
        <v>#DIV/0!</v>
      </c>
      <c r="AH102" s="128" t="e">
        <f t="shared" ca="1" si="68"/>
        <v>#DIV/0!</v>
      </c>
      <c r="AI102" s="82" t="str">
        <f t="shared" ca="1" si="46"/>
        <v>소수점</v>
      </c>
      <c r="AJ102" s="127" t="e">
        <f t="shared" ca="1" si="69"/>
        <v>#DIV/0!</v>
      </c>
      <c r="AK102" s="167" t="e">
        <f t="shared" ca="1" si="47"/>
        <v>#N/A</v>
      </c>
      <c r="AL102" s="167" t="e">
        <f t="shared" ca="1" si="48"/>
        <v>#VALUE!</v>
      </c>
      <c r="AM102" s="82" t="e">
        <f t="shared" ca="1" si="49"/>
        <v>#VALUE!</v>
      </c>
      <c r="AN102" s="82" t="e">
        <f t="shared" ca="1" si="50"/>
        <v>#N/A</v>
      </c>
      <c r="AO102" s="82" t="str">
        <f t="shared" si="51"/>
        <v>0</v>
      </c>
      <c r="AP102" s="82" t="e">
        <f t="shared" ca="1" si="52"/>
        <v>#VALUE!</v>
      </c>
      <c r="AQ102" s="82" t="e">
        <f t="shared" ca="1" si="53"/>
        <v>#DIV/0!</v>
      </c>
      <c r="AR102" s="82" t="e">
        <f t="shared" ca="1" si="70"/>
        <v>#DIV/0!</v>
      </c>
      <c r="AS102" s="82" t="e">
        <f t="shared" ca="1" si="54"/>
        <v>#DIV/0!</v>
      </c>
      <c r="AT102" s="157" t="e">
        <f t="shared" ca="1" si="55"/>
        <v>#DIV/0!</v>
      </c>
      <c r="AU102" s="157" t="e">
        <f t="shared" ca="1" si="71"/>
        <v>#DIV/0!</v>
      </c>
      <c r="AV102" s="157" t="str">
        <f t="shared" ca="1" si="72"/>
        <v/>
      </c>
      <c r="AW102" s="278"/>
      <c r="AX102" s="82" t="e">
        <f t="shared" ca="1" si="56"/>
        <v>#VALUE!</v>
      </c>
      <c r="AY102" s="127" t="e">
        <f t="shared" ca="1" si="57"/>
        <v>#DIV/0!</v>
      </c>
      <c r="AZ102" s="171" t="e">
        <f ca="1">ROUND(Mass_2_2!Q88,AX102)</f>
        <v>#VALUE!</v>
      </c>
      <c r="BA102" s="171" t="e">
        <f ca="1">ROUND(Mass_2_2!R88,AX102)</f>
        <v>#VALUE!</v>
      </c>
      <c r="BB102" s="171" t="e">
        <f t="shared" ca="1" si="58"/>
        <v>#VALUE!</v>
      </c>
      <c r="BC102" s="155" t="str">
        <f t="shared" ca="1" si="73"/>
        <v>PASS</v>
      </c>
      <c r="BE102" s="124" t="e">
        <f ca="1">OFFSET(AD$2,MATCH(Mass_2_2!O88,AC$3:AC$13,0),0)</f>
        <v>#N/A</v>
      </c>
      <c r="BF102" s="124" t="e">
        <f>VLOOKUP(Mass_2_2!M88,AC$3:AD$13,2,FALSE)</f>
        <v>#N/A</v>
      </c>
    </row>
    <row r="103" spans="2:58" ht="18" customHeight="1">
      <c r="B103" s="82">
        <v>85</v>
      </c>
      <c r="C103" s="82">
        <f>IF(TYPE(VALUE(Mass_2_2!A89))=16,Mass_2_2!A89,VALUE(Mass_2_2!A89))</f>
        <v>0</v>
      </c>
      <c r="D103" s="127">
        <f>Mass_2_2!B89</f>
        <v>0</v>
      </c>
      <c r="E103" s="127">
        <f>Mass_2_2!C89</f>
        <v>0</v>
      </c>
      <c r="F103" s="127">
        <f>Mass_2_2!D89</f>
        <v>0</v>
      </c>
      <c r="G103" s="127">
        <f>Mass_2_2!E89</f>
        <v>0</v>
      </c>
      <c r="H103" s="82" t="str">
        <f>IF(Mass_2_2!G89="","",Mass_2_2!G89)</f>
        <v/>
      </c>
      <c r="I103" s="127">
        <f>Mass_2_2!H89</f>
        <v>0</v>
      </c>
      <c r="J103" s="127">
        <f>Mass_2_2!I89</f>
        <v>0</v>
      </c>
      <c r="K103" s="83" t="e">
        <f t="shared" ca="1" si="59"/>
        <v>#DIV/0!</v>
      </c>
      <c r="L103" s="174" t="e">
        <f t="shared" ca="1" si="60"/>
        <v>#DIV/0!</v>
      </c>
      <c r="M103" s="134" t="e">
        <f t="shared" ca="1" si="61"/>
        <v>#DIV/0!</v>
      </c>
      <c r="N103" s="82">
        <f>Mass_2_2!A193</f>
        <v>0</v>
      </c>
      <c r="O103" s="82">
        <f>Mass_2_2!B193</f>
        <v>0</v>
      </c>
      <c r="P103" s="82" t="e">
        <f t="shared" si="62"/>
        <v>#DIV/0!</v>
      </c>
      <c r="Q103" s="82">
        <f>Mass_2_2!D193</f>
        <v>0</v>
      </c>
      <c r="R103" s="82">
        <f>Mass_2_2!E193</f>
        <v>0</v>
      </c>
      <c r="S103" s="82">
        <f>Mass_2_2!F193</f>
        <v>0</v>
      </c>
      <c r="T103" s="82">
        <f>Mass_2_2!G193</f>
        <v>0</v>
      </c>
      <c r="U103" s="82" t="e">
        <f t="shared" si="63"/>
        <v>#DIV/0!</v>
      </c>
      <c r="V103" s="82">
        <f>Mass_2_2!H193</f>
        <v>0</v>
      </c>
      <c r="W103" s="82">
        <f>Mass_2_2!I193</f>
        <v>0</v>
      </c>
      <c r="X103" s="82">
        <f>Mass_2_2!J193</f>
        <v>0</v>
      </c>
      <c r="Y103" s="82">
        <f>Mass_2_2!L193</f>
        <v>0</v>
      </c>
      <c r="Z103" s="82">
        <f>Mass_2_2!M193</f>
        <v>0</v>
      </c>
      <c r="AA103" s="82">
        <f>Mass_2_2!M89</f>
        <v>0</v>
      </c>
      <c r="AB103" s="46"/>
      <c r="AC103" s="82" t="b">
        <f>IF(Mass_2_2!A89="",FALSE,TRUE)</f>
        <v>0</v>
      </c>
      <c r="AD103" s="128" t="e">
        <f t="shared" ca="1" si="64"/>
        <v>#DIV/0!</v>
      </c>
      <c r="AE103" s="128" t="e">
        <f t="shared" ca="1" si="65"/>
        <v>#DIV/0!</v>
      </c>
      <c r="AF103" s="82">
        <f t="shared" si="66"/>
        <v>1</v>
      </c>
      <c r="AG103" s="128" t="e">
        <f t="shared" ca="1" si="67"/>
        <v>#DIV/0!</v>
      </c>
      <c r="AH103" s="128" t="e">
        <f t="shared" ca="1" si="68"/>
        <v>#DIV/0!</v>
      </c>
      <c r="AI103" s="82" t="str">
        <f t="shared" ca="1" si="46"/>
        <v>소수점</v>
      </c>
      <c r="AJ103" s="127" t="e">
        <f t="shared" ca="1" si="69"/>
        <v>#DIV/0!</v>
      </c>
      <c r="AK103" s="167" t="e">
        <f t="shared" ca="1" si="47"/>
        <v>#N/A</v>
      </c>
      <c r="AL103" s="167" t="e">
        <f t="shared" ca="1" si="48"/>
        <v>#VALUE!</v>
      </c>
      <c r="AM103" s="82" t="e">
        <f t="shared" ca="1" si="49"/>
        <v>#VALUE!</v>
      </c>
      <c r="AN103" s="82" t="e">
        <f t="shared" ca="1" si="50"/>
        <v>#N/A</v>
      </c>
      <c r="AO103" s="82" t="str">
        <f t="shared" si="51"/>
        <v>0</v>
      </c>
      <c r="AP103" s="82" t="e">
        <f t="shared" ca="1" si="52"/>
        <v>#VALUE!</v>
      </c>
      <c r="AQ103" s="82" t="e">
        <f t="shared" ca="1" si="53"/>
        <v>#DIV/0!</v>
      </c>
      <c r="AR103" s="82" t="e">
        <f t="shared" ca="1" si="70"/>
        <v>#DIV/0!</v>
      </c>
      <c r="AS103" s="82" t="e">
        <f t="shared" ca="1" si="54"/>
        <v>#DIV/0!</v>
      </c>
      <c r="AT103" s="157" t="e">
        <f t="shared" ca="1" si="55"/>
        <v>#DIV/0!</v>
      </c>
      <c r="AU103" s="157" t="e">
        <f t="shared" ca="1" si="71"/>
        <v>#DIV/0!</v>
      </c>
      <c r="AV103" s="157" t="str">
        <f t="shared" ca="1" si="72"/>
        <v/>
      </c>
      <c r="AW103" s="278"/>
      <c r="AX103" s="82" t="e">
        <f t="shared" ca="1" si="56"/>
        <v>#VALUE!</v>
      </c>
      <c r="AY103" s="127" t="e">
        <f t="shared" ca="1" si="57"/>
        <v>#DIV/0!</v>
      </c>
      <c r="AZ103" s="171" t="e">
        <f ca="1">ROUND(Mass_2_2!Q89,AX103)</f>
        <v>#VALUE!</v>
      </c>
      <c r="BA103" s="171" t="e">
        <f ca="1">ROUND(Mass_2_2!R89,AX103)</f>
        <v>#VALUE!</v>
      </c>
      <c r="BB103" s="171" t="e">
        <f t="shared" ca="1" si="58"/>
        <v>#VALUE!</v>
      </c>
      <c r="BC103" s="155" t="str">
        <f t="shared" ca="1" si="73"/>
        <v>PASS</v>
      </c>
      <c r="BE103" s="124" t="e">
        <f ca="1">OFFSET(AD$2,MATCH(Mass_2_2!O89,AC$3:AC$13,0),0)</f>
        <v>#N/A</v>
      </c>
      <c r="BF103" s="124" t="e">
        <f>VLOOKUP(Mass_2_2!M89,AC$3:AD$13,2,FALSE)</f>
        <v>#N/A</v>
      </c>
    </row>
    <row r="104" spans="2:58" ht="18" customHeight="1">
      <c r="B104" s="82">
        <v>86</v>
      </c>
      <c r="C104" s="82">
        <f>IF(TYPE(VALUE(Mass_2_2!A90))=16,Mass_2_2!A90,VALUE(Mass_2_2!A90))</f>
        <v>0</v>
      </c>
      <c r="D104" s="127">
        <f>Mass_2_2!B90</f>
        <v>0</v>
      </c>
      <c r="E104" s="127">
        <f>Mass_2_2!C90</f>
        <v>0</v>
      </c>
      <c r="F104" s="127">
        <f>Mass_2_2!D90</f>
        <v>0</v>
      </c>
      <c r="G104" s="127">
        <f>Mass_2_2!E90</f>
        <v>0</v>
      </c>
      <c r="H104" s="82" t="str">
        <f>IF(Mass_2_2!G90="","",Mass_2_2!G90)</f>
        <v/>
      </c>
      <c r="I104" s="127">
        <f>Mass_2_2!H90</f>
        <v>0</v>
      </c>
      <c r="J104" s="127">
        <f>Mass_2_2!I90</f>
        <v>0</v>
      </c>
      <c r="K104" s="83" t="e">
        <f t="shared" ca="1" si="59"/>
        <v>#DIV/0!</v>
      </c>
      <c r="L104" s="174" t="e">
        <f t="shared" ca="1" si="60"/>
        <v>#DIV/0!</v>
      </c>
      <c r="M104" s="134" t="e">
        <f t="shared" ca="1" si="61"/>
        <v>#DIV/0!</v>
      </c>
      <c r="N104" s="82">
        <f>Mass_2_2!A194</f>
        <v>0</v>
      </c>
      <c r="O104" s="82">
        <f>Mass_2_2!B194</f>
        <v>0</v>
      </c>
      <c r="P104" s="82" t="e">
        <f t="shared" si="62"/>
        <v>#DIV/0!</v>
      </c>
      <c r="Q104" s="82">
        <f>Mass_2_2!D194</f>
        <v>0</v>
      </c>
      <c r="R104" s="82">
        <f>Mass_2_2!E194</f>
        <v>0</v>
      </c>
      <c r="S104" s="82">
        <f>Mass_2_2!F194</f>
        <v>0</v>
      </c>
      <c r="T104" s="82">
        <f>Mass_2_2!G194</f>
        <v>0</v>
      </c>
      <c r="U104" s="82" t="e">
        <f t="shared" si="63"/>
        <v>#DIV/0!</v>
      </c>
      <c r="V104" s="82">
        <f>Mass_2_2!H194</f>
        <v>0</v>
      </c>
      <c r="W104" s="82">
        <f>Mass_2_2!I194</f>
        <v>0</v>
      </c>
      <c r="X104" s="82">
        <f>Mass_2_2!J194</f>
        <v>0</v>
      </c>
      <c r="Y104" s="82">
        <f>Mass_2_2!L194</f>
        <v>0</v>
      </c>
      <c r="Z104" s="82">
        <f>Mass_2_2!M194</f>
        <v>0</v>
      </c>
      <c r="AA104" s="82">
        <f>Mass_2_2!M90</f>
        <v>0</v>
      </c>
      <c r="AB104" s="46"/>
      <c r="AC104" s="82" t="b">
        <f>IF(Mass_2_2!A90="",FALSE,TRUE)</f>
        <v>0</v>
      </c>
      <c r="AD104" s="128" t="e">
        <f t="shared" ca="1" si="64"/>
        <v>#DIV/0!</v>
      </c>
      <c r="AE104" s="128" t="e">
        <f t="shared" ca="1" si="65"/>
        <v>#DIV/0!</v>
      </c>
      <c r="AF104" s="82">
        <f t="shared" si="66"/>
        <v>1</v>
      </c>
      <c r="AG104" s="128" t="e">
        <f t="shared" ca="1" si="67"/>
        <v>#DIV/0!</v>
      </c>
      <c r="AH104" s="128" t="e">
        <f t="shared" ca="1" si="68"/>
        <v>#DIV/0!</v>
      </c>
      <c r="AI104" s="82" t="str">
        <f t="shared" ca="1" si="46"/>
        <v>소수점</v>
      </c>
      <c r="AJ104" s="127" t="e">
        <f t="shared" ca="1" si="69"/>
        <v>#DIV/0!</v>
      </c>
      <c r="AK104" s="167" t="e">
        <f t="shared" ca="1" si="47"/>
        <v>#N/A</v>
      </c>
      <c r="AL104" s="167" t="e">
        <f t="shared" ca="1" si="48"/>
        <v>#VALUE!</v>
      </c>
      <c r="AM104" s="82" t="e">
        <f t="shared" ca="1" si="49"/>
        <v>#VALUE!</v>
      </c>
      <c r="AN104" s="82" t="e">
        <f t="shared" ca="1" si="50"/>
        <v>#N/A</v>
      </c>
      <c r="AO104" s="82" t="str">
        <f t="shared" si="51"/>
        <v>0</v>
      </c>
      <c r="AP104" s="82" t="e">
        <f t="shared" ca="1" si="52"/>
        <v>#VALUE!</v>
      </c>
      <c r="AQ104" s="82" t="e">
        <f t="shared" ca="1" si="53"/>
        <v>#DIV/0!</v>
      </c>
      <c r="AR104" s="82" t="e">
        <f t="shared" ca="1" si="70"/>
        <v>#DIV/0!</v>
      </c>
      <c r="AS104" s="82" t="e">
        <f t="shared" ca="1" si="54"/>
        <v>#DIV/0!</v>
      </c>
      <c r="AT104" s="157" t="e">
        <f t="shared" ca="1" si="55"/>
        <v>#DIV/0!</v>
      </c>
      <c r="AU104" s="157" t="e">
        <f t="shared" ca="1" si="71"/>
        <v>#DIV/0!</v>
      </c>
      <c r="AV104" s="157" t="str">
        <f t="shared" ca="1" si="72"/>
        <v/>
      </c>
      <c r="AW104" s="278"/>
      <c r="AX104" s="82" t="e">
        <f t="shared" ca="1" si="56"/>
        <v>#VALUE!</v>
      </c>
      <c r="AY104" s="127" t="e">
        <f t="shared" ca="1" si="57"/>
        <v>#DIV/0!</v>
      </c>
      <c r="AZ104" s="171" t="e">
        <f ca="1">ROUND(Mass_2_2!Q90,AX104)</f>
        <v>#VALUE!</v>
      </c>
      <c r="BA104" s="171" t="e">
        <f ca="1">ROUND(Mass_2_2!R90,AX104)</f>
        <v>#VALUE!</v>
      </c>
      <c r="BB104" s="171" t="e">
        <f t="shared" ca="1" si="58"/>
        <v>#VALUE!</v>
      </c>
      <c r="BC104" s="155" t="str">
        <f t="shared" ca="1" si="73"/>
        <v>PASS</v>
      </c>
      <c r="BE104" s="124" t="e">
        <f ca="1">OFFSET(AD$2,MATCH(Mass_2_2!O90,AC$3:AC$13,0),0)</f>
        <v>#N/A</v>
      </c>
      <c r="BF104" s="124" t="e">
        <f>VLOOKUP(Mass_2_2!M90,AC$3:AD$13,2,FALSE)</f>
        <v>#N/A</v>
      </c>
    </row>
    <row r="105" spans="2:58" ht="18" customHeight="1">
      <c r="B105" s="82">
        <v>87</v>
      </c>
      <c r="C105" s="82">
        <f>IF(TYPE(VALUE(Mass_2_2!A91))=16,Mass_2_2!A91,VALUE(Mass_2_2!A91))</f>
        <v>0</v>
      </c>
      <c r="D105" s="127">
        <f>Mass_2_2!B91</f>
        <v>0</v>
      </c>
      <c r="E105" s="127">
        <f>Mass_2_2!C91</f>
        <v>0</v>
      </c>
      <c r="F105" s="127">
        <f>Mass_2_2!D91</f>
        <v>0</v>
      </c>
      <c r="G105" s="127">
        <f>Mass_2_2!E91</f>
        <v>0</v>
      </c>
      <c r="H105" s="82" t="str">
        <f>IF(Mass_2_2!G91="","",Mass_2_2!G91)</f>
        <v/>
      </c>
      <c r="I105" s="127">
        <f>Mass_2_2!H91</f>
        <v>0</v>
      </c>
      <c r="J105" s="127">
        <f>Mass_2_2!I91</f>
        <v>0</v>
      </c>
      <c r="K105" s="83" t="e">
        <f t="shared" ca="1" si="59"/>
        <v>#DIV/0!</v>
      </c>
      <c r="L105" s="174" t="e">
        <f t="shared" ca="1" si="60"/>
        <v>#DIV/0!</v>
      </c>
      <c r="M105" s="134" t="e">
        <f t="shared" ca="1" si="61"/>
        <v>#DIV/0!</v>
      </c>
      <c r="N105" s="82">
        <f>Mass_2_2!A195</f>
        <v>0</v>
      </c>
      <c r="O105" s="82">
        <f>Mass_2_2!B195</f>
        <v>0</v>
      </c>
      <c r="P105" s="82" t="e">
        <f t="shared" si="62"/>
        <v>#DIV/0!</v>
      </c>
      <c r="Q105" s="82">
        <f>Mass_2_2!D195</f>
        <v>0</v>
      </c>
      <c r="R105" s="82">
        <f>Mass_2_2!E195</f>
        <v>0</v>
      </c>
      <c r="S105" s="82">
        <f>Mass_2_2!F195</f>
        <v>0</v>
      </c>
      <c r="T105" s="82">
        <f>Mass_2_2!G195</f>
        <v>0</v>
      </c>
      <c r="U105" s="82" t="e">
        <f t="shared" si="63"/>
        <v>#DIV/0!</v>
      </c>
      <c r="V105" s="82">
        <f>Mass_2_2!H195</f>
        <v>0</v>
      </c>
      <c r="W105" s="82">
        <f>Mass_2_2!I195</f>
        <v>0</v>
      </c>
      <c r="X105" s="82">
        <f>Mass_2_2!J195</f>
        <v>0</v>
      </c>
      <c r="Y105" s="82">
        <f>Mass_2_2!L195</f>
        <v>0</v>
      </c>
      <c r="Z105" s="82">
        <f>Mass_2_2!M195</f>
        <v>0</v>
      </c>
      <c r="AA105" s="82">
        <f>Mass_2_2!M91</f>
        <v>0</v>
      </c>
      <c r="AB105" s="46"/>
      <c r="AC105" s="82" t="b">
        <f>IF(Mass_2_2!A91="",FALSE,TRUE)</f>
        <v>0</v>
      </c>
      <c r="AD105" s="128" t="e">
        <f t="shared" ca="1" si="64"/>
        <v>#DIV/0!</v>
      </c>
      <c r="AE105" s="128" t="e">
        <f t="shared" ca="1" si="65"/>
        <v>#DIV/0!</v>
      </c>
      <c r="AF105" s="82">
        <f t="shared" si="66"/>
        <v>1</v>
      </c>
      <c r="AG105" s="128" t="e">
        <f t="shared" ca="1" si="67"/>
        <v>#DIV/0!</v>
      </c>
      <c r="AH105" s="128" t="e">
        <f t="shared" ca="1" si="68"/>
        <v>#DIV/0!</v>
      </c>
      <c r="AI105" s="82" t="str">
        <f t="shared" ca="1" si="46"/>
        <v>소수점</v>
      </c>
      <c r="AJ105" s="127" t="e">
        <f t="shared" ca="1" si="69"/>
        <v>#DIV/0!</v>
      </c>
      <c r="AK105" s="167" t="e">
        <f t="shared" ca="1" si="47"/>
        <v>#N/A</v>
      </c>
      <c r="AL105" s="167" t="e">
        <f t="shared" ca="1" si="48"/>
        <v>#VALUE!</v>
      </c>
      <c r="AM105" s="82" t="e">
        <f t="shared" ca="1" si="49"/>
        <v>#VALUE!</v>
      </c>
      <c r="AN105" s="82" t="e">
        <f t="shared" ca="1" si="50"/>
        <v>#N/A</v>
      </c>
      <c r="AO105" s="82" t="str">
        <f t="shared" si="51"/>
        <v>0</v>
      </c>
      <c r="AP105" s="82" t="e">
        <f t="shared" ca="1" si="52"/>
        <v>#VALUE!</v>
      </c>
      <c r="AQ105" s="82" t="e">
        <f t="shared" ca="1" si="53"/>
        <v>#DIV/0!</v>
      </c>
      <c r="AR105" s="82" t="e">
        <f t="shared" ca="1" si="70"/>
        <v>#DIV/0!</v>
      </c>
      <c r="AS105" s="82" t="e">
        <f t="shared" ca="1" si="54"/>
        <v>#DIV/0!</v>
      </c>
      <c r="AT105" s="157" t="e">
        <f t="shared" ca="1" si="55"/>
        <v>#DIV/0!</v>
      </c>
      <c r="AU105" s="157" t="e">
        <f t="shared" ca="1" si="71"/>
        <v>#DIV/0!</v>
      </c>
      <c r="AV105" s="157" t="str">
        <f t="shared" ca="1" si="72"/>
        <v/>
      </c>
      <c r="AW105" s="278"/>
      <c r="AX105" s="82" t="e">
        <f t="shared" ca="1" si="56"/>
        <v>#VALUE!</v>
      </c>
      <c r="AY105" s="127" t="e">
        <f t="shared" ca="1" si="57"/>
        <v>#DIV/0!</v>
      </c>
      <c r="AZ105" s="171" t="e">
        <f ca="1">ROUND(Mass_2_2!Q91,AX105)</f>
        <v>#VALUE!</v>
      </c>
      <c r="BA105" s="171" t="e">
        <f ca="1">ROUND(Mass_2_2!R91,AX105)</f>
        <v>#VALUE!</v>
      </c>
      <c r="BB105" s="171" t="e">
        <f t="shared" ca="1" si="58"/>
        <v>#VALUE!</v>
      </c>
      <c r="BC105" s="155" t="str">
        <f t="shared" ca="1" si="73"/>
        <v>PASS</v>
      </c>
      <c r="BE105" s="124" t="e">
        <f ca="1">OFFSET(AD$2,MATCH(Mass_2_2!O91,AC$3:AC$13,0),0)</f>
        <v>#N/A</v>
      </c>
      <c r="BF105" s="124" t="e">
        <f>VLOOKUP(Mass_2_2!M91,AC$3:AD$13,2,FALSE)</f>
        <v>#N/A</v>
      </c>
    </row>
    <row r="106" spans="2:58" ht="18" customHeight="1">
      <c r="B106" s="82">
        <v>88</v>
      </c>
      <c r="C106" s="82">
        <f>IF(TYPE(VALUE(Mass_2_2!A92))=16,Mass_2_2!A92,VALUE(Mass_2_2!A92))</f>
        <v>0</v>
      </c>
      <c r="D106" s="127">
        <f>Mass_2_2!B92</f>
        <v>0</v>
      </c>
      <c r="E106" s="127">
        <f>Mass_2_2!C92</f>
        <v>0</v>
      </c>
      <c r="F106" s="127">
        <f>Mass_2_2!D92</f>
        <v>0</v>
      </c>
      <c r="G106" s="127">
        <f>Mass_2_2!E92</f>
        <v>0</v>
      </c>
      <c r="H106" s="82" t="str">
        <f>IF(Mass_2_2!G92="","",Mass_2_2!G92)</f>
        <v/>
      </c>
      <c r="I106" s="127">
        <f>Mass_2_2!H92</f>
        <v>0</v>
      </c>
      <c r="J106" s="127">
        <f>Mass_2_2!I92</f>
        <v>0</v>
      </c>
      <c r="K106" s="83" t="e">
        <f t="shared" ca="1" si="59"/>
        <v>#DIV/0!</v>
      </c>
      <c r="L106" s="174" t="e">
        <f t="shared" ca="1" si="60"/>
        <v>#DIV/0!</v>
      </c>
      <c r="M106" s="134" t="e">
        <f t="shared" ca="1" si="61"/>
        <v>#DIV/0!</v>
      </c>
      <c r="N106" s="82">
        <f>Mass_2_2!A196</f>
        <v>0</v>
      </c>
      <c r="O106" s="82">
        <f>Mass_2_2!B196</f>
        <v>0</v>
      </c>
      <c r="P106" s="82" t="e">
        <f t="shared" si="62"/>
        <v>#DIV/0!</v>
      </c>
      <c r="Q106" s="82">
        <f>Mass_2_2!D196</f>
        <v>0</v>
      </c>
      <c r="R106" s="82">
        <f>Mass_2_2!E196</f>
        <v>0</v>
      </c>
      <c r="S106" s="82">
        <f>Mass_2_2!F196</f>
        <v>0</v>
      </c>
      <c r="T106" s="82">
        <f>Mass_2_2!G196</f>
        <v>0</v>
      </c>
      <c r="U106" s="82" t="e">
        <f t="shared" si="63"/>
        <v>#DIV/0!</v>
      </c>
      <c r="V106" s="82">
        <f>Mass_2_2!H196</f>
        <v>0</v>
      </c>
      <c r="W106" s="82">
        <f>Mass_2_2!I196</f>
        <v>0</v>
      </c>
      <c r="X106" s="82">
        <f>Mass_2_2!J196</f>
        <v>0</v>
      </c>
      <c r="Y106" s="82">
        <f>Mass_2_2!L196</f>
        <v>0</v>
      </c>
      <c r="Z106" s="82">
        <f>Mass_2_2!M196</f>
        <v>0</v>
      </c>
      <c r="AA106" s="82">
        <f>Mass_2_2!M92</f>
        <v>0</v>
      </c>
      <c r="AB106" s="46"/>
      <c r="AC106" s="82" t="b">
        <f>IF(Mass_2_2!A92="",FALSE,TRUE)</f>
        <v>0</v>
      </c>
      <c r="AD106" s="128" t="e">
        <f t="shared" ca="1" si="64"/>
        <v>#DIV/0!</v>
      </c>
      <c r="AE106" s="128" t="e">
        <f t="shared" ca="1" si="65"/>
        <v>#DIV/0!</v>
      </c>
      <c r="AF106" s="82">
        <f t="shared" si="66"/>
        <v>1</v>
      </c>
      <c r="AG106" s="128" t="e">
        <f t="shared" ca="1" si="67"/>
        <v>#DIV/0!</v>
      </c>
      <c r="AH106" s="128" t="e">
        <f t="shared" ca="1" si="68"/>
        <v>#DIV/0!</v>
      </c>
      <c r="AI106" s="82" t="str">
        <f t="shared" ca="1" si="46"/>
        <v>소수점</v>
      </c>
      <c r="AJ106" s="127" t="e">
        <f t="shared" ca="1" si="69"/>
        <v>#DIV/0!</v>
      </c>
      <c r="AK106" s="167" t="e">
        <f t="shared" ca="1" si="47"/>
        <v>#N/A</v>
      </c>
      <c r="AL106" s="167" t="e">
        <f t="shared" ca="1" si="48"/>
        <v>#VALUE!</v>
      </c>
      <c r="AM106" s="82" t="e">
        <f t="shared" ca="1" si="49"/>
        <v>#VALUE!</v>
      </c>
      <c r="AN106" s="82" t="e">
        <f t="shared" ca="1" si="50"/>
        <v>#N/A</v>
      </c>
      <c r="AO106" s="82" t="str">
        <f t="shared" si="51"/>
        <v>0</v>
      </c>
      <c r="AP106" s="82" t="e">
        <f t="shared" ca="1" si="52"/>
        <v>#VALUE!</v>
      </c>
      <c r="AQ106" s="82" t="e">
        <f t="shared" ca="1" si="53"/>
        <v>#DIV/0!</v>
      </c>
      <c r="AR106" s="82" t="e">
        <f t="shared" ca="1" si="70"/>
        <v>#DIV/0!</v>
      </c>
      <c r="AS106" s="82" t="e">
        <f t="shared" ca="1" si="54"/>
        <v>#DIV/0!</v>
      </c>
      <c r="AT106" s="157" t="e">
        <f t="shared" ca="1" si="55"/>
        <v>#DIV/0!</v>
      </c>
      <c r="AU106" s="157" t="e">
        <f t="shared" ca="1" si="71"/>
        <v>#DIV/0!</v>
      </c>
      <c r="AV106" s="157" t="str">
        <f t="shared" ca="1" si="72"/>
        <v/>
      </c>
      <c r="AW106" s="278"/>
      <c r="AX106" s="82" t="e">
        <f t="shared" ca="1" si="56"/>
        <v>#VALUE!</v>
      </c>
      <c r="AY106" s="127" t="e">
        <f t="shared" ca="1" si="57"/>
        <v>#DIV/0!</v>
      </c>
      <c r="AZ106" s="171" t="e">
        <f ca="1">ROUND(Mass_2_2!Q92,AX106)</f>
        <v>#VALUE!</v>
      </c>
      <c r="BA106" s="171" t="e">
        <f ca="1">ROUND(Mass_2_2!R92,AX106)</f>
        <v>#VALUE!</v>
      </c>
      <c r="BB106" s="171" t="e">
        <f t="shared" ca="1" si="58"/>
        <v>#VALUE!</v>
      </c>
      <c r="BC106" s="155" t="str">
        <f t="shared" ca="1" si="73"/>
        <v>PASS</v>
      </c>
      <c r="BE106" s="124" t="e">
        <f ca="1">OFFSET(AD$2,MATCH(Mass_2_2!O92,AC$3:AC$13,0),0)</f>
        <v>#N/A</v>
      </c>
      <c r="BF106" s="124" t="e">
        <f>VLOOKUP(Mass_2_2!M92,AC$3:AD$13,2,FALSE)</f>
        <v>#N/A</v>
      </c>
    </row>
    <row r="107" spans="2:58" ht="18" customHeight="1">
      <c r="B107" s="82">
        <v>89</v>
      </c>
      <c r="C107" s="82">
        <f>IF(TYPE(VALUE(Mass_2_2!A93))=16,Mass_2_2!A93,VALUE(Mass_2_2!A93))</f>
        <v>0</v>
      </c>
      <c r="D107" s="127">
        <f>Mass_2_2!B93</f>
        <v>0</v>
      </c>
      <c r="E107" s="127">
        <f>Mass_2_2!C93</f>
        <v>0</v>
      </c>
      <c r="F107" s="127">
        <f>Mass_2_2!D93</f>
        <v>0</v>
      </c>
      <c r="G107" s="127">
        <f>Mass_2_2!E93</f>
        <v>0</v>
      </c>
      <c r="H107" s="82" t="str">
        <f>IF(Mass_2_2!G93="","",Mass_2_2!G93)</f>
        <v/>
      </c>
      <c r="I107" s="127">
        <f>Mass_2_2!H93</f>
        <v>0</v>
      </c>
      <c r="J107" s="127">
        <f>Mass_2_2!I93</f>
        <v>0</v>
      </c>
      <c r="K107" s="83" t="e">
        <f t="shared" ca="1" si="59"/>
        <v>#DIV/0!</v>
      </c>
      <c r="L107" s="174" t="e">
        <f t="shared" ca="1" si="60"/>
        <v>#DIV/0!</v>
      </c>
      <c r="M107" s="134" t="e">
        <f t="shared" ca="1" si="61"/>
        <v>#DIV/0!</v>
      </c>
      <c r="N107" s="82">
        <f>Mass_2_2!A197</f>
        <v>0</v>
      </c>
      <c r="O107" s="82">
        <f>Mass_2_2!B197</f>
        <v>0</v>
      </c>
      <c r="P107" s="82" t="e">
        <f t="shared" si="62"/>
        <v>#DIV/0!</v>
      </c>
      <c r="Q107" s="82">
        <f>Mass_2_2!D197</f>
        <v>0</v>
      </c>
      <c r="R107" s="82">
        <f>Mass_2_2!E197</f>
        <v>0</v>
      </c>
      <c r="S107" s="82">
        <f>Mass_2_2!F197</f>
        <v>0</v>
      </c>
      <c r="T107" s="82">
        <f>Mass_2_2!G197</f>
        <v>0</v>
      </c>
      <c r="U107" s="82" t="e">
        <f t="shared" si="63"/>
        <v>#DIV/0!</v>
      </c>
      <c r="V107" s="82">
        <f>Mass_2_2!H197</f>
        <v>0</v>
      </c>
      <c r="W107" s="82">
        <f>Mass_2_2!I197</f>
        <v>0</v>
      </c>
      <c r="X107" s="82">
        <f>Mass_2_2!J197</f>
        <v>0</v>
      </c>
      <c r="Y107" s="82">
        <f>Mass_2_2!L197</f>
        <v>0</v>
      </c>
      <c r="Z107" s="82">
        <f>Mass_2_2!M197</f>
        <v>0</v>
      </c>
      <c r="AA107" s="82">
        <f>Mass_2_2!M93</f>
        <v>0</v>
      </c>
      <c r="AB107" s="46"/>
      <c r="AC107" s="82" t="b">
        <f>IF(Mass_2_2!A93="",FALSE,TRUE)</f>
        <v>0</v>
      </c>
      <c r="AD107" s="128" t="e">
        <f t="shared" ca="1" si="64"/>
        <v>#DIV/0!</v>
      </c>
      <c r="AE107" s="128" t="e">
        <f t="shared" ca="1" si="65"/>
        <v>#DIV/0!</v>
      </c>
      <c r="AF107" s="82">
        <f t="shared" si="66"/>
        <v>1</v>
      </c>
      <c r="AG107" s="128" t="e">
        <f t="shared" ca="1" si="67"/>
        <v>#DIV/0!</v>
      </c>
      <c r="AH107" s="128" t="e">
        <f t="shared" ca="1" si="68"/>
        <v>#DIV/0!</v>
      </c>
      <c r="AI107" s="82" t="str">
        <f t="shared" ca="1" si="46"/>
        <v>소수점</v>
      </c>
      <c r="AJ107" s="127" t="e">
        <f t="shared" ca="1" si="69"/>
        <v>#DIV/0!</v>
      </c>
      <c r="AK107" s="167" t="e">
        <f t="shared" ca="1" si="47"/>
        <v>#N/A</v>
      </c>
      <c r="AL107" s="167" t="e">
        <f t="shared" ca="1" si="48"/>
        <v>#VALUE!</v>
      </c>
      <c r="AM107" s="82" t="e">
        <f t="shared" ca="1" si="49"/>
        <v>#VALUE!</v>
      </c>
      <c r="AN107" s="82" t="e">
        <f t="shared" ca="1" si="50"/>
        <v>#N/A</v>
      </c>
      <c r="AO107" s="82" t="str">
        <f t="shared" si="51"/>
        <v>0</v>
      </c>
      <c r="AP107" s="82" t="e">
        <f t="shared" ca="1" si="52"/>
        <v>#VALUE!</v>
      </c>
      <c r="AQ107" s="82" t="e">
        <f t="shared" ca="1" si="53"/>
        <v>#DIV/0!</v>
      </c>
      <c r="AR107" s="82" t="e">
        <f t="shared" ca="1" si="70"/>
        <v>#DIV/0!</v>
      </c>
      <c r="AS107" s="82" t="e">
        <f t="shared" ca="1" si="54"/>
        <v>#DIV/0!</v>
      </c>
      <c r="AT107" s="157" t="e">
        <f t="shared" ca="1" si="55"/>
        <v>#DIV/0!</v>
      </c>
      <c r="AU107" s="157" t="e">
        <f t="shared" ca="1" si="71"/>
        <v>#DIV/0!</v>
      </c>
      <c r="AV107" s="157" t="str">
        <f t="shared" ca="1" si="72"/>
        <v/>
      </c>
      <c r="AW107" s="278"/>
      <c r="AX107" s="82" t="e">
        <f t="shared" ca="1" si="56"/>
        <v>#VALUE!</v>
      </c>
      <c r="AY107" s="127" t="e">
        <f t="shared" ca="1" si="57"/>
        <v>#DIV/0!</v>
      </c>
      <c r="AZ107" s="171" t="e">
        <f ca="1">ROUND(Mass_2_2!Q93,AX107)</f>
        <v>#VALUE!</v>
      </c>
      <c r="BA107" s="171" t="e">
        <f ca="1">ROUND(Mass_2_2!R93,AX107)</f>
        <v>#VALUE!</v>
      </c>
      <c r="BB107" s="171" t="e">
        <f t="shared" ca="1" si="58"/>
        <v>#VALUE!</v>
      </c>
      <c r="BC107" s="155" t="str">
        <f t="shared" ca="1" si="73"/>
        <v>PASS</v>
      </c>
      <c r="BE107" s="124" t="e">
        <f ca="1">OFFSET(AD$2,MATCH(Mass_2_2!O93,AC$3:AC$13,0),0)</f>
        <v>#N/A</v>
      </c>
      <c r="BF107" s="124" t="e">
        <f>VLOOKUP(Mass_2_2!M93,AC$3:AD$13,2,FALSE)</f>
        <v>#N/A</v>
      </c>
    </row>
    <row r="108" spans="2:58" ht="18" customHeight="1">
      <c r="B108" s="82">
        <v>90</v>
      </c>
      <c r="C108" s="82">
        <f>IF(TYPE(VALUE(Mass_2_2!A94))=16,Mass_2_2!A94,VALUE(Mass_2_2!A94))</f>
        <v>0</v>
      </c>
      <c r="D108" s="127">
        <f>Mass_2_2!B94</f>
        <v>0</v>
      </c>
      <c r="E108" s="127">
        <f>Mass_2_2!C94</f>
        <v>0</v>
      </c>
      <c r="F108" s="127">
        <f>Mass_2_2!D94</f>
        <v>0</v>
      </c>
      <c r="G108" s="127">
        <f>Mass_2_2!E94</f>
        <v>0</v>
      </c>
      <c r="H108" s="82" t="str">
        <f>IF(Mass_2_2!G94="","",Mass_2_2!G94)</f>
        <v/>
      </c>
      <c r="I108" s="127">
        <f>Mass_2_2!H94</f>
        <v>0</v>
      </c>
      <c r="J108" s="127">
        <f>Mass_2_2!I94</f>
        <v>0</v>
      </c>
      <c r="K108" s="83" t="e">
        <f t="shared" ca="1" si="59"/>
        <v>#DIV/0!</v>
      </c>
      <c r="L108" s="174" t="e">
        <f t="shared" ca="1" si="60"/>
        <v>#DIV/0!</v>
      </c>
      <c r="M108" s="134" t="e">
        <f t="shared" ca="1" si="61"/>
        <v>#DIV/0!</v>
      </c>
      <c r="N108" s="82">
        <f>Mass_2_2!A198</f>
        <v>0</v>
      </c>
      <c r="O108" s="82">
        <f>Mass_2_2!B198</f>
        <v>0</v>
      </c>
      <c r="P108" s="82" t="e">
        <f t="shared" si="62"/>
        <v>#DIV/0!</v>
      </c>
      <c r="Q108" s="82">
        <f>Mass_2_2!D198</f>
        <v>0</v>
      </c>
      <c r="R108" s="82">
        <f>Mass_2_2!E198</f>
        <v>0</v>
      </c>
      <c r="S108" s="82">
        <f>Mass_2_2!F198</f>
        <v>0</v>
      </c>
      <c r="T108" s="82">
        <f>Mass_2_2!G198</f>
        <v>0</v>
      </c>
      <c r="U108" s="82" t="e">
        <f t="shared" si="63"/>
        <v>#DIV/0!</v>
      </c>
      <c r="V108" s="82">
        <f>Mass_2_2!H198</f>
        <v>0</v>
      </c>
      <c r="W108" s="82">
        <f>Mass_2_2!I198</f>
        <v>0</v>
      </c>
      <c r="X108" s="82">
        <f>Mass_2_2!J198</f>
        <v>0</v>
      </c>
      <c r="Y108" s="82">
        <f>Mass_2_2!L198</f>
        <v>0</v>
      </c>
      <c r="Z108" s="82">
        <f>Mass_2_2!M198</f>
        <v>0</v>
      </c>
      <c r="AA108" s="82">
        <f>Mass_2_2!M94</f>
        <v>0</v>
      </c>
      <c r="AB108" s="46"/>
      <c r="AC108" s="82" t="b">
        <f>IF(Mass_2_2!A94="",FALSE,TRUE)</f>
        <v>0</v>
      </c>
      <c r="AD108" s="128" t="e">
        <f t="shared" ca="1" si="64"/>
        <v>#DIV/0!</v>
      </c>
      <c r="AE108" s="128" t="e">
        <f t="shared" ca="1" si="65"/>
        <v>#DIV/0!</v>
      </c>
      <c r="AF108" s="82">
        <f t="shared" si="66"/>
        <v>1</v>
      </c>
      <c r="AG108" s="128" t="e">
        <f t="shared" ca="1" si="67"/>
        <v>#DIV/0!</v>
      </c>
      <c r="AH108" s="128" t="e">
        <f t="shared" ca="1" si="68"/>
        <v>#DIV/0!</v>
      </c>
      <c r="AI108" s="82" t="str">
        <f t="shared" ca="1" si="46"/>
        <v>소수점</v>
      </c>
      <c r="AJ108" s="127" t="e">
        <f t="shared" ca="1" si="69"/>
        <v>#DIV/0!</v>
      </c>
      <c r="AK108" s="167" t="e">
        <f t="shared" ca="1" si="47"/>
        <v>#N/A</v>
      </c>
      <c r="AL108" s="167" t="e">
        <f t="shared" ca="1" si="48"/>
        <v>#VALUE!</v>
      </c>
      <c r="AM108" s="82" t="e">
        <f t="shared" ca="1" si="49"/>
        <v>#VALUE!</v>
      </c>
      <c r="AN108" s="82" t="e">
        <f t="shared" ca="1" si="50"/>
        <v>#N/A</v>
      </c>
      <c r="AO108" s="82" t="str">
        <f t="shared" si="51"/>
        <v>0</v>
      </c>
      <c r="AP108" s="82" t="e">
        <f t="shared" ca="1" si="52"/>
        <v>#VALUE!</v>
      </c>
      <c r="AQ108" s="82" t="e">
        <f t="shared" ca="1" si="53"/>
        <v>#DIV/0!</v>
      </c>
      <c r="AR108" s="82" t="e">
        <f t="shared" ca="1" si="70"/>
        <v>#DIV/0!</v>
      </c>
      <c r="AS108" s="82" t="e">
        <f t="shared" ca="1" si="54"/>
        <v>#DIV/0!</v>
      </c>
      <c r="AT108" s="157" t="e">
        <f t="shared" ca="1" si="55"/>
        <v>#DIV/0!</v>
      </c>
      <c r="AU108" s="157" t="e">
        <f t="shared" ca="1" si="71"/>
        <v>#DIV/0!</v>
      </c>
      <c r="AV108" s="157" t="str">
        <f t="shared" ca="1" si="72"/>
        <v/>
      </c>
      <c r="AW108" s="278"/>
      <c r="AX108" s="82" t="e">
        <f t="shared" ca="1" si="56"/>
        <v>#VALUE!</v>
      </c>
      <c r="AY108" s="127" t="e">
        <f t="shared" ca="1" si="57"/>
        <v>#DIV/0!</v>
      </c>
      <c r="AZ108" s="171" t="e">
        <f ca="1">ROUND(Mass_2_2!Q94,AX108)</f>
        <v>#VALUE!</v>
      </c>
      <c r="BA108" s="171" t="e">
        <f ca="1">ROUND(Mass_2_2!R94,AX108)</f>
        <v>#VALUE!</v>
      </c>
      <c r="BB108" s="171" t="e">
        <f t="shared" ca="1" si="58"/>
        <v>#VALUE!</v>
      </c>
      <c r="BC108" s="155" t="str">
        <f t="shared" ca="1" si="73"/>
        <v>PASS</v>
      </c>
      <c r="BE108" s="124" t="e">
        <f ca="1">OFFSET(AD$2,MATCH(Mass_2_2!O94,AC$3:AC$13,0),0)</f>
        <v>#N/A</v>
      </c>
      <c r="BF108" s="124" t="e">
        <f>VLOOKUP(Mass_2_2!M94,AC$3:AD$13,2,FALSE)</f>
        <v>#N/A</v>
      </c>
    </row>
    <row r="109" spans="2:58" ht="18" customHeight="1">
      <c r="B109" s="82">
        <v>91</v>
      </c>
      <c r="C109" s="82">
        <f>IF(TYPE(VALUE(Mass_2_2!A95))=16,Mass_2_2!A95,VALUE(Mass_2_2!A95))</f>
        <v>0</v>
      </c>
      <c r="D109" s="127">
        <f>Mass_2_2!B95</f>
        <v>0</v>
      </c>
      <c r="E109" s="127">
        <f>Mass_2_2!C95</f>
        <v>0</v>
      </c>
      <c r="F109" s="127">
        <f>Mass_2_2!D95</f>
        <v>0</v>
      </c>
      <c r="G109" s="127">
        <f>Mass_2_2!E95</f>
        <v>0</v>
      </c>
      <c r="H109" s="82" t="str">
        <f>IF(Mass_2_2!G95="","",Mass_2_2!G95)</f>
        <v/>
      </c>
      <c r="I109" s="127">
        <f>Mass_2_2!H95</f>
        <v>0</v>
      </c>
      <c r="J109" s="127">
        <f>Mass_2_2!I95</f>
        <v>0</v>
      </c>
      <c r="K109" s="83" t="e">
        <f t="shared" ca="1" si="59"/>
        <v>#DIV/0!</v>
      </c>
      <c r="L109" s="174" t="e">
        <f t="shared" ca="1" si="60"/>
        <v>#DIV/0!</v>
      </c>
      <c r="M109" s="134" t="e">
        <f t="shared" ca="1" si="61"/>
        <v>#DIV/0!</v>
      </c>
      <c r="N109" s="82">
        <f>Mass_2_2!A199</f>
        <v>0</v>
      </c>
      <c r="O109" s="82">
        <f>Mass_2_2!B199</f>
        <v>0</v>
      </c>
      <c r="P109" s="82" t="e">
        <f t="shared" si="62"/>
        <v>#DIV/0!</v>
      </c>
      <c r="Q109" s="82">
        <f>Mass_2_2!D199</f>
        <v>0</v>
      </c>
      <c r="R109" s="82">
        <f>Mass_2_2!E199</f>
        <v>0</v>
      </c>
      <c r="S109" s="82">
        <f>Mass_2_2!F199</f>
        <v>0</v>
      </c>
      <c r="T109" s="82">
        <f>Mass_2_2!G199</f>
        <v>0</v>
      </c>
      <c r="U109" s="82" t="e">
        <f t="shared" si="63"/>
        <v>#DIV/0!</v>
      </c>
      <c r="V109" s="82">
        <f>Mass_2_2!H199</f>
        <v>0</v>
      </c>
      <c r="W109" s="82">
        <f>Mass_2_2!I199</f>
        <v>0</v>
      </c>
      <c r="X109" s="82">
        <f>Mass_2_2!J199</f>
        <v>0</v>
      </c>
      <c r="Y109" s="82">
        <f>Mass_2_2!L199</f>
        <v>0</v>
      </c>
      <c r="Z109" s="82">
        <f>Mass_2_2!M199</f>
        <v>0</v>
      </c>
      <c r="AA109" s="82">
        <f>Mass_2_2!M95</f>
        <v>0</v>
      </c>
      <c r="AB109" s="46"/>
      <c r="AC109" s="82" t="b">
        <f>IF(Mass_2_2!A95="",FALSE,TRUE)</f>
        <v>0</v>
      </c>
      <c r="AD109" s="128" t="e">
        <f t="shared" ca="1" si="64"/>
        <v>#DIV/0!</v>
      </c>
      <c r="AE109" s="128" t="e">
        <f t="shared" ca="1" si="65"/>
        <v>#DIV/0!</v>
      </c>
      <c r="AF109" s="82">
        <f t="shared" si="66"/>
        <v>1</v>
      </c>
      <c r="AG109" s="128" t="e">
        <f t="shared" ca="1" si="67"/>
        <v>#DIV/0!</v>
      </c>
      <c r="AH109" s="128" t="e">
        <f t="shared" ca="1" si="68"/>
        <v>#DIV/0!</v>
      </c>
      <c r="AI109" s="82" t="str">
        <f t="shared" ca="1" si="46"/>
        <v>소수점</v>
      </c>
      <c r="AJ109" s="127" t="e">
        <f t="shared" ca="1" si="69"/>
        <v>#DIV/0!</v>
      </c>
      <c r="AK109" s="167" t="e">
        <f t="shared" ca="1" si="47"/>
        <v>#N/A</v>
      </c>
      <c r="AL109" s="167" t="e">
        <f t="shared" ca="1" si="48"/>
        <v>#VALUE!</v>
      </c>
      <c r="AM109" s="82" t="e">
        <f t="shared" ca="1" si="49"/>
        <v>#VALUE!</v>
      </c>
      <c r="AN109" s="82" t="e">
        <f t="shared" ca="1" si="50"/>
        <v>#N/A</v>
      </c>
      <c r="AO109" s="82" t="str">
        <f t="shared" si="51"/>
        <v>0</v>
      </c>
      <c r="AP109" s="82" t="e">
        <f t="shared" ca="1" si="52"/>
        <v>#VALUE!</v>
      </c>
      <c r="AQ109" s="82" t="e">
        <f t="shared" ca="1" si="53"/>
        <v>#DIV/0!</v>
      </c>
      <c r="AR109" s="82" t="e">
        <f t="shared" ca="1" si="70"/>
        <v>#DIV/0!</v>
      </c>
      <c r="AS109" s="82" t="e">
        <f t="shared" ca="1" si="54"/>
        <v>#DIV/0!</v>
      </c>
      <c r="AT109" s="157" t="e">
        <f t="shared" ca="1" si="55"/>
        <v>#DIV/0!</v>
      </c>
      <c r="AU109" s="157" t="e">
        <f t="shared" ca="1" si="71"/>
        <v>#DIV/0!</v>
      </c>
      <c r="AV109" s="157" t="str">
        <f t="shared" ca="1" si="72"/>
        <v/>
      </c>
      <c r="AW109" s="278"/>
      <c r="AX109" s="82" t="e">
        <f t="shared" ca="1" si="56"/>
        <v>#VALUE!</v>
      </c>
      <c r="AY109" s="127" t="e">
        <f t="shared" ca="1" si="57"/>
        <v>#DIV/0!</v>
      </c>
      <c r="AZ109" s="171" t="e">
        <f ca="1">ROUND(Mass_2_2!Q95,AX109)</f>
        <v>#VALUE!</v>
      </c>
      <c r="BA109" s="171" t="e">
        <f ca="1">ROUND(Mass_2_2!R95,AX109)</f>
        <v>#VALUE!</v>
      </c>
      <c r="BB109" s="171" t="e">
        <f t="shared" ca="1" si="58"/>
        <v>#VALUE!</v>
      </c>
      <c r="BC109" s="155" t="str">
        <f t="shared" ca="1" si="73"/>
        <v>PASS</v>
      </c>
      <c r="BE109" s="124" t="e">
        <f ca="1">OFFSET(AD$2,MATCH(Mass_2_2!O95,AC$3:AC$13,0),0)</f>
        <v>#N/A</v>
      </c>
      <c r="BF109" s="124" t="e">
        <f>VLOOKUP(Mass_2_2!M95,AC$3:AD$13,2,FALSE)</f>
        <v>#N/A</v>
      </c>
    </row>
    <row r="110" spans="2:58" ht="18" customHeight="1">
      <c r="B110" s="82">
        <v>92</v>
      </c>
      <c r="C110" s="82">
        <f>IF(TYPE(VALUE(Mass_2_2!A96))=16,Mass_2_2!A96,VALUE(Mass_2_2!A96))</f>
        <v>0</v>
      </c>
      <c r="D110" s="127">
        <f>Mass_2_2!B96</f>
        <v>0</v>
      </c>
      <c r="E110" s="127">
        <f>Mass_2_2!C96</f>
        <v>0</v>
      </c>
      <c r="F110" s="127">
        <f>Mass_2_2!D96</f>
        <v>0</v>
      </c>
      <c r="G110" s="127">
        <f>Mass_2_2!E96</f>
        <v>0</v>
      </c>
      <c r="H110" s="82" t="str">
        <f>IF(Mass_2_2!G96="","",Mass_2_2!G96)</f>
        <v/>
      </c>
      <c r="I110" s="127">
        <f>Mass_2_2!H96</f>
        <v>0</v>
      </c>
      <c r="J110" s="127">
        <f>Mass_2_2!I96</f>
        <v>0</v>
      </c>
      <c r="K110" s="83" t="e">
        <f t="shared" ca="1" si="59"/>
        <v>#DIV/0!</v>
      </c>
      <c r="L110" s="174" t="e">
        <f t="shared" ca="1" si="60"/>
        <v>#DIV/0!</v>
      </c>
      <c r="M110" s="134" t="e">
        <f t="shared" ca="1" si="61"/>
        <v>#DIV/0!</v>
      </c>
      <c r="N110" s="82">
        <f>Mass_2_2!A200</f>
        <v>0</v>
      </c>
      <c r="O110" s="82">
        <f>Mass_2_2!B200</f>
        <v>0</v>
      </c>
      <c r="P110" s="82" t="e">
        <f t="shared" si="62"/>
        <v>#DIV/0!</v>
      </c>
      <c r="Q110" s="82">
        <f>Mass_2_2!D200</f>
        <v>0</v>
      </c>
      <c r="R110" s="82">
        <f>Mass_2_2!E200</f>
        <v>0</v>
      </c>
      <c r="S110" s="82">
        <f>Mass_2_2!F200</f>
        <v>0</v>
      </c>
      <c r="T110" s="82">
        <f>Mass_2_2!G200</f>
        <v>0</v>
      </c>
      <c r="U110" s="82" t="e">
        <f t="shared" si="63"/>
        <v>#DIV/0!</v>
      </c>
      <c r="V110" s="82">
        <f>Mass_2_2!H200</f>
        <v>0</v>
      </c>
      <c r="W110" s="82">
        <f>Mass_2_2!I200</f>
        <v>0</v>
      </c>
      <c r="X110" s="82">
        <f>Mass_2_2!J200</f>
        <v>0</v>
      </c>
      <c r="Y110" s="82">
        <f>Mass_2_2!L200</f>
        <v>0</v>
      </c>
      <c r="Z110" s="82">
        <f>Mass_2_2!M200</f>
        <v>0</v>
      </c>
      <c r="AA110" s="82">
        <f>Mass_2_2!M96</f>
        <v>0</v>
      </c>
      <c r="AB110" s="46"/>
      <c r="AC110" s="82" t="b">
        <f>IF(Mass_2_2!A96="",FALSE,TRUE)</f>
        <v>0</v>
      </c>
      <c r="AD110" s="128" t="e">
        <f t="shared" ca="1" si="64"/>
        <v>#DIV/0!</v>
      </c>
      <c r="AE110" s="128" t="e">
        <f t="shared" ca="1" si="65"/>
        <v>#DIV/0!</v>
      </c>
      <c r="AF110" s="82">
        <f t="shared" si="66"/>
        <v>1</v>
      </c>
      <c r="AG110" s="128" t="e">
        <f t="shared" ca="1" si="67"/>
        <v>#DIV/0!</v>
      </c>
      <c r="AH110" s="128" t="e">
        <f t="shared" ca="1" si="68"/>
        <v>#DIV/0!</v>
      </c>
      <c r="AI110" s="82" t="str">
        <f t="shared" ca="1" si="46"/>
        <v>소수점</v>
      </c>
      <c r="AJ110" s="127" t="e">
        <f t="shared" ca="1" si="69"/>
        <v>#DIV/0!</v>
      </c>
      <c r="AK110" s="167" t="e">
        <f t="shared" ca="1" si="47"/>
        <v>#N/A</v>
      </c>
      <c r="AL110" s="167" t="e">
        <f t="shared" ca="1" si="48"/>
        <v>#VALUE!</v>
      </c>
      <c r="AM110" s="82" t="e">
        <f t="shared" ca="1" si="49"/>
        <v>#VALUE!</v>
      </c>
      <c r="AN110" s="82" t="e">
        <f t="shared" ca="1" si="50"/>
        <v>#N/A</v>
      </c>
      <c r="AO110" s="82" t="str">
        <f t="shared" si="51"/>
        <v>0</v>
      </c>
      <c r="AP110" s="82" t="e">
        <f t="shared" ca="1" si="52"/>
        <v>#VALUE!</v>
      </c>
      <c r="AQ110" s="82" t="e">
        <f t="shared" ca="1" si="53"/>
        <v>#DIV/0!</v>
      </c>
      <c r="AR110" s="82" t="e">
        <f t="shared" ca="1" si="70"/>
        <v>#DIV/0!</v>
      </c>
      <c r="AS110" s="82" t="e">
        <f t="shared" ca="1" si="54"/>
        <v>#DIV/0!</v>
      </c>
      <c r="AT110" s="157" t="e">
        <f t="shared" ca="1" si="55"/>
        <v>#DIV/0!</v>
      </c>
      <c r="AU110" s="157" t="e">
        <f t="shared" ca="1" si="71"/>
        <v>#DIV/0!</v>
      </c>
      <c r="AV110" s="157" t="str">
        <f t="shared" ca="1" si="72"/>
        <v/>
      </c>
      <c r="AW110" s="278"/>
      <c r="AX110" s="82" t="e">
        <f t="shared" ca="1" si="56"/>
        <v>#VALUE!</v>
      </c>
      <c r="AY110" s="127" t="e">
        <f t="shared" ca="1" si="57"/>
        <v>#DIV/0!</v>
      </c>
      <c r="AZ110" s="171" t="e">
        <f ca="1">ROUND(Mass_2_2!Q96,AX110)</f>
        <v>#VALUE!</v>
      </c>
      <c r="BA110" s="171" t="e">
        <f ca="1">ROUND(Mass_2_2!R96,AX110)</f>
        <v>#VALUE!</v>
      </c>
      <c r="BB110" s="171" t="e">
        <f t="shared" ca="1" si="58"/>
        <v>#VALUE!</v>
      </c>
      <c r="BC110" s="155" t="str">
        <f t="shared" ca="1" si="73"/>
        <v>PASS</v>
      </c>
      <c r="BE110" s="124" t="e">
        <f ca="1">OFFSET(AD$2,MATCH(Mass_2_2!O96,AC$3:AC$13,0),0)</f>
        <v>#N/A</v>
      </c>
      <c r="BF110" s="124" t="e">
        <f>VLOOKUP(Mass_2_2!M96,AC$3:AD$13,2,FALSE)</f>
        <v>#N/A</v>
      </c>
    </row>
    <row r="111" spans="2:58" ht="18" customHeight="1">
      <c r="B111" s="82">
        <v>93</v>
      </c>
      <c r="C111" s="82">
        <f>IF(TYPE(VALUE(Mass_2_2!A97))=16,Mass_2_2!A97,VALUE(Mass_2_2!A97))</f>
        <v>0</v>
      </c>
      <c r="D111" s="127">
        <f>Mass_2_2!B97</f>
        <v>0</v>
      </c>
      <c r="E111" s="127">
        <f>Mass_2_2!C97</f>
        <v>0</v>
      </c>
      <c r="F111" s="127">
        <f>Mass_2_2!D97</f>
        <v>0</v>
      </c>
      <c r="G111" s="127">
        <f>Mass_2_2!E97</f>
        <v>0</v>
      </c>
      <c r="H111" s="82" t="str">
        <f>IF(Mass_2_2!G97="","",Mass_2_2!G97)</f>
        <v/>
      </c>
      <c r="I111" s="127">
        <f>Mass_2_2!H97</f>
        <v>0</v>
      </c>
      <c r="J111" s="127">
        <f>Mass_2_2!I97</f>
        <v>0</v>
      </c>
      <c r="K111" s="83" t="e">
        <f t="shared" ca="1" si="59"/>
        <v>#DIV/0!</v>
      </c>
      <c r="L111" s="174" t="e">
        <f t="shared" ca="1" si="60"/>
        <v>#DIV/0!</v>
      </c>
      <c r="M111" s="134" t="e">
        <f t="shared" ca="1" si="61"/>
        <v>#DIV/0!</v>
      </c>
      <c r="N111" s="82">
        <f>Mass_2_2!A201</f>
        <v>0</v>
      </c>
      <c r="O111" s="82">
        <f>Mass_2_2!B201</f>
        <v>0</v>
      </c>
      <c r="P111" s="82" t="e">
        <f t="shared" si="62"/>
        <v>#DIV/0!</v>
      </c>
      <c r="Q111" s="82">
        <f>Mass_2_2!D201</f>
        <v>0</v>
      </c>
      <c r="R111" s="82">
        <f>Mass_2_2!E201</f>
        <v>0</v>
      </c>
      <c r="S111" s="82">
        <f>Mass_2_2!F201</f>
        <v>0</v>
      </c>
      <c r="T111" s="82">
        <f>Mass_2_2!G201</f>
        <v>0</v>
      </c>
      <c r="U111" s="82" t="e">
        <f t="shared" si="63"/>
        <v>#DIV/0!</v>
      </c>
      <c r="V111" s="82">
        <f>Mass_2_2!H201</f>
        <v>0</v>
      </c>
      <c r="W111" s="82">
        <f>Mass_2_2!I201</f>
        <v>0</v>
      </c>
      <c r="X111" s="82">
        <f>Mass_2_2!J201</f>
        <v>0</v>
      </c>
      <c r="Y111" s="82">
        <f>Mass_2_2!L201</f>
        <v>0</v>
      </c>
      <c r="Z111" s="82">
        <f>Mass_2_2!M201</f>
        <v>0</v>
      </c>
      <c r="AA111" s="82">
        <f>Mass_2_2!M97</f>
        <v>0</v>
      </c>
      <c r="AB111" s="46"/>
      <c r="AC111" s="82" t="b">
        <f>IF(Mass_2_2!A97="",FALSE,TRUE)</f>
        <v>0</v>
      </c>
      <c r="AD111" s="128" t="e">
        <f t="shared" ca="1" si="64"/>
        <v>#DIV/0!</v>
      </c>
      <c r="AE111" s="128" t="e">
        <f t="shared" ca="1" si="65"/>
        <v>#DIV/0!</v>
      </c>
      <c r="AF111" s="82">
        <f t="shared" si="66"/>
        <v>1</v>
      </c>
      <c r="AG111" s="128" t="e">
        <f t="shared" ca="1" si="67"/>
        <v>#DIV/0!</v>
      </c>
      <c r="AH111" s="128" t="e">
        <f t="shared" ca="1" si="68"/>
        <v>#DIV/0!</v>
      </c>
      <c r="AI111" s="82" t="str">
        <f t="shared" ca="1" si="46"/>
        <v>소수점</v>
      </c>
      <c r="AJ111" s="127" t="e">
        <f t="shared" ca="1" si="69"/>
        <v>#DIV/0!</v>
      </c>
      <c r="AK111" s="167" t="e">
        <f t="shared" ca="1" si="47"/>
        <v>#N/A</v>
      </c>
      <c r="AL111" s="167" t="e">
        <f t="shared" ca="1" si="48"/>
        <v>#VALUE!</v>
      </c>
      <c r="AM111" s="82" t="e">
        <f t="shared" ca="1" si="49"/>
        <v>#VALUE!</v>
      </c>
      <c r="AN111" s="82" t="e">
        <f t="shared" ca="1" si="50"/>
        <v>#N/A</v>
      </c>
      <c r="AO111" s="82" t="str">
        <f t="shared" si="51"/>
        <v>0</v>
      </c>
      <c r="AP111" s="82" t="e">
        <f t="shared" ca="1" si="52"/>
        <v>#VALUE!</v>
      </c>
      <c r="AQ111" s="82" t="e">
        <f t="shared" ca="1" si="53"/>
        <v>#DIV/0!</v>
      </c>
      <c r="AR111" s="82" t="e">
        <f t="shared" ca="1" si="70"/>
        <v>#DIV/0!</v>
      </c>
      <c r="AS111" s="82" t="e">
        <f t="shared" ca="1" si="54"/>
        <v>#DIV/0!</v>
      </c>
      <c r="AT111" s="157" t="e">
        <f t="shared" ca="1" si="55"/>
        <v>#DIV/0!</v>
      </c>
      <c r="AU111" s="157" t="e">
        <f t="shared" ca="1" si="71"/>
        <v>#DIV/0!</v>
      </c>
      <c r="AV111" s="157" t="str">
        <f t="shared" ca="1" si="72"/>
        <v/>
      </c>
      <c r="AW111" s="278"/>
      <c r="AX111" s="82" t="e">
        <f t="shared" ca="1" si="56"/>
        <v>#VALUE!</v>
      </c>
      <c r="AY111" s="127" t="e">
        <f t="shared" ca="1" si="57"/>
        <v>#DIV/0!</v>
      </c>
      <c r="AZ111" s="171" t="e">
        <f ca="1">ROUND(Mass_2_2!Q97,AX111)</f>
        <v>#VALUE!</v>
      </c>
      <c r="BA111" s="171" t="e">
        <f ca="1">ROUND(Mass_2_2!R97,AX111)</f>
        <v>#VALUE!</v>
      </c>
      <c r="BB111" s="171" t="e">
        <f t="shared" ca="1" si="58"/>
        <v>#VALUE!</v>
      </c>
      <c r="BC111" s="155" t="str">
        <f t="shared" ca="1" si="73"/>
        <v>PASS</v>
      </c>
      <c r="BE111" s="124" t="e">
        <f ca="1">OFFSET(AD$2,MATCH(Mass_2_2!O97,AC$3:AC$13,0),0)</f>
        <v>#N/A</v>
      </c>
      <c r="BF111" s="124" t="e">
        <f>VLOOKUP(Mass_2_2!M97,AC$3:AD$13,2,FALSE)</f>
        <v>#N/A</v>
      </c>
    </row>
    <row r="112" spans="2:58" ht="18" customHeight="1">
      <c r="B112" s="82">
        <v>94</v>
      </c>
      <c r="C112" s="82">
        <f>IF(TYPE(VALUE(Mass_2_2!A98))=16,Mass_2_2!A98,VALUE(Mass_2_2!A98))</f>
        <v>0</v>
      </c>
      <c r="D112" s="127">
        <f>Mass_2_2!B98</f>
        <v>0</v>
      </c>
      <c r="E112" s="127">
        <f>Mass_2_2!C98</f>
        <v>0</v>
      </c>
      <c r="F112" s="127">
        <f>Mass_2_2!D98</f>
        <v>0</v>
      </c>
      <c r="G112" s="127">
        <f>Mass_2_2!E98</f>
        <v>0</v>
      </c>
      <c r="H112" s="82" t="str">
        <f>IF(Mass_2_2!G98="","",Mass_2_2!G98)</f>
        <v/>
      </c>
      <c r="I112" s="127">
        <f>Mass_2_2!H98</f>
        <v>0</v>
      </c>
      <c r="J112" s="127">
        <f>Mass_2_2!I98</f>
        <v>0</v>
      </c>
      <c r="K112" s="83" t="e">
        <f t="shared" ca="1" si="59"/>
        <v>#DIV/0!</v>
      </c>
      <c r="L112" s="174" t="e">
        <f t="shared" ca="1" si="60"/>
        <v>#DIV/0!</v>
      </c>
      <c r="M112" s="134" t="e">
        <f t="shared" ca="1" si="61"/>
        <v>#DIV/0!</v>
      </c>
      <c r="N112" s="82">
        <f>Mass_2_2!A202</f>
        <v>0</v>
      </c>
      <c r="O112" s="82">
        <f>Mass_2_2!B202</f>
        <v>0</v>
      </c>
      <c r="P112" s="82" t="e">
        <f t="shared" si="62"/>
        <v>#DIV/0!</v>
      </c>
      <c r="Q112" s="82">
        <f>Mass_2_2!D202</f>
        <v>0</v>
      </c>
      <c r="R112" s="82">
        <f>Mass_2_2!E202</f>
        <v>0</v>
      </c>
      <c r="S112" s="82">
        <f>Mass_2_2!F202</f>
        <v>0</v>
      </c>
      <c r="T112" s="82">
        <f>Mass_2_2!G202</f>
        <v>0</v>
      </c>
      <c r="U112" s="82" t="e">
        <f t="shared" si="63"/>
        <v>#DIV/0!</v>
      </c>
      <c r="V112" s="82">
        <f>Mass_2_2!H202</f>
        <v>0</v>
      </c>
      <c r="W112" s="82">
        <f>Mass_2_2!I202</f>
        <v>0</v>
      </c>
      <c r="X112" s="82">
        <f>Mass_2_2!J202</f>
        <v>0</v>
      </c>
      <c r="Y112" s="82">
        <f>Mass_2_2!L202</f>
        <v>0</v>
      </c>
      <c r="Z112" s="82">
        <f>Mass_2_2!M202</f>
        <v>0</v>
      </c>
      <c r="AA112" s="82">
        <f>Mass_2_2!M98</f>
        <v>0</v>
      </c>
      <c r="AB112" s="46"/>
      <c r="AC112" s="82" t="b">
        <f>IF(Mass_2_2!A98="",FALSE,TRUE)</f>
        <v>0</v>
      </c>
      <c r="AD112" s="128" t="e">
        <f t="shared" ca="1" si="64"/>
        <v>#DIV/0!</v>
      </c>
      <c r="AE112" s="128" t="e">
        <f t="shared" ca="1" si="65"/>
        <v>#DIV/0!</v>
      </c>
      <c r="AF112" s="82">
        <f t="shared" si="66"/>
        <v>1</v>
      </c>
      <c r="AG112" s="128" t="e">
        <f t="shared" ca="1" si="67"/>
        <v>#DIV/0!</v>
      </c>
      <c r="AH112" s="128" t="e">
        <f t="shared" ca="1" si="68"/>
        <v>#DIV/0!</v>
      </c>
      <c r="AI112" s="82" t="str">
        <f t="shared" ca="1" si="46"/>
        <v>소수점</v>
      </c>
      <c r="AJ112" s="127" t="e">
        <f t="shared" ca="1" si="69"/>
        <v>#DIV/0!</v>
      </c>
      <c r="AK112" s="167" t="e">
        <f t="shared" ca="1" si="47"/>
        <v>#N/A</v>
      </c>
      <c r="AL112" s="167" t="e">
        <f t="shared" ca="1" si="48"/>
        <v>#VALUE!</v>
      </c>
      <c r="AM112" s="82" t="e">
        <f t="shared" ca="1" si="49"/>
        <v>#VALUE!</v>
      </c>
      <c r="AN112" s="82" t="e">
        <f t="shared" ca="1" si="50"/>
        <v>#N/A</v>
      </c>
      <c r="AO112" s="82" t="str">
        <f t="shared" si="51"/>
        <v>0</v>
      </c>
      <c r="AP112" s="82" t="e">
        <f t="shared" ca="1" si="52"/>
        <v>#VALUE!</v>
      </c>
      <c r="AQ112" s="82" t="e">
        <f t="shared" ca="1" si="53"/>
        <v>#DIV/0!</v>
      </c>
      <c r="AR112" s="82" t="e">
        <f t="shared" ca="1" si="70"/>
        <v>#DIV/0!</v>
      </c>
      <c r="AS112" s="82" t="e">
        <f t="shared" ca="1" si="54"/>
        <v>#DIV/0!</v>
      </c>
      <c r="AT112" s="157" t="e">
        <f t="shared" ca="1" si="55"/>
        <v>#DIV/0!</v>
      </c>
      <c r="AU112" s="157" t="e">
        <f t="shared" ca="1" si="71"/>
        <v>#DIV/0!</v>
      </c>
      <c r="AV112" s="157" t="str">
        <f t="shared" ca="1" si="72"/>
        <v/>
      </c>
      <c r="AW112" s="278"/>
      <c r="AX112" s="82" t="e">
        <f t="shared" ca="1" si="56"/>
        <v>#VALUE!</v>
      </c>
      <c r="AY112" s="127" t="e">
        <f t="shared" ca="1" si="57"/>
        <v>#DIV/0!</v>
      </c>
      <c r="AZ112" s="171" t="e">
        <f ca="1">ROUND(Mass_2_2!Q98,AX112)</f>
        <v>#VALUE!</v>
      </c>
      <c r="BA112" s="171" t="e">
        <f ca="1">ROUND(Mass_2_2!R98,AX112)</f>
        <v>#VALUE!</v>
      </c>
      <c r="BB112" s="171" t="e">
        <f t="shared" ca="1" si="58"/>
        <v>#VALUE!</v>
      </c>
      <c r="BC112" s="155" t="str">
        <f t="shared" ca="1" si="73"/>
        <v>PASS</v>
      </c>
      <c r="BE112" s="124" t="e">
        <f ca="1">OFFSET(AD$2,MATCH(Mass_2_2!O98,AC$3:AC$13,0),0)</f>
        <v>#N/A</v>
      </c>
      <c r="BF112" s="124" t="e">
        <f>VLOOKUP(Mass_2_2!M98,AC$3:AD$13,2,FALSE)</f>
        <v>#N/A</v>
      </c>
    </row>
    <row r="113" spans="1:58" ht="18" customHeight="1">
      <c r="B113" s="82">
        <v>95</v>
      </c>
      <c r="C113" s="82">
        <f>IF(TYPE(VALUE(Mass_2_2!A99))=16,Mass_2_2!A99,VALUE(Mass_2_2!A99))</f>
        <v>0</v>
      </c>
      <c r="D113" s="127">
        <f>Mass_2_2!B99</f>
        <v>0</v>
      </c>
      <c r="E113" s="127">
        <f>Mass_2_2!C99</f>
        <v>0</v>
      </c>
      <c r="F113" s="127">
        <f>Mass_2_2!D99</f>
        <v>0</v>
      </c>
      <c r="G113" s="127">
        <f>Mass_2_2!E99</f>
        <v>0</v>
      </c>
      <c r="H113" s="82" t="str">
        <f>IF(Mass_2_2!G99="","",Mass_2_2!G99)</f>
        <v/>
      </c>
      <c r="I113" s="127">
        <f>Mass_2_2!H99</f>
        <v>0</v>
      </c>
      <c r="J113" s="127">
        <f>Mass_2_2!I99</f>
        <v>0</v>
      </c>
      <c r="K113" s="83" t="e">
        <f t="shared" ca="1" si="59"/>
        <v>#DIV/0!</v>
      </c>
      <c r="L113" s="174" t="e">
        <f t="shared" ca="1" si="60"/>
        <v>#DIV/0!</v>
      </c>
      <c r="M113" s="134" t="e">
        <f t="shared" ca="1" si="61"/>
        <v>#DIV/0!</v>
      </c>
      <c r="N113" s="82">
        <f>Mass_2_2!A203</f>
        <v>0</v>
      </c>
      <c r="O113" s="82">
        <f>Mass_2_2!B203</f>
        <v>0</v>
      </c>
      <c r="P113" s="82" t="e">
        <f t="shared" si="62"/>
        <v>#DIV/0!</v>
      </c>
      <c r="Q113" s="82">
        <f>Mass_2_2!D203</f>
        <v>0</v>
      </c>
      <c r="R113" s="82">
        <f>Mass_2_2!E203</f>
        <v>0</v>
      </c>
      <c r="S113" s="82">
        <f>Mass_2_2!F203</f>
        <v>0</v>
      </c>
      <c r="T113" s="82">
        <f>Mass_2_2!G203</f>
        <v>0</v>
      </c>
      <c r="U113" s="82" t="e">
        <f t="shared" si="63"/>
        <v>#DIV/0!</v>
      </c>
      <c r="V113" s="82">
        <f>Mass_2_2!H203</f>
        <v>0</v>
      </c>
      <c r="W113" s="82">
        <f>Mass_2_2!I203</f>
        <v>0</v>
      </c>
      <c r="X113" s="82">
        <f>Mass_2_2!J203</f>
        <v>0</v>
      </c>
      <c r="Y113" s="82">
        <f>Mass_2_2!L203</f>
        <v>0</v>
      </c>
      <c r="Z113" s="82">
        <f>Mass_2_2!M203</f>
        <v>0</v>
      </c>
      <c r="AA113" s="82">
        <f>Mass_2_2!M99</f>
        <v>0</v>
      </c>
      <c r="AB113" s="46"/>
      <c r="AC113" s="82" t="b">
        <f>IF(Mass_2_2!A99="",FALSE,TRUE)</f>
        <v>0</v>
      </c>
      <c r="AD113" s="128" t="e">
        <f t="shared" ca="1" si="64"/>
        <v>#DIV/0!</v>
      </c>
      <c r="AE113" s="128" t="e">
        <f t="shared" ca="1" si="65"/>
        <v>#DIV/0!</v>
      </c>
      <c r="AF113" s="82">
        <f t="shared" si="66"/>
        <v>1</v>
      </c>
      <c r="AG113" s="128" t="e">
        <f t="shared" ca="1" si="67"/>
        <v>#DIV/0!</v>
      </c>
      <c r="AH113" s="128" t="e">
        <f t="shared" ca="1" si="68"/>
        <v>#DIV/0!</v>
      </c>
      <c r="AI113" s="82" t="str">
        <f t="shared" ca="1" si="46"/>
        <v>소수점</v>
      </c>
      <c r="AJ113" s="127" t="e">
        <f t="shared" ca="1" si="69"/>
        <v>#DIV/0!</v>
      </c>
      <c r="AK113" s="167" t="e">
        <f t="shared" ca="1" si="47"/>
        <v>#N/A</v>
      </c>
      <c r="AL113" s="167" t="e">
        <f t="shared" ca="1" si="48"/>
        <v>#VALUE!</v>
      </c>
      <c r="AM113" s="82" t="e">
        <f t="shared" ca="1" si="49"/>
        <v>#VALUE!</v>
      </c>
      <c r="AN113" s="82" t="e">
        <f t="shared" ca="1" si="50"/>
        <v>#N/A</v>
      </c>
      <c r="AO113" s="82" t="str">
        <f t="shared" si="51"/>
        <v>0</v>
      </c>
      <c r="AP113" s="82" t="e">
        <f t="shared" ca="1" si="52"/>
        <v>#VALUE!</v>
      </c>
      <c r="AQ113" s="82" t="e">
        <f t="shared" ca="1" si="53"/>
        <v>#DIV/0!</v>
      </c>
      <c r="AR113" s="82" t="e">
        <f t="shared" ca="1" si="70"/>
        <v>#DIV/0!</v>
      </c>
      <c r="AS113" s="82" t="e">
        <f t="shared" ca="1" si="54"/>
        <v>#DIV/0!</v>
      </c>
      <c r="AT113" s="157" t="e">
        <f t="shared" ca="1" si="55"/>
        <v>#DIV/0!</v>
      </c>
      <c r="AU113" s="157" t="e">
        <f t="shared" ca="1" si="71"/>
        <v>#DIV/0!</v>
      </c>
      <c r="AV113" s="157" t="str">
        <f t="shared" ca="1" si="72"/>
        <v/>
      </c>
      <c r="AW113" s="278"/>
      <c r="AX113" s="82" t="e">
        <f t="shared" ca="1" si="56"/>
        <v>#VALUE!</v>
      </c>
      <c r="AY113" s="127" t="e">
        <f t="shared" ca="1" si="57"/>
        <v>#DIV/0!</v>
      </c>
      <c r="AZ113" s="171" t="e">
        <f ca="1">ROUND(Mass_2_2!Q99,AX113)</f>
        <v>#VALUE!</v>
      </c>
      <c r="BA113" s="171" t="e">
        <f ca="1">ROUND(Mass_2_2!R99,AX113)</f>
        <v>#VALUE!</v>
      </c>
      <c r="BB113" s="171" t="e">
        <f t="shared" ca="1" si="58"/>
        <v>#VALUE!</v>
      </c>
      <c r="BC113" s="155" t="str">
        <f t="shared" ca="1" si="73"/>
        <v>PASS</v>
      </c>
      <c r="BE113" s="124" t="e">
        <f ca="1">OFFSET(AD$2,MATCH(Mass_2_2!O99,AC$3:AC$13,0),0)</f>
        <v>#N/A</v>
      </c>
      <c r="BF113" s="124" t="e">
        <f>VLOOKUP(Mass_2_2!M99,AC$3:AD$13,2,FALSE)</f>
        <v>#N/A</v>
      </c>
    </row>
    <row r="114" spans="1:58" ht="18" customHeight="1">
      <c r="B114" s="82">
        <v>96</v>
      </c>
      <c r="C114" s="82">
        <f>IF(TYPE(VALUE(Mass_2_2!A100))=16,Mass_2_2!A100,VALUE(Mass_2_2!A100))</f>
        <v>0</v>
      </c>
      <c r="D114" s="127">
        <f>Mass_2_2!B100</f>
        <v>0</v>
      </c>
      <c r="E114" s="127">
        <f>Mass_2_2!C100</f>
        <v>0</v>
      </c>
      <c r="F114" s="127">
        <f>Mass_2_2!D100</f>
        <v>0</v>
      </c>
      <c r="G114" s="127">
        <f>Mass_2_2!E100</f>
        <v>0</v>
      </c>
      <c r="H114" s="82" t="str">
        <f>IF(Mass_2_2!G100="","",Mass_2_2!G100)</f>
        <v/>
      </c>
      <c r="I114" s="127">
        <f>Mass_2_2!H100</f>
        <v>0</v>
      </c>
      <c r="J114" s="127">
        <f>Mass_2_2!I100</f>
        <v>0</v>
      </c>
      <c r="K114" s="83" t="e">
        <f t="shared" ca="1" si="59"/>
        <v>#DIV/0!</v>
      </c>
      <c r="L114" s="174" t="e">
        <f t="shared" ca="1" si="60"/>
        <v>#DIV/0!</v>
      </c>
      <c r="M114" s="134" t="e">
        <f t="shared" ca="1" si="61"/>
        <v>#DIV/0!</v>
      </c>
      <c r="N114" s="82">
        <f>Mass_2_2!A204</f>
        <v>0</v>
      </c>
      <c r="O114" s="82">
        <f>Mass_2_2!B204</f>
        <v>0</v>
      </c>
      <c r="P114" s="82" t="e">
        <f t="shared" si="62"/>
        <v>#DIV/0!</v>
      </c>
      <c r="Q114" s="82">
        <f>Mass_2_2!D204</f>
        <v>0</v>
      </c>
      <c r="R114" s="82">
        <f>Mass_2_2!E204</f>
        <v>0</v>
      </c>
      <c r="S114" s="82">
        <f>Mass_2_2!F204</f>
        <v>0</v>
      </c>
      <c r="T114" s="82">
        <f>Mass_2_2!G204</f>
        <v>0</v>
      </c>
      <c r="U114" s="82" t="e">
        <f t="shared" si="63"/>
        <v>#DIV/0!</v>
      </c>
      <c r="V114" s="82">
        <f>Mass_2_2!H204</f>
        <v>0</v>
      </c>
      <c r="W114" s="82">
        <f>Mass_2_2!I204</f>
        <v>0</v>
      </c>
      <c r="X114" s="82">
        <f>Mass_2_2!J204</f>
        <v>0</v>
      </c>
      <c r="Y114" s="82">
        <f>Mass_2_2!L204</f>
        <v>0</v>
      </c>
      <c r="Z114" s="82">
        <f>Mass_2_2!M204</f>
        <v>0</v>
      </c>
      <c r="AA114" s="82">
        <f>Mass_2_2!M100</f>
        <v>0</v>
      </c>
      <c r="AB114" s="46"/>
      <c r="AC114" s="82" t="b">
        <f>IF(Mass_2_2!A100="",FALSE,TRUE)</f>
        <v>0</v>
      </c>
      <c r="AD114" s="128" t="e">
        <f t="shared" ca="1" si="64"/>
        <v>#DIV/0!</v>
      </c>
      <c r="AE114" s="128" t="e">
        <f t="shared" ca="1" si="65"/>
        <v>#DIV/0!</v>
      </c>
      <c r="AF114" s="82">
        <f t="shared" si="66"/>
        <v>1</v>
      </c>
      <c r="AG114" s="128" t="e">
        <f t="shared" ca="1" si="67"/>
        <v>#DIV/0!</v>
      </c>
      <c r="AH114" s="128" t="e">
        <f t="shared" ca="1" si="68"/>
        <v>#DIV/0!</v>
      </c>
      <c r="AI114" s="82" t="str">
        <f t="shared" ref="AI114:AI117" ca="1" si="74">OFFSET(AE$2,COUNTIF(AC$3:AC$13,"&lt;="&amp;AH114)-1,0)</f>
        <v>소수점</v>
      </c>
      <c r="AJ114" s="127" t="e">
        <f t="shared" ca="1" si="69"/>
        <v>#DIV/0!</v>
      </c>
      <c r="AK114" s="167" t="e">
        <f t="shared" ca="1" si="47"/>
        <v>#N/A</v>
      </c>
      <c r="AL114" s="167" t="e">
        <f t="shared" ca="1" si="48"/>
        <v>#VALUE!</v>
      </c>
      <c r="AM114" s="82" t="e">
        <f t="shared" ref="AM114:AM117" ca="1" si="75">OFFSET(AG$2,COUNTIF(AF$3:AF$13,"&lt;="&amp;AJ114),0)&amp;AL114</f>
        <v>#VALUE!</v>
      </c>
      <c r="AN114" s="82" t="e">
        <f t="shared" ca="1" si="50"/>
        <v>#N/A</v>
      </c>
      <c r="AO114" s="82" t="str">
        <f t="shared" si="51"/>
        <v>0</v>
      </c>
      <c r="AP114" s="82" t="e">
        <f t="shared" ca="1" si="52"/>
        <v>#VALUE!</v>
      </c>
      <c r="AQ114" s="82" t="e">
        <f t="shared" ca="1" si="53"/>
        <v>#DIV/0!</v>
      </c>
      <c r="AR114" s="82" t="e">
        <f t="shared" ca="1" si="70"/>
        <v>#DIV/0!</v>
      </c>
      <c r="AS114" s="82" t="e">
        <f t="shared" ca="1" si="54"/>
        <v>#DIV/0!</v>
      </c>
      <c r="AT114" s="157" t="e">
        <f t="shared" ref="AT114:AT117" ca="1" si="76">IF(AB218=1,#DIV/0!,TEXT(AH114,AN114))</f>
        <v>#DIV/0!</v>
      </c>
      <c r="AU114" s="157" t="e">
        <f t="shared" ca="1" si="71"/>
        <v>#DIV/0!</v>
      </c>
      <c r="AV114" s="157" t="str">
        <f t="shared" ca="1" si="72"/>
        <v/>
      </c>
      <c r="AW114" s="278"/>
      <c r="AX114" s="82" t="e">
        <f t="shared" ca="1" si="56"/>
        <v>#VALUE!</v>
      </c>
      <c r="AY114" s="127" t="e">
        <f t="shared" ref="AY114:AY117" ca="1" si="77">ROUND(M114,AX114)</f>
        <v>#DIV/0!</v>
      </c>
      <c r="AZ114" s="171" t="e">
        <f ca="1">ROUND(Mass_2_2!Q100,AX114)</f>
        <v>#VALUE!</v>
      </c>
      <c r="BA114" s="171" t="e">
        <f ca="1">ROUND(Mass_2_2!R100,AX114)</f>
        <v>#VALUE!</v>
      </c>
      <c r="BB114" s="171" t="e">
        <f t="shared" ref="BB114:BB117" ca="1" si="78">"± "&amp;TEXT((BA114-AZ114)/2,AM114)</f>
        <v>#VALUE!</v>
      </c>
      <c r="BC114" s="155" t="str">
        <f t="shared" ca="1" si="73"/>
        <v>PASS</v>
      </c>
      <c r="BE114" s="124" t="e">
        <f ca="1">OFFSET(AD$2,MATCH(Mass_2_2!O100,AC$3:AC$13,0),0)</f>
        <v>#N/A</v>
      </c>
      <c r="BF114" s="124" t="e">
        <f>VLOOKUP(Mass_2_2!M100,AC$3:AD$13,2,FALSE)</f>
        <v>#N/A</v>
      </c>
    </row>
    <row r="115" spans="1:58" ht="18" customHeight="1">
      <c r="B115" s="82">
        <v>97</v>
      </c>
      <c r="C115" s="82">
        <f>IF(TYPE(VALUE(Mass_2_2!A101))=16,Mass_2_2!A101,VALUE(Mass_2_2!A101))</f>
        <v>0</v>
      </c>
      <c r="D115" s="127">
        <f>Mass_2_2!B101</f>
        <v>0</v>
      </c>
      <c r="E115" s="127">
        <f>Mass_2_2!C101</f>
        <v>0</v>
      </c>
      <c r="F115" s="127">
        <f>Mass_2_2!D101</f>
        <v>0</v>
      </c>
      <c r="G115" s="127">
        <f>Mass_2_2!E101</f>
        <v>0</v>
      </c>
      <c r="H115" s="82" t="str">
        <f>IF(Mass_2_2!G101="","",Mass_2_2!G101)</f>
        <v/>
      </c>
      <c r="I115" s="127">
        <f>Mass_2_2!H101</f>
        <v>0</v>
      </c>
      <c r="J115" s="127">
        <f>Mass_2_2!I101</f>
        <v>0</v>
      </c>
      <c r="K115" s="83" t="e">
        <f t="shared" ca="1" si="59"/>
        <v>#DIV/0!</v>
      </c>
      <c r="L115" s="174" t="e">
        <f t="shared" ca="1" si="60"/>
        <v>#DIV/0!</v>
      </c>
      <c r="M115" s="134" t="e">
        <f t="shared" ca="1" si="61"/>
        <v>#DIV/0!</v>
      </c>
      <c r="N115" s="82">
        <f>Mass_2_2!A205</f>
        <v>0</v>
      </c>
      <c r="O115" s="82">
        <f>Mass_2_2!B205</f>
        <v>0</v>
      </c>
      <c r="P115" s="82" t="e">
        <f t="shared" si="62"/>
        <v>#DIV/0!</v>
      </c>
      <c r="Q115" s="82">
        <f>Mass_2_2!D205</f>
        <v>0</v>
      </c>
      <c r="R115" s="82">
        <f>Mass_2_2!E205</f>
        <v>0</v>
      </c>
      <c r="S115" s="82">
        <f>Mass_2_2!F205</f>
        <v>0</v>
      </c>
      <c r="T115" s="82">
        <f>Mass_2_2!G205</f>
        <v>0</v>
      </c>
      <c r="U115" s="82" t="e">
        <f t="shared" si="63"/>
        <v>#DIV/0!</v>
      </c>
      <c r="V115" s="82">
        <f>Mass_2_2!H205</f>
        <v>0</v>
      </c>
      <c r="W115" s="82">
        <f>Mass_2_2!I205</f>
        <v>0</v>
      </c>
      <c r="X115" s="82">
        <f>Mass_2_2!J205</f>
        <v>0</v>
      </c>
      <c r="Y115" s="82">
        <f>Mass_2_2!L205</f>
        <v>0</v>
      </c>
      <c r="Z115" s="82">
        <f>Mass_2_2!M205</f>
        <v>0</v>
      </c>
      <c r="AA115" s="82">
        <f>Mass_2_2!M101</f>
        <v>0</v>
      </c>
      <c r="AB115" s="46"/>
      <c r="AC115" s="82" t="b">
        <f>IF(Mass_2_2!A101="",FALSE,TRUE)</f>
        <v>0</v>
      </c>
      <c r="AD115" s="128" t="e">
        <f t="shared" ca="1" si="64"/>
        <v>#DIV/0!</v>
      </c>
      <c r="AE115" s="128" t="e">
        <f t="shared" ca="1" si="65"/>
        <v>#DIV/0!</v>
      </c>
      <c r="AF115" s="82">
        <f t="shared" si="66"/>
        <v>1</v>
      </c>
      <c r="AG115" s="128" t="e">
        <f t="shared" ca="1" si="67"/>
        <v>#DIV/0!</v>
      </c>
      <c r="AH115" s="128" t="e">
        <f t="shared" ca="1" si="68"/>
        <v>#DIV/0!</v>
      </c>
      <c r="AI115" s="82" t="str">
        <f t="shared" ca="1" si="74"/>
        <v>소수점</v>
      </c>
      <c r="AJ115" s="127" t="e">
        <f t="shared" ca="1" si="69"/>
        <v>#DIV/0!</v>
      </c>
      <c r="AK115" s="167" t="e">
        <f t="shared" ca="1" si="47"/>
        <v>#N/A</v>
      </c>
      <c r="AL115" s="167" t="e">
        <f t="shared" ca="1" si="48"/>
        <v>#VALUE!</v>
      </c>
      <c r="AM115" s="82" t="e">
        <f t="shared" ca="1" si="75"/>
        <v>#VALUE!</v>
      </c>
      <c r="AN115" s="82" t="e">
        <f t="shared" ca="1" si="50"/>
        <v>#N/A</v>
      </c>
      <c r="AO115" s="82" t="str">
        <f t="shared" si="51"/>
        <v>0</v>
      </c>
      <c r="AP115" s="82" t="e">
        <f t="shared" ca="1" si="52"/>
        <v>#VALUE!</v>
      </c>
      <c r="AQ115" s="82" t="e">
        <f t="shared" ca="1" si="53"/>
        <v>#DIV/0!</v>
      </c>
      <c r="AR115" s="82" t="e">
        <f t="shared" ca="1" si="70"/>
        <v>#DIV/0!</v>
      </c>
      <c r="AS115" s="82" t="e">
        <f t="shared" ca="1" si="54"/>
        <v>#DIV/0!</v>
      </c>
      <c r="AT115" s="157" t="e">
        <f t="shared" ca="1" si="76"/>
        <v>#DIV/0!</v>
      </c>
      <c r="AU115" s="157" t="e">
        <f t="shared" ca="1" si="71"/>
        <v>#DIV/0!</v>
      </c>
      <c r="AV115" s="157" t="str">
        <f t="shared" ca="1" si="72"/>
        <v/>
      </c>
      <c r="AW115" s="278"/>
      <c r="AX115" s="82" t="e">
        <f t="shared" ca="1" si="56"/>
        <v>#VALUE!</v>
      </c>
      <c r="AY115" s="127" t="e">
        <f t="shared" ca="1" si="77"/>
        <v>#DIV/0!</v>
      </c>
      <c r="AZ115" s="171" t="e">
        <f ca="1">ROUND(Mass_2_2!Q101,AX115)</f>
        <v>#VALUE!</v>
      </c>
      <c r="BA115" s="171" t="e">
        <f ca="1">ROUND(Mass_2_2!R101,AX115)</f>
        <v>#VALUE!</v>
      </c>
      <c r="BB115" s="171" t="e">
        <f t="shared" ca="1" si="78"/>
        <v>#VALUE!</v>
      </c>
      <c r="BC115" s="155" t="str">
        <f t="shared" ca="1" si="73"/>
        <v>PASS</v>
      </c>
      <c r="BE115" s="124" t="e">
        <f ca="1">OFFSET(AD$2,MATCH(Mass_2_2!O101,AC$3:AC$13,0),0)</f>
        <v>#N/A</v>
      </c>
      <c r="BF115" s="124" t="e">
        <f>VLOOKUP(Mass_2_2!M101,AC$3:AD$13,2,FALSE)</f>
        <v>#N/A</v>
      </c>
    </row>
    <row r="116" spans="1:58" ht="18" customHeight="1">
      <c r="B116" s="82">
        <v>98</v>
      </c>
      <c r="C116" s="82">
        <f>IF(TYPE(VALUE(Mass_2_2!A102))=16,Mass_2_2!A102,VALUE(Mass_2_2!A102))</f>
        <v>0</v>
      </c>
      <c r="D116" s="127">
        <f>Mass_2_2!B102</f>
        <v>0</v>
      </c>
      <c r="E116" s="127">
        <f>Mass_2_2!C102</f>
        <v>0</v>
      </c>
      <c r="F116" s="127">
        <f>Mass_2_2!D102</f>
        <v>0</v>
      </c>
      <c r="G116" s="127">
        <f>Mass_2_2!E102</f>
        <v>0</v>
      </c>
      <c r="H116" s="82" t="str">
        <f>IF(Mass_2_2!G102="","",Mass_2_2!G102)</f>
        <v/>
      </c>
      <c r="I116" s="127">
        <f>Mass_2_2!H102</f>
        <v>0</v>
      </c>
      <c r="J116" s="127">
        <f>Mass_2_2!I102</f>
        <v>0</v>
      </c>
      <c r="K116" s="83" t="e">
        <f t="shared" ca="1" si="59"/>
        <v>#DIV/0!</v>
      </c>
      <c r="L116" s="174" t="e">
        <f t="shared" ca="1" si="60"/>
        <v>#DIV/0!</v>
      </c>
      <c r="M116" s="134" t="e">
        <f t="shared" ca="1" si="61"/>
        <v>#DIV/0!</v>
      </c>
      <c r="N116" s="82">
        <f>Mass_2_2!A206</f>
        <v>0</v>
      </c>
      <c r="O116" s="82">
        <f>Mass_2_2!B206</f>
        <v>0</v>
      </c>
      <c r="P116" s="82" t="e">
        <f t="shared" si="62"/>
        <v>#DIV/0!</v>
      </c>
      <c r="Q116" s="82">
        <f>Mass_2_2!D206</f>
        <v>0</v>
      </c>
      <c r="R116" s="82">
        <f>Mass_2_2!E206</f>
        <v>0</v>
      </c>
      <c r="S116" s="82">
        <f>Mass_2_2!F206</f>
        <v>0</v>
      </c>
      <c r="T116" s="82">
        <f>Mass_2_2!G206</f>
        <v>0</v>
      </c>
      <c r="U116" s="82" t="e">
        <f t="shared" si="63"/>
        <v>#DIV/0!</v>
      </c>
      <c r="V116" s="82">
        <f>Mass_2_2!H206</f>
        <v>0</v>
      </c>
      <c r="W116" s="82">
        <f>Mass_2_2!I206</f>
        <v>0</v>
      </c>
      <c r="X116" s="82">
        <f>Mass_2_2!J206</f>
        <v>0</v>
      </c>
      <c r="Y116" s="82">
        <f>Mass_2_2!L206</f>
        <v>0</v>
      </c>
      <c r="Z116" s="82">
        <f>Mass_2_2!M206</f>
        <v>0</v>
      </c>
      <c r="AA116" s="82">
        <f>Mass_2_2!M102</f>
        <v>0</v>
      </c>
      <c r="AB116" s="46"/>
      <c r="AC116" s="82" t="b">
        <f>IF(Mass_2_2!A102="",FALSE,TRUE)</f>
        <v>0</v>
      </c>
      <c r="AD116" s="128" t="e">
        <f t="shared" ca="1" si="64"/>
        <v>#DIV/0!</v>
      </c>
      <c r="AE116" s="128" t="e">
        <f t="shared" ca="1" si="65"/>
        <v>#DIV/0!</v>
      </c>
      <c r="AF116" s="82">
        <f t="shared" si="66"/>
        <v>1</v>
      </c>
      <c r="AG116" s="128" t="e">
        <f t="shared" ca="1" si="67"/>
        <v>#DIV/0!</v>
      </c>
      <c r="AH116" s="128" t="e">
        <f t="shared" ca="1" si="68"/>
        <v>#DIV/0!</v>
      </c>
      <c r="AI116" s="82" t="str">
        <f t="shared" ca="1" si="74"/>
        <v>소수점</v>
      </c>
      <c r="AJ116" s="127" t="e">
        <f t="shared" ca="1" si="69"/>
        <v>#DIV/0!</v>
      </c>
      <c r="AK116" s="167" t="e">
        <f t="shared" ca="1" si="47"/>
        <v>#N/A</v>
      </c>
      <c r="AL116" s="167" t="e">
        <f t="shared" ca="1" si="48"/>
        <v>#VALUE!</v>
      </c>
      <c r="AM116" s="82" t="e">
        <f t="shared" ca="1" si="75"/>
        <v>#VALUE!</v>
      </c>
      <c r="AN116" s="82" t="e">
        <f t="shared" ca="1" si="50"/>
        <v>#N/A</v>
      </c>
      <c r="AO116" s="82" t="str">
        <f t="shared" si="51"/>
        <v>0</v>
      </c>
      <c r="AP116" s="82" t="e">
        <f t="shared" ca="1" si="52"/>
        <v>#VALUE!</v>
      </c>
      <c r="AQ116" s="82" t="e">
        <f t="shared" ca="1" si="53"/>
        <v>#DIV/0!</v>
      </c>
      <c r="AR116" s="82" t="e">
        <f t="shared" ca="1" si="70"/>
        <v>#DIV/0!</v>
      </c>
      <c r="AS116" s="82" t="e">
        <f t="shared" ca="1" si="54"/>
        <v>#DIV/0!</v>
      </c>
      <c r="AT116" s="157" t="e">
        <f t="shared" ca="1" si="76"/>
        <v>#DIV/0!</v>
      </c>
      <c r="AU116" s="157" t="e">
        <f t="shared" ca="1" si="71"/>
        <v>#DIV/0!</v>
      </c>
      <c r="AV116" s="157" t="str">
        <f t="shared" ca="1" si="72"/>
        <v/>
      </c>
      <c r="AW116" s="278"/>
      <c r="AX116" s="82" t="e">
        <f t="shared" ca="1" si="56"/>
        <v>#VALUE!</v>
      </c>
      <c r="AY116" s="127" t="e">
        <f t="shared" ca="1" si="77"/>
        <v>#DIV/0!</v>
      </c>
      <c r="AZ116" s="171" t="e">
        <f ca="1">ROUND(Mass_2_2!Q102,AX116)</f>
        <v>#VALUE!</v>
      </c>
      <c r="BA116" s="171" t="e">
        <f ca="1">ROUND(Mass_2_2!R102,AX116)</f>
        <v>#VALUE!</v>
      </c>
      <c r="BB116" s="171" t="e">
        <f t="shared" ca="1" si="78"/>
        <v>#VALUE!</v>
      </c>
      <c r="BC116" s="155" t="str">
        <f t="shared" ca="1" si="73"/>
        <v>PASS</v>
      </c>
      <c r="BE116" s="124" t="e">
        <f ca="1">OFFSET(AD$2,MATCH(Mass_2_2!O102,AC$3:AC$13,0),0)</f>
        <v>#N/A</v>
      </c>
      <c r="BF116" s="124" t="e">
        <f>VLOOKUP(Mass_2_2!M102,AC$3:AD$13,2,FALSE)</f>
        <v>#N/A</v>
      </c>
    </row>
    <row r="117" spans="1:58" ht="18" customHeight="1">
      <c r="B117" s="82">
        <v>99</v>
      </c>
      <c r="C117" s="82">
        <f>IF(TYPE(VALUE(Mass_2_2!A103))=16,Mass_2_2!A103,VALUE(Mass_2_2!A103))</f>
        <v>0</v>
      </c>
      <c r="D117" s="127">
        <f>Mass_2_2!B103</f>
        <v>0</v>
      </c>
      <c r="E117" s="127">
        <f>Mass_2_2!C103</f>
        <v>0</v>
      </c>
      <c r="F117" s="127">
        <f>Mass_2_2!D103</f>
        <v>0</v>
      </c>
      <c r="G117" s="127">
        <f>Mass_2_2!E103</f>
        <v>0</v>
      </c>
      <c r="H117" s="82" t="str">
        <f>IF(Mass_2_2!G103="","",Mass_2_2!G103)</f>
        <v/>
      </c>
      <c r="I117" s="127">
        <f>Mass_2_2!H103</f>
        <v>0</v>
      </c>
      <c r="J117" s="127">
        <f>Mass_2_2!I103</f>
        <v>0</v>
      </c>
      <c r="K117" s="83" t="e">
        <f t="shared" ca="1" si="59"/>
        <v>#DIV/0!</v>
      </c>
      <c r="L117" s="174" t="e">
        <f t="shared" ca="1" si="60"/>
        <v>#DIV/0!</v>
      </c>
      <c r="M117" s="134" t="e">
        <f t="shared" ca="1" si="61"/>
        <v>#DIV/0!</v>
      </c>
      <c r="N117" s="82">
        <f>Mass_2_2!A207</f>
        <v>0</v>
      </c>
      <c r="O117" s="82">
        <f>Mass_2_2!B207</f>
        <v>0</v>
      </c>
      <c r="P117" s="82" t="e">
        <f t="shared" si="62"/>
        <v>#DIV/0!</v>
      </c>
      <c r="Q117" s="82">
        <f>Mass_2_2!D207</f>
        <v>0</v>
      </c>
      <c r="R117" s="82">
        <f>Mass_2_2!E207</f>
        <v>0</v>
      </c>
      <c r="S117" s="82">
        <f>Mass_2_2!F207</f>
        <v>0</v>
      </c>
      <c r="T117" s="82">
        <f>Mass_2_2!G207</f>
        <v>0</v>
      </c>
      <c r="U117" s="82" t="e">
        <f t="shared" si="63"/>
        <v>#DIV/0!</v>
      </c>
      <c r="V117" s="82">
        <f>Mass_2_2!H207</f>
        <v>0</v>
      </c>
      <c r="W117" s="82">
        <f>Mass_2_2!I207</f>
        <v>0</v>
      </c>
      <c r="X117" s="82">
        <f>Mass_2_2!J207</f>
        <v>0</v>
      </c>
      <c r="Y117" s="82">
        <f>Mass_2_2!L207</f>
        <v>0</v>
      </c>
      <c r="Z117" s="82">
        <f>Mass_2_2!M207</f>
        <v>0</v>
      </c>
      <c r="AA117" s="82">
        <f>Mass_2_2!M103</f>
        <v>0</v>
      </c>
      <c r="AB117" s="46"/>
      <c r="AC117" s="82" t="b">
        <f>IF(Mass_2_2!A103="",FALSE,TRUE)</f>
        <v>0</v>
      </c>
      <c r="AD117" s="128" t="e">
        <f t="shared" ca="1" si="64"/>
        <v>#DIV/0!</v>
      </c>
      <c r="AE117" s="128" t="e">
        <f t="shared" ca="1" si="65"/>
        <v>#DIV/0!</v>
      </c>
      <c r="AF117" s="82">
        <f t="shared" si="66"/>
        <v>1</v>
      </c>
      <c r="AG117" s="128" t="e">
        <f t="shared" ca="1" si="67"/>
        <v>#DIV/0!</v>
      </c>
      <c r="AH117" s="128" t="e">
        <f t="shared" ca="1" si="68"/>
        <v>#DIV/0!</v>
      </c>
      <c r="AI117" s="82" t="str">
        <f t="shared" ca="1" si="74"/>
        <v>소수점</v>
      </c>
      <c r="AJ117" s="127" t="e">
        <f t="shared" ca="1" si="69"/>
        <v>#DIV/0!</v>
      </c>
      <c r="AK117" s="167" t="e">
        <f t="shared" ca="1" si="47"/>
        <v>#N/A</v>
      </c>
      <c r="AL117" s="167" t="e">
        <f t="shared" ca="1" si="48"/>
        <v>#VALUE!</v>
      </c>
      <c r="AM117" s="82" t="e">
        <f t="shared" ca="1" si="75"/>
        <v>#VALUE!</v>
      </c>
      <c r="AN117" s="82" t="e">
        <f t="shared" ca="1" si="50"/>
        <v>#N/A</v>
      </c>
      <c r="AO117" s="82" t="str">
        <f t="shared" si="51"/>
        <v>0</v>
      </c>
      <c r="AP117" s="82" t="e">
        <f t="shared" ca="1" si="52"/>
        <v>#VALUE!</v>
      </c>
      <c r="AQ117" s="82" t="e">
        <f t="shared" ca="1" si="53"/>
        <v>#DIV/0!</v>
      </c>
      <c r="AR117" s="82" t="e">
        <f t="shared" ca="1" si="70"/>
        <v>#DIV/0!</v>
      </c>
      <c r="AS117" s="82" t="e">
        <f t="shared" ca="1" si="54"/>
        <v>#DIV/0!</v>
      </c>
      <c r="AT117" s="157" t="e">
        <f t="shared" ca="1" si="76"/>
        <v>#DIV/0!</v>
      </c>
      <c r="AU117" s="157" t="e">
        <f t="shared" ca="1" si="71"/>
        <v>#DIV/0!</v>
      </c>
      <c r="AV117" s="157" t="str">
        <f t="shared" ca="1" si="72"/>
        <v/>
      </c>
      <c r="AW117" s="278"/>
      <c r="AX117" s="82" t="e">
        <f t="shared" ca="1" si="56"/>
        <v>#VALUE!</v>
      </c>
      <c r="AY117" s="127" t="e">
        <f t="shared" ca="1" si="77"/>
        <v>#DIV/0!</v>
      </c>
      <c r="AZ117" s="171" t="e">
        <f ca="1">ROUND(Mass_2_2!Q103,AX117)</f>
        <v>#VALUE!</v>
      </c>
      <c r="BA117" s="171" t="e">
        <f ca="1">ROUND(Mass_2_2!R103,AX117)</f>
        <v>#VALUE!</v>
      </c>
      <c r="BB117" s="171" t="e">
        <f t="shared" ca="1" si="78"/>
        <v>#VALUE!</v>
      </c>
      <c r="BC117" s="155" t="str">
        <f t="shared" ca="1" si="73"/>
        <v>PASS</v>
      </c>
      <c r="BE117" s="124" t="e">
        <f ca="1">OFFSET(AD$2,MATCH(Mass_2_2!O103,AC$3:AC$13,0),0)</f>
        <v>#N/A</v>
      </c>
      <c r="BF117" s="124" t="e">
        <f>VLOOKUP(Mass_2_2!M103,AC$3:AD$13,2,FALSE)</f>
        <v>#N/A</v>
      </c>
    </row>
    <row r="118" spans="1:58" ht="18" customHeight="1">
      <c r="AB118" s="46"/>
      <c r="AC118" s="108"/>
    </row>
    <row r="119" spans="1:58" ht="18" customHeight="1">
      <c r="A119" s="47" t="s">
        <v>239</v>
      </c>
      <c r="AB119" s="46"/>
      <c r="AD119" s="47" t="s">
        <v>208</v>
      </c>
      <c r="AK119" s="108"/>
    </row>
    <row r="120" spans="1:58" ht="18" customHeight="1">
      <c r="B120" s="154" t="s">
        <v>152</v>
      </c>
      <c r="C120" s="126" t="s">
        <v>82</v>
      </c>
      <c r="D120" s="126" t="s">
        <v>80</v>
      </c>
      <c r="E120" s="126" t="s">
        <v>83</v>
      </c>
      <c r="F120" s="559" t="s">
        <v>83</v>
      </c>
      <c r="G120" s="560"/>
      <c r="H120" s="560"/>
      <c r="I120" s="560"/>
      <c r="J120" s="560"/>
      <c r="K120" s="560"/>
      <c r="L120" s="560"/>
      <c r="M120" s="560"/>
      <c r="N120" s="560"/>
      <c r="O120" s="560"/>
      <c r="P120" s="561"/>
      <c r="Q120" s="126" t="s">
        <v>83</v>
      </c>
      <c r="R120" s="126" t="s">
        <v>240</v>
      </c>
      <c r="S120" s="126" t="s">
        <v>84</v>
      </c>
      <c r="T120" s="126" t="s">
        <v>241</v>
      </c>
      <c r="U120" s="126" t="s">
        <v>764</v>
      </c>
      <c r="V120" s="552" t="s">
        <v>62</v>
      </c>
      <c r="W120" s="553"/>
      <c r="X120" s="554"/>
      <c r="Y120" s="126" t="s">
        <v>242</v>
      </c>
      <c r="Z120" s="126" t="s">
        <v>234</v>
      </c>
      <c r="AA120" s="126" t="s">
        <v>62</v>
      </c>
      <c r="AB120" s="126" t="s">
        <v>310</v>
      </c>
      <c r="AD120" s="126" t="s">
        <v>243</v>
      </c>
      <c r="AE120" s="126" t="s">
        <v>244</v>
      </c>
      <c r="AF120" s="126" t="s">
        <v>245</v>
      </c>
      <c r="AG120" s="126" t="s">
        <v>246</v>
      </c>
      <c r="AH120" s="126" t="s">
        <v>247</v>
      </c>
      <c r="AI120" s="283" t="s">
        <v>765</v>
      </c>
      <c r="AK120" s="136" t="s">
        <v>53</v>
      </c>
      <c r="AL120" s="137" t="s">
        <v>248</v>
      </c>
      <c r="AN120" s="555" t="s">
        <v>206</v>
      </c>
      <c r="AO120" s="556"/>
      <c r="AP120" s="556"/>
      <c r="AQ120" s="556"/>
      <c r="AR120" s="556"/>
      <c r="AS120" s="556"/>
      <c r="AT120" s="556"/>
      <c r="AU120" s="557"/>
    </row>
    <row r="121" spans="1:58" ht="18" customHeight="1">
      <c r="B121" s="126"/>
      <c r="C121" s="126" t="s">
        <v>207</v>
      </c>
      <c r="D121" s="126" t="s">
        <v>207</v>
      </c>
      <c r="E121" s="126" t="s">
        <v>249</v>
      </c>
      <c r="F121" s="126" t="s">
        <v>93</v>
      </c>
      <c r="G121" s="187" t="s">
        <v>362</v>
      </c>
      <c r="H121" s="187" t="s">
        <v>363</v>
      </c>
      <c r="I121" s="126" t="s">
        <v>250</v>
      </c>
      <c r="J121" s="126" t="s">
        <v>160</v>
      </c>
      <c r="K121" s="126" t="s">
        <v>176</v>
      </c>
      <c r="L121" s="126" t="s">
        <v>251</v>
      </c>
      <c r="M121" s="126" t="s">
        <v>151</v>
      </c>
      <c r="N121" s="126" t="s">
        <v>80</v>
      </c>
      <c r="O121" s="126" t="s">
        <v>252</v>
      </c>
      <c r="P121" s="126" t="s">
        <v>253</v>
      </c>
      <c r="Q121" s="126" t="s">
        <v>177</v>
      </c>
      <c r="R121" s="126" t="s">
        <v>178</v>
      </c>
      <c r="S121" s="126"/>
      <c r="T121" s="138" t="s">
        <v>85</v>
      </c>
      <c r="U121" s="126" t="s">
        <v>254</v>
      </c>
      <c r="V121" s="126" t="s">
        <v>255</v>
      </c>
      <c r="W121" s="126" t="s">
        <v>256</v>
      </c>
      <c r="X121" s="126" t="s">
        <v>238</v>
      </c>
      <c r="Y121" s="126" t="s">
        <v>238</v>
      </c>
      <c r="Z121" s="126" t="s">
        <v>257</v>
      </c>
      <c r="AA121" s="126" t="s">
        <v>309</v>
      </c>
      <c r="AB121" s="126" t="s">
        <v>311</v>
      </c>
      <c r="AD121" s="126" t="s">
        <v>237</v>
      </c>
      <c r="AE121" s="126" t="s">
        <v>237</v>
      </c>
      <c r="AF121" s="126" t="s">
        <v>237</v>
      </c>
      <c r="AG121" s="126" t="s">
        <v>237</v>
      </c>
      <c r="AH121" s="283" t="s">
        <v>763</v>
      </c>
      <c r="AI121" s="283" t="s">
        <v>766</v>
      </c>
      <c r="AK121" s="136"/>
      <c r="AL121" s="139">
        <v>95.45</v>
      </c>
      <c r="AN121" s="148" t="s">
        <v>94</v>
      </c>
      <c r="AO121" s="148" t="s">
        <v>258</v>
      </c>
      <c r="AP121" s="395" t="s">
        <v>179</v>
      </c>
      <c r="AQ121" s="558"/>
      <c r="AR121" s="558"/>
      <c r="AS121" s="558"/>
      <c r="AT121" s="558"/>
      <c r="AU121" s="396"/>
    </row>
    <row r="122" spans="1:58" ht="18" customHeight="1">
      <c r="B122" s="82">
        <v>0</v>
      </c>
      <c r="C122" s="140" t="e">
        <f ca="1">OFFSET($C$242,0,B122*3)*1000</f>
        <v>#DIV/0!</v>
      </c>
      <c r="D122" s="140">
        <f ca="1">OFFSET($D$240,0,B122*3)*1000</f>
        <v>0</v>
      </c>
      <c r="E122" s="141" t="e">
        <f t="shared" ref="E122" ca="1" si="79">C122/SQRT(10)</f>
        <v>#DIV/0!</v>
      </c>
      <c r="F122" s="142" t="e">
        <f ca="1">SQRT(SUMSQ(G122:H122))</f>
        <v>#N/A</v>
      </c>
      <c r="G122" s="140">
        <f t="shared" ref="G122" si="80">S18/2</f>
        <v>0</v>
      </c>
      <c r="H122" s="140" t="e">
        <f ca="1">불안정성!T3</f>
        <v>#N/A</v>
      </c>
      <c r="I122" s="142" t="e">
        <f>불안정성!V4</f>
        <v>#DIV/0!</v>
      </c>
      <c r="J122" s="140">
        <f t="shared" ref="J122" si="81">X18/2</f>
        <v>0</v>
      </c>
      <c r="K122" s="140">
        <f t="shared" ref="K122" si="82">AA18/4/SQRT(3)</f>
        <v>0</v>
      </c>
      <c r="L122" s="135">
        <f>SQRT(SUMSQ(J122:K122))</f>
        <v>0</v>
      </c>
      <c r="M122" s="135">
        <f t="shared" ref="M122" si="83">AA18/2/SQRT(3)*SQRT(2)</f>
        <v>0</v>
      </c>
      <c r="N122" s="135">
        <f ca="1">D122/2/SQRT(3)</f>
        <v>0</v>
      </c>
      <c r="O122" s="135">
        <v>0</v>
      </c>
      <c r="P122" s="142">
        <f ca="1">SQRT(SUMSQ(L122:O122))</f>
        <v>0</v>
      </c>
      <c r="Q122" s="141" t="e">
        <f t="shared" ref="Q122" ca="1" si="84">SQRT(SUMSQ(F122,I122,P122))</f>
        <v>#N/A</v>
      </c>
      <c r="R122" s="143" t="e">
        <f t="shared" ref="R122" ca="1" si="85">SQRT(SUMSQ(E122,Q122))</f>
        <v>#DIV/0!</v>
      </c>
      <c r="S122" s="82" t="e">
        <f ca="1">IF(E122=0,"∞",ROUNDDOWN(R122^4/(E122^4/9),0))</f>
        <v>#DIV/0!</v>
      </c>
      <c r="T122" s="82">
        <f t="shared" ref="T122:T153" ca="1" si="86">IF(TYPE(Q122)=16,2,IF(S122&gt;=10,2,OFFSET(AL$121,COUNTIF(AK$122:AK$131,"&lt;="&amp;S122),0)))</f>
        <v>2</v>
      </c>
      <c r="U122" s="144" t="e">
        <f t="shared" ref="U122" ca="1" si="87">R122*MAX(T$122:T$221)</f>
        <v>#DIV/0!</v>
      </c>
      <c r="V122" s="82">
        <f>Mass_2_2!J4</f>
        <v>0</v>
      </c>
      <c r="W122" s="82">
        <f>Mass_2_2!L4</f>
        <v>0</v>
      </c>
      <c r="X122" s="158" t="e">
        <f ca="1">V122*OFFSET($B$7,0,MATCH(W122,$C$5:$F$5,0))</f>
        <v>#N/A</v>
      </c>
      <c r="Y122" s="169" t="e">
        <f ca="1">(AE122*1000)/3</f>
        <v>#N/A</v>
      </c>
      <c r="Z122" s="168" t="e">
        <f ca="1">MAX(U122,X122,Y122)</f>
        <v>#DIV/0!</v>
      </c>
      <c r="AA122" s="170">
        <f ca="1">IF(TYPE(Z122)=16,0,IF(Z122&lt;X122,1,0))</f>
        <v>0</v>
      </c>
      <c r="AB122" s="106">
        <f ca="1">IF(TYPE(Z122)=16,0,IF(Y122=0,0,IF(Z122&gt;Y122*2,1,0)))</f>
        <v>0</v>
      </c>
      <c r="AD122" s="127">
        <f>F18</f>
        <v>0</v>
      </c>
      <c r="AE122" s="82" t="e">
        <f t="shared" ref="AE122:AE153" ca="1" si="88">OFFSET($AO$122,COUNTIF($AO$123:$AO$147,"&gt;="&amp;$F18),MATCH(J18,$AP$122:$AU$122,0))/1000</f>
        <v>#N/A</v>
      </c>
      <c r="AF122" s="82" t="e">
        <f ca="1">AD122-(AE122-Z122/1000)</f>
        <v>#N/A</v>
      </c>
      <c r="AG122" s="82" t="e">
        <f ca="1">AD122+(AE122-Z122/1000)</f>
        <v>#N/A</v>
      </c>
      <c r="AH122" s="155">
        <f ca="1">IF(TYPE(AF122)=16,0,IF(AE122=0,0,IF(AND(AF122&lt;=M18,M18&lt;=AG122),0,1)))</f>
        <v>0</v>
      </c>
      <c r="AI122" s="155">
        <f ca="1">IF(TYPE(AF122)=16,0,IF(MAX(U122,X122)&lt;=Y122,0,1))</f>
        <v>0</v>
      </c>
      <c r="AK122" s="145">
        <v>1</v>
      </c>
      <c r="AL122" s="146">
        <v>13.97</v>
      </c>
      <c r="AN122" s="149"/>
      <c r="AO122" s="149" t="s">
        <v>98</v>
      </c>
      <c r="AP122" s="150" t="s">
        <v>180</v>
      </c>
      <c r="AQ122" s="150" t="s">
        <v>259</v>
      </c>
      <c r="AR122" s="150" t="s">
        <v>181</v>
      </c>
      <c r="AS122" s="150" t="s">
        <v>182</v>
      </c>
      <c r="AT122" s="150" t="s">
        <v>183</v>
      </c>
      <c r="AU122" s="150" t="s">
        <v>184</v>
      </c>
    </row>
    <row r="123" spans="1:58" ht="18" customHeight="1">
      <c r="B123" s="82">
        <v>1</v>
      </c>
      <c r="C123" s="140" t="e">
        <f t="shared" ref="C123:C186" ca="1" si="89">OFFSET($C$242,0,B123*3)*1000</f>
        <v>#DIV/0!</v>
      </c>
      <c r="D123" s="140">
        <f t="shared" ref="D123:D186" ca="1" si="90">OFFSET($D$240,0,B123*3)*1000</f>
        <v>0</v>
      </c>
      <c r="E123" s="141" t="e">
        <f t="shared" ref="E123:E186" ca="1" si="91">C123/SQRT(10)</f>
        <v>#DIV/0!</v>
      </c>
      <c r="F123" s="142" t="e">
        <f t="shared" ref="F123:F186" ca="1" si="92">SQRT(SUMSQ(G123:H123))</f>
        <v>#N/A</v>
      </c>
      <c r="G123" s="140">
        <f t="shared" ref="G123:G186" si="93">S19/2</f>
        <v>0</v>
      </c>
      <c r="H123" s="140" t="e">
        <f ca="1">불안정성!T4</f>
        <v>#N/A</v>
      </c>
      <c r="I123" s="142" t="e">
        <f>불안정성!V5</f>
        <v>#DIV/0!</v>
      </c>
      <c r="J123" s="140">
        <f t="shared" ref="J123:J186" si="94">X19/2</f>
        <v>0</v>
      </c>
      <c r="K123" s="140">
        <f t="shared" ref="K123:K186" si="95">AA19/4/SQRT(3)</f>
        <v>0</v>
      </c>
      <c r="L123" s="135">
        <f t="shared" ref="L123:L186" si="96">SQRT(SUMSQ(J123:K123))</f>
        <v>0</v>
      </c>
      <c r="M123" s="135">
        <f t="shared" ref="M123:M186" si="97">AA19/2/SQRT(3)*SQRT(2)</f>
        <v>0</v>
      </c>
      <c r="N123" s="135">
        <f t="shared" ref="N123:N186" ca="1" si="98">D123/2/SQRT(3)</f>
        <v>0</v>
      </c>
      <c r="O123" s="135">
        <v>0</v>
      </c>
      <c r="P123" s="142">
        <f t="shared" ref="P123:P186" ca="1" si="99">SQRT(SUMSQ(L123:O123))</f>
        <v>0</v>
      </c>
      <c r="Q123" s="141" t="e">
        <f t="shared" ref="Q123:Q186" ca="1" si="100">SQRT(SUMSQ(F123,I123,P123))</f>
        <v>#N/A</v>
      </c>
      <c r="R123" s="143" t="e">
        <f t="shared" ref="R123:R186" ca="1" si="101">SQRT(SUMSQ(E123,Q123))</f>
        <v>#DIV/0!</v>
      </c>
      <c r="S123" s="82" t="e">
        <f t="shared" ref="S123:S186" ca="1" si="102">IF(E123=0,"∞",ROUNDDOWN(R123^4/(E123^4/9),0))</f>
        <v>#DIV/0!</v>
      </c>
      <c r="T123" s="82">
        <f t="shared" ca="1" si="86"/>
        <v>2</v>
      </c>
      <c r="U123" s="144" t="e">
        <f t="shared" ref="U123:U186" ca="1" si="103">R123*MAX(T$122:T$221)</f>
        <v>#DIV/0!</v>
      </c>
      <c r="V123" s="82">
        <f>Mass_2_2!J5</f>
        <v>0</v>
      </c>
      <c r="W123" s="82">
        <f>Mass_2_2!L5</f>
        <v>0</v>
      </c>
      <c r="X123" s="158" t="e">
        <f t="shared" ref="X123:X186" ca="1" si="104">V123*OFFSET($B$7,0,MATCH(W123,$C$5:$F$5,0))</f>
        <v>#N/A</v>
      </c>
      <c r="Y123" s="169" t="e">
        <f t="shared" ref="Y123:Y186" ca="1" si="105">(AE123*1000)/3</f>
        <v>#N/A</v>
      </c>
      <c r="Z123" s="168" t="e">
        <f t="shared" ref="Z123:Z186" ca="1" si="106">MAX(U123,X123,Y123)</f>
        <v>#DIV/0!</v>
      </c>
      <c r="AA123" s="170">
        <f t="shared" ref="AA123:AA186" ca="1" si="107">IF(TYPE(Z123)=16,0,IF(Z123&lt;X123,1,0))</f>
        <v>0</v>
      </c>
      <c r="AB123" s="106">
        <f t="shared" ref="AB123:AB186" ca="1" si="108">IF(TYPE(Z123)=16,0,IF(Y123=0,0,IF(Z123&gt;Y123*2,1,0)))</f>
        <v>0</v>
      </c>
      <c r="AD123" s="127">
        <f t="shared" ref="AD123:AD186" si="109">F19</f>
        <v>0</v>
      </c>
      <c r="AE123" s="82" t="e">
        <f t="shared" ca="1" si="88"/>
        <v>#N/A</v>
      </c>
      <c r="AF123" s="82" t="e">
        <f t="shared" ref="AF123:AF186" ca="1" si="110">AD123-(AE123-Z123/1000)</f>
        <v>#N/A</v>
      </c>
      <c r="AG123" s="82" t="e">
        <f t="shared" ref="AG123:AG186" ca="1" si="111">AD123+(AE123-Z123/1000)</f>
        <v>#N/A</v>
      </c>
      <c r="AH123" s="155">
        <f t="shared" ref="AH123:AH186" ca="1" si="112">IF(TYPE(AF123)=16,0,IF(AE123=0,0,IF(AND(AF123&lt;=M19,M19&lt;=AG123),0,1)))</f>
        <v>0</v>
      </c>
      <c r="AI123" s="155">
        <f t="shared" ref="AI123:AI186" ca="1" si="113">IF(TYPE(AF123)=16,0,IF(MAX(U123,X123)&lt;=Y123,0,1))</f>
        <v>0</v>
      </c>
      <c r="AK123" s="145">
        <v>2</v>
      </c>
      <c r="AL123" s="146">
        <v>4.53</v>
      </c>
      <c r="AN123" s="150" t="s">
        <v>185</v>
      </c>
      <c r="AO123" s="150">
        <v>100000</v>
      </c>
      <c r="AP123" s="150">
        <v>500</v>
      </c>
      <c r="AQ123" s="150">
        <v>1600</v>
      </c>
      <c r="AR123" s="150">
        <v>5000</v>
      </c>
      <c r="AS123" s="150">
        <v>16000</v>
      </c>
      <c r="AT123" s="150">
        <v>50000</v>
      </c>
      <c r="AU123" s="150">
        <v>0</v>
      </c>
    </row>
    <row r="124" spans="1:58" ht="18" customHeight="1">
      <c r="B124" s="82">
        <v>2</v>
      </c>
      <c r="C124" s="140" t="e">
        <f t="shared" ca="1" si="89"/>
        <v>#DIV/0!</v>
      </c>
      <c r="D124" s="140">
        <f t="shared" ca="1" si="90"/>
        <v>0</v>
      </c>
      <c r="E124" s="141" t="e">
        <f t="shared" ca="1" si="91"/>
        <v>#DIV/0!</v>
      </c>
      <c r="F124" s="142" t="e">
        <f t="shared" ca="1" si="92"/>
        <v>#N/A</v>
      </c>
      <c r="G124" s="140">
        <f t="shared" si="93"/>
        <v>0</v>
      </c>
      <c r="H124" s="140" t="e">
        <f ca="1">불안정성!T5</f>
        <v>#N/A</v>
      </c>
      <c r="I124" s="142" t="e">
        <f>불안정성!V6</f>
        <v>#DIV/0!</v>
      </c>
      <c r="J124" s="140">
        <f t="shared" si="94"/>
        <v>0</v>
      </c>
      <c r="K124" s="140">
        <f t="shared" si="95"/>
        <v>0</v>
      </c>
      <c r="L124" s="135">
        <f t="shared" si="96"/>
        <v>0</v>
      </c>
      <c r="M124" s="135">
        <f t="shared" si="97"/>
        <v>0</v>
      </c>
      <c r="N124" s="135">
        <f t="shared" ca="1" si="98"/>
        <v>0</v>
      </c>
      <c r="O124" s="135">
        <v>0</v>
      </c>
      <c r="P124" s="142">
        <f t="shared" ca="1" si="99"/>
        <v>0</v>
      </c>
      <c r="Q124" s="141" t="e">
        <f t="shared" ca="1" si="100"/>
        <v>#N/A</v>
      </c>
      <c r="R124" s="143" t="e">
        <f t="shared" ca="1" si="101"/>
        <v>#DIV/0!</v>
      </c>
      <c r="S124" s="82" t="e">
        <f t="shared" ca="1" si="102"/>
        <v>#DIV/0!</v>
      </c>
      <c r="T124" s="82">
        <f t="shared" ca="1" si="86"/>
        <v>2</v>
      </c>
      <c r="U124" s="144" t="e">
        <f t="shared" ca="1" si="103"/>
        <v>#DIV/0!</v>
      </c>
      <c r="V124" s="82">
        <f>Mass_2_2!J6</f>
        <v>0</v>
      </c>
      <c r="W124" s="82">
        <f>Mass_2_2!L6</f>
        <v>0</v>
      </c>
      <c r="X124" s="158" t="e">
        <f t="shared" ca="1" si="104"/>
        <v>#N/A</v>
      </c>
      <c r="Y124" s="169" t="e">
        <f t="shared" ca="1" si="105"/>
        <v>#N/A</v>
      </c>
      <c r="Z124" s="168" t="e">
        <f t="shared" ca="1" si="106"/>
        <v>#DIV/0!</v>
      </c>
      <c r="AA124" s="170">
        <f t="shared" ca="1" si="107"/>
        <v>0</v>
      </c>
      <c r="AB124" s="106">
        <f t="shared" ca="1" si="108"/>
        <v>0</v>
      </c>
      <c r="AC124" s="156"/>
      <c r="AD124" s="127">
        <f t="shared" si="109"/>
        <v>0</v>
      </c>
      <c r="AE124" s="82" t="e">
        <f t="shared" ca="1" si="88"/>
        <v>#N/A</v>
      </c>
      <c r="AF124" s="82" t="e">
        <f t="shared" ca="1" si="110"/>
        <v>#N/A</v>
      </c>
      <c r="AG124" s="82" t="e">
        <f t="shared" ca="1" si="111"/>
        <v>#N/A</v>
      </c>
      <c r="AH124" s="155">
        <f t="shared" ca="1" si="112"/>
        <v>0</v>
      </c>
      <c r="AI124" s="155">
        <f t="shared" ca="1" si="113"/>
        <v>0</v>
      </c>
      <c r="AK124" s="145">
        <v>3</v>
      </c>
      <c r="AL124" s="146">
        <v>3.31</v>
      </c>
      <c r="AN124" s="150" t="s">
        <v>186</v>
      </c>
      <c r="AO124" s="150">
        <v>50000</v>
      </c>
      <c r="AP124" s="150">
        <v>250</v>
      </c>
      <c r="AQ124" s="150">
        <v>800</v>
      </c>
      <c r="AR124" s="150">
        <v>2500</v>
      </c>
      <c r="AS124" s="150">
        <v>8000</v>
      </c>
      <c r="AT124" s="150">
        <v>25000</v>
      </c>
      <c r="AU124" s="150">
        <v>0</v>
      </c>
    </row>
    <row r="125" spans="1:58" ht="18" customHeight="1">
      <c r="B125" s="82">
        <v>3</v>
      </c>
      <c r="C125" s="140" t="e">
        <f t="shared" ca="1" si="89"/>
        <v>#DIV/0!</v>
      </c>
      <c r="D125" s="140">
        <f t="shared" ca="1" si="90"/>
        <v>0</v>
      </c>
      <c r="E125" s="141" t="e">
        <f t="shared" ca="1" si="91"/>
        <v>#DIV/0!</v>
      </c>
      <c r="F125" s="142" t="e">
        <f t="shared" ca="1" si="92"/>
        <v>#N/A</v>
      </c>
      <c r="G125" s="140">
        <f t="shared" si="93"/>
        <v>0</v>
      </c>
      <c r="H125" s="140" t="e">
        <f ca="1">불안정성!T6</f>
        <v>#N/A</v>
      </c>
      <c r="I125" s="142" t="e">
        <f>불안정성!V7</f>
        <v>#DIV/0!</v>
      </c>
      <c r="J125" s="140">
        <f t="shared" si="94"/>
        <v>0</v>
      </c>
      <c r="K125" s="140">
        <f t="shared" si="95"/>
        <v>0</v>
      </c>
      <c r="L125" s="135">
        <f t="shared" si="96"/>
        <v>0</v>
      </c>
      <c r="M125" s="135">
        <f t="shared" si="97"/>
        <v>0</v>
      </c>
      <c r="N125" s="135">
        <f t="shared" ca="1" si="98"/>
        <v>0</v>
      </c>
      <c r="O125" s="135">
        <v>0</v>
      </c>
      <c r="P125" s="142">
        <f t="shared" ca="1" si="99"/>
        <v>0</v>
      </c>
      <c r="Q125" s="141" t="e">
        <f t="shared" ca="1" si="100"/>
        <v>#N/A</v>
      </c>
      <c r="R125" s="143" t="e">
        <f t="shared" ca="1" si="101"/>
        <v>#DIV/0!</v>
      </c>
      <c r="S125" s="82" t="e">
        <f t="shared" ca="1" si="102"/>
        <v>#DIV/0!</v>
      </c>
      <c r="T125" s="82">
        <f t="shared" ca="1" si="86"/>
        <v>2</v>
      </c>
      <c r="U125" s="144" t="e">
        <f t="shared" ca="1" si="103"/>
        <v>#DIV/0!</v>
      </c>
      <c r="V125" s="82">
        <f>Mass_2_2!J7</f>
        <v>0</v>
      </c>
      <c r="W125" s="82">
        <f>Mass_2_2!L7</f>
        <v>0</v>
      </c>
      <c r="X125" s="158" t="e">
        <f t="shared" ca="1" si="104"/>
        <v>#N/A</v>
      </c>
      <c r="Y125" s="169" t="e">
        <f t="shared" ca="1" si="105"/>
        <v>#N/A</v>
      </c>
      <c r="Z125" s="168" t="e">
        <f t="shared" ca="1" si="106"/>
        <v>#DIV/0!</v>
      </c>
      <c r="AA125" s="170">
        <f t="shared" ca="1" si="107"/>
        <v>0</v>
      </c>
      <c r="AB125" s="106">
        <f t="shared" ca="1" si="108"/>
        <v>0</v>
      </c>
      <c r="AD125" s="127">
        <f t="shared" si="109"/>
        <v>0</v>
      </c>
      <c r="AE125" s="82" t="e">
        <f t="shared" ca="1" si="88"/>
        <v>#N/A</v>
      </c>
      <c r="AF125" s="82" t="e">
        <f t="shared" ca="1" si="110"/>
        <v>#N/A</v>
      </c>
      <c r="AG125" s="82" t="e">
        <f t="shared" ca="1" si="111"/>
        <v>#N/A</v>
      </c>
      <c r="AH125" s="155">
        <f t="shared" ca="1" si="112"/>
        <v>0</v>
      </c>
      <c r="AI125" s="155">
        <f t="shared" ca="1" si="113"/>
        <v>0</v>
      </c>
      <c r="AK125" s="145">
        <v>4</v>
      </c>
      <c r="AL125" s="146">
        <v>2.87</v>
      </c>
      <c r="AN125" s="150" t="s">
        <v>187</v>
      </c>
      <c r="AO125" s="150">
        <v>20000</v>
      </c>
      <c r="AP125" s="150">
        <v>100</v>
      </c>
      <c r="AQ125" s="150">
        <v>300</v>
      </c>
      <c r="AR125" s="150">
        <v>1000</v>
      </c>
      <c r="AS125" s="150">
        <v>3000</v>
      </c>
      <c r="AT125" s="150">
        <v>10000</v>
      </c>
      <c r="AU125" s="150">
        <v>0</v>
      </c>
    </row>
    <row r="126" spans="1:58" ht="18" customHeight="1">
      <c r="B126" s="82">
        <v>4</v>
      </c>
      <c r="C126" s="140" t="e">
        <f t="shared" ca="1" si="89"/>
        <v>#DIV/0!</v>
      </c>
      <c r="D126" s="140">
        <f t="shared" ca="1" si="90"/>
        <v>0</v>
      </c>
      <c r="E126" s="141" t="e">
        <f t="shared" ca="1" si="91"/>
        <v>#DIV/0!</v>
      </c>
      <c r="F126" s="142" t="e">
        <f t="shared" ca="1" si="92"/>
        <v>#N/A</v>
      </c>
      <c r="G126" s="140">
        <f t="shared" si="93"/>
        <v>0</v>
      </c>
      <c r="H126" s="140" t="e">
        <f ca="1">불안정성!T7</f>
        <v>#N/A</v>
      </c>
      <c r="I126" s="142" t="e">
        <f>불안정성!V8</f>
        <v>#DIV/0!</v>
      </c>
      <c r="J126" s="140">
        <f t="shared" si="94"/>
        <v>0</v>
      </c>
      <c r="K126" s="140">
        <f t="shared" si="95"/>
        <v>0</v>
      </c>
      <c r="L126" s="135">
        <f t="shared" si="96"/>
        <v>0</v>
      </c>
      <c r="M126" s="135">
        <f t="shared" si="97"/>
        <v>0</v>
      </c>
      <c r="N126" s="135">
        <f t="shared" ca="1" si="98"/>
        <v>0</v>
      </c>
      <c r="O126" s="135">
        <v>0</v>
      </c>
      <c r="P126" s="142">
        <f t="shared" ca="1" si="99"/>
        <v>0</v>
      </c>
      <c r="Q126" s="141" t="e">
        <f t="shared" ca="1" si="100"/>
        <v>#N/A</v>
      </c>
      <c r="R126" s="143" t="e">
        <f t="shared" ca="1" si="101"/>
        <v>#DIV/0!</v>
      </c>
      <c r="S126" s="82" t="e">
        <f t="shared" ca="1" si="102"/>
        <v>#DIV/0!</v>
      </c>
      <c r="T126" s="82">
        <f t="shared" ca="1" si="86"/>
        <v>2</v>
      </c>
      <c r="U126" s="144" t="e">
        <f t="shared" ca="1" si="103"/>
        <v>#DIV/0!</v>
      </c>
      <c r="V126" s="82">
        <f>Mass_2_2!J8</f>
        <v>0</v>
      </c>
      <c r="W126" s="82">
        <f>Mass_2_2!L8</f>
        <v>0</v>
      </c>
      <c r="X126" s="158" t="e">
        <f t="shared" ca="1" si="104"/>
        <v>#N/A</v>
      </c>
      <c r="Y126" s="169" t="e">
        <f t="shared" ca="1" si="105"/>
        <v>#N/A</v>
      </c>
      <c r="Z126" s="168" t="e">
        <f t="shared" ca="1" si="106"/>
        <v>#DIV/0!</v>
      </c>
      <c r="AA126" s="170">
        <f t="shared" ca="1" si="107"/>
        <v>0</v>
      </c>
      <c r="AB126" s="106">
        <f t="shared" ca="1" si="108"/>
        <v>0</v>
      </c>
      <c r="AD126" s="127">
        <f t="shared" si="109"/>
        <v>0</v>
      </c>
      <c r="AE126" s="82" t="e">
        <f t="shared" ca="1" si="88"/>
        <v>#N/A</v>
      </c>
      <c r="AF126" s="82" t="e">
        <f t="shared" ca="1" si="110"/>
        <v>#N/A</v>
      </c>
      <c r="AG126" s="82" t="e">
        <f t="shared" ca="1" si="111"/>
        <v>#N/A</v>
      </c>
      <c r="AH126" s="155">
        <f t="shared" ca="1" si="112"/>
        <v>0</v>
      </c>
      <c r="AI126" s="155">
        <f t="shared" ca="1" si="113"/>
        <v>0</v>
      </c>
      <c r="AK126" s="145">
        <v>5</v>
      </c>
      <c r="AL126" s="146">
        <v>2.65</v>
      </c>
      <c r="AN126" s="150" t="s">
        <v>188</v>
      </c>
      <c r="AO126" s="150">
        <v>10000</v>
      </c>
      <c r="AP126" s="150">
        <v>50</v>
      </c>
      <c r="AQ126" s="150">
        <v>160</v>
      </c>
      <c r="AR126" s="150">
        <v>500</v>
      </c>
      <c r="AS126" s="150">
        <v>1600</v>
      </c>
      <c r="AT126" s="150">
        <v>5000</v>
      </c>
      <c r="AU126" s="150">
        <v>0</v>
      </c>
    </row>
    <row r="127" spans="1:58" ht="18" customHeight="1">
      <c r="B127" s="82">
        <v>5</v>
      </c>
      <c r="C127" s="140" t="e">
        <f t="shared" ca="1" si="89"/>
        <v>#DIV/0!</v>
      </c>
      <c r="D127" s="140">
        <f t="shared" ca="1" si="90"/>
        <v>0</v>
      </c>
      <c r="E127" s="141" t="e">
        <f t="shared" ca="1" si="91"/>
        <v>#DIV/0!</v>
      </c>
      <c r="F127" s="142" t="e">
        <f t="shared" ca="1" si="92"/>
        <v>#N/A</v>
      </c>
      <c r="G127" s="140">
        <f t="shared" si="93"/>
        <v>0</v>
      </c>
      <c r="H127" s="140" t="e">
        <f ca="1">불안정성!T8</f>
        <v>#N/A</v>
      </c>
      <c r="I127" s="142" t="e">
        <f>불안정성!V9</f>
        <v>#DIV/0!</v>
      </c>
      <c r="J127" s="140">
        <f t="shared" si="94"/>
        <v>0</v>
      </c>
      <c r="K127" s="140">
        <f t="shared" si="95"/>
        <v>0</v>
      </c>
      <c r="L127" s="135">
        <f t="shared" si="96"/>
        <v>0</v>
      </c>
      <c r="M127" s="135">
        <f t="shared" si="97"/>
        <v>0</v>
      </c>
      <c r="N127" s="135">
        <f t="shared" ca="1" si="98"/>
        <v>0</v>
      </c>
      <c r="O127" s="135">
        <v>0</v>
      </c>
      <c r="P127" s="142">
        <f t="shared" ca="1" si="99"/>
        <v>0</v>
      </c>
      <c r="Q127" s="141" t="e">
        <f t="shared" ca="1" si="100"/>
        <v>#N/A</v>
      </c>
      <c r="R127" s="143" t="e">
        <f t="shared" ca="1" si="101"/>
        <v>#DIV/0!</v>
      </c>
      <c r="S127" s="82" t="e">
        <f t="shared" ca="1" si="102"/>
        <v>#DIV/0!</v>
      </c>
      <c r="T127" s="82">
        <f t="shared" ca="1" si="86"/>
        <v>2</v>
      </c>
      <c r="U127" s="144" t="e">
        <f t="shared" ca="1" si="103"/>
        <v>#DIV/0!</v>
      </c>
      <c r="V127" s="82">
        <f>Mass_2_2!J9</f>
        <v>0</v>
      </c>
      <c r="W127" s="82">
        <f>Mass_2_2!L9</f>
        <v>0</v>
      </c>
      <c r="X127" s="158" t="e">
        <f t="shared" ca="1" si="104"/>
        <v>#N/A</v>
      </c>
      <c r="Y127" s="169" t="e">
        <f t="shared" ca="1" si="105"/>
        <v>#N/A</v>
      </c>
      <c r="Z127" s="168" t="e">
        <f t="shared" ca="1" si="106"/>
        <v>#DIV/0!</v>
      </c>
      <c r="AA127" s="170">
        <f t="shared" ca="1" si="107"/>
        <v>0</v>
      </c>
      <c r="AB127" s="106">
        <f t="shared" ca="1" si="108"/>
        <v>0</v>
      </c>
      <c r="AD127" s="127">
        <f t="shared" si="109"/>
        <v>0</v>
      </c>
      <c r="AE127" s="82" t="e">
        <f t="shared" ca="1" si="88"/>
        <v>#N/A</v>
      </c>
      <c r="AF127" s="82" t="e">
        <f t="shared" ca="1" si="110"/>
        <v>#N/A</v>
      </c>
      <c r="AG127" s="82" t="e">
        <f t="shared" ca="1" si="111"/>
        <v>#N/A</v>
      </c>
      <c r="AH127" s="155">
        <f t="shared" ca="1" si="112"/>
        <v>0</v>
      </c>
      <c r="AI127" s="155">
        <f t="shared" ca="1" si="113"/>
        <v>0</v>
      </c>
      <c r="AK127" s="145">
        <v>6</v>
      </c>
      <c r="AL127" s="146">
        <v>2.52</v>
      </c>
      <c r="AN127" s="150" t="s">
        <v>189</v>
      </c>
      <c r="AO127" s="150">
        <v>5000</v>
      </c>
      <c r="AP127" s="150">
        <v>25</v>
      </c>
      <c r="AQ127" s="150">
        <v>80</v>
      </c>
      <c r="AR127" s="150">
        <v>250</v>
      </c>
      <c r="AS127" s="150">
        <v>800</v>
      </c>
      <c r="AT127" s="150">
        <v>2500</v>
      </c>
      <c r="AU127" s="150">
        <v>0</v>
      </c>
    </row>
    <row r="128" spans="1:58" ht="18" customHeight="1">
      <c r="B128" s="82">
        <v>6</v>
      </c>
      <c r="C128" s="140" t="e">
        <f t="shared" ca="1" si="89"/>
        <v>#DIV/0!</v>
      </c>
      <c r="D128" s="140">
        <f t="shared" ca="1" si="90"/>
        <v>0</v>
      </c>
      <c r="E128" s="141" t="e">
        <f t="shared" ca="1" si="91"/>
        <v>#DIV/0!</v>
      </c>
      <c r="F128" s="142" t="e">
        <f t="shared" ca="1" si="92"/>
        <v>#N/A</v>
      </c>
      <c r="G128" s="140">
        <f t="shared" si="93"/>
        <v>0</v>
      </c>
      <c r="H128" s="140" t="e">
        <f ca="1">불안정성!T9</f>
        <v>#N/A</v>
      </c>
      <c r="I128" s="142" t="e">
        <f>불안정성!V10</f>
        <v>#DIV/0!</v>
      </c>
      <c r="J128" s="140">
        <f t="shared" si="94"/>
        <v>0</v>
      </c>
      <c r="K128" s="140">
        <f t="shared" si="95"/>
        <v>0</v>
      </c>
      <c r="L128" s="135">
        <f t="shared" si="96"/>
        <v>0</v>
      </c>
      <c r="M128" s="135">
        <f t="shared" si="97"/>
        <v>0</v>
      </c>
      <c r="N128" s="135">
        <f t="shared" ca="1" si="98"/>
        <v>0</v>
      </c>
      <c r="O128" s="135">
        <v>0</v>
      </c>
      <c r="P128" s="142">
        <f t="shared" ca="1" si="99"/>
        <v>0</v>
      </c>
      <c r="Q128" s="141" t="e">
        <f t="shared" ca="1" si="100"/>
        <v>#N/A</v>
      </c>
      <c r="R128" s="143" t="e">
        <f t="shared" ca="1" si="101"/>
        <v>#DIV/0!</v>
      </c>
      <c r="S128" s="82" t="e">
        <f t="shared" ca="1" si="102"/>
        <v>#DIV/0!</v>
      </c>
      <c r="T128" s="82">
        <f t="shared" ca="1" si="86"/>
        <v>2</v>
      </c>
      <c r="U128" s="144" t="e">
        <f t="shared" ca="1" si="103"/>
        <v>#DIV/0!</v>
      </c>
      <c r="V128" s="82">
        <f>Mass_2_2!J10</f>
        <v>0</v>
      </c>
      <c r="W128" s="82">
        <f>Mass_2_2!L10</f>
        <v>0</v>
      </c>
      <c r="X128" s="158" t="e">
        <f t="shared" ca="1" si="104"/>
        <v>#N/A</v>
      </c>
      <c r="Y128" s="169" t="e">
        <f t="shared" ca="1" si="105"/>
        <v>#N/A</v>
      </c>
      <c r="Z128" s="168" t="e">
        <f t="shared" ca="1" si="106"/>
        <v>#DIV/0!</v>
      </c>
      <c r="AA128" s="170">
        <f t="shared" ca="1" si="107"/>
        <v>0</v>
      </c>
      <c r="AB128" s="106">
        <f t="shared" ca="1" si="108"/>
        <v>0</v>
      </c>
      <c r="AD128" s="127">
        <f t="shared" si="109"/>
        <v>0</v>
      </c>
      <c r="AE128" s="82" t="e">
        <f t="shared" ca="1" si="88"/>
        <v>#N/A</v>
      </c>
      <c r="AF128" s="82" t="e">
        <f t="shared" ca="1" si="110"/>
        <v>#N/A</v>
      </c>
      <c r="AG128" s="82" t="e">
        <f t="shared" ca="1" si="111"/>
        <v>#N/A</v>
      </c>
      <c r="AH128" s="155">
        <f t="shared" ca="1" si="112"/>
        <v>0</v>
      </c>
      <c r="AI128" s="155">
        <f t="shared" ca="1" si="113"/>
        <v>0</v>
      </c>
      <c r="AK128" s="145">
        <v>7</v>
      </c>
      <c r="AL128" s="146">
        <v>2.4300000000000002</v>
      </c>
      <c r="AN128" s="150" t="s">
        <v>190</v>
      </c>
      <c r="AO128" s="150">
        <v>2000</v>
      </c>
      <c r="AP128" s="150">
        <v>10</v>
      </c>
      <c r="AQ128" s="150">
        <v>30</v>
      </c>
      <c r="AR128" s="150">
        <v>100</v>
      </c>
      <c r="AS128" s="150">
        <v>300</v>
      </c>
      <c r="AT128" s="150">
        <v>1000</v>
      </c>
      <c r="AU128" s="150">
        <v>0</v>
      </c>
    </row>
    <row r="129" spans="2:47" ht="18" customHeight="1">
      <c r="B129" s="82">
        <v>7</v>
      </c>
      <c r="C129" s="140" t="e">
        <f t="shared" ca="1" si="89"/>
        <v>#DIV/0!</v>
      </c>
      <c r="D129" s="140">
        <f t="shared" ca="1" si="90"/>
        <v>0</v>
      </c>
      <c r="E129" s="141" t="e">
        <f t="shared" ca="1" si="91"/>
        <v>#DIV/0!</v>
      </c>
      <c r="F129" s="142" t="e">
        <f t="shared" ca="1" si="92"/>
        <v>#N/A</v>
      </c>
      <c r="G129" s="140">
        <f t="shared" si="93"/>
        <v>0</v>
      </c>
      <c r="H129" s="140" t="e">
        <f ca="1">불안정성!T10</f>
        <v>#N/A</v>
      </c>
      <c r="I129" s="142" t="e">
        <f>불안정성!V11</f>
        <v>#DIV/0!</v>
      </c>
      <c r="J129" s="140">
        <f t="shared" si="94"/>
        <v>0</v>
      </c>
      <c r="K129" s="140">
        <f t="shared" si="95"/>
        <v>0</v>
      </c>
      <c r="L129" s="135">
        <f t="shared" si="96"/>
        <v>0</v>
      </c>
      <c r="M129" s="135">
        <f t="shared" si="97"/>
        <v>0</v>
      </c>
      <c r="N129" s="135">
        <f t="shared" ca="1" si="98"/>
        <v>0</v>
      </c>
      <c r="O129" s="135">
        <v>0</v>
      </c>
      <c r="P129" s="142">
        <f t="shared" ca="1" si="99"/>
        <v>0</v>
      </c>
      <c r="Q129" s="141" t="e">
        <f t="shared" ca="1" si="100"/>
        <v>#N/A</v>
      </c>
      <c r="R129" s="143" t="e">
        <f t="shared" ca="1" si="101"/>
        <v>#DIV/0!</v>
      </c>
      <c r="S129" s="82" t="e">
        <f t="shared" ca="1" si="102"/>
        <v>#DIV/0!</v>
      </c>
      <c r="T129" s="82">
        <f t="shared" ca="1" si="86"/>
        <v>2</v>
      </c>
      <c r="U129" s="144" t="e">
        <f t="shared" ca="1" si="103"/>
        <v>#DIV/0!</v>
      </c>
      <c r="V129" s="82">
        <f>Mass_2_2!J11</f>
        <v>0</v>
      </c>
      <c r="W129" s="82">
        <f>Mass_2_2!L11</f>
        <v>0</v>
      </c>
      <c r="X129" s="158" t="e">
        <f t="shared" ca="1" si="104"/>
        <v>#N/A</v>
      </c>
      <c r="Y129" s="169" t="e">
        <f t="shared" ca="1" si="105"/>
        <v>#N/A</v>
      </c>
      <c r="Z129" s="168" t="e">
        <f t="shared" ca="1" si="106"/>
        <v>#DIV/0!</v>
      </c>
      <c r="AA129" s="170">
        <f t="shared" ca="1" si="107"/>
        <v>0</v>
      </c>
      <c r="AB129" s="106">
        <f t="shared" ca="1" si="108"/>
        <v>0</v>
      </c>
      <c r="AD129" s="127">
        <f t="shared" si="109"/>
        <v>0</v>
      </c>
      <c r="AE129" s="82" t="e">
        <f t="shared" ca="1" si="88"/>
        <v>#N/A</v>
      </c>
      <c r="AF129" s="82" t="e">
        <f t="shared" ca="1" si="110"/>
        <v>#N/A</v>
      </c>
      <c r="AG129" s="82" t="e">
        <f t="shared" ca="1" si="111"/>
        <v>#N/A</v>
      </c>
      <c r="AH129" s="155">
        <f t="shared" ca="1" si="112"/>
        <v>0</v>
      </c>
      <c r="AI129" s="155">
        <f t="shared" ca="1" si="113"/>
        <v>0</v>
      </c>
      <c r="AK129" s="145">
        <v>8</v>
      </c>
      <c r="AL129" s="146">
        <v>2.37</v>
      </c>
      <c r="AN129" s="150" t="s">
        <v>191</v>
      </c>
      <c r="AO129" s="150">
        <v>1000</v>
      </c>
      <c r="AP129" s="150">
        <v>5</v>
      </c>
      <c r="AQ129" s="150">
        <v>16</v>
      </c>
      <c r="AR129" s="150">
        <v>50</v>
      </c>
      <c r="AS129" s="150">
        <v>160</v>
      </c>
      <c r="AT129" s="150">
        <v>500</v>
      </c>
      <c r="AU129" s="150">
        <v>0</v>
      </c>
    </row>
    <row r="130" spans="2:47" ht="18" customHeight="1">
      <c r="B130" s="82">
        <v>8</v>
      </c>
      <c r="C130" s="140" t="e">
        <f t="shared" ca="1" si="89"/>
        <v>#DIV/0!</v>
      </c>
      <c r="D130" s="140">
        <f t="shared" ca="1" si="90"/>
        <v>0</v>
      </c>
      <c r="E130" s="141" t="e">
        <f t="shared" ca="1" si="91"/>
        <v>#DIV/0!</v>
      </c>
      <c r="F130" s="142" t="e">
        <f t="shared" ca="1" si="92"/>
        <v>#N/A</v>
      </c>
      <c r="G130" s="140">
        <f t="shared" si="93"/>
        <v>0</v>
      </c>
      <c r="H130" s="140" t="e">
        <f ca="1">불안정성!T11</f>
        <v>#N/A</v>
      </c>
      <c r="I130" s="142" t="e">
        <f>불안정성!V12</f>
        <v>#DIV/0!</v>
      </c>
      <c r="J130" s="140">
        <f t="shared" si="94"/>
        <v>0</v>
      </c>
      <c r="K130" s="140">
        <f t="shared" si="95"/>
        <v>0</v>
      </c>
      <c r="L130" s="135">
        <f t="shared" si="96"/>
        <v>0</v>
      </c>
      <c r="M130" s="135">
        <f t="shared" si="97"/>
        <v>0</v>
      </c>
      <c r="N130" s="135">
        <f t="shared" ca="1" si="98"/>
        <v>0</v>
      </c>
      <c r="O130" s="135">
        <v>0</v>
      </c>
      <c r="P130" s="142">
        <f t="shared" ca="1" si="99"/>
        <v>0</v>
      </c>
      <c r="Q130" s="141" t="e">
        <f t="shared" ca="1" si="100"/>
        <v>#N/A</v>
      </c>
      <c r="R130" s="143" t="e">
        <f t="shared" ca="1" si="101"/>
        <v>#DIV/0!</v>
      </c>
      <c r="S130" s="82" t="e">
        <f t="shared" ca="1" si="102"/>
        <v>#DIV/0!</v>
      </c>
      <c r="T130" s="82">
        <f t="shared" ca="1" si="86"/>
        <v>2</v>
      </c>
      <c r="U130" s="144" t="e">
        <f t="shared" ca="1" si="103"/>
        <v>#DIV/0!</v>
      </c>
      <c r="V130" s="82">
        <f>Mass_2_2!J12</f>
        <v>0</v>
      </c>
      <c r="W130" s="82">
        <f>Mass_2_2!L12</f>
        <v>0</v>
      </c>
      <c r="X130" s="158" t="e">
        <f t="shared" ca="1" si="104"/>
        <v>#N/A</v>
      </c>
      <c r="Y130" s="169" t="e">
        <f t="shared" ca="1" si="105"/>
        <v>#N/A</v>
      </c>
      <c r="Z130" s="168" t="e">
        <f t="shared" ca="1" si="106"/>
        <v>#DIV/0!</v>
      </c>
      <c r="AA130" s="170">
        <f t="shared" ca="1" si="107"/>
        <v>0</v>
      </c>
      <c r="AB130" s="106">
        <f t="shared" ca="1" si="108"/>
        <v>0</v>
      </c>
      <c r="AD130" s="127">
        <f t="shared" si="109"/>
        <v>0</v>
      </c>
      <c r="AE130" s="82" t="e">
        <f t="shared" ca="1" si="88"/>
        <v>#N/A</v>
      </c>
      <c r="AF130" s="82" t="e">
        <f t="shared" ca="1" si="110"/>
        <v>#N/A</v>
      </c>
      <c r="AG130" s="82" t="e">
        <f t="shared" ca="1" si="111"/>
        <v>#N/A</v>
      </c>
      <c r="AH130" s="155">
        <f t="shared" ca="1" si="112"/>
        <v>0</v>
      </c>
      <c r="AI130" s="155">
        <f t="shared" ca="1" si="113"/>
        <v>0</v>
      </c>
      <c r="AK130" s="145">
        <v>9</v>
      </c>
      <c r="AL130" s="146">
        <v>2.3199999999999998</v>
      </c>
      <c r="AN130" s="150" t="s">
        <v>260</v>
      </c>
      <c r="AO130" s="150">
        <v>500</v>
      </c>
      <c r="AP130" s="150">
        <v>2.5</v>
      </c>
      <c r="AQ130" s="150">
        <v>8</v>
      </c>
      <c r="AR130" s="150">
        <v>25</v>
      </c>
      <c r="AS130" s="150">
        <v>80</v>
      </c>
      <c r="AT130" s="150">
        <v>250</v>
      </c>
      <c r="AU130" s="150">
        <v>0</v>
      </c>
    </row>
    <row r="131" spans="2:47" ht="18" customHeight="1">
      <c r="B131" s="82">
        <v>9</v>
      </c>
      <c r="C131" s="140" t="e">
        <f t="shared" ca="1" si="89"/>
        <v>#DIV/0!</v>
      </c>
      <c r="D131" s="140">
        <f t="shared" ca="1" si="90"/>
        <v>0</v>
      </c>
      <c r="E131" s="141" t="e">
        <f t="shared" ca="1" si="91"/>
        <v>#DIV/0!</v>
      </c>
      <c r="F131" s="142" t="e">
        <f t="shared" ca="1" si="92"/>
        <v>#N/A</v>
      </c>
      <c r="G131" s="140">
        <f t="shared" si="93"/>
        <v>0</v>
      </c>
      <c r="H131" s="140" t="e">
        <f ca="1">불안정성!T12</f>
        <v>#N/A</v>
      </c>
      <c r="I131" s="142" t="e">
        <f>불안정성!V13</f>
        <v>#DIV/0!</v>
      </c>
      <c r="J131" s="140">
        <f t="shared" si="94"/>
        <v>0</v>
      </c>
      <c r="K131" s="140">
        <f t="shared" si="95"/>
        <v>0</v>
      </c>
      <c r="L131" s="135">
        <f t="shared" si="96"/>
        <v>0</v>
      </c>
      <c r="M131" s="135">
        <f t="shared" si="97"/>
        <v>0</v>
      </c>
      <c r="N131" s="135">
        <f t="shared" ca="1" si="98"/>
        <v>0</v>
      </c>
      <c r="O131" s="135">
        <v>0</v>
      </c>
      <c r="P131" s="142">
        <f t="shared" ca="1" si="99"/>
        <v>0</v>
      </c>
      <c r="Q131" s="141" t="e">
        <f t="shared" ca="1" si="100"/>
        <v>#N/A</v>
      </c>
      <c r="R131" s="143" t="e">
        <f t="shared" ca="1" si="101"/>
        <v>#DIV/0!</v>
      </c>
      <c r="S131" s="82" t="e">
        <f t="shared" ca="1" si="102"/>
        <v>#DIV/0!</v>
      </c>
      <c r="T131" s="82">
        <f t="shared" ca="1" si="86"/>
        <v>2</v>
      </c>
      <c r="U131" s="144" t="e">
        <f t="shared" ca="1" si="103"/>
        <v>#DIV/0!</v>
      </c>
      <c r="V131" s="82">
        <f>Mass_2_2!J13</f>
        <v>0</v>
      </c>
      <c r="W131" s="82">
        <f>Mass_2_2!L13</f>
        <v>0</v>
      </c>
      <c r="X131" s="158" t="e">
        <f t="shared" ca="1" si="104"/>
        <v>#N/A</v>
      </c>
      <c r="Y131" s="169" t="e">
        <f t="shared" ca="1" si="105"/>
        <v>#N/A</v>
      </c>
      <c r="Z131" s="168" t="e">
        <f t="shared" ca="1" si="106"/>
        <v>#DIV/0!</v>
      </c>
      <c r="AA131" s="170">
        <f t="shared" ca="1" si="107"/>
        <v>0</v>
      </c>
      <c r="AB131" s="106">
        <f t="shared" ca="1" si="108"/>
        <v>0</v>
      </c>
      <c r="AD131" s="127">
        <f t="shared" si="109"/>
        <v>0</v>
      </c>
      <c r="AE131" s="82" t="e">
        <f t="shared" ca="1" si="88"/>
        <v>#N/A</v>
      </c>
      <c r="AF131" s="82" t="e">
        <f t="shared" ca="1" si="110"/>
        <v>#N/A</v>
      </c>
      <c r="AG131" s="82" t="e">
        <f t="shared" ca="1" si="111"/>
        <v>#N/A</v>
      </c>
      <c r="AH131" s="155">
        <f t="shared" ca="1" si="112"/>
        <v>0</v>
      </c>
      <c r="AI131" s="155">
        <f t="shared" ca="1" si="113"/>
        <v>0</v>
      </c>
      <c r="AK131" s="147" t="s">
        <v>54</v>
      </c>
      <c r="AL131" s="146">
        <v>2</v>
      </c>
      <c r="AN131" s="150" t="s">
        <v>192</v>
      </c>
      <c r="AO131" s="150">
        <v>200</v>
      </c>
      <c r="AP131" s="150">
        <v>1</v>
      </c>
      <c r="AQ131" s="150">
        <v>3</v>
      </c>
      <c r="AR131" s="150">
        <v>10</v>
      </c>
      <c r="AS131" s="150">
        <v>30</v>
      </c>
      <c r="AT131" s="150">
        <v>100</v>
      </c>
      <c r="AU131" s="150">
        <v>0</v>
      </c>
    </row>
    <row r="132" spans="2:47" ht="18" customHeight="1">
      <c r="B132" s="82">
        <v>10</v>
      </c>
      <c r="C132" s="140" t="e">
        <f t="shared" ca="1" si="89"/>
        <v>#DIV/0!</v>
      </c>
      <c r="D132" s="140">
        <f t="shared" ca="1" si="90"/>
        <v>0</v>
      </c>
      <c r="E132" s="141" t="e">
        <f t="shared" ca="1" si="91"/>
        <v>#DIV/0!</v>
      </c>
      <c r="F132" s="142" t="e">
        <f t="shared" ca="1" si="92"/>
        <v>#N/A</v>
      </c>
      <c r="G132" s="140">
        <f t="shared" si="93"/>
        <v>0</v>
      </c>
      <c r="H132" s="140" t="e">
        <f ca="1">불안정성!T13</f>
        <v>#N/A</v>
      </c>
      <c r="I132" s="142" t="e">
        <f>불안정성!V14</f>
        <v>#DIV/0!</v>
      </c>
      <c r="J132" s="140">
        <f t="shared" si="94"/>
        <v>0</v>
      </c>
      <c r="K132" s="140">
        <f t="shared" si="95"/>
        <v>0</v>
      </c>
      <c r="L132" s="135">
        <f t="shared" si="96"/>
        <v>0</v>
      </c>
      <c r="M132" s="135">
        <f t="shared" si="97"/>
        <v>0</v>
      </c>
      <c r="N132" s="135">
        <f t="shared" ca="1" si="98"/>
        <v>0</v>
      </c>
      <c r="O132" s="135">
        <v>0</v>
      </c>
      <c r="P132" s="142">
        <f t="shared" ca="1" si="99"/>
        <v>0</v>
      </c>
      <c r="Q132" s="141" t="e">
        <f t="shared" ca="1" si="100"/>
        <v>#N/A</v>
      </c>
      <c r="R132" s="143" t="e">
        <f t="shared" ca="1" si="101"/>
        <v>#DIV/0!</v>
      </c>
      <c r="S132" s="82" t="e">
        <f t="shared" ca="1" si="102"/>
        <v>#DIV/0!</v>
      </c>
      <c r="T132" s="82">
        <f t="shared" ca="1" si="86"/>
        <v>2</v>
      </c>
      <c r="U132" s="144" t="e">
        <f t="shared" ca="1" si="103"/>
        <v>#DIV/0!</v>
      </c>
      <c r="V132" s="82">
        <f>Mass_2_2!J14</f>
        <v>0</v>
      </c>
      <c r="W132" s="82">
        <f>Mass_2_2!L14</f>
        <v>0</v>
      </c>
      <c r="X132" s="158" t="e">
        <f t="shared" ca="1" si="104"/>
        <v>#N/A</v>
      </c>
      <c r="Y132" s="169" t="e">
        <f t="shared" ca="1" si="105"/>
        <v>#N/A</v>
      </c>
      <c r="Z132" s="168" t="e">
        <f t="shared" ca="1" si="106"/>
        <v>#DIV/0!</v>
      </c>
      <c r="AA132" s="170">
        <f t="shared" ca="1" si="107"/>
        <v>0</v>
      </c>
      <c r="AB132" s="106">
        <f t="shared" ca="1" si="108"/>
        <v>0</v>
      </c>
      <c r="AD132" s="127">
        <f t="shared" si="109"/>
        <v>0</v>
      </c>
      <c r="AE132" s="82" t="e">
        <f t="shared" ca="1" si="88"/>
        <v>#N/A</v>
      </c>
      <c r="AF132" s="82" t="e">
        <f t="shared" ca="1" si="110"/>
        <v>#N/A</v>
      </c>
      <c r="AG132" s="82" t="e">
        <f t="shared" ca="1" si="111"/>
        <v>#N/A</v>
      </c>
      <c r="AH132" s="155">
        <f t="shared" ca="1" si="112"/>
        <v>0</v>
      </c>
      <c r="AI132" s="155">
        <f t="shared" ca="1" si="113"/>
        <v>0</v>
      </c>
      <c r="AN132" s="150" t="s">
        <v>193</v>
      </c>
      <c r="AO132" s="150">
        <v>100</v>
      </c>
      <c r="AP132" s="150">
        <v>0.5</v>
      </c>
      <c r="AQ132" s="150">
        <v>1.6</v>
      </c>
      <c r="AR132" s="150">
        <v>5</v>
      </c>
      <c r="AS132" s="150">
        <v>16</v>
      </c>
      <c r="AT132" s="150">
        <v>50</v>
      </c>
      <c r="AU132" s="150">
        <v>0</v>
      </c>
    </row>
    <row r="133" spans="2:47" ht="18" customHeight="1">
      <c r="B133" s="82">
        <v>11</v>
      </c>
      <c r="C133" s="140" t="e">
        <f t="shared" ca="1" si="89"/>
        <v>#DIV/0!</v>
      </c>
      <c r="D133" s="140">
        <f t="shared" ca="1" si="90"/>
        <v>0</v>
      </c>
      <c r="E133" s="141" t="e">
        <f t="shared" ca="1" si="91"/>
        <v>#DIV/0!</v>
      </c>
      <c r="F133" s="142" t="e">
        <f t="shared" ca="1" si="92"/>
        <v>#N/A</v>
      </c>
      <c r="G133" s="140">
        <f t="shared" si="93"/>
        <v>0</v>
      </c>
      <c r="H133" s="140" t="e">
        <f ca="1">불안정성!T14</f>
        <v>#N/A</v>
      </c>
      <c r="I133" s="142" t="e">
        <f>불안정성!V15</f>
        <v>#DIV/0!</v>
      </c>
      <c r="J133" s="140">
        <f t="shared" si="94"/>
        <v>0</v>
      </c>
      <c r="K133" s="140">
        <f t="shared" si="95"/>
        <v>0</v>
      </c>
      <c r="L133" s="135">
        <f t="shared" si="96"/>
        <v>0</v>
      </c>
      <c r="M133" s="135">
        <f t="shared" si="97"/>
        <v>0</v>
      </c>
      <c r="N133" s="135">
        <f t="shared" ca="1" si="98"/>
        <v>0</v>
      </c>
      <c r="O133" s="135">
        <v>0</v>
      </c>
      <c r="P133" s="142">
        <f t="shared" ca="1" si="99"/>
        <v>0</v>
      </c>
      <c r="Q133" s="141" t="e">
        <f t="shared" ca="1" si="100"/>
        <v>#N/A</v>
      </c>
      <c r="R133" s="143" t="e">
        <f t="shared" ca="1" si="101"/>
        <v>#DIV/0!</v>
      </c>
      <c r="S133" s="82" t="e">
        <f t="shared" ca="1" si="102"/>
        <v>#DIV/0!</v>
      </c>
      <c r="T133" s="82">
        <f t="shared" ca="1" si="86"/>
        <v>2</v>
      </c>
      <c r="U133" s="144" t="e">
        <f t="shared" ca="1" si="103"/>
        <v>#DIV/0!</v>
      </c>
      <c r="V133" s="82">
        <f>Mass_2_2!J15</f>
        <v>0</v>
      </c>
      <c r="W133" s="82">
        <f>Mass_2_2!L15</f>
        <v>0</v>
      </c>
      <c r="X133" s="158" t="e">
        <f t="shared" ca="1" si="104"/>
        <v>#N/A</v>
      </c>
      <c r="Y133" s="169" t="e">
        <f t="shared" ca="1" si="105"/>
        <v>#N/A</v>
      </c>
      <c r="Z133" s="168" t="e">
        <f t="shared" ca="1" si="106"/>
        <v>#DIV/0!</v>
      </c>
      <c r="AA133" s="170">
        <f t="shared" ca="1" si="107"/>
        <v>0</v>
      </c>
      <c r="AB133" s="106">
        <f t="shared" ca="1" si="108"/>
        <v>0</v>
      </c>
      <c r="AD133" s="127">
        <f t="shared" si="109"/>
        <v>0</v>
      </c>
      <c r="AE133" s="82" t="e">
        <f t="shared" ca="1" si="88"/>
        <v>#N/A</v>
      </c>
      <c r="AF133" s="82" t="e">
        <f t="shared" ca="1" si="110"/>
        <v>#N/A</v>
      </c>
      <c r="AG133" s="82" t="e">
        <f t="shared" ca="1" si="111"/>
        <v>#N/A</v>
      </c>
      <c r="AH133" s="155">
        <f t="shared" ca="1" si="112"/>
        <v>0</v>
      </c>
      <c r="AI133" s="155">
        <f t="shared" ca="1" si="113"/>
        <v>0</v>
      </c>
      <c r="AN133" s="150" t="s">
        <v>261</v>
      </c>
      <c r="AO133" s="150">
        <v>50</v>
      </c>
      <c r="AP133" s="150">
        <v>0.3</v>
      </c>
      <c r="AQ133" s="150">
        <v>1</v>
      </c>
      <c r="AR133" s="150">
        <v>3</v>
      </c>
      <c r="AS133" s="150">
        <v>10</v>
      </c>
      <c r="AT133" s="150">
        <v>30</v>
      </c>
      <c r="AU133" s="150">
        <v>0</v>
      </c>
    </row>
    <row r="134" spans="2:47" ht="18" customHeight="1">
      <c r="B134" s="82">
        <v>12</v>
      </c>
      <c r="C134" s="140" t="e">
        <f t="shared" ca="1" si="89"/>
        <v>#DIV/0!</v>
      </c>
      <c r="D134" s="140">
        <f t="shared" ca="1" si="90"/>
        <v>0</v>
      </c>
      <c r="E134" s="141" t="e">
        <f t="shared" ca="1" si="91"/>
        <v>#DIV/0!</v>
      </c>
      <c r="F134" s="142" t="e">
        <f t="shared" ca="1" si="92"/>
        <v>#N/A</v>
      </c>
      <c r="G134" s="140">
        <f t="shared" si="93"/>
        <v>0</v>
      </c>
      <c r="H134" s="140" t="e">
        <f ca="1">불안정성!T15</f>
        <v>#N/A</v>
      </c>
      <c r="I134" s="142" t="e">
        <f>불안정성!V16</f>
        <v>#DIV/0!</v>
      </c>
      <c r="J134" s="140">
        <f t="shared" si="94"/>
        <v>0</v>
      </c>
      <c r="K134" s="140">
        <f t="shared" si="95"/>
        <v>0</v>
      </c>
      <c r="L134" s="135">
        <f t="shared" si="96"/>
        <v>0</v>
      </c>
      <c r="M134" s="135">
        <f t="shared" si="97"/>
        <v>0</v>
      </c>
      <c r="N134" s="135">
        <f t="shared" ca="1" si="98"/>
        <v>0</v>
      </c>
      <c r="O134" s="135">
        <v>0</v>
      </c>
      <c r="P134" s="142">
        <f t="shared" ca="1" si="99"/>
        <v>0</v>
      </c>
      <c r="Q134" s="141" t="e">
        <f t="shared" ca="1" si="100"/>
        <v>#N/A</v>
      </c>
      <c r="R134" s="143" t="e">
        <f t="shared" ca="1" si="101"/>
        <v>#DIV/0!</v>
      </c>
      <c r="S134" s="82" t="e">
        <f t="shared" ca="1" si="102"/>
        <v>#DIV/0!</v>
      </c>
      <c r="T134" s="82">
        <f t="shared" ca="1" si="86"/>
        <v>2</v>
      </c>
      <c r="U134" s="144" t="e">
        <f t="shared" ca="1" si="103"/>
        <v>#DIV/0!</v>
      </c>
      <c r="V134" s="82">
        <f>Mass_2_2!J16</f>
        <v>0</v>
      </c>
      <c r="W134" s="82">
        <f>Mass_2_2!L16</f>
        <v>0</v>
      </c>
      <c r="X134" s="158" t="e">
        <f t="shared" ca="1" si="104"/>
        <v>#N/A</v>
      </c>
      <c r="Y134" s="169" t="e">
        <f t="shared" ca="1" si="105"/>
        <v>#N/A</v>
      </c>
      <c r="Z134" s="168" t="e">
        <f t="shared" ca="1" si="106"/>
        <v>#DIV/0!</v>
      </c>
      <c r="AA134" s="170">
        <f t="shared" ca="1" si="107"/>
        <v>0</v>
      </c>
      <c r="AB134" s="106">
        <f t="shared" ca="1" si="108"/>
        <v>0</v>
      </c>
      <c r="AD134" s="127">
        <f t="shared" si="109"/>
        <v>0</v>
      </c>
      <c r="AE134" s="82" t="e">
        <f t="shared" ca="1" si="88"/>
        <v>#N/A</v>
      </c>
      <c r="AF134" s="82" t="e">
        <f t="shared" ca="1" si="110"/>
        <v>#N/A</v>
      </c>
      <c r="AG134" s="82" t="e">
        <f t="shared" ca="1" si="111"/>
        <v>#N/A</v>
      </c>
      <c r="AH134" s="155">
        <f t="shared" ca="1" si="112"/>
        <v>0</v>
      </c>
      <c r="AI134" s="155">
        <f t="shared" ca="1" si="113"/>
        <v>0</v>
      </c>
      <c r="AN134" s="150" t="s">
        <v>194</v>
      </c>
      <c r="AO134" s="150">
        <v>20</v>
      </c>
      <c r="AP134" s="150">
        <v>0.25</v>
      </c>
      <c r="AQ134" s="150">
        <v>0.8</v>
      </c>
      <c r="AR134" s="150">
        <v>2.5</v>
      </c>
      <c r="AS134" s="150">
        <v>8</v>
      </c>
      <c r="AT134" s="150">
        <v>25</v>
      </c>
      <c r="AU134" s="150">
        <v>0</v>
      </c>
    </row>
    <row r="135" spans="2:47" ht="18" customHeight="1">
      <c r="B135" s="82">
        <v>13</v>
      </c>
      <c r="C135" s="140" t="e">
        <f t="shared" ca="1" si="89"/>
        <v>#DIV/0!</v>
      </c>
      <c r="D135" s="140">
        <f t="shared" ca="1" si="90"/>
        <v>0</v>
      </c>
      <c r="E135" s="141" t="e">
        <f t="shared" ca="1" si="91"/>
        <v>#DIV/0!</v>
      </c>
      <c r="F135" s="142" t="e">
        <f t="shared" ca="1" si="92"/>
        <v>#N/A</v>
      </c>
      <c r="G135" s="140">
        <f t="shared" si="93"/>
        <v>0</v>
      </c>
      <c r="H135" s="140" t="e">
        <f ca="1">불안정성!T16</f>
        <v>#N/A</v>
      </c>
      <c r="I135" s="142" t="e">
        <f>불안정성!V17</f>
        <v>#DIV/0!</v>
      </c>
      <c r="J135" s="140">
        <f t="shared" si="94"/>
        <v>0</v>
      </c>
      <c r="K135" s="140">
        <f t="shared" si="95"/>
        <v>0</v>
      </c>
      <c r="L135" s="135">
        <f t="shared" si="96"/>
        <v>0</v>
      </c>
      <c r="M135" s="135">
        <f t="shared" si="97"/>
        <v>0</v>
      </c>
      <c r="N135" s="135">
        <f t="shared" ca="1" si="98"/>
        <v>0</v>
      </c>
      <c r="O135" s="135">
        <v>0</v>
      </c>
      <c r="P135" s="142">
        <f t="shared" ca="1" si="99"/>
        <v>0</v>
      </c>
      <c r="Q135" s="141" t="e">
        <f t="shared" ca="1" si="100"/>
        <v>#N/A</v>
      </c>
      <c r="R135" s="143" t="e">
        <f t="shared" ca="1" si="101"/>
        <v>#DIV/0!</v>
      </c>
      <c r="S135" s="82" t="e">
        <f t="shared" ca="1" si="102"/>
        <v>#DIV/0!</v>
      </c>
      <c r="T135" s="82">
        <f t="shared" ca="1" si="86"/>
        <v>2</v>
      </c>
      <c r="U135" s="144" t="e">
        <f t="shared" ca="1" si="103"/>
        <v>#DIV/0!</v>
      </c>
      <c r="V135" s="82">
        <f>Mass_2_2!J17</f>
        <v>0</v>
      </c>
      <c r="W135" s="82">
        <f>Mass_2_2!L17</f>
        <v>0</v>
      </c>
      <c r="X135" s="158" t="e">
        <f t="shared" ca="1" si="104"/>
        <v>#N/A</v>
      </c>
      <c r="Y135" s="169" t="e">
        <f t="shared" ca="1" si="105"/>
        <v>#N/A</v>
      </c>
      <c r="Z135" s="168" t="e">
        <f t="shared" ca="1" si="106"/>
        <v>#DIV/0!</v>
      </c>
      <c r="AA135" s="170">
        <f t="shared" ca="1" si="107"/>
        <v>0</v>
      </c>
      <c r="AB135" s="106">
        <f t="shared" ca="1" si="108"/>
        <v>0</v>
      </c>
      <c r="AD135" s="127">
        <f t="shared" si="109"/>
        <v>0</v>
      </c>
      <c r="AE135" s="82" t="e">
        <f t="shared" ca="1" si="88"/>
        <v>#N/A</v>
      </c>
      <c r="AF135" s="82" t="e">
        <f t="shared" ca="1" si="110"/>
        <v>#N/A</v>
      </c>
      <c r="AG135" s="82" t="e">
        <f t="shared" ca="1" si="111"/>
        <v>#N/A</v>
      </c>
      <c r="AH135" s="155">
        <f t="shared" ca="1" si="112"/>
        <v>0</v>
      </c>
      <c r="AI135" s="155">
        <f t="shared" ca="1" si="113"/>
        <v>0</v>
      </c>
      <c r="AN135" s="150" t="s">
        <v>195</v>
      </c>
      <c r="AO135" s="150">
        <v>10</v>
      </c>
      <c r="AP135" s="150">
        <v>0.2</v>
      </c>
      <c r="AQ135" s="150">
        <v>0.6</v>
      </c>
      <c r="AR135" s="150">
        <v>2</v>
      </c>
      <c r="AS135" s="150">
        <v>6</v>
      </c>
      <c r="AT135" s="150">
        <v>20</v>
      </c>
      <c r="AU135" s="150">
        <v>0</v>
      </c>
    </row>
    <row r="136" spans="2:47" ht="18" customHeight="1">
      <c r="B136" s="82">
        <v>14</v>
      </c>
      <c r="C136" s="140" t="e">
        <f t="shared" ca="1" si="89"/>
        <v>#DIV/0!</v>
      </c>
      <c r="D136" s="140">
        <f t="shared" ca="1" si="90"/>
        <v>0</v>
      </c>
      <c r="E136" s="141" t="e">
        <f t="shared" ca="1" si="91"/>
        <v>#DIV/0!</v>
      </c>
      <c r="F136" s="142" t="e">
        <f t="shared" ca="1" si="92"/>
        <v>#N/A</v>
      </c>
      <c r="G136" s="140">
        <f t="shared" si="93"/>
        <v>0</v>
      </c>
      <c r="H136" s="140" t="e">
        <f ca="1">불안정성!T17</f>
        <v>#N/A</v>
      </c>
      <c r="I136" s="142" t="e">
        <f>불안정성!V18</f>
        <v>#DIV/0!</v>
      </c>
      <c r="J136" s="140">
        <f t="shared" si="94"/>
        <v>0</v>
      </c>
      <c r="K136" s="140">
        <f t="shared" si="95"/>
        <v>0</v>
      </c>
      <c r="L136" s="135">
        <f t="shared" si="96"/>
        <v>0</v>
      </c>
      <c r="M136" s="135">
        <f t="shared" si="97"/>
        <v>0</v>
      </c>
      <c r="N136" s="135">
        <f t="shared" ca="1" si="98"/>
        <v>0</v>
      </c>
      <c r="O136" s="135">
        <v>0</v>
      </c>
      <c r="P136" s="142">
        <f t="shared" ca="1" si="99"/>
        <v>0</v>
      </c>
      <c r="Q136" s="141" t="e">
        <f t="shared" ca="1" si="100"/>
        <v>#N/A</v>
      </c>
      <c r="R136" s="143" t="e">
        <f t="shared" ca="1" si="101"/>
        <v>#DIV/0!</v>
      </c>
      <c r="S136" s="82" t="e">
        <f t="shared" ca="1" si="102"/>
        <v>#DIV/0!</v>
      </c>
      <c r="T136" s="82">
        <f t="shared" ca="1" si="86"/>
        <v>2</v>
      </c>
      <c r="U136" s="144" t="e">
        <f t="shared" ca="1" si="103"/>
        <v>#DIV/0!</v>
      </c>
      <c r="V136" s="82">
        <f>Mass_2_2!J18</f>
        <v>0</v>
      </c>
      <c r="W136" s="82">
        <f>Mass_2_2!L18</f>
        <v>0</v>
      </c>
      <c r="X136" s="158" t="e">
        <f t="shared" ca="1" si="104"/>
        <v>#N/A</v>
      </c>
      <c r="Y136" s="169" t="e">
        <f t="shared" ca="1" si="105"/>
        <v>#N/A</v>
      </c>
      <c r="Z136" s="168" t="e">
        <f t="shared" ca="1" si="106"/>
        <v>#DIV/0!</v>
      </c>
      <c r="AA136" s="170">
        <f t="shared" ca="1" si="107"/>
        <v>0</v>
      </c>
      <c r="AB136" s="106">
        <f t="shared" ca="1" si="108"/>
        <v>0</v>
      </c>
      <c r="AD136" s="127">
        <f t="shared" si="109"/>
        <v>0</v>
      </c>
      <c r="AE136" s="82" t="e">
        <f t="shared" ca="1" si="88"/>
        <v>#N/A</v>
      </c>
      <c r="AF136" s="82" t="e">
        <f t="shared" ca="1" si="110"/>
        <v>#N/A</v>
      </c>
      <c r="AG136" s="82" t="e">
        <f t="shared" ca="1" si="111"/>
        <v>#N/A</v>
      </c>
      <c r="AH136" s="155">
        <f t="shared" ca="1" si="112"/>
        <v>0</v>
      </c>
      <c r="AI136" s="155">
        <f t="shared" ca="1" si="113"/>
        <v>0</v>
      </c>
      <c r="AN136" s="150" t="s">
        <v>262</v>
      </c>
      <c r="AO136" s="150">
        <v>5</v>
      </c>
      <c r="AP136" s="150">
        <v>0.16</v>
      </c>
      <c r="AQ136" s="150">
        <v>0.5</v>
      </c>
      <c r="AR136" s="150">
        <v>1.6</v>
      </c>
      <c r="AS136" s="150">
        <v>5</v>
      </c>
      <c r="AT136" s="150">
        <v>16</v>
      </c>
      <c r="AU136" s="150">
        <v>0</v>
      </c>
    </row>
    <row r="137" spans="2:47" ht="18" customHeight="1">
      <c r="B137" s="82">
        <v>15</v>
      </c>
      <c r="C137" s="140" t="e">
        <f t="shared" ca="1" si="89"/>
        <v>#DIV/0!</v>
      </c>
      <c r="D137" s="140">
        <f t="shared" ca="1" si="90"/>
        <v>0</v>
      </c>
      <c r="E137" s="141" t="e">
        <f t="shared" ca="1" si="91"/>
        <v>#DIV/0!</v>
      </c>
      <c r="F137" s="142" t="e">
        <f t="shared" ca="1" si="92"/>
        <v>#N/A</v>
      </c>
      <c r="G137" s="140">
        <f t="shared" si="93"/>
        <v>0</v>
      </c>
      <c r="H137" s="140" t="e">
        <f ca="1">불안정성!T18</f>
        <v>#N/A</v>
      </c>
      <c r="I137" s="142" t="e">
        <f>불안정성!V19</f>
        <v>#DIV/0!</v>
      </c>
      <c r="J137" s="140">
        <f t="shared" si="94"/>
        <v>0</v>
      </c>
      <c r="K137" s="140">
        <f t="shared" si="95"/>
        <v>0</v>
      </c>
      <c r="L137" s="135">
        <f t="shared" si="96"/>
        <v>0</v>
      </c>
      <c r="M137" s="135">
        <f t="shared" si="97"/>
        <v>0</v>
      </c>
      <c r="N137" s="135">
        <f t="shared" ca="1" si="98"/>
        <v>0</v>
      </c>
      <c r="O137" s="135">
        <v>0</v>
      </c>
      <c r="P137" s="142">
        <f t="shared" ca="1" si="99"/>
        <v>0</v>
      </c>
      <c r="Q137" s="141" t="e">
        <f t="shared" ca="1" si="100"/>
        <v>#N/A</v>
      </c>
      <c r="R137" s="143" t="e">
        <f t="shared" ca="1" si="101"/>
        <v>#DIV/0!</v>
      </c>
      <c r="S137" s="82" t="e">
        <f t="shared" ca="1" si="102"/>
        <v>#DIV/0!</v>
      </c>
      <c r="T137" s="82">
        <f t="shared" ca="1" si="86"/>
        <v>2</v>
      </c>
      <c r="U137" s="144" t="e">
        <f t="shared" ca="1" si="103"/>
        <v>#DIV/0!</v>
      </c>
      <c r="V137" s="82">
        <f>Mass_2_2!J19</f>
        <v>0</v>
      </c>
      <c r="W137" s="82">
        <f>Mass_2_2!L19</f>
        <v>0</v>
      </c>
      <c r="X137" s="158" t="e">
        <f t="shared" ca="1" si="104"/>
        <v>#N/A</v>
      </c>
      <c r="Y137" s="169" t="e">
        <f t="shared" ca="1" si="105"/>
        <v>#N/A</v>
      </c>
      <c r="Z137" s="168" t="e">
        <f t="shared" ca="1" si="106"/>
        <v>#DIV/0!</v>
      </c>
      <c r="AA137" s="170">
        <f t="shared" ca="1" si="107"/>
        <v>0</v>
      </c>
      <c r="AB137" s="106">
        <f t="shared" ca="1" si="108"/>
        <v>0</v>
      </c>
      <c r="AD137" s="127">
        <f t="shared" si="109"/>
        <v>0</v>
      </c>
      <c r="AE137" s="82" t="e">
        <f t="shared" ca="1" si="88"/>
        <v>#N/A</v>
      </c>
      <c r="AF137" s="82" t="e">
        <f t="shared" ca="1" si="110"/>
        <v>#N/A</v>
      </c>
      <c r="AG137" s="82" t="e">
        <f t="shared" ca="1" si="111"/>
        <v>#N/A</v>
      </c>
      <c r="AH137" s="155">
        <f t="shared" ca="1" si="112"/>
        <v>0</v>
      </c>
      <c r="AI137" s="155">
        <f t="shared" ca="1" si="113"/>
        <v>0</v>
      </c>
      <c r="AN137" s="150" t="s">
        <v>263</v>
      </c>
      <c r="AO137" s="150">
        <v>2</v>
      </c>
      <c r="AP137" s="150">
        <v>0.12</v>
      </c>
      <c r="AQ137" s="150">
        <v>0.4</v>
      </c>
      <c r="AR137" s="150">
        <v>1.2</v>
      </c>
      <c r="AS137" s="150">
        <v>4</v>
      </c>
      <c r="AT137" s="150">
        <v>12</v>
      </c>
      <c r="AU137" s="150">
        <v>0</v>
      </c>
    </row>
    <row r="138" spans="2:47" ht="18" customHeight="1">
      <c r="B138" s="82">
        <v>16</v>
      </c>
      <c r="C138" s="140" t="e">
        <f t="shared" ca="1" si="89"/>
        <v>#DIV/0!</v>
      </c>
      <c r="D138" s="140">
        <f t="shared" ca="1" si="90"/>
        <v>0</v>
      </c>
      <c r="E138" s="141" t="e">
        <f t="shared" ca="1" si="91"/>
        <v>#DIV/0!</v>
      </c>
      <c r="F138" s="142" t="e">
        <f t="shared" ca="1" si="92"/>
        <v>#N/A</v>
      </c>
      <c r="G138" s="140">
        <f t="shared" si="93"/>
        <v>0</v>
      </c>
      <c r="H138" s="140" t="e">
        <f ca="1">불안정성!T19</f>
        <v>#N/A</v>
      </c>
      <c r="I138" s="142" t="e">
        <f>불안정성!V20</f>
        <v>#DIV/0!</v>
      </c>
      <c r="J138" s="140">
        <f t="shared" si="94"/>
        <v>0</v>
      </c>
      <c r="K138" s="140">
        <f t="shared" si="95"/>
        <v>0</v>
      </c>
      <c r="L138" s="135">
        <f t="shared" si="96"/>
        <v>0</v>
      </c>
      <c r="M138" s="135">
        <f t="shared" si="97"/>
        <v>0</v>
      </c>
      <c r="N138" s="135">
        <f t="shared" ca="1" si="98"/>
        <v>0</v>
      </c>
      <c r="O138" s="135">
        <v>0</v>
      </c>
      <c r="P138" s="142">
        <f t="shared" ca="1" si="99"/>
        <v>0</v>
      </c>
      <c r="Q138" s="141" t="e">
        <f t="shared" ca="1" si="100"/>
        <v>#N/A</v>
      </c>
      <c r="R138" s="143" t="e">
        <f t="shared" ca="1" si="101"/>
        <v>#DIV/0!</v>
      </c>
      <c r="S138" s="82" t="e">
        <f t="shared" ca="1" si="102"/>
        <v>#DIV/0!</v>
      </c>
      <c r="T138" s="82">
        <f t="shared" ca="1" si="86"/>
        <v>2</v>
      </c>
      <c r="U138" s="144" t="e">
        <f t="shared" ca="1" si="103"/>
        <v>#DIV/0!</v>
      </c>
      <c r="V138" s="82">
        <f>Mass_2_2!J20</f>
        <v>0</v>
      </c>
      <c r="W138" s="82">
        <f>Mass_2_2!L20</f>
        <v>0</v>
      </c>
      <c r="X138" s="158" t="e">
        <f t="shared" ca="1" si="104"/>
        <v>#N/A</v>
      </c>
      <c r="Y138" s="169" t="e">
        <f t="shared" ca="1" si="105"/>
        <v>#N/A</v>
      </c>
      <c r="Z138" s="168" t="e">
        <f t="shared" ca="1" si="106"/>
        <v>#DIV/0!</v>
      </c>
      <c r="AA138" s="170">
        <f t="shared" ca="1" si="107"/>
        <v>0</v>
      </c>
      <c r="AB138" s="106">
        <f t="shared" ca="1" si="108"/>
        <v>0</v>
      </c>
      <c r="AD138" s="127">
        <f t="shared" si="109"/>
        <v>0</v>
      </c>
      <c r="AE138" s="82" t="e">
        <f t="shared" ca="1" si="88"/>
        <v>#N/A</v>
      </c>
      <c r="AF138" s="82" t="e">
        <f t="shared" ca="1" si="110"/>
        <v>#N/A</v>
      </c>
      <c r="AG138" s="82" t="e">
        <f t="shared" ca="1" si="111"/>
        <v>#N/A</v>
      </c>
      <c r="AH138" s="155">
        <f t="shared" ca="1" si="112"/>
        <v>0</v>
      </c>
      <c r="AI138" s="155">
        <f t="shared" ca="1" si="113"/>
        <v>0</v>
      </c>
      <c r="AN138" s="150" t="s">
        <v>196</v>
      </c>
      <c r="AO138" s="150">
        <v>1</v>
      </c>
      <c r="AP138" s="150">
        <v>0.1</v>
      </c>
      <c r="AQ138" s="150">
        <v>0.3</v>
      </c>
      <c r="AR138" s="151">
        <v>1</v>
      </c>
      <c r="AS138" s="150">
        <v>3</v>
      </c>
      <c r="AT138" s="150">
        <v>10</v>
      </c>
      <c r="AU138" s="150">
        <v>0</v>
      </c>
    </row>
    <row r="139" spans="2:47" ht="18" customHeight="1">
      <c r="B139" s="82">
        <v>17</v>
      </c>
      <c r="C139" s="140" t="e">
        <f t="shared" ca="1" si="89"/>
        <v>#DIV/0!</v>
      </c>
      <c r="D139" s="140">
        <f t="shared" ca="1" si="90"/>
        <v>0</v>
      </c>
      <c r="E139" s="141" t="e">
        <f t="shared" ca="1" si="91"/>
        <v>#DIV/0!</v>
      </c>
      <c r="F139" s="142" t="e">
        <f t="shared" ca="1" si="92"/>
        <v>#N/A</v>
      </c>
      <c r="G139" s="140">
        <f t="shared" si="93"/>
        <v>0</v>
      </c>
      <c r="H139" s="140" t="e">
        <f ca="1">불안정성!T20</f>
        <v>#N/A</v>
      </c>
      <c r="I139" s="142" t="e">
        <f>불안정성!V21</f>
        <v>#DIV/0!</v>
      </c>
      <c r="J139" s="140">
        <f t="shared" si="94"/>
        <v>0</v>
      </c>
      <c r="K139" s="140">
        <f t="shared" si="95"/>
        <v>0</v>
      </c>
      <c r="L139" s="135">
        <f t="shared" si="96"/>
        <v>0</v>
      </c>
      <c r="M139" s="135">
        <f t="shared" si="97"/>
        <v>0</v>
      </c>
      <c r="N139" s="135">
        <f t="shared" ca="1" si="98"/>
        <v>0</v>
      </c>
      <c r="O139" s="135">
        <v>0</v>
      </c>
      <c r="P139" s="142">
        <f t="shared" ca="1" si="99"/>
        <v>0</v>
      </c>
      <c r="Q139" s="141" t="e">
        <f t="shared" ca="1" si="100"/>
        <v>#N/A</v>
      </c>
      <c r="R139" s="143" t="e">
        <f t="shared" ca="1" si="101"/>
        <v>#DIV/0!</v>
      </c>
      <c r="S139" s="82" t="e">
        <f t="shared" ca="1" si="102"/>
        <v>#DIV/0!</v>
      </c>
      <c r="T139" s="82">
        <f t="shared" ca="1" si="86"/>
        <v>2</v>
      </c>
      <c r="U139" s="144" t="e">
        <f t="shared" ca="1" si="103"/>
        <v>#DIV/0!</v>
      </c>
      <c r="V139" s="82">
        <f>Mass_2_2!J21</f>
        <v>0</v>
      </c>
      <c r="W139" s="82">
        <f>Mass_2_2!L21</f>
        <v>0</v>
      </c>
      <c r="X139" s="158" t="e">
        <f t="shared" ca="1" si="104"/>
        <v>#N/A</v>
      </c>
      <c r="Y139" s="169" t="e">
        <f t="shared" ca="1" si="105"/>
        <v>#N/A</v>
      </c>
      <c r="Z139" s="168" t="e">
        <f t="shared" ca="1" si="106"/>
        <v>#DIV/0!</v>
      </c>
      <c r="AA139" s="170">
        <f t="shared" ca="1" si="107"/>
        <v>0</v>
      </c>
      <c r="AB139" s="106">
        <f t="shared" ca="1" si="108"/>
        <v>0</v>
      </c>
      <c r="AD139" s="127">
        <f t="shared" si="109"/>
        <v>0</v>
      </c>
      <c r="AE139" s="82" t="e">
        <f t="shared" ca="1" si="88"/>
        <v>#N/A</v>
      </c>
      <c r="AF139" s="82" t="e">
        <f t="shared" ca="1" si="110"/>
        <v>#N/A</v>
      </c>
      <c r="AG139" s="82" t="e">
        <f t="shared" ca="1" si="111"/>
        <v>#N/A</v>
      </c>
      <c r="AH139" s="155">
        <f t="shared" ca="1" si="112"/>
        <v>0</v>
      </c>
      <c r="AI139" s="155">
        <f t="shared" ca="1" si="113"/>
        <v>0</v>
      </c>
      <c r="AN139" s="150" t="s">
        <v>197</v>
      </c>
      <c r="AO139" s="150">
        <v>0.5</v>
      </c>
      <c r="AP139" s="150">
        <v>0.08</v>
      </c>
      <c r="AQ139" s="150">
        <v>0.25</v>
      </c>
      <c r="AR139" s="150">
        <v>0.8</v>
      </c>
      <c r="AS139" s="150">
        <v>2.5</v>
      </c>
      <c r="AT139" s="150">
        <v>0</v>
      </c>
      <c r="AU139" s="150">
        <v>0</v>
      </c>
    </row>
    <row r="140" spans="2:47" ht="18" customHeight="1">
      <c r="B140" s="82">
        <v>18</v>
      </c>
      <c r="C140" s="140" t="e">
        <f t="shared" ca="1" si="89"/>
        <v>#DIV/0!</v>
      </c>
      <c r="D140" s="140">
        <f t="shared" ca="1" si="90"/>
        <v>0</v>
      </c>
      <c r="E140" s="141" t="e">
        <f t="shared" ca="1" si="91"/>
        <v>#DIV/0!</v>
      </c>
      <c r="F140" s="142" t="e">
        <f t="shared" ca="1" si="92"/>
        <v>#N/A</v>
      </c>
      <c r="G140" s="140">
        <f t="shared" si="93"/>
        <v>0</v>
      </c>
      <c r="H140" s="140" t="e">
        <f ca="1">불안정성!T21</f>
        <v>#N/A</v>
      </c>
      <c r="I140" s="142" t="e">
        <f>불안정성!V22</f>
        <v>#DIV/0!</v>
      </c>
      <c r="J140" s="140">
        <f t="shared" si="94"/>
        <v>0</v>
      </c>
      <c r="K140" s="140">
        <f t="shared" si="95"/>
        <v>0</v>
      </c>
      <c r="L140" s="135">
        <f t="shared" si="96"/>
        <v>0</v>
      </c>
      <c r="M140" s="135">
        <f t="shared" si="97"/>
        <v>0</v>
      </c>
      <c r="N140" s="135">
        <f t="shared" ca="1" si="98"/>
        <v>0</v>
      </c>
      <c r="O140" s="135">
        <v>0</v>
      </c>
      <c r="P140" s="142">
        <f t="shared" ca="1" si="99"/>
        <v>0</v>
      </c>
      <c r="Q140" s="141" t="e">
        <f t="shared" ca="1" si="100"/>
        <v>#N/A</v>
      </c>
      <c r="R140" s="143" t="e">
        <f t="shared" ca="1" si="101"/>
        <v>#DIV/0!</v>
      </c>
      <c r="S140" s="82" t="e">
        <f t="shared" ca="1" si="102"/>
        <v>#DIV/0!</v>
      </c>
      <c r="T140" s="82">
        <f t="shared" ca="1" si="86"/>
        <v>2</v>
      </c>
      <c r="U140" s="144" t="e">
        <f t="shared" ca="1" si="103"/>
        <v>#DIV/0!</v>
      </c>
      <c r="V140" s="82">
        <f>Mass_2_2!J22</f>
        <v>0</v>
      </c>
      <c r="W140" s="82">
        <f>Mass_2_2!L22</f>
        <v>0</v>
      </c>
      <c r="X140" s="158" t="e">
        <f t="shared" ca="1" si="104"/>
        <v>#N/A</v>
      </c>
      <c r="Y140" s="169" t="e">
        <f t="shared" ca="1" si="105"/>
        <v>#N/A</v>
      </c>
      <c r="Z140" s="168" t="e">
        <f t="shared" ca="1" si="106"/>
        <v>#DIV/0!</v>
      </c>
      <c r="AA140" s="170">
        <f t="shared" ca="1" si="107"/>
        <v>0</v>
      </c>
      <c r="AB140" s="106">
        <f t="shared" ca="1" si="108"/>
        <v>0</v>
      </c>
      <c r="AD140" s="127">
        <f t="shared" si="109"/>
        <v>0</v>
      </c>
      <c r="AE140" s="82" t="e">
        <f t="shared" ca="1" si="88"/>
        <v>#N/A</v>
      </c>
      <c r="AF140" s="82" t="e">
        <f t="shared" ca="1" si="110"/>
        <v>#N/A</v>
      </c>
      <c r="AG140" s="82" t="e">
        <f t="shared" ca="1" si="111"/>
        <v>#N/A</v>
      </c>
      <c r="AH140" s="155">
        <f t="shared" ca="1" si="112"/>
        <v>0</v>
      </c>
      <c r="AI140" s="155">
        <f t="shared" ca="1" si="113"/>
        <v>0</v>
      </c>
      <c r="AN140" s="150" t="s">
        <v>198</v>
      </c>
      <c r="AO140" s="150">
        <v>0.2</v>
      </c>
      <c r="AP140" s="150">
        <v>0.06</v>
      </c>
      <c r="AQ140" s="152">
        <v>0.2</v>
      </c>
      <c r="AR140" s="150">
        <v>0.6</v>
      </c>
      <c r="AS140" s="151">
        <v>2</v>
      </c>
      <c r="AT140" s="150">
        <v>0</v>
      </c>
      <c r="AU140" s="150">
        <v>0</v>
      </c>
    </row>
    <row r="141" spans="2:47" ht="18" customHeight="1">
      <c r="B141" s="82">
        <v>19</v>
      </c>
      <c r="C141" s="140" t="e">
        <f t="shared" ca="1" si="89"/>
        <v>#DIV/0!</v>
      </c>
      <c r="D141" s="140">
        <f t="shared" ca="1" si="90"/>
        <v>0</v>
      </c>
      <c r="E141" s="141" t="e">
        <f t="shared" ca="1" si="91"/>
        <v>#DIV/0!</v>
      </c>
      <c r="F141" s="142" t="e">
        <f t="shared" ca="1" si="92"/>
        <v>#N/A</v>
      </c>
      <c r="G141" s="140">
        <f t="shared" si="93"/>
        <v>0</v>
      </c>
      <c r="H141" s="140" t="e">
        <f ca="1">불안정성!T22</f>
        <v>#N/A</v>
      </c>
      <c r="I141" s="142" t="e">
        <f>불안정성!V23</f>
        <v>#DIV/0!</v>
      </c>
      <c r="J141" s="140">
        <f t="shared" si="94"/>
        <v>0</v>
      </c>
      <c r="K141" s="140">
        <f t="shared" si="95"/>
        <v>0</v>
      </c>
      <c r="L141" s="135">
        <f t="shared" si="96"/>
        <v>0</v>
      </c>
      <c r="M141" s="135">
        <f t="shared" si="97"/>
        <v>0</v>
      </c>
      <c r="N141" s="135">
        <f t="shared" ca="1" si="98"/>
        <v>0</v>
      </c>
      <c r="O141" s="135">
        <v>0</v>
      </c>
      <c r="P141" s="142">
        <f t="shared" ca="1" si="99"/>
        <v>0</v>
      </c>
      <c r="Q141" s="141" t="e">
        <f t="shared" ca="1" si="100"/>
        <v>#N/A</v>
      </c>
      <c r="R141" s="143" t="e">
        <f t="shared" ca="1" si="101"/>
        <v>#DIV/0!</v>
      </c>
      <c r="S141" s="82" t="e">
        <f t="shared" ca="1" si="102"/>
        <v>#DIV/0!</v>
      </c>
      <c r="T141" s="82">
        <f t="shared" ca="1" si="86"/>
        <v>2</v>
      </c>
      <c r="U141" s="144" t="e">
        <f t="shared" ca="1" si="103"/>
        <v>#DIV/0!</v>
      </c>
      <c r="V141" s="82">
        <f>Mass_2_2!J23</f>
        <v>0</v>
      </c>
      <c r="W141" s="82">
        <f>Mass_2_2!L23</f>
        <v>0</v>
      </c>
      <c r="X141" s="158" t="e">
        <f t="shared" ca="1" si="104"/>
        <v>#N/A</v>
      </c>
      <c r="Y141" s="169" t="e">
        <f t="shared" ca="1" si="105"/>
        <v>#N/A</v>
      </c>
      <c r="Z141" s="168" t="e">
        <f t="shared" ca="1" si="106"/>
        <v>#DIV/0!</v>
      </c>
      <c r="AA141" s="170">
        <f t="shared" ca="1" si="107"/>
        <v>0</v>
      </c>
      <c r="AB141" s="106">
        <f t="shared" ca="1" si="108"/>
        <v>0</v>
      </c>
      <c r="AD141" s="127">
        <f t="shared" si="109"/>
        <v>0</v>
      </c>
      <c r="AE141" s="82" t="e">
        <f t="shared" ca="1" si="88"/>
        <v>#N/A</v>
      </c>
      <c r="AF141" s="82" t="e">
        <f t="shared" ca="1" si="110"/>
        <v>#N/A</v>
      </c>
      <c r="AG141" s="82" t="e">
        <f t="shared" ca="1" si="111"/>
        <v>#N/A</v>
      </c>
      <c r="AH141" s="155">
        <f t="shared" ca="1" si="112"/>
        <v>0</v>
      </c>
      <c r="AI141" s="155">
        <f t="shared" ca="1" si="113"/>
        <v>0</v>
      </c>
      <c r="AN141" s="150" t="s">
        <v>199</v>
      </c>
      <c r="AO141" s="150">
        <v>0.1</v>
      </c>
      <c r="AP141" s="150">
        <v>0.05</v>
      </c>
      <c r="AQ141" s="150">
        <v>0.16</v>
      </c>
      <c r="AR141" s="150">
        <v>0.5</v>
      </c>
      <c r="AS141" s="150">
        <v>1.6</v>
      </c>
      <c r="AT141" s="150">
        <v>0</v>
      </c>
      <c r="AU141" s="150">
        <v>0</v>
      </c>
    </row>
    <row r="142" spans="2:47" ht="18" customHeight="1">
      <c r="B142" s="82">
        <v>20</v>
      </c>
      <c r="C142" s="140" t="e">
        <f t="shared" ca="1" si="89"/>
        <v>#DIV/0!</v>
      </c>
      <c r="D142" s="140">
        <f t="shared" ca="1" si="90"/>
        <v>0</v>
      </c>
      <c r="E142" s="141" t="e">
        <f t="shared" ca="1" si="91"/>
        <v>#DIV/0!</v>
      </c>
      <c r="F142" s="142" t="e">
        <f t="shared" ca="1" si="92"/>
        <v>#N/A</v>
      </c>
      <c r="G142" s="140">
        <f t="shared" si="93"/>
        <v>0</v>
      </c>
      <c r="H142" s="140" t="e">
        <f ca="1">불안정성!T23</f>
        <v>#N/A</v>
      </c>
      <c r="I142" s="142" t="e">
        <f>불안정성!V24</f>
        <v>#DIV/0!</v>
      </c>
      <c r="J142" s="140">
        <f t="shared" si="94"/>
        <v>0</v>
      </c>
      <c r="K142" s="140">
        <f t="shared" si="95"/>
        <v>0</v>
      </c>
      <c r="L142" s="135">
        <f t="shared" si="96"/>
        <v>0</v>
      </c>
      <c r="M142" s="135">
        <f t="shared" si="97"/>
        <v>0</v>
      </c>
      <c r="N142" s="135">
        <f t="shared" ca="1" si="98"/>
        <v>0</v>
      </c>
      <c r="O142" s="135">
        <v>0</v>
      </c>
      <c r="P142" s="142">
        <f t="shared" ca="1" si="99"/>
        <v>0</v>
      </c>
      <c r="Q142" s="141" t="e">
        <f t="shared" ca="1" si="100"/>
        <v>#N/A</v>
      </c>
      <c r="R142" s="143" t="e">
        <f t="shared" ca="1" si="101"/>
        <v>#DIV/0!</v>
      </c>
      <c r="S142" s="82" t="e">
        <f t="shared" ca="1" si="102"/>
        <v>#DIV/0!</v>
      </c>
      <c r="T142" s="82">
        <f t="shared" ca="1" si="86"/>
        <v>2</v>
      </c>
      <c r="U142" s="144" t="e">
        <f t="shared" ca="1" si="103"/>
        <v>#DIV/0!</v>
      </c>
      <c r="V142" s="82">
        <f>Mass_2_2!J24</f>
        <v>0</v>
      </c>
      <c r="W142" s="82">
        <f>Mass_2_2!L24</f>
        <v>0</v>
      </c>
      <c r="X142" s="158" t="e">
        <f t="shared" ca="1" si="104"/>
        <v>#N/A</v>
      </c>
      <c r="Y142" s="169" t="e">
        <f t="shared" ca="1" si="105"/>
        <v>#N/A</v>
      </c>
      <c r="Z142" s="168" t="e">
        <f t="shared" ca="1" si="106"/>
        <v>#DIV/0!</v>
      </c>
      <c r="AA142" s="170">
        <f t="shared" ca="1" si="107"/>
        <v>0</v>
      </c>
      <c r="AB142" s="106">
        <f t="shared" ca="1" si="108"/>
        <v>0</v>
      </c>
      <c r="AD142" s="127">
        <f t="shared" si="109"/>
        <v>0</v>
      </c>
      <c r="AE142" s="82" t="e">
        <f t="shared" ca="1" si="88"/>
        <v>#N/A</v>
      </c>
      <c r="AF142" s="82" t="e">
        <f t="shared" ca="1" si="110"/>
        <v>#N/A</v>
      </c>
      <c r="AG142" s="82" t="e">
        <f t="shared" ca="1" si="111"/>
        <v>#N/A</v>
      </c>
      <c r="AH142" s="155">
        <f t="shared" ca="1" si="112"/>
        <v>0</v>
      </c>
      <c r="AI142" s="155">
        <f t="shared" ca="1" si="113"/>
        <v>0</v>
      </c>
      <c r="AN142" s="150" t="s">
        <v>200</v>
      </c>
      <c r="AO142" s="150">
        <v>0.05</v>
      </c>
      <c r="AP142" s="150">
        <v>0.04</v>
      </c>
      <c r="AQ142" s="150">
        <v>0.12</v>
      </c>
      <c r="AR142" s="150">
        <v>0.4</v>
      </c>
      <c r="AS142" s="150">
        <v>0</v>
      </c>
      <c r="AT142" s="150">
        <v>0</v>
      </c>
      <c r="AU142" s="150">
        <v>0</v>
      </c>
    </row>
    <row r="143" spans="2:47" ht="18" customHeight="1">
      <c r="B143" s="82">
        <v>21</v>
      </c>
      <c r="C143" s="140" t="e">
        <f t="shared" ca="1" si="89"/>
        <v>#DIV/0!</v>
      </c>
      <c r="D143" s="140">
        <f t="shared" ca="1" si="90"/>
        <v>0</v>
      </c>
      <c r="E143" s="141" t="e">
        <f t="shared" ca="1" si="91"/>
        <v>#DIV/0!</v>
      </c>
      <c r="F143" s="142" t="e">
        <f t="shared" ca="1" si="92"/>
        <v>#N/A</v>
      </c>
      <c r="G143" s="140">
        <f t="shared" si="93"/>
        <v>0</v>
      </c>
      <c r="H143" s="140" t="e">
        <f ca="1">불안정성!T24</f>
        <v>#N/A</v>
      </c>
      <c r="I143" s="142" t="e">
        <f>불안정성!V25</f>
        <v>#DIV/0!</v>
      </c>
      <c r="J143" s="140">
        <f t="shared" si="94"/>
        <v>0</v>
      </c>
      <c r="K143" s="140">
        <f t="shared" si="95"/>
        <v>0</v>
      </c>
      <c r="L143" s="135">
        <f t="shared" si="96"/>
        <v>0</v>
      </c>
      <c r="M143" s="135">
        <f t="shared" si="97"/>
        <v>0</v>
      </c>
      <c r="N143" s="135">
        <f t="shared" ca="1" si="98"/>
        <v>0</v>
      </c>
      <c r="O143" s="135">
        <v>0</v>
      </c>
      <c r="P143" s="142">
        <f t="shared" ca="1" si="99"/>
        <v>0</v>
      </c>
      <c r="Q143" s="141" t="e">
        <f t="shared" ca="1" si="100"/>
        <v>#N/A</v>
      </c>
      <c r="R143" s="143" t="e">
        <f t="shared" ca="1" si="101"/>
        <v>#DIV/0!</v>
      </c>
      <c r="S143" s="82" t="e">
        <f t="shared" ca="1" si="102"/>
        <v>#DIV/0!</v>
      </c>
      <c r="T143" s="82">
        <f t="shared" ca="1" si="86"/>
        <v>2</v>
      </c>
      <c r="U143" s="144" t="e">
        <f t="shared" ca="1" si="103"/>
        <v>#DIV/0!</v>
      </c>
      <c r="V143" s="82">
        <f>Mass_2_2!J25</f>
        <v>0</v>
      </c>
      <c r="W143" s="82">
        <f>Mass_2_2!L25</f>
        <v>0</v>
      </c>
      <c r="X143" s="158" t="e">
        <f t="shared" ca="1" si="104"/>
        <v>#N/A</v>
      </c>
      <c r="Y143" s="169" t="e">
        <f t="shared" ca="1" si="105"/>
        <v>#N/A</v>
      </c>
      <c r="Z143" s="168" t="e">
        <f t="shared" ca="1" si="106"/>
        <v>#DIV/0!</v>
      </c>
      <c r="AA143" s="170">
        <f t="shared" ca="1" si="107"/>
        <v>0</v>
      </c>
      <c r="AB143" s="106">
        <f t="shared" ca="1" si="108"/>
        <v>0</v>
      </c>
      <c r="AD143" s="127">
        <f t="shared" si="109"/>
        <v>0</v>
      </c>
      <c r="AE143" s="82" t="e">
        <f t="shared" ca="1" si="88"/>
        <v>#N/A</v>
      </c>
      <c r="AF143" s="82" t="e">
        <f t="shared" ca="1" si="110"/>
        <v>#N/A</v>
      </c>
      <c r="AG143" s="82" t="e">
        <f t="shared" ca="1" si="111"/>
        <v>#N/A</v>
      </c>
      <c r="AH143" s="155">
        <f t="shared" ca="1" si="112"/>
        <v>0</v>
      </c>
      <c r="AI143" s="155">
        <f t="shared" ca="1" si="113"/>
        <v>0</v>
      </c>
      <c r="AN143" s="150" t="s">
        <v>201</v>
      </c>
      <c r="AO143" s="150">
        <v>0.02</v>
      </c>
      <c r="AP143" s="150">
        <v>0.03</v>
      </c>
      <c r="AQ143" s="152">
        <v>0.1</v>
      </c>
      <c r="AR143" s="150">
        <v>0.3</v>
      </c>
      <c r="AS143" s="150">
        <v>0</v>
      </c>
      <c r="AT143" s="150">
        <v>0</v>
      </c>
      <c r="AU143" s="150">
        <v>0</v>
      </c>
    </row>
    <row r="144" spans="2:47" ht="18" customHeight="1">
      <c r="B144" s="82">
        <v>22</v>
      </c>
      <c r="C144" s="140" t="e">
        <f t="shared" ca="1" si="89"/>
        <v>#DIV/0!</v>
      </c>
      <c r="D144" s="140">
        <f t="shared" ca="1" si="90"/>
        <v>0</v>
      </c>
      <c r="E144" s="141" t="e">
        <f t="shared" ca="1" si="91"/>
        <v>#DIV/0!</v>
      </c>
      <c r="F144" s="142" t="e">
        <f t="shared" ca="1" si="92"/>
        <v>#N/A</v>
      </c>
      <c r="G144" s="140">
        <f t="shared" si="93"/>
        <v>0</v>
      </c>
      <c r="H144" s="140" t="e">
        <f ca="1">불안정성!T25</f>
        <v>#N/A</v>
      </c>
      <c r="I144" s="142" t="e">
        <f>불안정성!V26</f>
        <v>#DIV/0!</v>
      </c>
      <c r="J144" s="140">
        <f t="shared" si="94"/>
        <v>0</v>
      </c>
      <c r="K144" s="140">
        <f t="shared" si="95"/>
        <v>0</v>
      </c>
      <c r="L144" s="135">
        <f t="shared" si="96"/>
        <v>0</v>
      </c>
      <c r="M144" s="135">
        <f t="shared" si="97"/>
        <v>0</v>
      </c>
      <c r="N144" s="135">
        <f t="shared" ca="1" si="98"/>
        <v>0</v>
      </c>
      <c r="O144" s="135">
        <v>0</v>
      </c>
      <c r="P144" s="142">
        <f t="shared" ca="1" si="99"/>
        <v>0</v>
      </c>
      <c r="Q144" s="141" t="e">
        <f t="shared" ca="1" si="100"/>
        <v>#N/A</v>
      </c>
      <c r="R144" s="143" t="e">
        <f t="shared" ca="1" si="101"/>
        <v>#DIV/0!</v>
      </c>
      <c r="S144" s="82" t="e">
        <f t="shared" ca="1" si="102"/>
        <v>#DIV/0!</v>
      </c>
      <c r="T144" s="82">
        <f t="shared" ca="1" si="86"/>
        <v>2</v>
      </c>
      <c r="U144" s="144" t="e">
        <f t="shared" ca="1" si="103"/>
        <v>#DIV/0!</v>
      </c>
      <c r="V144" s="82">
        <f>Mass_2_2!J26</f>
        <v>0</v>
      </c>
      <c r="W144" s="82">
        <f>Mass_2_2!L26</f>
        <v>0</v>
      </c>
      <c r="X144" s="158" t="e">
        <f t="shared" ca="1" si="104"/>
        <v>#N/A</v>
      </c>
      <c r="Y144" s="169" t="e">
        <f t="shared" ca="1" si="105"/>
        <v>#N/A</v>
      </c>
      <c r="Z144" s="168" t="e">
        <f t="shared" ca="1" si="106"/>
        <v>#DIV/0!</v>
      </c>
      <c r="AA144" s="170">
        <f t="shared" ca="1" si="107"/>
        <v>0</v>
      </c>
      <c r="AB144" s="106">
        <f t="shared" ca="1" si="108"/>
        <v>0</v>
      </c>
      <c r="AD144" s="127">
        <f t="shared" si="109"/>
        <v>0</v>
      </c>
      <c r="AE144" s="82" t="e">
        <f t="shared" ca="1" si="88"/>
        <v>#N/A</v>
      </c>
      <c r="AF144" s="82" t="e">
        <f t="shared" ca="1" si="110"/>
        <v>#N/A</v>
      </c>
      <c r="AG144" s="82" t="e">
        <f t="shared" ca="1" si="111"/>
        <v>#N/A</v>
      </c>
      <c r="AH144" s="155">
        <f t="shared" ca="1" si="112"/>
        <v>0</v>
      </c>
      <c r="AI144" s="155">
        <f t="shared" ca="1" si="113"/>
        <v>0</v>
      </c>
      <c r="AN144" s="150" t="s">
        <v>202</v>
      </c>
      <c r="AO144" s="150">
        <v>0.01</v>
      </c>
      <c r="AP144" s="150">
        <v>2.5000000000000001E-2</v>
      </c>
      <c r="AQ144" s="150">
        <v>0.08</v>
      </c>
      <c r="AR144" s="150">
        <v>0.25</v>
      </c>
      <c r="AS144" s="150">
        <v>0</v>
      </c>
      <c r="AT144" s="150">
        <v>0</v>
      </c>
      <c r="AU144" s="150">
        <v>0</v>
      </c>
    </row>
    <row r="145" spans="2:47" ht="18" customHeight="1">
      <c r="B145" s="82">
        <v>23</v>
      </c>
      <c r="C145" s="140" t="e">
        <f t="shared" ca="1" si="89"/>
        <v>#DIV/0!</v>
      </c>
      <c r="D145" s="140">
        <f t="shared" ca="1" si="90"/>
        <v>0</v>
      </c>
      <c r="E145" s="141" t="e">
        <f t="shared" ca="1" si="91"/>
        <v>#DIV/0!</v>
      </c>
      <c r="F145" s="142" t="e">
        <f t="shared" ca="1" si="92"/>
        <v>#N/A</v>
      </c>
      <c r="G145" s="140">
        <f t="shared" si="93"/>
        <v>0</v>
      </c>
      <c r="H145" s="140" t="e">
        <f ca="1">불안정성!T26</f>
        <v>#N/A</v>
      </c>
      <c r="I145" s="142" t="e">
        <f>불안정성!V27</f>
        <v>#DIV/0!</v>
      </c>
      <c r="J145" s="140">
        <f t="shared" si="94"/>
        <v>0</v>
      </c>
      <c r="K145" s="140">
        <f t="shared" si="95"/>
        <v>0</v>
      </c>
      <c r="L145" s="135">
        <f t="shared" si="96"/>
        <v>0</v>
      </c>
      <c r="M145" s="135">
        <f t="shared" si="97"/>
        <v>0</v>
      </c>
      <c r="N145" s="135">
        <f t="shared" ca="1" si="98"/>
        <v>0</v>
      </c>
      <c r="O145" s="135">
        <v>0</v>
      </c>
      <c r="P145" s="142">
        <f t="shared" ca="1" si="99"/>
        <v>0</v>
      </c>
      <c r="Q145" s="141" t="e">
        <f t="shared" ca="1" si="100"/>
        <v>#N/A</v>
      </c>
      <c r="R145" s="143" t="e">
        <f t="shared" ca="1" si="101"/>
        <v>#DIV/0!</v>
      </c>
      <c r="S145" s="82" t="e">
        <f t="shared" ca="1" si="102"/>
        <v>#DIV/0!</v>
      </c>
      <c r="T145" s="82">
        <f t="shared" ca="1" si="86"/>
        <v>2</v>
      </c>
      <c r="U145" s="144" t="e">
        <f t="shared" ca="1" si="103"/>
        <v>#DIV/0!</v>
      </c>
      <c r="V145" s="82">
        <f>Mass_2_2!J27</f>
        <v>0</v>
      </c>
      <c r="W145" s="82">
        <f>Mass_2_2!L27</f>
        <v>0</v>
      </c>
      <c r="X145" s="158" t="e">
        <f t="shared" ca="1" si="104"/>
        <v>#N/A</v>
      </c>
      <c r="Y145" s="169" t="e">
        <f t="shared" ca="1" si="105"/>
        <v>#N/A</v>
      </c>
      <c r="Z145" s="168" t="e">
        <f t="shared" ca="1" si="106"/>
        <v>#DIV/0!</v>
      </c>
      <c r="AA145" s="170">
        <f t="shared" ca="1" si="107"/>
        <v>0</v>
      </c>
      <c r="AB145" s="106">
        <f t="shared" ca="1" si="108"/>
        <v>0</v>
      </c>
      <c r="AD145" s="127">
        <f t="shared" si="109"/>
        <v>0</v>
      </c>
      <c r="AE145" s="82" t="e">
        <f t="shared" ca="1" si="88"/>
        <v>#N/A</v>
      </c>
      <c r="AF145" s="82" t="e">
        <f t="shared" ca="1" si="110"/>
        <v>#N/A</v>
      </c>
      <c r="AG145" s="82" t="e">
        <f t="shared" ca="1" si="111"/>
        <v>#N/A</v>
      </c>
      <c r="AH145" s="155">
        <f t="shared" ca="1" si="112"/>
        <v>0</v>
      </c>
      <c r="AI145" s="155">
        <f t="shared" ca="1" si="113"/>
        <v>0</v>
      </c>
      <c r="AN145" s="150" t="s">
        <v>203</v>
      </c>
      <c r="AO145" s="150">
        <v>5.0000000000000001E-3</v>
      </c>
      <c r="AP145" s="150">
        <v>0.02</v>
      </c>
      <c r="AQ145" s="150">
        <v>0.06</v>
      </c>
      <c r="AR145" s="150">
        <v>0.2</v>
      </c>
      <c r="AS145" s="150">
        <v>0</v>
      </c>
      <c r="AT145" s="150">
        <v>0</v>
      </c>
      <c r="AU145" s="150">
        <v>0</v>
      </c>
    </row>
    <row r="146" spans="2:47" ht="18" customHeight="1">
      <c r="B146" s="82">
        <v>24</v>
      </c>
      <c r="C146" s="140" t="e">
        <f t="shared" ca="1" si="89"/>
        <v>#DIV/0!</v>
      </c>
      <c r="D146" s="140">
        <f t="shared" ca="1" si="90"/>
        <v>0</v>
      </c>
      <c r="E146" s="141" t="e">
        <f t="shared" ca="1" si="91"/>
        <v>#DIV/0!</v>
      </c>
      <c r="F146" s="142" t="e">
        <f t="shared" ca="1" si="92"/>
        <v>#N/A</v>
      </c>
      <c r="G146" s="140">
        <f t="shared" si="93"/>
        <v>0</v>
      </c>
      <c r="H146" s="140" t="e">
        <f ca="1">불안정성!T27</f>
        <v>#N/A</v>
      </c>
      <c r="I146" s="142" t="e">
        <f>불안정성!V28</f>
        <v>#DIV/0!</v>
      </c>
      <c r="J146" s="140">
        <f t="shared" si="94"/>
        <v>0</v>
      </c>
      <c r="K146" s="140">
        <f t="shared" si="95"/>
        <v>0</v>
      </c>
      <c r="L146" s="135">
        <f t="shared" si="96"/>
        <v>0</v>
      </c>
      <c r="M146" s="135">
        <f t="shared" si="97"/>
        <v>0</v>
      </c>
      <c r="N146" s="135">
        <f t="shared" ca="1" si="98"/>
        <v>0</v>
      </c>
      <c r="O146" s="135">
        <v>0</v>
      </c>
      <c r="P146" s="142">
        <f t="shared" ca="1" si="99"/>
        <v>0</v>
      </c>
      <c r="Q146" s="141" t="e">
        <f t="shared" ca="1" si="100"/>
        <v>#N/A</v>
      </c>
      <c r="R146" s="143" t="e">
        <f t="shared" ca="1" si="101"/>
        <v>#DIV/0!</v>
      </c>
      <c r="S146" s="82" t="e">
        <f t="shared" ca="1" si="102"/>
        <v>#DIV/0!</v>
      </c>
      <c r="T146" s="82">
        <f t="shared" ca="1" si="86"/>
        <v>2</v>
      </c>
      <c r="U146" s="144" t="e">
        <f t="shared" ca="1" si="103"/>
        <v>#DIV/0!</v>
      </c>
      <c r="V146" s="82">
        <f>Mass_2_2!J28</f>
        <v>0</v>
      </c>
      <c r="W146" s="82">
        <f>Mass_2_2!L28</f>
        <v>0</v>
      </c>
      <c r="X146" s="158" t="e">
        <f t="shared" ca="1" si="104"/>
        <v>#N/A</v>
      </c>
      <c r="Y146" s="169" t="e">
        <f t="shared" ca="1" si="105"/>
        <v>#N/A</v>
      </c>
      <c r="Z146" s="168" t="e">
        <f t="shared" ca="1" si="106"/>
        <v>#DIV/0!</v>
      </c>
      <c r="AA146" s="170">
        <f t="shared" ca="1" si="107"/>
        <v>0</v>
      </c>
      <c r="AB146" s="106">
        <f t="shared" ca="1" si="108"/>
        <v>0</v>
      </c>
      <c r="AD146" s="127">
        <f t="shared" si="109"/>
        <v>0</v>
      </c>
      <c r="AE146" s="82" t="e">
        <f t="shared" ca="1" si="88"/>
        <v>#N/A</v>
      </c>
      <c r="AF146" s="82" t="e">
        <f t="shared" ca="1" si="110"/>
        <v>#N/A</v>
      </c>
      <c r="AG146" s="82" t="e">
        <f t="shared" ca="1" si="111"/>
        <v>#N/A</v>
      </c>
      <c r="AH146" s="155">
        <f t="shared" ca="1" si="112"/>
        <v>0</v>
      </c>
      <c r="AI146" s="155">
        <f t="shared" ca="1" si="113"/>
        <v>0</v>
      </c>
      <c r="AN146" s="150" t="s">
        <v>204</v>
      </c>
      <c r="AO146" s="150">
        <v>2E-3</v>
      </c>
      <c r="AP146" s="150">
        <v>0.02</v>
      </c>
      <c r="AQ146" s="150">
        <v>0.06</v>
      </c>
      <c r="AR146" s="150">
        <v>0.2</v>
      </c>
      <c r="AS146" s="150">
        <v>0</v>
      </c>
      <c r="AT146" s="150">
        <v>0</v>
      </c>
      <c r="AU146" s="150">
        <v>0</v>
      </c>
    </row>
    <row r="147" spans="2:47" ht="18" customHeight="1">
      <c r="B147" s="82">
        <v>25</v>
      </c>
      <c r="C147" s="140" t="e">
        <f t="shared" ca="1" si="89"/>
        <v>#DIV/0!</v>
      </c>
      <c r="D147" s="140">
        <f t="shared" ca="1" si="90"/>
        <v>0</v>
      </c>
      <c r="E147" s="141" t="e">
        <f t="shared" ca="1" si="91"/>
        <v>#DIV/0!</v>
      </c>
      <c r="F147" s="142" t="e">
        <f t="shared" ca="1" si="92"/>
        <v>#N/A</v>
      </c>
      <c r="G147" s="140">
        <f t="shared" si="93"/>
        <v>0</v>
      </c>
      <c r="H147" s="140" t="e">
        <f ca="1">불안정성!T28</f>
        <v>#N/A</v>
      </c>
      <c r="I147" s="142" t="e">
        <f>불안정성!V29</f>
        <v>#DIV/0!</v>
      </c>
      <c r="J147" s="140">
        <f t="shared" si="94"/>
        <v>0</v>
      </c>
      <c r="K147" s="140">
        <f t="shared" si="95"/>
        <v>0</v>
      </c>
      <c r="L147" s="135">
        <f t="shared" si="96"/>
        <v>0</v>
      </c>
      <c r="M147" s="135">
        <f t="shared" si="97"/>
        <v>0</v>
      </c>
      <c r="N147" s="135">
        <f t="shared" ca="1" si="98"/>
        <v>0</v>
      </c>
      <c r="O147" s="135">
        <v>0</v>
      </c>
      <c r="P147" s="142">
        <f t="shared" ca="1" si="99"/>
        <v>0</v>
      </c>
      <c r="Q147" s="141" t="e">
        <f t="shared" ca="1" si="100"/>
        <v>#N/A</v>
      </c>
      <c r="R147" s="143" t="e">
        <f t="shared" ca="1" si="101"/>
        <v>#DIV/0!</v>
      </c>
      <c r="S147" s="82" t="e">
        <f t="shared" ca="1" si="102"/>
        <v>#DIV/0!</v>
      </c>
      <c r="T147" s="82">
        <f t="shared" ca="1" si="86"/>
        <v>2</v>
      </c>
      <c r="U147" s="144" t="e">
        <f t="shared" ca="1" si="103"/>
        <v>#DIV/0!</v>
      </c>
      <c r="V147" s="82">
        <f>Mass_2_2!J29</f>
        <v>0</v>
      </c>
      <c r="W147" s="82">
        <f>Mass_2_2!L29</f>
        <v>0</v>
      </c>
      <c r="X147" s="158" t="e">
        <f t="shared" ca="1" si="104"/>
        <v>#N/A</v>
      </c>
      <c r="Y147" s="169" t="e">
        <f t="shared" ca="1" si="105"/>
        <v>#N/A</v>
      </c>
      <c r="Z147" s="168" t="e">
        <f t="shared" ca="1" si="106"/>
        <v>#DIV/0!</v>
      </c>
      <c r="AA147" s="170">
        <f t="shared" ca="1" si="107"/>
        <v>0</v>
      </c>
      <c r="AB147" s="106">
        <f t="shared" ca="1" si="108"/>
        <v>0</v>
      </c>
      <c r="AD147" s="127">
        <f t="shared" si="109"/>
        <v>0</v>
      </c>
      <c r="AE147" s="82" t="e">
        <f t="shared" ca="1" si="88"/>
        <v>#N/A</v>
      </c>
      <c r="AF147" s="82" t="e">
        <f t="shared" ca="1" si="110"/>
        <v>#N/A</v>
      </c>
      <c r="AG147" s="82" t="e">
        <f t="shared" ca="1" si="111"/>
        <v>#N/A</v>
      </c>
      <c r="AH147" s="155">
        <f t="shared" ca="1" si="112"/>
        <v>0</v>
      </c>
      <c r="AI147" s="155">
        <f t="shared" ca="1" si="113"/>
        <v>0</v>
      </c>
      <c r="AN147" s="150" t="s">
        <v>205</v>
      </c>
      <c r="AO147" s="150">
        <v>1E-3</v>
      </c>
      <c r="AP147" s="150">
        <v>0.02</v>
      </c>
      <c r="AQ147" s="150">
        <v>0.06</v>
      </c>
      <c r="AR147" s="150">
        <v>0.2</v>
      </c>
      <c r="AS147" s="150">
        <v>0</v>
      </c>
      <c r="AT147" s="150">
        <v>0</v>
      </c>
      <c r="AU147" s="150">
        <v>0</v>
      </c>
    </row>
    <row r="148" spans="2:47" ht="18" customHeight="1">
      <c r="B148" s="82">
        <v>26</v>
      </c>
      <c r="C148" s="140" t="e">
        <f t="shared" ca="1" si="89"/>
        <v>#DIV/0!</v>
      </c>
      <c r="D148" s="140">
        <f t="shared" ca="1" si="90"/>
        <v>0</v>
      </c>
      <c r="E148" s="141" t="e">
        <f t="shared" ca="1" si="91"/>
        <v>#DIV/0!</v>
      </c>
      <c r="F148" s="142" t="e">
        <f t="shared" ca="1" si="92"/>
        <v>#N/A</v>
      </c>
      <c r="G148" s="140">
        <f t="shared" si="93"/>
        <v>0</v>
      </c>
      <c r="H148" s="140" t="e">
        <f ca="1">불안정성!T29</f>
        <v>#N/A</v>
      </c>
      <c r="I148" s="142" t="e">
        <f>불안정성!V30</f>
        <v>#DIV/0!</v>
      </c>
      <c r="J148" s="140">
        <f t="shared" si="94"/>
        <v>0</v>
      </c>
      <c r="K148" s="140">
        <f t="shared" si="95"/>
        <v>0</v>
      </c>
      <c r="L148" s="135">
        <f t="shared" si="96"/>
        <v>0</v>
      </c>
      <c r="M148" s="135">
        <f t="shared" si="97"/>
        <v>0</v>
      </c>
      <c r="N148" s="135">
        <f t="shared" ca="1" si="98"/>
        <v>0</v>
      </c>
      <c r="O148" s="135">
        <v>0</v>
      </c>
      <c r="P148" s="142">
        <f t="shared" ca="1" si="99"/>
        <v>0</v>
      </c>
      <c r="Q148" s="141" t="e">
        <f t="shared" ca="1" si="100"/>
        <v>#N/A</v>
      </c>
      <c r="R148" s="143" t="e">
        <f t="shared" ca="1" si="101"/>
        <v>#DIV/0!</v>
      </c>
      <c r="S148" s="82" t="e">
        <f t="shared" ca="1" si="102"/>
        <v>#DIV/0!</v>
      </c>
      <c r="T148" s="82">
        <f t="shared" ca="1" si="86"/>
        <v>2</v>
      </c>
      <c r="U148" s="144" t="e">
        <f t="shared" ca="1" si="103"/>
        <v>#DIV/0!</v>
      </c>
      <c r="V148" s="82">
        <f>Mass_2_2!J30</f>
        <v>0</v>
      </c>
      <c r="W148" s="82">
        <f>Mass_2_2!L30</f>
        <v>0</v>
      </c>
      <c r="X148" s="158" t="e">
        <f t="shared" ca="1" si="104"/>
        <v>#N/A</v>
      </c>
      <c r="Y148" s="169" t="e">
        <f t="shared" ca="1" si="105"/>
        <v>#N/A</v>
      </c>
      <c r="Z148" s="168" t="e">
        <f t="shared" ca="1" si="106"/>
        <v>#DIV/0!</v>
      </c>
      <c r="AA148" s="170">
        <f t="shared" ca="1" si="107"/>
        <v>0</v>
      </c>
      <c r="AB148" s="106">
        <f t="shared" ca="1" si="108"/>
        <v>0</v>
      </c>
      <c r="AD148" s="127">
        <f t="shared" si="109"/>
        <v>0</v>
      </c>
      <c r="AE148" s="82" t="e">
        <f t="shared" ca="1" si="88"/>
        <v>#N/A</v>
      </c>
      <c r="AF148" s="82" t="e">
        <f t="shared" ca="1" si="110"/>
        <v>#N/A</v>
      </c>
      <c r="AG148" s="82" t="e">
        <f t="shared" ca="1" si="111"/>
        <v>#N/A</v>
      </c>
      <c r="AH148" s="155">
        <f t="shared" ca="1" si="112"/>
        <v>0</v>
      </c>
      <c r="AI148" s="155">
        <f t="shared" ca="1" si="113"/>
        <v>0</v>
      </c>
      <c r="AO148" s="108"/>
    </row>
    <row r="149" spans="2:47" ht="18" customHeight="1">
      <c r="B149" s="82">
        <v>27</v>
      </c>
      <c r="C149" s="140" t="e">
        <f t="shared" ca="1" si="89"/>
        <v>#DIV/0!</v>
      </c>
      <c r="D149" s="140">
        <f t="shared" ca="1" si="90"/>
        <v>0</v>
      </c>
      <c r="E149" s="141" t="e">
        <f t="shared" ca="1" si="91"/>
        <v>#DIV/0!</v>
      </c>
      <c r="F149" s="142" t="e">
        <f t="shared" ca="1" si="92"/>
        <v>#N/A</v>
      </c>
      <c r="G149" s="140">
        <f t="shared" si="93"/>
        <v>0</v>
      </c>
      <c r="H149" s="140" t="e">
        <f ca="1">불안정성!T30</f>
        <v>#N/A</v>
      </c>
      <c r="I149" s="142" t="e">
        <f>불안정성!V31</f>
        <v>#DIV/0!</v>
      </c>
      <c r="J149" s="140">
        <f t="shared" si="94"/>
        <v>0</v>
      </c>
      <c r="K149" s="140">
        <f t="shared" si="95"/>
        <v>0</v>
      </c>
      <c r="L149" s="135">
        <f t="shared" si="96"/>
        <v>0</v>
      </c>
      <c r="M149" s="135">
        <f t="shared" si="97"/>
        <v>0</v>
      </c>
      <c r="N149" s="135">
        <f t="shared" ca="1" si="98"/>
        <v>0</v>
      </c>
      <c r="O149" s="135">
        <v>0</v>
      </c>
      <c r="P149" s="142">
        <f t="shared" ca="1" si="99"/>
        <v>0</v>
      </c>
      <c r="Q149" s="141" t="e">
        <f t="shared" ca="1" si="100"/>
        <v>#N/A</v>
      </c>
      <c r="R149" s="143" t="e">
        <f t="shared" ca="1" si="101"/>
        <v>#DIV/0!</v>
      </c>
      <c r="S149" s="82" t="e">
        <f t="shared" ca="1" si="102"/>
        <v>#DIV/0!</v>
      </c>
      <c r="T149" s="82">
        <f t="shared" ca="1" si="86"/>
        <v>2</v>
      </c>
      <c r="U149" s="144" t="e">
        <f t="shared" ca="1" si="103"/>
        <v>#DIV/0!</v>
      </c>
      <c r="V149" s="82">
        <f>Mass_2_2!J31</f>
        <v>0</v>
      </c>
      <c r="W149" s="82">
        <f>Mass_2_2!L31</f>
        <v>0</v>
      </c>
      <c r="X149" s="158" t="e">
        <f t="shared" ca="1" si="104"/>
        <v>#N/A</v>
      </c>
      <c r="Y149" s="169" t="e">
        <f t="shared" ca="1" si="105"/>
        <v>#N/A</v>
      </c>
      <c r="Z149" s="168" t="e">
        <f t="shared" ca="1" si="106"/>
        <v>#DIV/0!</v>
      </c>
      <c r="AA149" s="170">
        <f t="shared" ca="1" si="107"/>
        <v>0</v>
      </c>
      <c r="AB149" s="106">
        <f t="shared" ca="1" si="108"/>
        <v>0</v>
      </c>
      <c r="AD149" s="127">
        <f t="shared" si="109"/>
        <v>0</v>
      </c>
      <c r="AE149" s="82" t="e">
        <f t="shared" ca="1" si="88"/>
        <v>#N/A</v>
      </c>
      <c r="AF149" s="82" t="e">
        <f t="shared" ca="1" si="110"/>
        <v>#N/A</v>
      </c>
      <c r="AG149" s="82" t="e">
        <f t="shared" ca="1" si="111"/>
        <v>#N/A</v>
      </c>
      <c r="AH149" s="155">
        <f t="shared" ca="1" si="112"/>
        <v>0</v>
      </c>
      <c r="AI149" s="155">
        <f t="shared" ca="1" si="113"/>
        <v>0</v>
      </c>
      <c r="AO149" s="108"/>
    </row>
    <row r="150" spans="2:47" ht="18" customHeight="1">
      <c r="B150" s="82">
        <v>28</v>
      </c>
      <c r="C150" s="140" t="e">
        <f t="shared" ca="1" si="89"/>
        <v>#DIV/0!</v>
      </c>
      <c r="D150" s="140">
        <f t="shared" ca="1" si="90"/>
        <v>0</v>
      </c>
      <c r="E150" s="141" t="e">
        <f t="shared" ca="1" si="91"/>
        <v>#DIV/0!</v>
      </c>
      <c r="F150" s="142" t="e">
        <f t="shared" ca="1" si="92"/>
        <v>#N/A</v>
      </c>
      <c r="G150" s="140">
        <f t="shared" si="93"/>
        <v>0</v>
      </c>
      <c r="H150" s="140" t="e">
        <f ca="1">불안정성!T31</f>
        <v>#N/A</v>
      </c>
      <c r="I150" s="142" t="e">
        <f>불안정성!V32</f>
        <v>#DIV/0!</v>
      </c>
      <c r="J150" s="140">
        <f t="shared" si="94"/>
        <v>0</v>
      </c>
      <c r="K150" s="140">
        <f t="shared" si="95"/>
        <v>0</v>
      </c>
      <c r="L150" s="135">
        <f t="shared" si="96"/>
        <v>0</v>
      </c>
      <c r="M150" s="135">
        <f t="shared" si="97"/>
        <v>0</v>
      </c>
      <c r="N150" s="135">
        <f t="shared" ca="1" si="98"/>
        <v>0</v>
      </c>
      <c r="O150" s="135">
        <v>0</v>
      </c>
      <c r="P150" s="142">
        <f t="shared" ca="1" si="99"/>
        <v>0</v>
      </c>
      <c r="Q150" s="141" t="e">
        <f t="shared" ca="1" si="100"/>
        <v>#N/A</v>
      </c>
      <c r="R150" s="143" t="e">
        <f t="shared" ca="1" si="101"/>
        <v>#DIV/0!</v>
      </c>
      <c r="S150" s="82" t="e">
        <f t="shared" ca="1" si="102"/>
        <v>#DIV/0!</v>
      </c>
      <c r="T150" s="82">
        <f t="shared" ca="1" si="86"/>
        <v>2</v>
      </c>
      <c r="U150" s="144" t="e">
        <f t="shared" ca="1" si="103"/>
        <v>#DIV/0!</v>
      </c>
      <c r="V150" s="82">
        <f>Mass_2_2!J32</f>
        <v>0</v>
      </c>
      <c r="W150" s="82">
        <f>Mass_2_2!L32</f>
        <v>0</v>
      </c>
      <c r="X150" s="158" t="e">
        <f t="shared" ca="1" si="104"/>
        <v>#N/A</v>
      </c>
      <c r="Y150" s="169" t="e">
        <f t="shared" ca="1" si="105"/>
        <v>#N/A</v>
      </c>
      <c r="Z150" s="168" t="e">
        <f t="shared" ca="1" si="106"/>
        <v>#DIV/0!</v>
      </c>
      <c r="AA150" s="170">
        <f t="shared" ca="1" si="107"/>
        <v>0</v>
      </c>
      <c r="AB150" s="106">
        <f t="shared" ca="1" si="108"/>
        <v>0</v>
      </c>
      <c r="AD150" s="127">
        <f t="shared" si="109"/>
        <v>0</v>
      </c>
      <c r="AE150" s="82" t="e">
        <f t="shared" ca="1" si="88"/>
        <v>#N/A</v>
      </c>
      <c r="AF150" s="82" t="e">
        <f t="shared" ca="1" si="110"/>
        <v>#N/A</v>
      </c>
      <c r="AG150" s="82" t="e">
        <f t="shared" ca="1" si="111"/>
        <v>#N/A</v>
      </c>
      <c r="AH150" s="155">
        <f t="shared" ca="1" si="112"/>
        <v>0</v>
      </c>
      <c r="AI150" s="155">
        <f t="shared" ca="1" si="113"/>
        <v>0</v>
      </c>
      <c r="AO150" s="108"/>
    </row>
    <row r="151" spans="2:47" ht="18" customHeight="1">
      <c r="B151" s="82">
        <v>29</v>
      </c>
      <c r="C151" s="140" t="e">
        <f t="shared" ca="1" si="89"/>
        <v>#DIV/0!</v>
      </c>
      <c r="D151" s="140">
        <f t="shared" ca="1" si="90"/>
        <v>0</v>
      </c>
      <c r="E151" s="141" t="e">
        <f t="shared" ca="1" si="91"/>
        <v>#DIV/0!</v>
      </c>
      <c r="F151" s="142" t="e">
        <f t="shared" ca="1" si="92"/>
        <v>#N/A</v>
      </c>
      <c r="G151" s="140">
        <f t="shared" si="93"/>
        <v>0</v>
      </c>
      <c r="H151" s="140" t="e">
        <f ca="1">불안정성!T32</f>
        <v>#N/A</v>
      </c>
      <c r="I151" s="142" t="e">
        <f>불안정성!V33</f>
        <v>#DIV/0!</v>
      </c>
      <c r="J151" s="140">
        <f t="shared" si="94"/>
        <v>0</v>
      </c>
      <c r="K151" s="140">
        <f t="shared" si="95"/>
        <v>0</v>
      </c>
      <c r="L151" s="135">
        <f t="shared" si="96"/>
        <v>0</v>
      </c>
      <c r="M151" s="135">
        <f t="shared" si="97"/>
        <v>0</v>
      </c>
      <c r="N151" s="135">
        <f t="shared" ca="1" si="98"/>
        <v>0</v>
      </c>
      <c r="O151" s="135">
        <v>0</v>
      </c>
      <c r="P151" s="142">
        <f t="shared" ca="1" si="99"/>
        <v>0</v>
      </c>
      <c r="Q151" s="141" t="e">
        <f t="shared" ca="1" si="100"/>
        <v>#N/A</v>
      </c>
      <c r="R151" s="143" t="e">
        <f t="shared" ca="1" si="101"/>
        <v>#DIV/0!</v>
      </c>
      <c r="S151" s="82" t="e">
        <f t="shared" ca="1" si="102"/>
        <v>#DIV/0!</v>
      </c>
      <c r="T151" s="82">
        <f t="shared" ca="1" si="86"/>
        <v>2</v>
      </c>
      <c r="U151" s="144" t="e">
        <f t="shared" ca="1" si="103"/>
        <v>#DIV/0!</v>
      </c>
      <c r="V151" s="82">
        <f>Mass_2_2!J33</f>
        <v>0</v>
      </c>
      <c r="W151" s="82">
        <f>Mass_2_2!L33</f>
        <v>0</v>
      </c>
      <c r="X151" s="158" t="e">
        <f t="shared" ca="1" si="104"/>
        <v>#N/A</v>
      </c>
      <c r="Y151" s="169" t="e">
        <f t="shared" ca="1" si="105"/>
        <v>#N/A</v>
      </c>
      <c r="Z151" s="168" t="e">
        <f t="shared" ca="1" si="106"/>
        <v>#DIV/0!</v>
      </c>
      <c r="AA151" s="170">
        <f t="shared" ca="1" si="107"/>
        <v>0</v>
      </c>
      <c r="AB151" s="106">
        <f t="shared" ca="1" si="108"/>
        <v>0</v>
      </c>
      <c r="AD151" s="127">
        <f t="shared" si="109"/>
        <v>0</v>
      </c>
      <c r="AE151" s="82" t="e">
        <f t="shared" ca="1" si="88"/>
        <v>#N/A</v>
      </c>
      <c r="AF151" s="82" t="e">
        <f t="shared" ca="1" si="110"/>
        <v>#N/A</v>
      </c>
      <c r="AG151" s="82" t="e">
        <f t="shared" ca="1" si="111"/>
        <v>#N/A</v>
      </c>
      <c r="AH151" s="155">
        <f t="shared" ca="1" si="112"/>
        <v>0</v>
      </c>
      <c r="AI151" s="155">
        <f t="shared" ca="1" si="113"/>
        <v>0</v>
      </c>
      <c r="AO151" s="108"/>
    </row>
    <row r="152" spans="2:47" ht="18" customHeight="1">
      <c r="B152" s="82">
        <v>30</v>
      </c>
      <c r="C152" s="140" t="e">
        <f t="shared" ca="1" si="89"/>
        <v>#DIV/0!</v>
      </c>
      <c r="D152" s="140">
        <f t="shared" ca="1" si="90"/>
        <v>0</v>
      </c>
      <c r="E152" s="141" t="e">
        <f t="shared" ca="1" si="91"/>
        <v>#DIV/0!</v>
      </c>
      <c r="F152" s="142" t="e">
        <f t="shared" ca="1" si="92"/>
        <v>#N/A</v>
      </c>
      <c r="G152" s="140">
        <f t="shared" si="93"/>
        <v>0</v>
      </c>
      <c r="H152" s="140" t="e">
        <f ca="1">불안정성!T33</f>
        <v>#N/A</v>
      </c>
      <c r="I152" s="142" t="e">
        <f>불안정성!V34</f>
        <v>#DIV/0!</v>
      </c>
      <c r="J152" s="140">
        <f t="shared" si="94"/>
        <v>0</v>
      </c>
      <c r="K152" s="140">
        <f t="shared" si="95"/>
        <v>0</v>
      </c>
      <c r="L152" s="135">
        <f t="shared" si="96"/>
        <v>0</v>
      </c>
      <c r="M152" s="135">
        <f t="shared" si="97"/>
        <v>0</v>
      </c>
      <c r="N152" s="135">
        <f t="shared" ca="1" si="98"/>
        <v>0</v>
      </c>
      <c r="O152" s="135">
        <v>0</v>
      </c>
      <c r="P152" s="142">
        <f t="shared" ca="1" si="99"/>
        <v>0</v>
      </c>
      <c r="Q152" s="141" t="e">
        <f t="shared" ca="1" si="100"/>
        <v>#N/A</v>
      </c>
      <c r="R152" s="143" t="e">
        <f t="shared" ca="1" si="101"/>
        <v>#DIV/0!</v>
      </c>
      <c r="S152" s="82" t="e">
        <f t="shared" ca="1" si="102"/>
        <v>#DIV/0!</v>
      </c>
      <c r="T152" s="82">
        <f t="shared" ca="1" si="86"/>
        <v>2</v>
      </c>
      <c r="U152" s="144" t="e">
        <f t="shared" ca="1" si="103"/>
        <v>#DIV/0!</v>
      </c>
      <c r="V152" s="82">
        <f>Mass_2_2!J34</f>
        <v>0</v>
      </c>
      <c r="W152" s="82">
        <f>Mass_2_2!L34</f>
        <v>0</v>
      </c>
      <c r="X152" s="158" t="e">
        <f t="shared" ca="1" si="104"/>
        <v>#N/A</v>
      </c>
      <c r="Y152" s="169" t="e">
        <f t="shared" ca="1" si="105"/>
        <v>#N/A</v>
      </c>
      <c r="Z152" s="168" t="e">
        <f t="shared" ca="1" si="106"/>
        <v>#DIV/0!</v>
      </c>
      <c r="AA152" s="170">
        <f t="shared" ca="1" si="107"/>
        <v>0</v>
      </c>
      <c r="AB152" s="106">
        <f t="shared" ca="1" si="108"/>
        <v>0</v>
      </c>
      <c r="AD152" s="127">
        <f t="shared" si="109"/>
        <v>0</v>
      </c>
      <c r="AE152" s="82" t="e">
        <f t="shared" ca="1" si="88"/>
        <v>#N/A</v>
      </c>
      <c r="AF152" s="82" t="e">
        <f t="shared" ca="1" si="110"/>
        <v>#N/A</v>
      </c>
      <c r="AG152" s="82" t="e">
        <f t="shared" ca="1" si="111"/>
        <v>#N/A</v>
      </c>
      <c r="AH152" s="155">
        <f t="shared" ca="1" si="112"/>
        <v>0</v>
      </c>
      <c r="AI152" s="155">
        <f t="shared" ca="1" si="113"/>
        <v>0</v>
      </c>
      <c r="AO152" s="108"/>
    </row>
    <row r="153" spans="2:47" ht="18" customHeight="1">
      <c r="B153" s="82">
        <v>31</v>
      </c>
      <c r="C153" s="140" t="e">
        <f t="shared" ca="1" si="89"/>
        <v>#DIV/0!</v>
      </c>
      <c r="D153" s="140">
        <f t="shared" ca="1" si="90"/>
        <v>0</v>
      </c>
      <c r="E153" s="141" t="e">
        <f t="shared" ca="1" si="91"/>
        <v>#DIV/0!</v>
      </c>
      <c r="F153" s="142" t="e">
        <f t="shared" ca="1" si="92"/>
        <v>#N/A</v>
      </c>
      <c r="G153" s="140">
        <f t="shared" si="93"/>
        <v>0</v>
      </c>
      <c r="H153" s="140" t="e">
        <f ca="1">불안정성!T34</f>
        <v>#N/A</v>
      </c>
      <c r="I153" s="142" t="e">
        <f>불안정성!V35</f>
        <v>#DIV/0!</v>
      </c>
      <c r="J153" s="140">
        <f t="shared" si="94"/>
        <v>0</v>
      </c>
      <c r="K153" s="140">
        <f t="shared" si="95"/>
        <v>0</v>
      </c>
      <c r="L153" s="135">
        <f t="shared" si="96"/>
        <v>0</v>
      </c>
      <c r="M153" s="135">
        <f t="shared" si="97"/>
        <v>0</v>
      </c>
      <c r="N153" s="135">
        <f t="shared" ca="1" si="98"/>
        <v>0</v>
      </c>
      <c r="O153" s="135">
        <v>0</v>
      </c>
      <c r="P153" s="142">
        <f t="shared" ca="1" si="99"/>
        <v>0</v>
      </c>
      <c r="Q153" s="141" t="e">
        <f t="shared" ca="1" si="100"/>
        <v>#N/A</v>
      </c>
      <c r="R153" s="143" t="e">
        <f t="shared" ca="1" si="101"/>
        <v>#DIV/0!</v>
      </c>
      <c r="S153" s="82" t="e">
        <f t="shared" ca="1" si="102"/>
        <v>#DIV/0!</v>
      </c>
      <c r="T153" s="82">
        <f t="shared" ca="1" si="86"/>
        <v>2</v>
      </c>
      <c r="U153" s="144" t="e">
        <f t="shared" ca="1" si="103"/>
        <v>#DIV/0!</v>
      </c>
      <c r="V153" s="82">
        <f>Mass_2_2!J35</f>
        <v>0</v>
      </c>
      <c r="W153" s="82">
        <f>Mass_2_2!L35</f>
        <v>0</v>
      </c>
      <c r="X153" s="158" t="e">
        <f t="shared" ca="1" si="104"/>
        <v>#N/A</v>
      </c>
      <c r="Y153" s="169" t="e">
        <f t="shared" ca="1" si="105"/>
        <v>#N/A</v>
      </c>
      <c r="Z153" s="168" t="e">
        <f t="shared" ca="1" si="106"/>
        <v>#DIV/0!</v>
      </c>
      <c r="AA153" s="170">
        <f t="shared" ca="1" si="107"/>
        <v>0</v>
      </c>
      <c r="AB153" s="106">
        <f t="shared" ca="1" si="108"/>
        <v>0</v>
      </c>
      <c r="AD153" s="127">
        <f t="shared" si="109"/>
        <v>0</v>
      </c>
      <c r="AE153" s="82" t="e">
        <f t="shared" ca="1" si="88"/>
        <v>#N/A</v>
      </c>
      <c r="AF153" s="82" t="e">
        <f t="shared" ca="1" si="110"/>
        <v>#N/A</v>
      </c>
      <c r="AG153" s="82" t="e">
        <f t="shared" ca="1" si="111"/>
        <v>#N/A</v>
      </c>
      <c r="AH153" s="155">
        <f t="shared" ca="1" si="112"/>
        <v>0</v>
      </c>
      <c r="AI153" s="155">
        <f t="shared" ca="1" si="113"/>
        <v>0</v>
      </c>
      <c r="AO153" s="108"/>
    </row>
    <row r="154" spans="2:47" ht="18" customHeight="1">
      <c r="B154" s="82">
        <v>32</v>
      </c>
      <c r="C154" s="140" t="e">
        <f t="shared" ca="1" si="89"/>
        <v>#DIV/0!</v>
      </c>
      <c r="D154" s="140">
        <f t="shared" ca="1" si="90"/>
        <v>0</v>
      </c>
      <c r="E154" s="141" t="e">
        <f t="shared" ca="1" si="91"/>
        <v>#DIV/0!</v>
      </c>
      <c r="F154" s="142" t="e">
        <f t="shared" ca="1" si="92"/>
        <v>#N/A</v>
      </c>
      <c r="G154" s="140">
        <f t="shared" si="93"/>
        <v>0</v>
      </c>
      <c r="H154" s="140" t="e">
        <f ca="1">불안정성!T35</f>
        <v>#N/A</v>
      </c>
      <c r="I154" s="142" t="e">
        <f>불안정성!V36</f>
        <v>#DIV/0!</v>
      </c>
      <c r="J154" s="140">
        <f t="shared" si="94"/>
        <v>0</v>
      </c>
      <c r="K154" s="140">
        <f t="shared" si="95"/>
        <v>0</v>
      </c>
      <c r="L154" s="135">
        <f t="shared" si="96"/>
        <v>0</v>
      </c>
      <c r="M154" s="135">
        <f t="shared" si="97"/>
        <v>0</v>
      </c>
      <c r="N154" s="135">
        <f t="shared" ca="1" si="98"/>
        <v>0</v>
      </c>
      <c r="O154" s="135">
        <v>0</v>
      </c>
      <c r="P154" s="142">
        <f t="shared" ca="1" si="99"/>
        <v>0</v>
      </c>
      <c r="Q154" s="141" t="e">
        <f t="shared" ca="1" si="100"/>
        <v>#N/A</v>
      </c>
      <c r="R154" s="143" t="e">
        <f t="shared" ca="1" si="101"/>
        <v>#DIV/0!</v>
      </c>
      <c r="S154" s="82" t="e">
        <f t="shared" ca="1" si="102"/>
        <v>#DIV/0!</v>
      </c>
      <c r="T154" s="82">
        <f t="shared" ref="T154:T185" ca="1" si="114">IF(TYPE(Q154)=16,2,IF(S154&gt;=10,2,OFFSET(AL$121,COUNTIF(AK$122:AK$131,"&lt;="&amp;S154),0)))</f>
        <v>2</v>
      </c>
      <c r="U154" s="144" t="e">
        <f t="shared" ca="1" si="103"/>
        <v>#DIV/0!</v>
      </c>
      <c r="V154" s="82">
        <f>Mass_2_2!J36</f>
        <v>0</v>
      </c>
      <c r="W154" s="82">
        <f>Mass_2_2!L36</f>
        <v>0</v>
      </c>
      <c r="X154" s="158" t="e">
        <f t="shared" ca="1" si="104"/>
        <v>#N/A</v>
      </c>
      <c r="Y154" s="169" t="e">
        <f t="shared" ca="1" si="105"/>
        <v>#N/A</v>
      </c>
      <c r="Z154" s="168" t="e">
        <f t="shared" ca="1" si="106"/>
        <v>#DIV/0!</v>
      </c>
      <c r="AA154" s="170">
        <f t="shared" ca="1" si="107"/>
        <v>0</v>
      </c>
      <c r="AB154" s="106">
        <f t="shared" ca="1" si="108"/>
        <v>0</v>
      </c>
      <c r="AD154" s="127">
        <f t="shared" si="109"/>
        <v>0</v>
      </c>
      <c r="AE154" s="82" t="e">
        <f t="shared" ref="AE154:AE185" ca="1" si="115">OFFSET($AO$122,COUNTIF($AO$123:$AO$147,"&gt;="&amp;$F50),MATCH(J50,$AP$122:$AU$122,0))/1000</f>
        <v>#N/A</v>
      </c>
      <c r="AF154" s="82" t="e">
        <f t="shared" ca="1" si="110"/>
        <v>#N/A</v>
      </c>
      <c r="AG154" s="82" t="e">
        <f t="shared" ca="1" si="111"/>
        <v>#N/A</v>
      </c>
      <c r="AH154" s="155">
        <f t="shared" ca="1" si="112"/>
        <v>0</v>
      </c>
      <c r="AI154" s="155">
        <f t="shared" ca="1" si="113"/>
        <v>0</v>
      </c>
      <c r="AO154" s="108"/>
    </row>
    <row r="155" spans="2:47" ht="18" customHeight="1">
      <c r="B155" s="82">
        <v>33</v>
      </c>
      <c r="C155" s="140" t="e">
        <f t="shared" ca="1" si="89"/>
        <v>#DIV/0!</v>
      </c>
      <c r="D155" s="140">
        <f t="shared" ca="1" si="90"/>
        <v>0</v>
      </c>
      <c r="E155" s="141" t="e">
        <f t="shared" ca="1" si="91"/>
        <v>#DIV/0!</v>
      </c>
      <c r="F155" s="142" t="e">
        <f t="shared" ca="1" si="92"/>
        <v>#N/A</v>
      </c>
      <c r="G155" s="140">
        <f t="shared" si="93"/>
        <v>0</v>
      </c>
      <c r="H155" s="140" t="e">
        <f ca="1">불안정성!T36</f>
        <v>#N/A</v>
      </c>
      <c r="I155" s="142" t="e">
        <f>불안정성!V37</f>
        <v>#DIV/0!</v>
      </c>
      <c r="J155" s="140">
        <f t="shared" si="94"/>
        <v>0</v>
      </c>
      <c r="K155" s="140">
        <f t="shared" si="95"/>
        <v>0</v>
      </c>
      <c r="L155" s="135">
        <f t="shared" si="96"/>
        <v>0</v>
      </c>
      <c r="M155" s="135">
        <f t="shared" si="97"/>
        <v>0</v>
      </c>
      <c r="N155" s="135">
        <f t="shared" ca="1" si="98"/>
        <v>0</v>
      </c>
      <c r="O155" s="135">
        <v>0</v>
      </c>
      <c r="P155" s="142">
        <f t="shared" ca="1" si="99"/>
        <v>0</v>
      </c>
      <c r="Q155" s="141" t="e">
        <f t="shared" ca="1" si="100"/>
        <v>#N/A</v>
      </c>
      <c r="R155" s="143" t="e">
        <f t="shared" ca="1" si="101"/>
        <v>#DIV/0!</v>
      </c>
      <c r="S155" s="82" t="e">
        <f t="shared" ca="1" si="102"/>
        <v>#DIV/0!</v>
      </c>
      <c r="T155" s="82">
        <f t="shared" ca="1" si="114"/>
        <v>2</v>
      </c>
      <c r="U155" s="144" t="e">
        <f t="shared" ca="1" si="103"/>
        <v>#DIV/0!</v>
      </c>
      <c r="V155" s="82">
        <f>Mass_2_2!J37</f>
        <v>0</v>
      </c>
      <c r="W155" s="82">
        <f>Mass_2_2!L37</f>
        <v>0</v>
      </c>
      <c r="X155" s="158" t="e">
        <f t="shared" ca="1" si="104"/>
        <v>#N/A</v>
      </c>
      <c r="Y155" s="169" t="e">
        <f t="shared" ca="1" si="105"/>
        <v>#N/A</v>
      </c>
      <c r="Z155" s="168" t="e">
        <f t="shared" ca="1" si="106"/>
        <v>#DIV/0!</v>
      </c>
      <c r="AA155" s="170">
        <f t="shared" ca="1" si="107"/>
        <v>0</v>
      </c>
      <c r="AB155" s="106">
        <f t="shared" ca="1" si="108"/>
        <v>0</v>
      </c>
      <c r="AD155" s="127">
        <f t="shared" si="109"/>
        <v>0</v>
      </c>
      <c r="AE155" s="82" t="e">
        <f t="shared" ca="1" si="115"/>
        <v>#N/A</v>
      </c>
      <c r="AF155" s="82" t="e">
        <f t="shared" ca="1" si="110"/>
        <v>#N/A</v>
      </c>
      <c r="AG155" s="82" t="e">
        <f t="shared" ca="1" si="111"/>
        <v>#N/A</v>
      </c>
      <c r="AH155" s="155">
        <f t="shared" ca="1" si="112"/>
        <v>0</v>
      </c>
      <c r="AI155" s="155">
        <f t="shared" ca="1" si="113"/>
        <v>0</v>
      </c>
      <c r="AO155" s="108"/>
    </row>
    <row r="156" spans="2:47" ht="18" customHeight="1">
      <c r="B156" s="82">
        <v>34</v>
      </c>
      <c r="C156" s="140" t="e">
        <f t="shared" ca="1" si="89"/>
        <v>#DIV/0!</v>
      </c>
      <c r="D156" s="140">
        <f t="shared" ca="1" si="90"/>
        <v>0</v>
      </c>
      <c r="E156" s="141" t="e">
        <f t="shared" ca="1" si="91"/>
        <v>#DIV/0!</v>
      </c>
      <c r="F156" s="142" t="e">
        <f t="shared" ca="1" si="92"/>
        <v>#N/A</v>
      </c>
      <c r="G156" s="140">
        <f t="shared" si="93"/>
        <v>0</v>
      </c>
      <c r="H156" s="140" t="e">
        <f ca="1">불안정성!T37</f>
        <v>#N/A</v>
      </c>
      <c r="I156" s="142" t="e">
        <f>불안정성!V38</f>
        <v>#DIV/0!</v>
      </c>
      <c r="J156" s="140">
        <f t="shared" si="94"/>
        <v>0</v>
      </c>
      <c r="K156" s="140">
        <f t="shared" si="95"/>
        <v>0</v>
      </c>
      <c r="L156" s="135">
        <f t="shared" si="96"/>
        <v>0</v>
      </c>
      <c r="M156" s="135">
        <f t="shared" si="97"/>
        <v>0</v>
      </c>
      <c r="N156" s="135">
        <f t="shared" ca="1" si="98"/>
        <v>0</v>
      </c>
      <c r="O156" s="135">
        <v>0</v>
      </c>
      <c r="P156" s="142">
        <f t="shared" ca="1" si="99"/>
        <v>0</v>
      </c>
      <c r="Q156" s="141" t="e">
        <f t="shared" ca="1" si="100"/>
        <v>#N/A</v>
      </c>
      <c r="R156" s="143" t="e">
        <f t="shared" ca="1" si="101"/>
        <v>#DIV/0!</v>
      </c>
      <c r="S156" s="82" t="e">
        <f t="shared" ca="1" si="102"/>
        <v>#DIV/0!</v>
      </c>
      <c r="T156" s="82">
        <f t="shared" ca="1" si="114"/>
        <v>2</v>
      </c>
      <c r="U156" s="144" t="e">
        <f t="shared" ca="1" si="103"/>
        <v>#DIV/0!</v>
      </c>
      <c r="V156" s="82">
        <f>Mass_2_2!J38</f>
        <v>0</v>
      </c>
      <c r="W156" s="82">
        <f>Mass_2_2!L38</f>
        <v>0</v>
      </c>
      <c r="X156" s="158" t="e">
        <f t="shared" ca="1" si="104"/>
        <v>#N/A</v>
      </c>
      <c r="Y156" s="169" t="e">
        <f t="shared" ca="1" si="105"/>
        <v>#N/A</v>
      </c>
      <c r="Z156" s="168" t="e">
        <f t="shared" ca="1" si="106"/>
        <v>#DIV/0!</v>
      </c>
      <c r="AA156" s="170">
        <f t="shared" ca="1" si="107"/>
        <v>0</v>
      </c>
      <c r="AB156" s="106">
        <f t="shared" ca="1" si="108"/>
        <v>0</v>
      </c>
      <c r="AD156" s="127">
        <f t="shared" si="109"/>
        <v>0</v>
      </c>
      <c r="AE156" s="82" t="e">
        <f t="shared" ca="1" si="115"/>
        <v>#N/A</v>
      </c>
      <c r="AF156" s="82" t="e">
        <f t="shared" ca="1" si="110"/>
        <v>#N/A</v>
      </c>
      <c r="AG156" s="82" t="e">
        <f t="shared" ca="1" si="111"/>
        <v>#N/A</v>
      </c>
      <c r="AH156" s="155">
        <f t="shared" ca="1" si="112"/>
        <v>0</v>
      </c>
      <c r="AI156" s="155">
        <f t="shared" ca="1" si="113"/>
        <v>0</v>
      </c>
      <c r="AO156" s="108"/>
    </row>
    <row r="157" spans="2:47" ht="18" customHeight="1">
      <c r="B157" s="82">
        <v>35</v>
      </c>
      <c r="C157" s="140" t="e">
        <f t="shared" ca="1" si="89"/>
        <v>#DIV/0!</v>
      </c>
      <c r="D157" s="140">
        <f t="shared" ca="1" si="90"/>
        <v>0</v>
      </c>
      <c r="E157" s="141" t="e">
        <f t="shared" ca="1" si="91"/>
        <v>#DIV/0!</v>
      </c>
      <c r="F157" s="142" t="e">
        <f t="shared" ca="1" si="92"/>
        <v>#N/A</v>
      </c>
      <c r="G157" s="140">
        <f t="shared" si="93"/>
        <v>0</v>
      </c>
      <c r="H157" s="140" t="e">
        <f ca="1">불안정성!T38</f>
        <v>#N/A</v>
      </c>
      <c r="I157" s="142" t="e">
        <f>불안정성!V39</f>
        <v>#DIV/0!</v>
      </c>
      <c r="J157" s="140">
        <f t="shared" si="94"/>
        <v>0</v>
      </c>
      <c r="K157" s="140">
        <f t="shared" si="95"/>
        <v>0</v>
      </c>
      <c r="L157" s="135">
        <f t="shared" si="96"/>
        <v>0</v>
      </c>
      <c r="M157" s="135">
        <f t="shared" si="97"/>
        <v>0</v>
      </c>
      <c r="N157" s="135">
        <f t="shared" ca="1" si="98"/>
        <v>0</v>
      </c>
      <c r="O157" s="135">
        <v>0</v>
      </c>
      <c r="P157" s="142">
        <f t="shared" ca="1" si="99"/>
        <v>0</v>
      </c>
      <c r="Q157" s="141" t="e">
        <f t="shared" ca="1" si="100"/>
        <v>#N/A</v>
      </c>
      <c r="R157" s="143" t="e">
        <f t="shared" ca="1" si="101"/>
        <v>#DIV/0!</v>
      </c>
      <c r="S157" s="82" t="e">
        <f t="shared" ca="1" si="102"/>
        <v>#DIV/0!</v>
      </c>
      <c r="T157" s="82">
        <f t="shared" ca="1" si="114"/>
        <v>2</v>
      </c>
      <c r="U157" s="144" t="e">
        <f t="shared" ca="1" si="103"/>
        <v>#DIV/0!</v>
      </c>
      <c r="V157" s="82">
        <f>Mass_2_2!J39</f>
        <v>0</v>
      </c>
      <c r="W157" s="82">
        <f>Mass_2_2!L39</f>
        <v>0</v>
      </c>
      <c r="X157" s="158" t="e">
        <f t="shared" ca="1" si="104"/>
        <v>#N/A</v>
      </c>
      <c r="Y157" s="169" t="e">
        <f t="shared" ca="1" si="105"/>
        <v>#N/A</v>
      </c>
      <c r="Z157" s="168" t="e">
        <f t="shared" ca="1" si="106"/>
        <v>#DIV/0!</v>
      </c>
      <c r="AA157" s="170">
        <f t="shared" ca="1" si="107"/>
        <v>0</v>
      </c>
      <c r="AB157" s="106">
        <f t="shared" ca="1" si="108"/>
        <v>0</v>
      </c>
      <c r="AD157" s="127">
        <f t="shared" si="109"/>
        <v>0</v>
      </c>
      <c r="AE157" s="82" t="e">
        <f t="shared" ca="1" si="115"/>
        <v>#N/A</v>
      </c>
      <c r="AF157" s="82" t="e">
        <f t="shared" ca="1" si="110"/>
        <v>#N/A</v>
      </c>
      <c r="AG157" s="82" t="e">
        <f t="shared" ca="1" si="111"/>
        <v>#N/A</v>
      </c>
      <c r="AH157" s="155">
        <f t="shared" ca="1" si="112"/>
        <v>0</v>
      </c>
      <c r="AI157" s="155">
        <f t="shared" ca="1" si="113"/>
        <v>0</v>
      </c>
      <c r="AO157" s="108"/>
    </row>
    <row r="158" spans="2:47" ht="18" customHeight="1">
      <c r="B158" s="82">
        <v>36</v>
      </c>
      <c r="C158" s="140" t="e">
        <f t="shared" ca="1" si="89"/>
        <v>#DIV/0!</v>
      </c>
      <c r="D158" s="140">
        <f t="shared" ca="1" si="90"/>
        <v>0</v>
      </c>
      <c r="E158" s="141" t="e">
        <f t="shared" ca="1" si="91"/>
        <v>#DIV/0!</v>
      </c>
      <c r="F158" s="142" t="e">
        <f t="shared" ca="1" si="92"/>
        <v>#N/A</v>
      </c>
      <c r="G158" s="140">
        <f t="shared" si="93"/>
        <v>0</v>
      </c>
      <c r="H158" s="140" t="e">
        <f ca="1">불안정성!T39</f>
        <v>#N/A</v>
      </c>
      <c r="I158" s="142" t="e">
        <f>불안정성!V40</f>
        <v>#DIV/0!</v>
      </c>
      <c r="J158" s="140">
        <f t="shared" si="94"/>
        <v>0</v>
      </c>
      <c r="K158" s="140">
        <f t="shared" si="95"/>
        <v>0</v>
      </c>
      <c r="L158" s="135">
        <f t="shared" si="96"/>
        <v>0</v>
      </c>
      <c r="M158" s="135">
        <f t="shared" si="97"/>
        <v>0</v>
      </c>
      <c r="N158" s="135">
        <f t="shared" ca="1" si="98"/>
        <v>0</v>
      </c>
      <c r="O158" s="135">
        <v>0</v>
      </c>
      <c r="P158" s="142">
        <f t="shared" ca="1" si="99"/>
        <v>0</v>
      </c>
      <c r="Q158" s="141" t="e">
        <f t="shared" ca="1" si="100"/>
        <v>#N/A</v>
      </c>
      <c r="R158" s="143" t="e">
        <f t="shared" ca="1" si="101"/>
        <v>#DIV/0!</v>
      </c>
      <c r="S158" s="82" t="e">
        <f t="shared" ca="1" si="102"/>
        <v>#DIV/0!</v>
      </c>
      <c r="T158" s="82">
        <f t="shared" ca="1" si="114"/>
        <v>2</v>
      </c>
      <c r="U158" s="144" t="e">
        <f t="shared" ca="1" si="103"/>
        <v>#DIV/0!</v>
      </c>
      <c r="V158" s="82">
        <f>Mass_2_2!J40</f>
        <v>0</v>
      </c>
      <c r="W158" s="82">
        <f>Mass_2_2!L40</f>
        <v>0</v>
      </c>
      <c r="X158" s="158" t="e">
        <f t="shared" ca="1" si="104"/>
        <v>#N/A</v>
      </c>
      <c r="Y158" s="169" t="e">
        <f t="shared" ca="1" si="105"/>
        <v>#N/A</v>
      </c>
      <c r="Z158" s="168" t="e">
        <f t="shared" ca="1" si="106"/>
        <v>#DIV/0!</v>
      </c>
      <c r="AA158" s="170">
        <f t="shared" ca="1" si="107"/>
        <v>0</v>
      </c>
      <c r="AB158" s="106">
        <f t="shared" ca="1" si="108"/>
        <v>0</v>
      </c>
      <c r="AD158" s="127">
        <f t="shared" si="109"/>
        <v>0</v>
      </c>
      <c r="AE158" s="82" t="e">
        <f t="shared" ca="1" si="115"/>
        <v>#N/A</v>
      </c>
      <c r="AF158" s="82" t="e">
        <f t="shared" ca="1" si="110"/>
        <v>#N/A</v>
      </c>
      <c r="AG158" s="82" t="e">
        <f t="shared" ca="1" si="111"/>
        <v>#N/A</v>
      </c>
      <c r="AH158" s="155">
        <f t="shared" ca="1" si="112"/>
        <v>0</v>
      </c>
      <c r="AI158" s="155">
        <f t="shared" ca="1" si="113"/>
        <v>0</v>
      </c>
      <c r="AO158" s="108"/>
    </row>
    <row r="159" spans="2:47" ht="18" customHeight="1">
      <c r="B159" s="82">
        <v>37</v>
      </c>
      <c r="C159" s="140" t="e">
        <f t="shared" ca="1" si="89"/>
        <v>#DIV/0!</v>
      </c>
      <c r="D159" s="140">
        <f t="shared" ca="1" si="90"/>
        <v>0</v>
      </c>
      <c r="E159" s="141" t="e">
        <f t="shared" ca="1" si="91"/>
        <v>#DIV/0!</v>
      </c>
      <c r="F159" s="142" t="e">
        <f t="shared" ca="1" si="92"/>
        <v>#N/A</v>
      </c>
      <c r="G159" s="140">
        <f t="shared" si="93"/>
        <v>0</v>
      </c>
      <c r="H159" s="140" t="e">
        <f ca="1">불안정성!T40</f>
        <v>#N/A</v>
      </c>
      <c r="I159" s="142" t="e">
        <f>불안정성!V41</f>
        <v>#DIV/0!</v>
      </c>
      <c r="J159" s="140">
        <f t="shared" si="94"/>
        <v>0</v>
      </c>
      <c r="K159" s="140">
        <f t="shared" si="95"/>
        <v>0</v>
      </c>
      <c r="L159" s="135">
        <f t="shared" si="96"/>
        <v>0</v>
      </c>
      <c r="M159" s="135">
        <f t="shared" si="97"/>
        <v>0</v>
      </c>
      <c r="N159" s="135">
        <f t="shared" ca="1" si="98"/>
        <v>0</v>
      </c>
      <c r="O159" s="135">
        <v>0</v>
      </c>
      <c r="P159" s="142">
        <f t="shared" ca="1" si="99"/>
        <v>0</v>
      </c>
      <c r="Q159" s="141" t="e">
        <f t="shared" ca="1" si="100"/>
        <v>#N/A</v>
      </c>
      <c r="R159" s="143" t="e">
        <f t="shared" ca="1" si="101"/>
        <v>#DIV/0!</v>
      </c>
      <c r="S159" s="82" t="e">
        <f t="shared" ca="1" si="102"/>
        <v>#DIV/0!</v>
      </c>
      <c r="T159" s="82">
        <f t="shared" ca="1" si="114"/>
        <v>2</v>
      </c>
      <c r="U159" s="144" t="e">
        <f t="shared" ca="1" si="103"/>
        <v>#DIV/0!</v>
      </c>
      <c r="V159" s="82">
        <f>Mass_2_2!J41</f>
        <v>0</v>
      </c>
      <c r="W159" s="82">
        <f>Mass_2_2!L41</f>
        <v>0</v>
      </c>
      <c r="X159" s="158" t="e">
        <f t="shared" ca="1" si="104"/>
        <v>#N/A</v>
      </c>
      <c r="Y159" s="169" t="e">
        <f t="shared" ca="1" si="105"/>
        <v>#N/A</v>
      </c>
      <c r="Z159" s="168" t="e">
        <f t="shared" ca="1" si="106"/>
        <v>#DIV/0!</v>
      </c>
      <c r="AA159" s="170">
        <f t="shared" ca="1" si="107"/>
        <v>0</v>
      </c>
      <c r="AB159" s="106">
        <f t="shared" ca="1" si="108"/>
        <v>0</v>
      </c>
      <c r="AD159" s="127">
        <f t="shared" si="109"/>
        <v>0</v>
      </c>
      <c r="AE159" s="82" t="e">
        <f t="shared" ca="1" si="115"/>
        <v>#N/A</v>
      </c>
      <c r="AF159" s="82" t="e">
        <f t="shared" ca="1" si="110"/>
        <v>#N/A</v>
      </c>
      <c r="AG159" s="82" t="e">
        <f t="shared" ca="1" si="111"/>
        <v>#N/A</v>
      </c>
      <c r="AH159" s="155">
        <f t="shared" ca="1" si="112"/>
        <v>0</v>
      </c>
      <c r="AI159" s="155">
        <f t="shared" ca="1" si="113"/>
        <v>0</v>
      </c>
      <c r="AO159" s="108"/>
    </row>
    <row r="160" spans="2:47" ht="18" customHeight="1">
      <c r="B160" s="82">
        <v>38</v>
      </c>
      <c r="C160" s="140" t="e">
        <f t="shared" ca="1" si="89"/>
        <v>#DIV/0!</v>
      </c>
      <c r="D160" s="140">
        <f t="shared" ca="1" si="90"/>
        <v>0</v>
      </c>
      <c r="E160" s="141" t="e">
        <f t="shared" ca="1" si="91"/>
        <v>#DIV/0!</v>
      </c>
      <c r="F160" s="142" t="e">
        <f t="shared" ca="1" si="92"/>
        <v>#N/A</v>
      </c>
      <c r="G160" s="140">
        <f t="shared" si="93"/>
        <v>0</v>
      </c>
      <c r="H160" s="140" t="e">
        <f ca="1">불안정성!T41</f>
        <v>#N/A</v>
      </c>
      <c r="I160" s="142" t="e">
        <f>불안정성!V42</f>
        <v>#DIV/0!</v>
      </c>
      <c r="J160" s="140">
        <f t="shared" si="94"/>
        <v>0</v>
      </c>
      <c r="K160" s="140">
        <f t="shared" si="95"/>
        <v>0</v>
      </c>
      <c r="L160" s="135">
        <f t="shared" si="96"/>
        <v>0</v>
      </c>
      <c r="M160" s="135">
        <f t="shared" si="97"/>
        <v>0</v>
      </c>
      <c r="N160" s="135">
        <f t="shared" ca="1" si="98"/>
        <v>0</v>
      </c>
      <c r="O160" s="135">
        <v>0</v>
      </c>
      <c r="P160" s="142">
        <f t="shared" ca="1" si="99"/>
        <v>0</v>
      </c>
      <c r="Q160" s="141" t="e">
        <f t="shared" ca="1" si="100"/>
        <v>#N/A</v>
      </c>
      <c r="R160" s="143" t="e">
        <f t="shared" ca="1" si="101"/>
        <v>#DIV/0!</v>
      </c>
      <c r="S160" s="82" t="e">
        <f t="shared" ca="1" si="102"/>
        <v>#DIV/0!</v>
      </c>
      <c r="T160" s="82">
        <f t="shared" ca="1" si="114"/>
        <v>2</v>
      </c>
      <c r="U160" s="144" t="e">
        <f t="shared" ca="1" si="103"/>
        <v>#DIV/0!</v>
      </c>
      <c r="V160" s="82">
        <f>Mass_2_2!J42</f>
        <v>0</v>
      </c>
      <c r="W160" s="82">
        <f>Mass_2_2!L42</f>
        <v>0</v>
      </c>
      <c r="X160" s="158" t="e">
        <f t="shared" ca="1" si="104"/>
        <v>#N/A</v>
      </c>
      <c r="Y160" s="169" t="e">
        <f t="shared" ca="1" si="105"/>
        <v>#N/A</v>
      </c>
      <c r="Z160" s="168" t="e">
        <f t="shared" ca="1" si="106"/>
        <v>#DIV/0!</v>
      </c>
      <c r="AA160" s="170">
        <f t="shared" ca="1" si="107"/>
        <v>0</v>
      </c>
      <c r="AB160" s="106">
        <f t="shared" ca="1" si="108"/>
        <v>0</v>
      </c>
      <c r="AD160" s="127">
        <f t="shared" si="109"/>
        <v>0</v>
      </c>
      <c r="AE160" s="82" t="e">
        <f t="shared" ca="1" si="115"/>
        <v>#N/A</v>
      </c>
      <c r="AF160" s="82" t="e">
        <f t="shared" ca="1" si="110"/>
        <v>#N/A</v>
      </c>
      <c r="AG160" s="82" t="e">
        <f t="shared" ca="1" si="111"/>
        <v>#N/A</v>
      </c>
      <c r="AH160" s="155">
        <f t="shared" ca="1" si="112"/>
        <v>0</v>
      </c>
      <c r="AI160" s="155">
        <f t="shared" ca="1" si="113"/>
        <v>0</v>
      </c>
      <c r="AO160" s="108"/>
    </row>
    <row r="161" spans="2:41" ht="18" customHeight="1">
      <c r="B161" s="82">
        <v>38</v>
      </c>
      <c r="C161" s="140" t="e">
        <f t="shared" ca="1" si="89"/>
        <v>#DIV/0!</v>
      </c>
      <c r="D161" s="140">
        <f t="shared" ca="1" si="90"/>
        <v>0</v>
      </c>
      <c r="E161" s="141" t="e">
        <f t="shared" ca="1" si="91"/>
        <v>#DIV/0!</v>
      </c>
      <c r="F161" s="142" t="e">
        <f t="shared" ca="1" si="92"/>
        <v>#N/A</v>
      </c>
      <c r="G161" s="140">
        <f t="shared" si="93"/>
        <v>0</v>
      </c>
      <c r="H161" s="140" t="e">
        <f ca="1">불안정성!T42</f>
        <v>#N/A</v>
      </c>
      <c r="I161" s="142" t="e">
        <f>불안정성!V43</f>
        <v>#DIV/0!</v>
      </c>
      <c r="J161" s="140">
        <f t="shared" si="94"/>
        <v>0</v>
      </c>
      <c r="K161" s="140">
        <f t="shared" si="95"/>
        <v>0</v>
      </c>
      <c r="L161" s="135">
        <f t="shared" si="96"/>
        <v>0</v>
      </c>
      <c r="M161" s="135">
        <f t="shared" si="97"/>
        <v>0</v>
      </c>
      <c r="N161" s="135">
        <f t="shared" ca="1" si="98"/>
        <v>0</v>
      </c>
      <c r="O161" s="135">
        <v>0</v>
      </c>
      <c r="P161" s="142">
        <f t="shared" ca="1" si="99"/>
        <v>0</v>
      </c>
      <c r="Q161" s="141" t="e">
        <f t="shared" ca="1" si="100"/>
        <v>#N/A</v>
      </c>
      <c r="R161" s="143" t="e">
        <f t="shared" ca="1" si="101"/>
        <v>#DIV/0!</v>
      </c>
      <c r="S161" s="82" t="e">
        <f t="shared" ca="1" si="102"/>
        <v>#DIV/0!</v>
      </c>
      <c r="T161" s="82">
        <f t="shared" ca="1" si="114"/>
        <v>2</v>
      </c>
      <c r="U161" s="144" t="e">
        <f t="shared" ca="1" si="103"/>
        <v>#DIV/0!</v>
      </c>
      <c r="V161" s="82">
        <f>Mass_2_2!J43</f>
        <v>0</v>
      </c>
      <c r="W161" s="82">
        <f>Mass_2_2!L43</f>
        <v>0</v>
      </c>
      <c r="X161" s="158" t="e">
        <f t="shared" ca="1" si="104"/>
        <v>#N/A</v>
      </c>
      <c r="Y161" s="169" t="e">
        <f t="shared" ca="1" si="105"/>
        <v>#N/A</v>
      </c>
      <c r="Z161" s="168" t="e">
        <f t="shared" ca="1" si="106"/>
        <v>#DIV/0!</v>
      </c>
      <c r="AA161" s="170">
        <f t="shared" ca="1" si="107"/>
        <v>0</v>
      </c>
      <c r="AB161" s="106">
        <f t="shared" ca="1" si="108"/>
        <v>0</v>
      </c>
      <c r="AD161" s="127">
        <f t="shared" si="109"/>
        <v>0</v>
      </c>
      <c r="AE161" s="82" t="e">
        <f t="shared" ca="1" si="115"/>
        <v>#N/A</v>
      </c>
      <c r="AF161" s="82" t="e">
        <f t="shared" ca="1" si="110"/>
        <v>#N/A</v>
      </c>
      <c r="AG161" s="82" t="e">
        <f t="shared" ca="1" si="111"/>
        <v>#N/A</v>
      </c>
      <c r="AH161" s="155">
        <f t="shared" ca="1" si="112"/>
        <v>0</v>
      </c>
      <c r="AI161" s="155">
        <f t="shared" ca="1" si="113"/>
        <v>0</v>
      </c>
      <c r="AO161" s="108"/>
    </row>
    <row r="162" spans="2:41" ht="18" customHeight="1">
      <c r="B162" s="82">
        <v>38</v>
      </c>
      <c r="C162" s="140" t="e">
        <f t="shared" ca="1" si="89"/>
        <v>#DIV/0!</v>
      </c>
      <c r="D162" s="140">
        <f t="shared" ca="1" si="90"/>
        <v>0</v>
      </c>
      <c r="E162" s="141" t="e">
        <f t="shared" ca="1" si="91"/>
        <v>#DIV/0!</v>
      </c>
      <c r="F162" s="142" t="e">
        <f t="shared" ca="1" si="92"/>
        <v>#N/A</v>
      </c>
      <c r="G162" s="140">
        <f t="shared" si="93"/>
        <v>0</v>
      </c>
      <c r="H162" s="140" t="e">
        <f ca="1">불안정성!T43</f>
        <v>#N/A</v>
      </c>
      <c r="I162" s="142" t="e">
        <f>불안정성!V44</f>
        <v>#DIV/0!</v>
      </c>
      <c r="J162" s="140">
        <f t="shared" si="94"/>
        <v>0</v>
      </c>
      <c r="K162" s="140">
        <f t="shared" si="95"/>
        <v>0</v>
      </c>
      <c r="L162" s="135">
        <f t="shared" si="96"/>
        <v>0</v>
      </c>
      <c r="M162" s="135">
        <f t="shared" si="97"/>
        <v>0</v>
      </c>
      <c r="N162" s="135">
        <f t="shared" ca="1" si="98"/>
        <v>0</v>
      </c>
      <c r="O162" s="135">
        <v>0</v>
      </c>
      <c r="P162" s="142">
        <f t="shared" ca="1" si="99"/>
        <v>0</v>
      </c>
      <c r="Q162" s="141" t="e">
        <f t="shared" ca="1" si="100"/>
        <v>#N/A</v>
      </c>
      <c r="R162" s="143" t="e">
        <f t="shared" ca="1" si="101"/>
        <v>#DIV/0!</v>
      </c>
      <c r="S162" s="82" t="e">
        <f t="shared" ca="1" si="102"/>
        <v>#DIV/0!</v>
      </c>
      <c r="T162" s="82">
        <f t="shared" ca="1" si="114"/>
        <v>2</v>
      </c>
      <c r="U162" s="144" t="e">
        <f t="shared" ca="1" si="103"/>
        <v>#DIV/0!</v>
      </c>
      <c r="V162" s="82">
        <f>Mass_2_2!J44</f>
        <v>0</v>
      </c>
      <c r="W162" s="82">
        <f>Mass_2_2!L44</f>
        <v>0</v>
      </c>
      <c r="X162" s="158" t="e">
        <f t="shared" ca="1" si="104"/>
        <v>#N/A</v>
      </c>
      <c r="Y162" s="169" t="e">
        <f t="shared" ca="1" si="105"/>
        <v>#N/A</v>
      </c>
      <c r="Z162" s="168" t="e">
        <f t="shared" ca="1" si="106"/>
        <v>#DIV/0!</v>
      </c>
      <c r="AA162" s="170">
        <f t="shared" ca="1" si="107"/>
        <v>0</v>
      </c>
      <c r="AB162" s="106">
        <f t="shared" ca="1" si="108"/>
        <v>0</v>
      </c>
      <c r="AD162" s="127">
        <f t="shared" si="109"/>
        <v>0</v>
      </c>
      <c r="AE162" s="82" t="e">
        <f t="shared" ca="1" si="115"/>
        <v>#N/A</v>
      </c>
      <c r="AF162" s="82" t="e">
        <f t="shared" ca="1" si="110"/>
        <v>#N/A</v>
      </c>
      <c r="AG162" s="82" t="e">
        <f t="shared" ca="1" si="111"/>
        <v>#N/A</v>
      </c>
      <c r="AH162" s="155">
        <f t="shared" ca="1" si="112"/>
        <v>0</v>
      </c>
      <c r="AI162" s="155">
        <f t="shared" ca="1" si="113"/>
        <v>0</v>
      </c>
      <c r="AO162" s="108"/>
    </row>
    <row r="163" spans="2:41" ht="18" customHeight="1">
      <c r="B163" s="82">
        <v>38</v>
      </c>
      <c r="C163" s="140" t="e">
        <f t="shared" ca="1" si="89"/>
        <v>#DIV/0!</v>
      </c>
      <c r="D163" s="140">
        <f t="shared" ca="1" si="90"/>
        <v>0</v>
      </c>
      <c r="E163" s="141" t="e">
        <f t="shared" ca="1" si="91"/>
        <v>#DIV/0!</v>
      </c>
      <c r="F163" s="142" t="e">
        <f t="shared" ca="1" si="92"/>
        <v>#N/A</v>
      </c>
      <c r="G163" s="140">
        <f t="shared" si="93"/>
        <v>0</v>
      </c>
      <c r="H163" s="140" t="e">
        <f ca="1">불안정성!T44</f>
        <v>#N/A</v>
      </c>
      <c r="I163" s="142" t="e">
        <f>불안정성!V45</f>
        <v>#DIV/0!</v>
      </c>
      <c r="J163" s="140">
        <f t="shared" si="94"/>
        <v>0</v>
      </c>
      <c r="K163" s="140">
        <f t="shared" si="95"/>
        <v>0</v>
      </c>
      <c r="L163" s="135">
        <f t="shared" si="96"/>
        <v>0</v>
      </c>
      <c r="M163" s="135">
        <f t="shared" si="97"/>
        <v>0</v>
      </c>
      <c r="N163" s="135">
        <f t="shared" ca="1" si="98"/>
        <v>0</v>
      </c>
      <c r="O163" s="135">
        <v>0</v>
      </c>
      <c r="P163" s="142">
        <f t="shared" ca="1" si="99"/>
        <v>0</v>
      </c>
      <c r="Q163" s="141" t="e">
        <f t="shared" ca="1" si="100"/>
        <v>#N/A</v>
      </c>
      <c r="R163" s="143" t="e">
        <f t="shared" ca="1" si="101"/>
        <v>#DIV/0!</v>
      </c>
      <c r="S163" s="82" t="e">
        <f t="shared" ca="1" si="102"/>
        <v>#DIV/0!</v>
      </c>
      <c r="T163" s="82">
        <f t="shared" ca="1" si="114"/>
        <v>2</v>
      </c>
      <c r="U163" s="144" t="e">
        <f t="shared" ca="1" si="103"/>
        <v>#DIV/0!</v>
      </c>
      <c r="V163" s="82">
        <f>Mass_2_2!J45</f>
        <v>0</v>
      </c>
      <c r="W163" s="82">
        <f>Mass_2_2!L45</f>
        <v>0</v>
      </c>
      <c r="X163" s="158" t="e">
        <f t="shared" ca="1" si="104"/>
        <v>#N/A</v>
      </c>
      <c r="Y163" s="169" t="e">
        <f t="shared" ca="1" si="105"/>
        <v>#N/A</v>
      </c>
      <c r="Z163" s="168" t="e">
        <f t="shared" ca="1" si="106"/>
        <v>#DIV/0!</v>
      </c>
      <c r="AA163" s="170">
        <f t="shared" ca="1" si="107"/>
        <v>0</v>
      </c>
      <c r="AB163" s="106">
        <f t="shared" ca="1" si="108"/>
        <v>0</v>
      </c>
      <c r="AD163" s="127">
        <f t="shared" si="109"/>
        <v>0</v>
      </c>
      <c r="AE163" s="82" t="e">
        <f t="shared" ca="1" si="115"/>
        <v>#N/A</v>
      </c>
      <c r="AF163" s="82" t="e">
        <f t="shared" ca="1" si="110"/>
        <v>#N/A</v>
      </c>
      <c r="AG163" s="82" t="e">
        <f t="shared" ca="1" si="111"/>
        <v>#N/A</v>
      </c>
      <c r="AH163" s="155">
        <f t="shared" ca="1" si="112"/>
        <v>0</v>
      </c>
      <c r="AI163" s="155">
        <f t="shared" ca="1" si="113"/>
        <v>0</v>
      </c>
      <c r="AO163" s="108"/>
    </row>
    <row r="164" spans="2:41" ht="18" customHeight="1">
      <c r="B164" s="82">
        <v>38</v>
      </c>
      <c r="C164" s="140" t="e">
        <f t="shared" ca="1" si="89"/>
        <v>#DIV/0!</v>
      </c>
      <c r="D164" s="140">
        <f t="shared" ca="1" si="90"/>
        <v>0</v>
      </c>
      <c r="E164" s="141" t="e">
        <f t="shared" ca="1" si="91"/>
        <v>#DIV/0!</v>
      </c>
      <c r="F164" s="142" t="e">
        <f t="shared" ca="1" si="92"/>
        <v>#N/A</v>
      </c>
      <c r="G164" s="140">
        <f t="shared" si="93"/>
        <v>0</v>
      </c>
      <c r="H164" s="140" t="e">
        <f ca="1">불안정성!T45</f>
        <v>#N/A</v>
      </c>
      <c r="I164" s="142" t="e">
        <f>불안정성!V46</f>
        <v>#DIV/0!</v>
      </c>
      <c r="J164" s="140">
        <f t="shared" si="94"/>
        <v>0</v>
      </c>
      <c r="K164" s="140">
        <f t="shared" si="95"/>
        <v>0</v>
      </c>
      <c r="L164" s="135">
        <f t="shared" si="96"/>
        <v>0</v>
      </c>
      <c r="M164" s="135">
        <f t="shared" si="97"/>
        <v>0</v>
      </c>
      <c r="N164" s="135">
        <f t="shared" ca="1" si="98"/>
        <v>0</v>
      </c>
      <c r="O164" s="135">
        <v>0</v>
      </c>
      <c r="P164" s="142">
        <f t="shared" ca="1" si="99"/>
        <v>0</v>
      </c>
      <c r="Q164" s="141" t="e">
        <f t="shared" ca="1" si="100"/>
        <v>#N/A</v>
      </c>
      <c r="R164" s="143" t="e">
        <f t="shared" ca="1" si="101"/>
        <v>#DIV/0!</v>
      </c>
      <c r="S164" s="82" t="e">
        <f t="shared" ca="1" si="102"/>
        <v>#DIV/0!</v>
      </c>
      <c r="T164" s="82">
        <f t="shared" ca="1" si="114"/>
        <v>2</v>
      </c>
      <c r="U164" s="144" t="e">
        <f t="shared" ca="1" si="103"/>
        <v>#DIV/0!</v>
      </c>
      <c r="V164" s="82">
        <f>Mass_2_2!J46</f>
        <v>0</v>
      </c>
      <c r="W164" s="82">
        <f>Mass_2_2!L46</f>
        <v>0</v>
      </c>
      <c r="X164" s="158" t="e">
        <f t="shared" ca="1" si="104"/>
        <v>#N/A</v>
      </c>
      <c r="Y164" s="169" t="e">
        <f t="shared" ca="1" si="105"/>
        <v>#N/A</v>
      </c>
      <c r="Z164" s="168" t="e">
        <f t="shared" ca="1" si="106"/>
        <v>#DIV/0!</v>
      </c>
      <c r="AA164" s="170">
        <f t="shared" ca="1" si="107"/>
        <v>0</v>
      </c>
      <c r="AB164" s="106">
        <f t="shared" ca="1" si="108"/>
        <v>0</v>
      </c>
      <c r="AD164" s="127">
        <f t="shared" si="109"/>
        <v>0</v>
      </c>
      <c r="AE164" s="82" t="e">
        <f t="shared" ca="1" si="115"/>
        <v>#N/A</v>
      </c>
      <c r="AF164" s="82" t="e">
        <f t="shared" ca="1" si="110"/>
        <v>#N/A</v>
      </c>
      <c r="AG164" s="82" t="e">
        <f t="shared" ca="1" si="111"/>
        <v>#N/A</v>
      </c>
      <c r="AH164" s="155">
        <f t="shared" ca="1" si="112"/>
        <v>0</v>
      </c>
      <c r="AI164" s="155">
        <f t="shared" ca="1" si="113"/>
        <v>0</v>
      </c>
      <c r="AO164" s="108"/>
    </row>
    <row r="165" spans="2:41" ht="18" customHeight="1">
      <c r="B165" s="82">
        <v>38</v>
      </c>
      <c r="C165" s="140" t="e">
        <f t="shared" ca="1" si="89"/>
        <v>#DIV/0!</v>
      </c>
      <c r="D165" s="140">
        <f t="shared" ca="1" si="90"/>
        <v>0</v>
      </c>
      <c r="E165" s="141" t="e">
        <f t="shared" ca="1" si="91"/>
        <v>#DIV/0!</v>
      </c>
      <c r="F165" s="142" t="e">
        <f t="shared" ca="1" si="92"/>
        <v>#N/A</v>
      </c>
      <c r="G165" s="140">
        <f t="shared" si="93"/>
        <v>0</v>
      </c>
      <c r="H165" s="140" t="e">
        <f ca="1">불안정성!T46</f>
        <v>#N/A</v>
      </c>
      <c r="I165" s="142" t="e">
        <f>불안정성!V47</f>
        <v>#DIV/0!</v>
      </c>
      <c r="J165" s="140">
        <f t="shared" si="94"/>
        <v>0</v>
      </c>
      <c r="K165" s="140">
        <f t="shared" si="95"/>
        <v>0</v>
      </c>
      <c r="L165" s="135">
        <f t="shared" si="96"/>
        <v>0</v>
      </c>
      <c r="M165" s="135">
        <f t="shared" si="97"/>
        <v>0</v>
      </c>
      <c r="N165" s="135">
        <f t="shared" ca="1" si="98"/>
        <v>0</v>
      </c>
      <c r="O165" s="135">
        <v>0</v>
      </c>
      <c r="P165" s="142">
        <f t="shared" ca="1" si="99"/>
        <v>0</v>
      </c>
      <c r="Q165" s="141" t="e">
        <f t="shared" ca="1" si="100"/>
        <v>#N/A</v>
      </c>
      <c r="R165" s="143" t="e">
        <f t="shared" ca="1" si="101"/>
        <v>#DIV/0!</v>
      </c>
      <c r="S165" s="82" t="e">
        <f t="shared" ca="1" si="102"/>
        <v>#DIV/0!</v>
      </c>
      <c r="T165" s="82">
        <f t="shared" ca="1" si="114"/>
        <v>2</v>
      </c>
      <c r="U165" s="144" t="e">
        <f t="shared" ca="1" si="103"/>
        <v>#DIV/0!</v>
      </c>
      <c r="V165" s="82">
        <f>Mass_2_2!J47</f>
        <v>0</v>
      </c>
      <c r="W165" s="82">
        <f>Mass_2_2!L47</f>
        <v>0</v>
      </c>
      <c r="X165" s="158" t="e">
        <f t="shared" ca="1" si="104"/>
        <v>#N/A</v>
      </c>
      <c r="Y165" s="169" t="e">
        <f t="shared" ca="1" si="105"/>
        <v>#N/A</v>
      </c>
      <c r="Z165" s="168" t="e">
        <f t="shared" ca="1" si="106"/>
        <v>#DIV/0!</v>
      </c>
      <c r="AA165" s="170">
        <f t="shared" ca="1" si="107"/>
        <v>0</v>
      </c>
      <c r="AB165" s="106">
        <f t="shared" ca="1" si="108"/>
        <v>0</v>
      </c>
      <c r="AD165" s="127">
        <f t="shared" si="109"/>
        <v>0</v>
      </c>
      <c r="AE165" s="82" t="e">
        <f t="shared" ca="1" si="115"/>
        <v>#N/A</v>
      </c>
      <c r="AF165" s="82" t="e">
        <f t="shared" ca="1" si="110"/>
        <v>#N/A</v>
      </c>
      <c r="AG165" s="82" t="e">
        <f t="shared" ca="1" si="111"/>
        <v>#N/A</v>
      </c>
      <c r="AH165" s="155">
        <f t="shared" ca="1" si="112"/>
        <v>0</v>
      </c>
      <c r="AI165" s="155">
        <f t="shared" ca="1" si="113"/>
        <v>0</v>
      </c>
      <c r="AO165" s="108"/>
    </row>
    <row r="166" spans="2:41" ht="18" customHeight="1">
      <c r="B166" s="82">
        <v>38</v>
      </c>
      <c r="C166" s="140" t="e">
        <f t="shared" ca="1" si="89"/>
        <v>#DIV/0!</v>
      </c>
      <c r="D166" s="140">
        <f t="shared" ca="1" si="90"/>
        <v>0</v>
      </c>
      <c r="E166" s="141" t="e">
        <f t="shared" ca="1" si="91"/>
        <v>#DIV/0!</v>
      </c>
      <c r="F166" s="142" t="e">
        <f t="shared" ca="1" si="92"/>
        <v>#N/A</v>
      </c>
      <c r="G166" s="140">
        <f t="shared" si="93"/>
        <v>0</v>
      </c>
      <c r="H166" s="140" t="e">
        <f ca="1">불안정성!T47</f>
        <v>#N/A</v>
      </c>
      <c r="I166" s="142" t="e">
        <f>불안정성!V48</f>
        <v>#DIV/0!</v>
      </c>
      <c r="J166" s="140">
        <f t="shared" si="94"/>
        <v>0</v>
      </c>
      <c r="K166" s="140">
        <f t="shared" si="95"/>
        <v>0</v>
      </c>
      <c r="L166" s="135">
        <f t="shared" si="96"/>
        <v>0</v>
      </c>
      <c r="M166" s="135">
        <f t="shared" si="97"/>
        <v>0</v>
      </c>
      <c r="N166" s="135">
        <f t="shared" ca="1" si="98"/>
        <v>0</v>
      </c>
      <c r="O166" s="135">
        <v>0</v>
      </c>
      <c r="P166" s="142">
        <f t="shared" ca="1" si="99"/>
        <v>0</v>
      </c>
      <c r="Q166" s="141" t="e">
        <f t="shared" ca="1" si="100"/>
        <v>#N/A</v>
      </c>
      <c r="R166" s="143" t="e">
        <f t="shared" ca="1" si="101"/>
        <v>#DIV/0!</v>
      </c>
      <c r="S166" s="82" t="e">
        <f t="shared" ca="1" si="102"/>
        <v>#DIV/0!</v>
      </c>
      <c r="T166" s="82">
        <f t="shared" ca="1" si="114"/>
        <v>2</v>
      </c>
      <c r="U166" s="144" t="e">
        <f t="shared" ca="1" si="103"/>
        <v>#DIV/0!</v>
      </c>
      <c r="V166" s="82">
        <f>Mass_2_2!J48</f>
        <v>0</v>
      </c>
      <c r="W166" s="82">
        <f>Mass_2_2!L48</f>
        <v>0</v>
      </c>
      <c r="X166" s="158" t="e">
        <f t="shared" ca="1" si="104"/>
        <v>#N/A</v>
      </c>
      <c r="Y166" s="169" t="e">
        <f t="shared" ca="1" si="105"/>
        <v>#N/A</v>
      </c>
      <c r="Z166" s="168" t="e">
        <f t="shared" ca="1" si="106"/>
        <v>#DIV/0!</v>
      </c>
      <c r="AA166" s="170">
        <f t="shared" ca="1" si="107"/>
        <v>0</v>
      </c>
      <c r="AB166" s="106">
        <f t="shared" ca="1" si="108"/>
        <v>0</v>
      </c>
      <c r="AD166" s="127">
        <f t="shared" si="109"/>
        <v>0</v>
      </c>
      <c r="AE166" s="82" t="e">
        <f t="shared" ca="1" si="115"/>
        <v>#N/A</v>
      </c>
      <c r="AF166" s="82" t="e">
        <f t="shared" ca="1" si="110"/>
        <v>#N/A</v>
      </c>
      <c r="AG166" s="82" t="e">
        <f t="shared" ca="1" si="111"/>
        <v>#N/A</v>
      </c>
      <c r="AH166" s="155">
        <f t="shared" ca="1" si="112"/>
        <v>0</v>
      </c>
      <c r="AI166" s="155">
        <f t="shared" ca="1" si="113"/>
        <v>0</v>
      </c>
      <c r="AO166" s="108"/>
    </row>
    <row r="167" spans="2:41" ht="18" customHeight="1">
      <c r="B167" s="82">
        <v>38</v>
      </c>
      <c r="C167" s="140" t="e">
        <f t="shared" ca="1" si="89"/>
        <v>#DIV/0!</v>
      </c>
      <c r="D167" s="140">
        <f t="shared" ca="1" si="90"/>
        <v>0</v>
      </c>
      <c r="E167" s="141" t="e">
        <f t="shared" ca="1" si="91"/>
        <v>#DIV/0!</v>
      </c>
      <c r="F167" s="142" t="e">
        <f t="shared" ca="1" si="92"/>
        <v>#N/A</v>
      </c>
      <c r="G167" s="140">
        <f t="shared" si="93"/>
        <v>0</v>
      </c>
      <c r="H167" s="140" t="e">
        <f ca="1">불안정성!T48</f>
        <v>#N/A</v>
      </c>
      <c r="I167" s="142" t="e">
        <f>불안정성!V49</f>
        <v>#DIV/0!</v>
      </c>
      <c r="J167" s="140">
        <f t="shared" si="94"/>
        <v>0</v>
      </c>
      <c r="K167" s="140">
        <f t="shared" si="95"/>
        <v>0</v>
      </c>
      <c r="L167" s="135">
        <f t="shared" si="96"/>
        <v>0</v>
      </c>
      <c r="M167" s="135">
        <f t="shared" si="97"/>
        <v>0</v>
      </c>
      <c r="N167" s="135">
        <f t="shared" ca="1" si="98"/>
        <v>0</v>
      </c>
      <c r="O167" s="135">
        <v>0</v>
      </c>
      <c r="P167" s="142">
        <f t="shared" ca="1" si="99"/>
        <v>0</v>
      </c>
      <c r="Q167" s="141" t="e">
        <f t="shared" ca="1" si="100"/>
        <v>#N/A</v>
      </c>
      <c r="R167" s="143" t="e">
        <f t="shared" ca="1" si="101"/>
        <v>#DIV/0!</v>
      </c>
      <c r="S167" s="82" t="e">
        <f t="shared" ca="1" si="102"/>
        <v>#DIV/0!</v>
      </c>
      <c r="T167" s="82">
        <f t="shared" ca="1" si="114"/>
        <v>2</v>
      </c>
      <c r="U167" s="144" t="e">
        <f t="shared" ca="1" si="103"/>
        <v>#DIV/0!</v>
      </c>
      <c r="V167" s="82">
        <f>Mass_2_2!J49</f>
        <v>0</v>
      </c>
      <c r="W167" s="82">
        <f>Mass_2_2!L49</f>
        <v>0</v>
      </c>
      <c r="X167" s="158" t="e">
        <f t="shared" ca="1" si="104"/>
        <v>#N/A</v>
      </c>
      <c r="Y167" s="169" t="e">
        <f t="shared" ca="1" si="105"/>
        <v>#N/A</v>
      </c>
      <c r="Z167" s="168" t="e">
        <f t="shared" ca="1" si="106"/>
        <v>#DIV/0!</v>
      </c>
      <c r="AA167" s="170">
        <f t="shared" ca="1" si="107"/>
        <v>0</v>
      </c>
      <c r="AB167" s="106">
        <f t="shared" ca="1" si="108"/>
        <v>0</v>
      </c>
      <c r="AD167" s="127">
        <f t="shared" si="109"/>
        <v>0</v>
      </c>
      <c r="AE167" s="82" t="e">
        <f t="shared" ca="1" si="115"/>
        <v>#N/A</v>
      </c>
      <c r="AF167" s="82" t="e">
        <f t="shared" ca="1" si="110"/>
        <v>#N/A</v>
      </c>
      <c r="AG167" s="82" t="e">
        <f t="shared" ca="1" si="111"/>
        <v>#N/A</v>
      </c>
      <c r="AH167" s="155">
        <f t="shared" ca="1" si="112"/>
        <v>0</v>
      </c>
      <c r="AI167" s="155">
        <f t="shared" ca="1" si="113"/>
        <v>0</v>
      </c>
      <c r="AO167" s="108"/>
    </row>
    <row r="168" spans="2:41" ht="18" customHeight="1">
      <c r="B168" s="82">
        <v>38</v>
      </c>
      <c r="C168" s="140" t="e">
        <f t="shared" ca="1" si="89"/>
        <v>#DIV/0!</v>
      </c>
      <c r="D168" s="140">
        <f t="shared" ca="1" si="90"/>
        <v>0</v>
      </c>
      <c r="E168" s="141" t="e">
        <f t="shared" ca="1" si="91"/>
        <v>#DIV/0!</v>
      </c>
      <c r="F168" s="142" t="e">
        <f t="shared" ca="1" si="92"/>
        <v>#N/A</v>
      </c>
      <c r="G168" s="140">
        <f t="shared" si="93"/>
        <v>0</v>
      </c>
      <c r="H168" s="140" t="e">
        <f ca="1">불안정성!T49</f>
        <v>#N/A</v>
      </c>
      <c r="I168" s="142" t="e">
        <f>불안정성!V50</f>
        <v>#DIV/0!</v>
      </c>
      <c r="J168" s="140">
        <f t="shared" si="94"/>
        <v>0</v>
      </c>
      <c r="K168" s="140">
        <f t="shared" si="95"/>
        <v>0</v>
      </c>
      <c r="L168" s="135">
        <f t="shared" si="96"/>
        <v>0</v>
      </c>
      <c r="M168" s="135">
        <f t="shared" si="97"/>
        <v>0</v>
      </c>
      <c r="N168" s="135">
        <f t="shared" ca="1" si="98"/>
        <v>0</v>
      </c>
      <c r="O168" s="135">
        <v>0</v>
      </c>
      <c r="P168" s="142">
        <f t="shared" ca="1" si="99"/>
        <v>0</v>
      </c>
      <c r="Q168" s="141" t="e">
        <f t="shared" ca="1" si="100"/>
        <v>#N/A</v>
      </c>
      <c r="R168" s="143" t="e">
        <f t="shared" ca="1" si="101"/>
        <v>#DIV/0!</v>
      </c>
      <c r="S168" s="82" t="e">
        <f t="shared" ca="1" si="102"/>
        <v>#DIV/0!</v>
      </c>
      <c r="T168" s="82">
        <f t="shared" ca="1" si="114"/>
        <v>2</v>
      </c>
      <c r="U168" s="144" t="e">
        <f t="shared" ca="1" si="103"/>
        <v>#DIV/0!</v>
      </c>
      <c r="V168" s="82">
        <f>Mass_2_2!J50</f>
        <v>0</v>
      </c>
      <c r="W168" s="82">
        <f>Mass_2_2!L50</f>
        <v>0</v>
      </c>
      <c r="X168" s="158" t="e">
        <f t="shared" ca="1" si="104"/>
        <v>#N/A</v>
      </c>
      <c r="Y168" s="169" t="e">
        <f t="shared" ca="1" si="105"/>
        <v>#N/A</v>
      </c>
      <c r="Z168" s="168" t="e">
        <f t="shared" ca="1" si="106"/>
        <v>#DIV/0!</v>
      </c>
      <c r="AA168" s="170">
        <f t="shared" ca="1" si="107"/>
        <v>0</v>
      </c>
      <c r="AB168" s="106">
        <f t="shared" ca="1" si="108"/>
        <v>0</v>
      </c>
      <c r="AD168" s="127">
        <f t="shared" si="109"/>
        <v>0</v>
      </c>
      <c r="AE168" s="82" t="e">
        <f t="shared" ca="1" si="115"/>
        <v>#N/A</v>
      </c>
      <c r="AF168" s="82" t="e">
        <f t="shared" ca="1" si="110"/>
        <v>#N/A</v>
      </c>
      <c r="AG168" s="82" t="e">
        <f t="shared" ca="1" si="111"/>
        <v>#N/A</v>
      </c>
      <c r="AH168" s="155">
        <f t="shared" ca="1" si="112"/>
        <v>0</v>
      </c>
      <c r="AI168" s="155">
        <f t="shared" ca="1" si="113"/>
        <v>0</v>
      </c>
      <c r="AO168" s="108"/>
    </row>
    <row r="169" spans="2:41" ht="18" customHeight="1">
      <c r="B169" s="82">
        <v>38</v>
      </c>
      <c r="C169" s="140" t="e">
        <f t="shared" ca="1" si="89"/>
        <v>#DIV/0!</v>
      </c>
      <c r="D169" s="140">
        <f t="shared" ca="1" si="90"/>
        <v>0</v>
      </c>
      <c r="E169" s="141" t="e">
        <f t="shared" ca="1" si="91"/>
        <v>#DIV/0!</v>
      </c>
      <c r="F169" s="142" t="e">
        <f t="shared" ca="1" si="92"/>
        <v>#N/A</v>
      </c>
      <c r="G169" s="140">
        <f t="shared" si="93"/>
        <v>0</v>
      </c>
      <c r="H169" s="140" t="e">
        <f ca="1">불안정성!T50</f>
        <v>#N/A</v>
      </c>
      <c r="I169" s="142" t="e">
        <f>불안정성!V51</f>
        <v>#DIV/0!</v>
      </c>
      <c r="J169" s="140">
        <f t="shared" si="94"/>
        <v>0</v>
      </c>
      <c r="K169" s="140">
        <f t="shared" si="95"/>
        <v>0</v>
      </c>
      <c r="L169" s="135">
        <f t="shared" si="96"/>
        <v>0</v>
      </c>
      <c r="M169" s="135">
        <f t="shared" si="97"/>
        <v>0</v>
      </c>
      <c r="N169" s="135">
        <f t="shared" ca="1" si="98"/>
        <v>0</v>
      </c>
      <c r="O169" s="135">
        <v>0</v>
      </c>
      <c r="P169" s="142">
        <f t="shared" ca="1" si="99"/>
        <v>0</v>
      </c>
      <c r="Q169" s="141" t="e">
        <f t="shared" ca="1" si="100"/>
        <v>#N/A</v>
      </c>
      <c r="R169" s="143" t="e">
        <f t="shared" ca="1" si="101"/>
        <v>#DIV/0!</v>
      </c>
      <c r="S169" s="82" t="e">
        <f t="shared" ca="1" si="102"/>
        <v>#DIV/0!</v>
      </c>
      <c r="T169" s="82">
        <f t="shared" ca="1" si="114"/>
        <v>2</v>
      </c>
      <c r="U169" s="144" t="e">
        <f t="shared" ca="1" si="103"/>
        <v>#DIV/0!</v>
      </c>
      <c r="V169" s="82">
        <f>Mass_2_2!J51</f>
        <v>0</v>
      </c>
      <c r="W169" s="82">
        <f>Mass_2_2!L51</f>
        <v>0</v>
      </c>
      <c r="X169" s="158" t="e">
        <f t="shared" ca="1" si="104"/>
        <v>#N/A</v>
      </c>
      <c r="Y169" s="169" t="e">
        <f t="shared" ca="1" si="105"/>
        <v>#N/A</v>
      </c>
      <c r="Z169" s="168" t="e">
        <f t="shared" ca="1" si="106"/>
        <v>#DIV/0!</v>
      </c>
      <c r="AA169" s="170">
        <f t="shared" ca="1" si="107"/>
        <v>0</v>
      </c>
      <c r="AB169" s="106">
        <f t="shared" ca="1" si="108"/>
        <v>0</v>
      </c>
      <c r="AD169" s="127">
        <f t="shared" si="109"/>
        <v>0</v>
      </c>
      <c r="AE169" s="82" t="e">
        <f t="shared" ca="1" si="115"/>
        <v>#N/A</v>
      </c>
      <c r="AF169" s="82" t="e">
        <f t="shared" ca="1" si="110"/>
        <v>#N/A</v>
      </c>
      <c r="AG169" s="82" t="e">
        <f t="shared" ca="1" si="111"/>
        <v>#N/A</v>
      </c>
      <c r="AH169" s="155">
        <f t="shared" ca="1" si="112"/>
        <v>0</v>
      </c>
      <c r="AI169" s="155">
        <f t="shared" ca="1" si="113"/>
        <v>0</v>
      </c>
      <c r="AO169" s="108"/>
    </row>
    <row r="170" spans="2:41" ht="18" customHeight="1">
      <c r="B170" s="82">
        <v>38</v>
      </c>
      <c r="C170" s="140" t="e">
        <f t="shared" ca="1" si="89"/>
        <v>#DIV/0!</v>
      </c>
      <c r="D170" s="140">
        <f t="shared" ca="1" si="90"/>
        <v>0</v>
      </c>
      <c r="E170" s="141" t="e">
        <f t="shared" ca="1" si="91"/>
        <v>#DIV/0!</v>
      </c>
      <c r="F170" s="142" t="e">
        <f t="shared" ca="1" si="92"/>
        <v>#N/A</v>
      </c>
      <c r="G170" s="140">
        <f t="shared" si="93"/>
        <v>0</v>
      </c>
      <c r="H170" s="140" t="e">
        <f ca="1">불안정성!T51</f>
        <v>#N/A</v>
      </c>
      <c r="I170" s="142" t="e">
        <f>불안정성!V52</f>
        <v>#DIV/0!</v>
      </c>
      <c r="J170" s="140">
        <f t="shared" si="94"/>
        <v>0</v>
      </c>
      <c r="K170" s="140">
        <f t="shared" si="95"/>
        <v>0</v>
      </c>
      <c r="L170" s="135">
        <f t="shared" si="96"/>
        <v>0</v>
      </c>
      <c r="M170" s="135">
        <f t="shared" si="97"/>
        <v>0</v>
      </c>
      <c r="N170" s="135">
        <f t="shared" ca="1" si="98"/>
        <v>0</v>
      </c>
      <c r="O170" s="135">
        <v>0</v>
      </c>
      <c r="P170" s="142">
        <f t="shared" ca="1" si="99"/>
        <v>0</v>
      </c>
      <c r="Q170" s="141" t="e">
        <f t="shared" ca="1" si="100"/>
        <v>#N/A</v>
      </c>
      <c r="R170" s="143" t="e">
        <f t="shared" ca="1" si="101"/>
        <v>#DIV/0!</v>
      </c>
      <c r="S170" s="82" t="e">
        <f t="shared" ca="1" si="102"/>
        <v>#DIV/0!</v>
      </c>
      <c r="T170" s="82">
        <f t="shared" ca="1" si="114"/>
        <v>2</v>
      </c>
      <c r="U170" s="144" t="e">
        <f t="shared" ca="1" si="103"/>
        <v>#DIV/0!</v>
      </c>
      <c r="V170" s="82">
        <f>Mass_2_2!J52</f>
        <v>0</v>
      </c>
      <c r="W170" s="82">
        <f>Mass_2_2!L52</f>
        <v>0</v>
      </c>
      <c r="X170" s="158" t="e">
        <f t="shared" ca="1" si="104"/>
        <v>#N/A</v>
      </c>
      <c r="Y170" s="169" t="e">
        <f t="shared" ca="1" si="105"/>
        <v>#N/A</v>
      </c>
      <c r="Z170" s="168" t="e">
        <f t="shared" ca="1" si="106"/>
        <v>#DIV/0!</v>
      </c>
      <c r="AA170" s="170">
        <f t="shared" ca="1" si="107"/>
        <v>0</v>
      </c>
      <c r="AB170" s="106">
        <f t="shared" ca="1" si="108"/>
        <v>0</v>
      </c>
      <c r="AD170" s="127">
        <f t="shared" si="109"/>
        <v>0</v>
      </c>
      <c r="AE170" s="82" t="e">
        <f t="shared" ca="1" si="115"/>
        <v>#N/A</v>
      </c>
      <c r="AF170" s="82" t="e">
        <f t="shared" ca="1" si="110"/>
        <v>#N/A</v>
      </c>
      <c r="AG170" s="82" t="e">
        <f t="shared" ca="1" si="111"/>
        <v>#N/A</v>
      </c>
      <c r="AH170" s="155">
        <f t="shared" ca="1" si="112"/>
        <v>0</v>
      </c>
      <c r="AI170" s="155">
        <f t="shared" ca="1" si="113"/>
        <v>0</v>
      </c>
      <c r="AO170" s="108"/>
    </row>
    <row r="171" spans="2:41" ht="18" customHeight="1">
      <c r="B171" s="82">
        <v>38</v>
      </c>
      <c r="C171" s="140" t="e">
        <f t="shared" ca="1" si="89"/>
        <v>#DIV/0!</v>
      </c>
      <c r="D171" s="140">
        <f t="shared" ca="1" si="90"/>
        <v>0</v>
      </c>
      <c r="E171" s="141" t="e">
        <f t="shared" ca="1" si="91"/>
        <v>#DIV/0!</v>
      </c>
      <c r="F171" s="142" t="e">
        <f t="shared" ca="1" si="92"/>
        <v>#N/A</v>
      </c>
      <c r="G171" s="140">
        <f t="shared" si="93"/>
        <v>0</v>
      </c>
      <c r="H171" s="140" t="e">
        <f ca="1">불안정성!T52</f>
        <v>#N/A</v>
      </c>
      <c r="I171" s="142" t="e">
        <f>불안정성!V53</f>
        <v>#DIV/0!</v>
      </c>
      <c r="J171" s="140">
        <f t="shared" si="94"/>
        <v>0</v>
      </c>
      <c r="K171" s="140">
        <f t="shared" si="95"/>
        <v>0</v>
      </c>
      <c r="L171" s="135">
        <f t="shared" si="96"/>
        <v>0</v>
      </c>
      <c r="M171" s="135">
        <f t="shared" si="97"/>
        <v>0</v>
      </c>
      <c r="N171" s="135">
        <f t="shared" ca="1" si="98"/>
        <v>0</v>
      </c>
      <c r="O171" s="135">
        <v>0</v>
      </c>
      <c r="P171" s="142">
        <f t="shared" ca="1" si="99"/>
        <v>0</v>
      </c>
      <c r="Q171" s="141" t="e">
        <f t="shared" ca="1" si="100"/>
        <v>#N/A</v>
      </c>
      <c r="R171" s="143" t="e">
        <f t="shared" ca="1" si="101"/>
        <v>#DIV/0!</v>
      </c>
      <c r="S171" s="82" t="e">
        <f t="shared" ca="1" si="102"/>
        <v>#DIV/0!</v>
      </c>
      <c r="T171" s="82">
        <f t="shared" ca="1" si="114"/>
        <v>2</v>
      </c>
      <c r="U171" s="144" t="e">
        <f t="shared" ca="1" si="103"/>
        <v>#DIV/0!</v>
      </c>
      <c r="V171" s="82">
        <f>Mass_2_2!J53</f>
        <v>0</v>
      </c>
      <c r="W171" s="82">
        <f>Mass_2_2!L53</f>
        <v>0</v>
      </c>
      <c r="X171" s="158" t="e">
        <f t="shared" ca="1" si="104"/>
        <v>#N/A</v>
      </c>
      <c r="Y171" s="169" t="e">
        <f t="shared" ca="1" si="105"/>
        <v>#N/A</v>
      </c>
      <c r="Z171" s="168" t="e">
        <f t="shared" ca="1" si="106"/>
        <v>#DIV/0!</v>
      </c>
      <c r="AA171" s="170">
        <f t="shared" ca="1" si="107"/>
        <v>0</v>
      </c>
      <c r="AB171" s="106">
        <f t="shared" ca="1" si="108"/>
        <v>0</v>
      </c>
      <c r="AD171" s="127">
        <f t="shared" si="109"/>
        <v>0</v>
      </c>
      <c r="AE171" s="82" t="e">
        <f t="shared" ca="1" si="115"/>
        <v>#N/A</v>
      </c>
      <c r="AF171" s="82" t="e">
        <f t="shared" ca="1" si="110"/>
        <v>#N/A</v>
      </c>
      <c r="AG171" s="82" t="e">
        <f t="shared" ca="1" si="111"/>
        <v>#N/A</v>
      </c>
      <c r="AH171" s="155">
        <f t="shared" ca="1" si="112"/>
        <v>0</v>
      </c>
      <c r="AI171" s="155">
        <f t="shared" ca="1" si="113"/>
        <v>0</v>
      </c>
      <c r="AO171" s="108"/>
    </row>
    <row r="172" spans="2:41" ht="18" customHeight="1">
      <c r="B172" s="82">
        <v>38</v>
      </c>
      <c r="C172" s="140" t="e">
        <f t="shared" ca="1" si="89"/>
        <v>#DIV/0!</v>
      </c>
      <c r="D172" s="140">
        <f t="shared" ca="1" si="90"/>
        <v>0</v>
      </c>
      <c r="E172" s="141" t="e">
        <f t="shared" ca="1" si="91"/>
        <v>#DIV/0!</v>
      </c>
      <c r="F172" s="142" t="e">
        <f t="shared" ca="1" si="92"/>
        <v>#N/A</v>
      </c>
      <c r="G172" s="140">
        <f t="shared" si="93"/>
        <v>0</v>
      </c>
      <c r="H172" s="140" t="e">
        <f ca="1">불안정성!T53</f>
        <v>#N/A</v>
      </c>
      <c r="I172" s="142" t="e">
        <f>불안정성!V54</f>
        <v>#DIV/0!</v>
      </c>
      <c r="J172" s="140">
        <f t="shared" si="94"/>
        <v>0</v>
      </c>
      <c r="K172" s="140">
        <f t="shared" si="95"/>
        <v>0</v>
      </c>
      <c r="L172" s="135">
        <f t="shared" si="96"/>
        <v>0</v>
      </c>
      <c r="M172" s="135">
        <f t="shared" si="97"/>
        <v>0</v>
      </c>
      <c r="N172" s="135">
        <f t="shared" ca="1" si="98"/>
        <v>0</v>
      </c>
      <c r="O172" s="135">
        <v>0</v>
      </c>
      <c r="P172" s="142">
        <f t="shared" ca="1" si="99"/>
        <v>0</v>
      </c>
      <c r="Q172" s="141" t="e">
        <f t="shared" ca="1" si="100"/>
        <v>#N/A</v>
      </c>
      <c r="R172" s="143" t="e">
        <f t="shared" ca="1" si="101"/>
        <v>#DIV/0!</v>
      </c>
      <c r="S172" s="82" t="e">
        <f t="shared" ca="1" si="102"/>
        <v>#DIV/0!</v>
      </c>
      <c r="T172" s="82">
        <f t="shared" ca="1" si="114"/>
        <v>2</v>
      </c>
      <c r="U172" s="144" t="e">
        <f t="shared" ca="1" si="103"/>
        <v>#DIV/0!</v>
      </c>
      <c r="V172" s="82">
        <f>Mass_2_2!J54</f>
        <v>0</v>
      </c>
      <c r="W172" s="82">
        <f>Mass_2_2!L54</f>
        <v>0</v>
      </c>
      <c r="X172" s="158" t="e">
        <f t="shared" ca="1" si="104"/>
        <v>#N/A</v>
      </c>
      <c r="Y172" s="169" t="e">
        <f t="shared" ca="1" si="105"/>
        <v>#N/A</v>
      </c>
      <c r="Z172" s="168" t="e">
        <f t="shared" ca="1" si="106"/>
        <v>#DIV/0!</v>
      </c>
      <c r="AA172" s="170">
        <f t="shared" ca="1" si="107"/>
        <v>0</v>
      </c>
      <c r="AB172" s="106">
        <f t="shared" ca="1" si="108"/>
        <v>0</v>
      </c>
      <c r="AD172" s="127">
        <f t="shared" si="109"/>
        <v>0</v>
      </c>
      <c r="AE172" s="82" t="e">
        <f t="shared" ca="1" si="115"/>
        <v>#N/A</v>
      </c>
      <c r="AF172" s="82" t="e">
        <f t="shared" ca="1" si="110"/>
        <v>#N/A</v>
      </c>
      <c r="AG172" s="82" t="e">
        <f t="shared" ca="1" si="111"/>
        <v>#N/A</v>
      </c>
      <c r="AH172" s="155">
        <f t="shared" ca="1" si="112"/>
        <v>0</v>
      </c>
      <c r="AI172" s="155">
        <f t="shared" ca="1" si="113"/>
        <v>0</v>
      </c>
      <c r="AO172" s="108"/>
    </row>
    <row r="173" spans="2:41" ht="18" customHeight="1">
      <c r="B173" s="82">
        <v>38</v>
      </c>
      <c r="C173" s="140" t="e">
        <f t="shared" ca="1" si="89"/>
        <v>#DIV/0!</v>
      </c>
      <c r="D173" s="140">
        <f t="shared" ca="1" si="90"/>
        <v>0</v>
      </c>
      <c r="E173" s="141" t="e">
        <f t="shared" ca="1" si="91"/>
        <v>#DIV/0!</v>
      </c>
      <c r="F173" s="142" t="e">
        <f t="shared" ca="1" si="92"/>
        <v>#N/A</v>
      </c>
      <c r="G173" s="140">
        <f t="shared" si="93"/>
        <v>0</v>
      </c>
      <c r="H173" s="140" t="e">
        <f ca="1">불안정성!T54</f>
        <v>#N/A</v>
      </c>
      <c r="I173" s="142" t="e">
        <f>불안정성!V55</f>
        <v>#DIV/0!</v>
      </c>
      <c r="J173" s="140">
        <f t="shared" si="94"/>
        <v>0</v>
      </c>
      <c r="K173" s="140">
        <f t="shared" si="95"/>
        <v>0</v>
      </c>
      <c r="L173" s="135">
        <f t="shared" si="96"/>
        <v>0</v>
      </c>
      <c r="M173" s="135">
        <f t="shared" si="97"/>
        <v>0</v>
      </c>
      <c r="N173" s="135">
        <f t="shared" ca="1" si="98"/>
        <v>0</v>
      </c>
      <c r="O173" s="135">
        <v>0</v>
      </c>
      <c r="P173" s="142">
        <f t="shared" ca="1" si="99"/>
        <v>0</v>
      </c>
      <c r="Q173" s="141" t="e">
        <f t="shared" ca="1" si="100"/>
        <v>#N/A</v>
      </c>
      <c r="R173" s="143" t="e">
        <f t="shared" ca="1" si="101"/>
        <v>#DIV/0!</v>
      </c>
      <c r="S173" s="82" t="e">
        <f t="shared" ca="1" si="102"/>
        <v>#DIV/0!</v>
      </c>
      <c r="T173" s="82">
        <f t="shared" ca="1" si="114"/>
        <v>2</v>
      </c>
      <c r="U173" s="144" t="e">
        <f t="shared" ca="1" si="103"/>
        <v>#DIV/0!</v>
      </c>
      <c r="V173" s="82">
        <f>Mass_2_2!J55</f>
        <v>0</v>
      </c>
      <c r="W173" s="82">
        <f>Mass_2_2!L55</f>
        <v>0</v>
      </c>
      <c r="X173" s="158" t="e">
        <f t="shared" ca="1" si="104"/>
        <v>#N/A</v>
      </c>
      <c r="Y173" s="169" t="e">
        <f t="shared" ca="1" si="105"/>
        <v>#N/A</v>
      </c>
      <c r="Z173" s="168" t="e">
        <f t="shared" ca="1" si="106"/>
        <v>#DIV/0!</v>
      </c>
      <c r="AA173" s="170">
        <f t="shared" ca="1" si="107"/>
        <v>0</v>
      </c>
      <c r="AB173" s="106">
        <f t="shared" ca="1" si="108"/>
        <v>0</v>
      </c>
      <c r="AD173" s="127">
        <f t="shared" si="109"/>
        <v>0</v>
      </c>
      <c r="AE173" s="82" t="e">
        <f t="shared" ca="1" si="115"/>
        <v>#N/A</v>
      </c>
      <c r="AF173" s="82" t="e">
        <f t="shared" ca="1" si="110"/>
        <v>#N/A</v>
      </c>
      <c r="AG173" s="82" t="e">
        <f t="shared" ca="1" si="111"/>
        <v>#N/A</v>
      </c>
      <c r="AH173" s="155">
        <f t="shared" ca="1" si="112"/>
        <v>0</v>
      </c>
      <c r="AI173" s="155">
        <f t="shared" ca="1" si="113"/>
        <v>0</v>
      </c>
      <c r="AO173" s="108"/>
    </row>
    <row r="174" spans="2:41" ht="18" customHeight="1">
      <c r="B174" s="82">
        <v>38</v>
      </c>
      <c r="C174" s="140" t="e">
        <f t="shared" ca="1" si="89"/>
        <v>#DIV/0!</v>
      </c>
      <c r="D174" s="140">
        <f t="shared" ca="1" si="90"/>
        <v>0</v>
      </c>
      <c r="E174" s="141" t="e">
        <f t="shared" ca="1" si="91"/>
        <v>#DIV/0!</v>
      </c>
      <c r="F174" s="142" t="e">
        <f t="shared" ca="1" si="92"/>
        <v>#N/A</v>
      </c>
      <c r="G174" s="140">
        <f t="shared" si="93"/>
        <v>0</v>
      </c>
      <c r="H174" s="140" t="e">
        <f ca="1">불안정성!T55</f>
        <v>#N/A</v>
      </c>
      <c r="I174" s="142" t="e">
        <f>불안정성!V56</f>
        <v>#DIV/0!</v>
      </c>
      <c r="J174" s="140">
        <f t="shared" si="94"/>
        <v>0</v>
      </c>
      <c r="K174" s="140">
        <f t="shared" si="95"/>
        <v>0</v>
      </c>
      <c r="L174" s="135">
        <f t="shared" si="96"/>
        <v>0</v>
      </c>
      <c r="M174" s="135">
        <f t="shared" si="97"/>
        <v>0</v>
      </c>
      <c r="N174" s="135">
        <f t="shared" ca="1" si="98"/>
        <v>0</v>
      </c>
      <c r="O174" s="135">
        <v>0</v>
      </c>
      <c r="P174" s="142">
        <f t="shared" ca="1" si="99"/>
        <v>0</v>
      </c>
      <c r="Q174" s="141" t="e">
        <f t="shared" ca="1" si="100"/>
        <v>#N/A</v>
      </c>
      <c r="R174" s="143" t="e">
        <f t="shared" ca="1" si="101"/>
        <v>#DIV/0!</v>
      </c>
      <c r="S174" s="82" t="e">
        <f t="shared" ca="1" si="102"/>
        <v>#DIV/0!</v>
      </c>
      <c r="T174" s="82">
        <f t="shared" ca="1" si="114"/>
        <v>2</v>
      </c>
      <c r="U174" s="144" t="e">
        <f t="shared" ca="1" si="103"/>
        <v>#DIV/0!</v>
      </c>
      <c r="V174" s="82">
        <f>Mass_2_2!J56</f>
        <v>0</v>
      </c>
      <c r="W174" s="82">
        <f>Mass_2_2!L56</f>
        <v>0</v>
      </c>
      <c r="X174" s="158" t="e">
        <f t="shared" ca="1" si="104"/>
        <v>#N/A</v>
      </c>
      <c r="Y174" s="169" t="e">
        <f t="shared" ca="1" si="105"/>
        <v>#N/A</v>
      </c>
      <c r="Z174" s="168" t="e">
        <f t="shared" ca="1" si="106"/>
        <v>#DIV/0!</v>
      </c>
      <c r="AA174" s="170">
        <f t="shared" ca="1" si="107"/>
        <v>0</v>
      </c>
      <c r="AB174" s="106">
        <f t="shared" ca="1" si="108"/>
        <v>0</v>
      </c>
      <c r="AD174" s="127">
        <f t="shared" si="109"/>
        <v>0</v>
      </c>
      <c r="AE174" s="82" t="e">
        <f t="shared" ca="1" si="115"/>
        <v>#N/A</v>
      </c>
      <c r="AF174" s="82" t="e">
        <f t="shared" ca="1" si="110"/>
        <v>#N/A</v>
      </c>
      <c r="AG174" s="82" t="e">
        <f t="shared" ca="1" si="111"/>
        <v>#N/A</v>
      </c>
      <c r="AH174" s="155">
        <f t="shared" ca="1" si="112"/>
        <v>0</v>
      </c>
      <c r="AI174" s="155">
        <f t="shared" ca="1" si="113"/>
        <v>0</v>
      </c>
      <c r="AO174" s="108"/>
    </row>
    <row r="175" spans="2:41" ht="18" customHeight="1">
      <c r="B175" s="82">
        <v>38</v>
      </c>
      <c r="C175" s="140" t="e">
        <f t="shared" ca="1" si="89"/>
        <v>#DIV/0!</v>
      </c>
      <c r="D175" s="140">
        <f t="shared" ca="1" si="90"/>
        <v>0</v>
      </c>
      <c r="E175" s="141" t="e">
        <f t="shared" ca="1" si="91"/>
        <v>#DIV/0!</v>
      </c>
      <c r="F175" s="142" t="e">
        <f t="shared" ca="1" si="92"/>
        <v>#N/A</v>
      </c>
      <c r="G175" s="140">
        <f t="shared" si="93"/>
        <v>0</v>
      </c>
      <c r="H175" s="140" t="e">
        <f ca="1">불안정성!T56</f>
        <v>#N/A</v>
      </c>
      <c r="I175" s="142" t="e">
        <f>불안정성!V57</f>
        <v>#DIV/0!</v>
      </c>
      <c r="J175" s="140">
        <f t="shared" si="94"/>
        <v>0</v>
      </c>
      <c r="K175" s="140">
        <f t="shared" si="95"/>
        <v>0</v>
      </c>
      <c r="L175" s="135">
        <f t="shared" si="96"/>
        <v>0</v>
      </c>
      <c r="M175" s="135">
        <f t="shared" si="97"/>
        <v>0</v>
      </c>
      <c r="N175" s="135">
        <f t="shared" ca="1" si="98"/>
        <v>0</v>
      </c>
      <c r="O175" s="135">
        <v>0</v>
      </c>
      <c r="P175" s="142">
        <f t="shared" ca="1" si="99"/>
        <v>0</v>
      </c>
      <c r="Q175" s="141" t="e">
        <f t="shared" ca="1" si="100"/>
        <v>#N/A</v>
      </c>
      <c r="R175" s="143" t="e">
        <f t="shared" ca="1" si="101"/>
        <v>#DIV/0!</v>
      </c>
      <c r="S175" s="82" t="e">
        <f t="shared" ca="1" si="102"/>
        <v>#DIV/0!</v>
      </c>
      <c r="T175" s="82">
        <f t="shared" ca="1" si="114"/>
        <v>2</v>
      </c>
      <c r="U175" s="144" t="e">
        <f t="shared" ca="1" si="103"/>
        <v>#DIV/0!</v>
      </c>
      <c r="V175" s="82">
        <f>Mass_2_2!J57</f>
        <v>0</v>
      </c>
      <c r="W175" s="82">
        <f>Mass_2_2!L57</f>
        <v>0</v>
      </c>
      <c r="X175" s="158" t="e">
        <f t="shared" ca="1" si="104"/>
        <v>#N/A</v>
      </c>
      <c r="Y175" s="169" t="e">
        <f t="shared" ca="1" si="105"/>
        <v>#N/A</v>
      </c>
      <c r="Z175" s="168" t="e">
        <f t="shared" ca="1" si="106"/>
        <v>#DIV/0!</v>
      </c>
      <c r="AA175" s="170">
        <f t="shared" ca="1" si="107"/>
        <v>0</v>
      </c>
      <c r="AB175" s="106">
        <f t="shared" ca="1" si="108"/>
        <v>0</v>
      </c>
      <c r="AD175" s="127">
        <f t="shared" si="109"/>
        <v>0</v>
      </c>
      <c r="AE175" s="82" t="e">
        <f t="shared" ca="1" si="115"/>
        <v>#N/A</v>
      </c>
      <c r="AF175" s="82" t="e">
        <f t="shared" ca="1" si="110"/>
        <v>#N/A</v>
      </c>
      <c r="AG175" s="82" t="e">
        <f t="shared" ca="1" si="111"/>
        <v>#N/A</v>
      </c>
      <c r="AH175" s="155">
        <f t="shared" ca="1" si="112"/>
        <v>0</v>
      </c>
      <c r="AI175" s="155">
        <f t="shared" ca="1" si="113"/>
        <v>0</v>
      </c>
      <c r="AO175" s="108"/>
    </row>
    <row r="176" spans="2:41" ht="18" customHeight="1">
      <c r="B176" s="82">
        <v>38</v>
      </c>
      <c r="C176" s="140" t="e">
        <f t="shared" ca="1" si="89"/>
        <v>#DIV/0!</v>
      </c>
      <c r="D176" s="140">
        <f t="shared" ca="1" si="90"/>
        <v>0</v>
      </c>
      <c r="E176" s="141" t="e">
        <f t="shared" ca="1" si="91"/>
        <v>#DIV/0!</v>
      </c>
      <c r="F176" s="142" t="e">
        <f t="shared" ca="1" si="92"/>
        <v>#N/A</v>
      </c>
      <c r="G176" s="140">
        <f t="shared" si="93"/>
        <v>0</v>
      </c>
      <c r="H176" s="140" t="e">
        <f ca="1">불안정성!T57</f>
        <v>#N/A</v>
      </c>
      <c r="I176" s="142" t="e">
        <f>불안정성!V58</f>
        <v>#DIV/0!</v>
      </c>
      <c r="J176" s="140">
        <f t="shared" si="94"/>
        <v>0</v>
      </c>
      <c r="K176" s="140">
        <f t="shared" si="95"/>
        <v>0</v>
      </c>
      <c r="L176" s="135">
        <f t="shared" si="96"/>
        <v>0</v>
      </c>
      <c r="M176" s="135">
        <f t="shared" si="97"/>
        <v>0</v>
      </c>
      <c r="N176" s="135">
        <f t="shared" ca="1" si="98"/>
        <v>0</v>
      </c>
      <c r="O176" s="135">
        <v>0</v>
      </c>
      <c r="P176" s="142">
        <f t="shared" ca="1" si="99"/>
        <v>0</v>
      </c>
      <c r="Q176" s="141" t="e">
        <f t="shared" ca="1" si="100"/>
        <v>#N/A</v>
      </c>
      <c r="R176" s="143" t="e">
        <f t="shared" ca="1" si="101"/>
        <v>#DIV/0!</v>
      </c>
      <c r="S176" s="82" t="e">
        <f t="shared" ca="1" si="102"/>
        <v>#DIV/0!</v>
      </c>
      <c r="T176" s="82">
        <f t="shared" ca="1" si="114"/>
        <v>2</v>
      </c>
      <c r="U176" s="144" t="e">
        <f t="shared" ca="1" si="103"/>
        <v>#DIV/0!</v>
      </c>
      <c r="V176" s="82">
        <f>Mass_2_2!J58</f>
        <v>0</v>
      </c>
      <c r="W176" s="82">
        <f>Mass_2_2!L58</f>
        <v>0</v>
      </c>
      <c r="X176" s="158" t="e">
        <f t="shared" ca="1" si="104"/>
        <v>#N/A</v>
      </c>
      <c r="Y176" s="169" t="e">
        <f t="shared" ca="1" si="105"/>
        <v>#N/A</v>
      </c>
      <c r="Z176" s="168" t="e">
        <f t="shared" ca="1" si="106"/>
        <v>#DIV/0!</v>
      </c>
      <c r="AA176" s="170">
        <f t="shared" ca="1" si="107"/>
        <v>0</v>
      </c>
      <c r="AB176" s="106">
        <f t="shared" ca="1" si="108"/>
        <v>0</v>
      </c>
      <c r="AD176" s="127">
        <f t="shared" si="109"/>
        <v>0</v>
      </c>
      <c r="AE176" s="82" t="e">
        <f t="shared" ca="1" si="115"/>
        <v>#N/A</v>
      </c>
      <c r="AF176" s="82" t="e">
        <f t="shared" ca="1" si="110"/>
        <v>#N/A</v>
      </c>
      <c r="AG176" s="82" t="e">
        <f t="shared" ca="1" si="111"/>
        <v>#N/A</v>
      </c>
      <c r="AH176" s="155">
        <f t="shared" ca="1" si="112"/>
        <v>0</v>
      </c>
      <c r="AI176" s="155">
        <f t="shared" ca="1" si="113"/>
        <v>0</v>
      </c>
      <c r="AO176" s="108"/>
    </row>
    <row r="177" spans="2:41" ht="18" customHeight="1">
      <c r="B177" s="82">
        <v>38</v>
      </c>
      <c r="C177" s="140" t="e">
        <f t="shared" ca="1" si="89"/>
        <v>#DIV/0!</v>
      </c>
      <c r="D177" s="140">
        <f t="shared" ca="1" si="90"/>
        <v>0</v>
      </c>
      <c r="E177" s="141" t="e">
        <f t="shared" ca="1" si="91"/>
        <v>#DIV/0!</v>
      </c>
      <c r="F177" s="142" t="e">
        <f t="shared" ca="1" si="92"/>
        <v>#N/A</v>
      </c>
      <c r="G177" s="140">
        <f t="shared" si="93"/>
        <v>0</v>
      </c>
      <c r="H177" s="140" t="e">
        <f ca="1">불안정성!T58</f>
        <v>#N/A</v>
      </c>
      <c r="I177" s="142" t="e">
        <f>불안정성!V59</f>
        <v>#DIV/0!</v>
      </c>
      <c r="J177" s="140">
        <f t="shared" si="94"/>
        <v>0</v>
      </c>
      <c r="K177" s="140">
        <f t="shared" si="95"/>
        <v>0</v>
      </c>
      <c r="L177" s="135">
        <f t="shared" si="96"/>
        <v>0</v>
      </c>
      <c r="M177" s="135">
        <f t="shared" si="97"/>
        <v>0</v>
      </c>
      <c r="N177" s="135">
        <f t="shared" ca="1" si="98"/>
        <v>0</v>
      </c>
      <c r="O177" s="135">
        <v>0</v>
      </c>
      <c r="P177" s="142">
        <f t="shared" ca="1" si="99"/>
        <v>0</v>
      </c>
      <c r="Q177" s="141" t="e">
        <f t="shared" ca="1" si="100"/>
        <v>#N/A</v>
      </c>
      <c r="R177" s="143" t="e">
        <f t="shared" ca="1" si="101"/>
        <v>#DIV/0!</v>
      </c>
      <c r="S177" s="82" t="e">
        <f t="shared" ca="1" si="102"/>
        <v>#DIV/0!</v>
      </c>
      <c r="T177" s="82">
        <f t="shared" ca="1" si="114"/>
        <v>2</v>
      </c>
      <c r="U177" s="144" t="e">
        <f t="shared" ca="1" si="103"/>
        <v>#DIV/0!</v>
      </c>
      <c r="V177" s="82">
        <f>Mass_2_2!J59</f>
        <v>0</v>
      </c>
      <c r="W177" s="82">
        <f>Mass_2_2!L59</f>
        <v>0</v>
      </c>
      <c r="X177" s="158" t="e">
        <f t="shared" ca="1" si="104"/>
        <v>#N/A</v>
      </c>
      <c r="Y177" s="169" t="e">
        <f t="shared" ca="1" si="105"/>
        <v>#N/A</v>
      </c>
      <c r="Z177" s="168" t="e">
        <f t="shared" ca="1" si="106"/>
        <v>#DIV/0!</v>
      </c>
      <c r="AA177" s="170">
        <f t="shared" ca="1" si="107"/>
        <v>0</v>
      </c>
      <c r="AB177" s="106">
        <f t="shared" ca="1" si="108"/>
        <v>0</v>
      </c>
      <c r="AD177" s="127">
        <f t="shared" si="109"/>
        <v>0</v>
      </c>
      <c r="AE177" s="82" t="e">
        <f t="shared" ca="1" si="115"/>
        <v>#N/A</v>
      </c>
      <c r="AF177" s="82" t="e">
        <f t="shared" ca="1" si="110"/>
        <v>#N/A</v>
      </c>
      <c r="AG177" s="82" t="e">
        <f t="shared" ca="1" si="111"/>
        <v>#N/A</v>
      </c>
      <c r="AH177" s="155">
        <f t="shared" ca="1" si="112"/>
        <v>0</v>
      </c>
      <c r="AI177" s="155">
        <f t="shared" ca="1" si="113"/>
        <v>0</v>
      </c>
      <c r="AO177" s="108"/>
    </row>
    <row r="178" spans="2:41" ht="18" customHeight="1">
      <c r="B178" s="82">
        <v>38</v>
      </c>
      <c r="C178" s="140" t="e">
        <f t="shared" ca="1" si="89"/>
        <v>#DIV/0!</v>
      </c>
      <c r="D178" s="140">
        <f t="shared" ca="1" si="90"/>
        <v>0</v>
      </c>
      <c r="E178" s="141" t="e">
        <f t="shared" ca="1" si="91"/>
        <v>#DIV/0!</v>
      </c>
      <c r="F178" s="142" t="e">
        <f t="shared" ca="1" si="92"/>
        <v>#N/A</v>
      </c>
      <c r="G178" s="140">
        <f t="shared" si="93"/>
        <v>0</v>
      </c>
      <c r="H178" s="140" t="e">
        <f ca="1">불안정성!T59</f>
        <v>#N/A</v>
      </c>
      <c r="I178" s="142" t="e">
        <f>불안정성!V60</f>
        <v>#DIV/0!</v>
      </c>
      <c r="J178" s="140">
        <f t="shared" si="94"/>
        <v>0</v>
      </c>
      <c r="K178" s="140">
        <f t="shared" si="95"/>
        <v>0</v>
      </c>
      <c r="L178" s="135">
        <f t="shared" si="96"/>
        <v>0</v>
      </c>
      <c r="M178" s="135">
        <f t="shared" si="97"/>
        <v>0</v>
      </c>
      <c r="N178" s="135">
        <f t="shared" ca="1" si="98"/>
        <v>0</v>
      </c>
      <c r="O178" s="135">
        <v>0</v>
      </c>
      <c r="P178" s="142">
        <f t="shared" ca="1" si="99"/>
        <v>0</v>
      </c>
      <c r="Q178" s="141" t="e">
        <f t="shared" ca="1" si="100"/>
        <v>#N/A</v>
      </c>
      <c r="R178" s="143" t="e">
        <f t="shared" ca="1" si="101"/>
        <v>#DIV/0!</v>
      </c>
      <c r="S178" s="82" t="e">
        <f t="shared" ca="1" si="102"/>
        <v>#DIV/0!</v>
      </c>
      <c r="T178" s="82">
        <f t="shared" ca="1" si="114"/>
        <v>2</v>
      </c>
      <c r="U178" s="144" t="e">
        <f t="shared" ca="1" si="103"/>
        <v>#DIV/0!</v>
      </c>
      <c r="V178" s="82">
        <f>Mass_2_2!J60</f>
        <v>0</v>
      </c>
      <c r="W178" s="82">
        <f>Mass_2_2!L60</f>
        <v>0</v>
      </c>
      <c r="X178" s="158" t="e">
        <f t="shared" ca="1" si="104"/>
        <v>#N/A</v>
      </c>
      <c r="Y178" s="169" t="e">
        <f t="shared" ca="1" si="105"/>
        <v>#N/A</v>
      </c>
      <c r="Z178" s="168" t="e">
        <f t="shared" ca="1" si="106"/>
        <v>#DIV/0!</v>
      </c>
      <c r="AA178" s="170">
        <f t="shared" ca="1" si="107"/>
        <v>0</v>
      </c>
      <c r="AB178" s="106">
        <f t="shared" ca="1" si="108"/>
        <v>0</v>
      </c>
      <c r="AD178" s="127">
        <f t="shared" si="109"/>
        <v>0</v>
      </c>
      <c r="AE178" s="82" t="e">
        <f t="shared" ca="1" si="115"/>
        <v>#N/A</v>
      </c>
      <c r="AF178" s="82" t="e">
        <f t="shared" ca="1" si="110"/>
        <v>#N/A</v>
      </c>
      <c r="AG178" s="82" t="e">
        <f t="shared" ca="1" si="111"/>
        <v>#N/A</v>
      </c>
      <c r="AH178" s="155">
        <f t="shared" ca="1" si="112"/>
        <v>0</v>
      </c>
      <c r="AI178" s="155">
        <f t="shared" ca="1" si="113"/>
        <v>0</v>
      </c>
      <c r="AO178" s="108"/>
    </row>
    <row r="179" spans="2:41" ht="18" customHeight="1">
      <c r="B179" s="82">
        <v>38</v>
      </c>
      <c r="C179" s="140" t="e">
        <f t="shared" ca="1" si="89"/>
        <v>#DIV/0!</v>
      </c>
      <c r="D179" s="140">
        <f t="shared" ca="1" si="90"/>
        <v>0</v>
      </c>
      <c r="E179" s="141" t="e">
        <f t="shared" ca="1" si="91"/>
        <v>#DIV/0!</v>
      </c>
      <c r="F179" s="142" t="e">
        <f t="shared" ca="1" si="92"/>
        <v>#N/A</v>
      </c>
      <c r="G179" s="140">
        <f t="shared" si="93"/>
        <v>0</v>
      </c>
      <c r="H179" s="140" t="e">
        <f ca="1">불안정성!T60</f>
        <v>#N/A</v>
      </c>
      <c r="I179" s="142" t="e">
        <f>불안정성!V61</f>
        <v>#DIV/0!</v>
      </c>
      <c r="J179" s="140">
        <f t="shared" si="94"/>
        <v>0</v>
      </c>
      <c r="K179" s="140">
        <f t="shared" si="95"/>
        <v>0</v>
      </c>
      <c r="L179" s="135">
        <f t="shared" si="96"/>
        <v>0</v>
      </c>
      <c r="M179" s="135">
        <f t="shared" si="97"/>
        <v>0</v>
      </c>
      <c r="N179" s="135">
        <f t="shared" ca="1" si="98"/>
        <v>0</v>
      </c>
      <c r="O179" s="135">
        <v>0</v>
      </c>
      <c r="P179" s="142">
        <f t="shared" ca="1" si="99"/>
        <v>0</v>
      </c>
      <c r="Q179" s="141" t="e">
        <f t="shared" ca="1" si="100"/>
        <v>#N/A</v>
      </c>
      <c r="R179" s="143" t="e">
        <f t="shared" ca="1" si="101"/>
        <v>#DIV/0!</v>
      </c>
      <c r="S179" s="82" t="e">
        <f t="shared" ca="1" si="102"/>
        <v>#DIV/0!</v>
      </c>
      <c r="T179" s="82">
        <f t="shared" ca="1" si="114"/>
        <v>2</v>
      </c>
      <c r="U179" s="144" t="e">
        <f t="shared" ca="1" si="103"/>
        <v>#DIV/0!</v>
      </c>
      <c r="V179" s="82">
        <f>Mass_2_2!J61</f>
        <v>0</v>
      </c>
      <c r="W179" s="82">
        <f>Mass_2_2!L61</f>
        <v>0</v>
      </c>
      <c r="X179" s="158" t="e">
        <f t="shared" ca="1" si="104"/>
        <v>#N/A</v>
      </c>
      <c r="Y179" s="169" t="e">
        <f t="shared" ca="1" si="105"/>
        <v>#N/A</v>
      </c>
      <c r="Z179" s="168" t="e">
        <f t="shared" ca="1" si="106"/>
        <v>#DIV/0!</v>
      </c>
      <c r="AA179" s="170">
        <f t="shared" ca="1" si="107"/>
        <v>0</v>
      </c>
      <c r="AB179" s="106">
        <f t="shared" ca="1" si="108"/>
        <v>0</v>
      </c>
      <c r="AD179" s="127">
        <f t="shared" si="109"/>
        <v>0</v>
      </c>
      <c r="AE179" s="82" t="e">
        <f t="shared" ca="1" si="115"/>
        <v>#N/A</v>
      </c>
      <c r="AF179" s="82" t="e">
        <f t="shared" ca="1" si="110"/>
        <v>#N/A</v>
      </c>
      <c r="AG179" s="82" t="e">
        <f t="shared" ca="1" si="111"/>
        <v>#N/A</v>
      </c>
      <c r="AH179" s="155">
        <f t="shared" ca="1" si="112"/>
        <v>0</v>
      </c>
      <c r="AI179" s="155">
        <f t="shared" ca="1" si="113"/>
        <v>0</v>
      </c>
      <c r="AO179" s="108"/>
    </row>
    <row r="180" spans="2:41" ht="18" customHeight="1">
      <c r="B180" s="82">
        <v>38</v>
      </c>
      <c r="C180" s="140" t="e">
        <f t="shared" ca="1" si="89"/>
        <v>#DIV/0!</v>
      </c>
      <c r="D180" s="140">
        <f t="shared" ca="1" si="90"/>
        <v>0</v>
      </c>
      <c r="E180" s="141" t="e">
        <f t="shared" ca="1" si="91"/>
        <v>#DIV/0!</v>
      </c>
      <c r="F180" s="142" t="e">
        <f t="shared" ca="1" si="92"/>
        <v>#N/A</v>
      </c>
      <c r="G180" s="140">
        <f t="shared" si="93"/>
        <v>0</v>
      </c>
      <c r="H180" s="140" t="e">
        <f ca="1">불안정성!T61</f>
        <v>#N/A</v>
      </c>
      <c r="I180" s="142" t="e">
        <f>불안정성!V62</f>
        <v>#DIV/0!</v>
      </c>
      <c r="J180" s="140">
        <f t="shared" si="94"/>
        <v>0</v>
      </c>
      <c r="K180" s="140">
        <f t="shared" si="95"/>
        <v>0</v>
      </c>
      <c r="L180" s="135">
        <f t="shared" si="96"/>
        <v>0</v>
      </c>
      <c r="M180" s="135">
        <f t="shared" si="97"/>
        <v>0</v>
      </c>
      <c r="N180" s="135">
        <f t="shared" ca="1" si="98"/>
        <v>0</v>
      </c>
      <c r="O180" s="135">
        <v>0</v>
      </c>
      <c r="P180" s="142">
        <f t="shared" ca="1" si="99"/>
        <v>0</v>
      </c>
      <c r="Q180" s="141" t="e">
        <f t="shared" ca="1" si="100"/>
        <v>#N/A</v>
      </c>
      <c r="R180" s="143" t="e">
        <f t="shared" ca="1" si="101"/>
        <v>#DIV/0!</v>
      </c>
      <c r="S180" s="82" t="e">
        <f t="shared" ca="1" si="102"/>
        <v>#DIV/0!</v>
      </c>
      <c r="T180" s="82">
        <f t="shared" ca="1" si="114"/>
        <v>2</v>
      </c>
      <c r="U180" s="144" t="e">
        <f t="shared" ca="1" si="103"/>
        <v>#DIV/0!</v>
      </c>
      <c r="V180" s="82">
        <f>Mass_2_2!J62</f>
        <v>0</v>
      </c>
      <c r="W180" s="82">
        <f>Mass_2_2!L62</f>
        <v>0</v>
      </c>
      <c r="X180" s="158" t="e">
        <f t="shared" ca="1" si="104"/>
        <v>#N/A</v>
      </c>
      <c r="Y180" s="169" t="e">
        <f t="shared" ca="1" si="105"/>
        <v>#N/A</v>
      </c>
      <c r="Z180" s="168" t="e">
        <f t="shared" ca="1" si="106"/>
        <v>#DIV/0!</v>
      </c>
      <c r="AA180" s="170">
        <f t="shared" ca="1" si="107"/>
        <v>0</v>
      </c>
      <c r="AB180" s="106">
        <f t="shared" ca="1" si="108"/>
        <v>0</v>
      </c>
      <c r="AD180" s="127">
        <f t="shared" si="109"/>
        <v>0</v>
      </c>
      <c r="AE180" s="82" t="e">
        <f t="shared" ca="1" si="115"/>
        <v>#N/A</v>
      </c>
      <c r="AF180" s="82" t="e">
        <f t="shared" ca="1" si="110"/>
        <v>#N/A</v>
      </c>
      <c r="AG180" s="82" t="e">
        <f t="shared" ca="1" si="111"/>
        <v>#N/A</v>
      </c>
      <c r="AH180" s="155">
        <f t="shared" ca="1" si="112"/>
        <v>0</v>
      </c>
      <c r="AI180" s="155">
        <f t="shared" ca="1" si="113"/>
        <v>0</v>
      </c>
      <c r="AO180" s="108"/>
    </row>
    <row r="181" spans="2:41" ht="18" customHeight="1">
      <c r="B181" s="82">
        <v>38</v>
      </c>
      <c r="C181" s="140" t="e">
        <f t="shared" ca="1" si="89"/>
        <v>#DIV/0!</v>
      </c>
      <c r="D181" s="140">
        <f t="shared" ca="1" si="90"/>
        <v>0</v>
      </c>
      <c r="E181" s="141" t="e">
        <f t="shared" ca="1" si="91"/>
        <v>#DIV/0!</v>
      </c>
      <c r="F181" s="142" t="e">
        <f t="shared" ca="1" si="92"/>
        <v>#N/A</v>
      </c>
      <c r="G181" s="140">
        <f t="shared" si="93"/>
        <v>0</v>
      </c>
      <c r="H181" s="140" t="e">
        <f ca="1">불안정성!T62</f>
        <v>#N/A</v>
      </c>
      <c r="I181" s="142" t="e">
        <f>불안정성!V63</f>
        <v>#DIV/0!</v>
      </c>
      <c r="J181" s="140">
        <f t="shared" si="94"/>
        <v>0</v>
      </c>
      <c r="K181" s="140">
        <f t="shared" si="95"/>
        <v>0</v>
      </c>
      <c r="L181" s="135">
        <f t="shared" si="96"/>
        <v>0</v>
      </c>
      <c r="M181" s="135">
        <f t="shared" si="97"/>
        <v>0</v>
      </c>
      <c r="N181" s="135">
        <f t="shared" ca="1" si="98"/>
        <v>0</v>
      </c>
      <c r="O181" s="135">
        <v>0</v>
      </c>
      <c r="P181" s="142">
        <f t="shared" ca="1" si="99"/>
        <v>0</v>
      </c>
      <c r="Q181" s="141" t="e">
        <f t="shared" ca="1" si="100"/>
        <v>#N/A</v>
      </c>
      <c r="R181" s="143" t="e">
        <f t="shared" ca="1" si="101"/>
        <v>#DIV/0!</v>
      </c>
      <c r="S181" s="82" t="e">
        <f t="shared" ca="1" si="102"/>
        <v>#DIV/0!</v>
      </c>
      <c r="T181" s="82">
        <f t="shared" ca="1" si="114"/>
        <v>2</v>
      </c>
      <c r="U181" s="144" t="e">
        <f t="shared" ca="1" si="103"/>
        <v>#DIV/0!</v>
      </c>
      <c r="V181" s="82">
        <f>Mass_2_2!J63</f>
        <v>0</v>
      </c>
      <c r="W181" s="82">
        <f>Mass_2_2!L63</f>
        <v>0</v>
      </c>
      <c r="X181" s="158" t="e">
        <f t="shared" ca="1" si="104"/>
        <v>#N/A</v>
      </c>
      <c r="Y181" s="169" t="e">
        <f t="shared" ca="1" si="105"/>
        <v>#N/A</v>
      </c>
      <c r="Z181" s="168" t="e">
        <f t="shared" ca="1" si="106"/>
        <v>#DIV/0!</v>
      </c>
      <c r="AA181" s="170">
        <f t="shared" ca="1" si="107"/>
        <v>0</v>
      </c>
      <c r="AB181" s="106">
        <f t="shared" ca="1" si="108"/>
        <v>0</v>
      </c>
      <c r="AD181" s="127">
        <f t="shared" si="109"/>
        <v>0</v>
      </c>
      <c r="AE181" s="82" t="e">
        <f t="shared" ca="1" si="115"/>
        <v>#N/A</v>
      </c>
      <c r="AF181" s="82" t="e">
        <f t="shared" ca="1" si="110"/>
        <v>#N/A</v>
      </c>
      <c r="AG181" s="82" t="e">
        <f t="shared" ca="1" si="111"/>
        <v>#N/A</v>
      </c>
      <c r="AH181" s="155">
        <f t="shared" ca="1" si="112"/>
        <v>0</v>
      </c>
      <c r="AI181" s="155">
        <f t="shared" ca="1" si="113"/>
        <v>0</v>
      </c>
      <c r="AO181" s="108"/>
    </row>
    <row r="182" spans="2:41" ht="18" customHeight="1">
      <c r="B182" s="82">
        <v>38</v>
      </c>
      <c r="C182" s="140" t="e">
        <f t="shared" ca="1" si="89"/>
        <v>#DIV/0!</v>
      </c>
      <c r="D182" s="140">
        <f t="shared" ca="1" si="90"/>
        <v>0</v>
      </c>
      <c r="E182" s="141" t="e">
        <f t="shared" ca="1" si="91"/>
        <v>#DIV/0!</v>
      </c>
      <c r="F182" s="142" t="e">
        <f t="shared" ca="1" si="92"/>
        <v>#N/A</v>
      </c>
      <c r="G182" s="140">
        <f t="shared" si="93"/>
        <v>0</v>
      </c>
      <c r="H182" s="140" t="e">
        <f ca="1">불안정성!T63</f>
        <v>#N/A</v>
      </c>
      <c r="I182" s="142" t="e">
        <f>불안정성!V64</f>
        <v>#DIV/0!</v>
      </c>
      <c r="J182" s="140">
        <f t="shared" si="94"/>
        <v>0</v>
      </c>
      <c r="K182" s="140">
        <f t="shared" si="95"/>
        <v>0</v>
      </c>
      <c r="L182" s="135">
        <f t="shared" si="96"/>
        <v>0</v>
      </c>
      <c r="M182" s="135">
        <f t="shared" si="97"/>
        <v>0</v>
      </c>
      <c r="N182" s="135">
        <f t="shared" ca="1" si="98"/>
        <v>0</v>
      </c>
      <c r="O182" s="135">
        <v>0</v>
      </c>
      <c r="P182" s="142">
        <f t="shared" ca="1" si="99"/>
        <v>0</v>
      </c>
      <c r="Q182" s="141" t="e">
        <f t="shared" ca="1" si="100"/>
        <v>#N/A</v>
      </c>
      <c r="R182" s="143" t="e">
        <f t="shared" ca="1" si="101"/>
        <v>#DIV/0!</v>
      </c>
      <c r="S182" s="82" t="e">
        <f t="shared" ca="1" si="102"/>
        <v>#DIV/0!</v>
      </c>
      <c r="T182" s="82">
        <f t="shared" ca="1" si="114"/>
        <v>2</v>
      </c>
      <c r="U182" s="144" t="e">
        <f t="shared" ca="1" si="103"/>
        <v>#DIV/0!</v>
      </c>
      <c r="V182" s="82">
        <f>Mass_2_2!J64</f>
        <v>0</v>
      </c>
      <c r="W182" s="82">
        <f>Mass_2_2!L64</f>
        <v>0</v>
      </c>
      <c r="X182" s="158" t="e">
        <f t="shared" ca="1" si="104"/>
        <v>#N/A</v>
      </c>
      <c r="Y182" s="169" t="e">
        <f t="shared" ca="1" si="105"/>
        <v>#N/A</v>
      </c>
      <c r="Z182" s="168" t="e">
        <f t="shared" ca="1" si="106"/>
        <v>#DIV/0!</v>
      </c>
      <c r="AA182" s="170">
        <f t="shared" ca="1" si="107"/>
        <v>0</v>
      </c>
      <c r="AB182" s="106">
        <f t="shared" ca="1" si="108"/>
        <v>0</v>
      </c>
      <c r="AD182" s="127">
        <f t="shared" si="109"/>
        <v>0</v>
      </c>
      <c r="AE182" s="82" t="e">
        <f t="shared" ca="1" si="115"/>
        <v>#N/A</v>
      </c>
      <c r="AF182" s="82" t="e">
        <f t="shared" ca="1" si="110"/>
        <v>#N/A</v>
      </c>
      <c r="AG182" s="82" t="e">
        <f t="shared" ca="1" si="111"/>
        <v>#N/A</v>
      </c>
      <c r="AH182" s="155">
        <f t="shared" ca="1" si="112"/>
        <v>0</v>
      </c>
      <c r="AI182" s="155">
        <f t="shared" ca="1" si="113"/>
        <v>0</v>
      </c>
      <c r="AO182" s="108"/>
    </row>
    <row r="183" spans="2:41" ht="18" customHeight="1">
      <c r="B183" s="82">
        <v>38</v>
      </c>
      <c r="C183" s="140" t="e">
        <f t="shared" ca="1" si="89"/>
        <v>#DIV/0!</v>
      </c>
      <c r="D183" s="140">
        <f t="shared" ca="1" si="90"/>
        <v>0</v>
      </c>
      <c r="E183" s="141" t="e">
        <f t="shared" ca="1" si="91"/>
        <v>#DIV/0!</v>
      </c>
      <c r="F183" s="142" t="e">
        <f t="shared" ca="1" si="92"/>
        <v>#N/A</v>
      </c>
      <c r="G183" s="140">
        <f t="shared" si="93"/>
        <v>0</v>
      </c>
      <c r="H183" s="140" t="e">
        <f ca="1">불안정성!T64</f>
        <v>#N/A</v>
      </c>
      <c r="I183" s="142" t="e">
        <f>불안정성!V65</f>
        <v>#DIV/0!</v>
      </c>
      <c r="J183" s="140">
        <f t="shared" si="94"/>
        <v>0</v>
      </c>
      <c r="K183" s="140">
        <f t="shared" si="95"/>
        <v>0</v>
      </c>
      <c r="L183" s="135">
        <f t="shared" si="96"/>
        <v>0</v>
      </c>
      <c r="M183" s="135">
        <f t="shared" si="97"/>
        <v>0</v>
      </c>
      <c r="N183" s="135">
        <f t="shared" ca="1" si="98"/>
        <v>0</v>
      </c>
      <c r="O183" s="135">
        <v>0</v>
      </c>
      <c r="P183" s="142">
        <f t="shared" ca="1" si="99"/>
        <v>0</v>
      </c>
      <c r="Q183" s="141" t="e">
        <f t="shared" ca="1" si="100"/>
        <v>#N/A</v>
      </c>
      <c r="R183" s="143" t="e">
        <f t="shared" ca="1" si="101"/>
        <v>#DIV/0!</v>
      </c>
      <c r="S183" s="82" t="e">
        <f t="shared" ca="1" si="102"/>
        <v>#DIV/0!</v>
      </c>
      <c r="T183" s="82">
        <f t="shared" ca="1" si="114"/>
        <v>2</v>
      </c>
      <c r="U183" s="144" t="e">
        <f t="shared" ca="1" si="103"/>
        <v>#DIV/0!</v>
      </c>
      <c r="V183" s="82">
        <f>Mass_2_2!J65</f>
        <v>0</v>
      </c>
      <c r="W183" s="82">
        <f>Mass_2_2!L65</f>
        <v>0</v>
      </c>
      <c r="X183" s="158" t="e">
        <f t="shared" ca="1" si="104"/>
        <v>#N/A</v>
      </c>
      <c r="Y183" s="169" t="e">
        <f t="shared" ca="1" si="105"/>
        <v>#N/A</v>
      </c>
      <c r="Z183" s="168" t="e">
        <f t="shared" ca="1" si="106"/>
        <v>#DIV/0!</v>
      </c>
      <c r="AA183" s="170">
        <f t="shared" ca="1" si="107"/>
        <v>0</v>
      </c>
      <c r="AB183" s="106">
        <f t="shared" ca="1" si="108"/>
        <v>0</v>
      </c>
      <c r="AD183" s="127">
        <f t="shared" si="109"/>
        <v>0</v>
      </c>
      <c r="AE183" s="82" t="e">
        <f t="shared" ca="1" si="115"/>
        <v>#N/A</v>
      </c>
      <c r="AF183" s="82" t="e">
        <f t="shared" ca="1" si="110"/>
        <v>#N/A</v>
      </c>
      <c r="AG183" s="82" t="e">
        <f t="shared" ca="1" si="111"/>
        <v>#N/A</v>
      </c>
      <c r="AH183" s="155">
        <f t="shared" ca="1" si="112"/>
        <v>0</v>
      </c>
      <c r="AI183" s="155">
        <f t="shared" ca="1" si="113"/>
        <v>0</v>
      </c>
      <c r="AO183" s="108"/>
    </row>
    <row r="184" spans="2:41" ht="18" customHeight="1">
      <c r="B184" s="82">
        <v>38</v>
      </c>
      <c r="C184" s="140" t="e">
        <f t="shared" ca="1" si="89"/>
        <v>#DIV/0!</v>
      </c>
      <c r="D184" s="140">
        <f t="shared" ca="1" si="90"/>
        <v>0</v>
      </c>
      <c r="E184" s="141" t="e">
        <f t="shared" ca="1" si="91"/>
        <v>#DIV/0!</v>
      </c>
      <c r="F184" s="142" t="e">
        <f t="shared" ca="1" si="92"/>
        <v>#N/A</v>
      </c>
      <c r="G184" s="140">
        <f t="shared" si="93"/>
        <v>0</v>
      </c>
      <c r="H184" s="140" t="e">
        <f ca="1">불안정성!T65</f>
        <v>#N/A</v>
      </c>
      <c r="I184" s="142" t="e">
        <f>불안정성!V66</f>
        <v>#DIV/0!</v>
      </c>
      <c r="J184" s="140">
        <f t="shared" si="94"/>
        <v>0</v>
      </c>
      <c r="K184" s="140">
        <f t="shared" si="95"/>
        <v>0</v>
      </c>
      <c r="L184" s="135">
        <f t="shared" si="96"/>
        <v>0</v>
      </c>
      <c r="M184" s="135">
        <f t="shared" si="97"/>
        <v>0</v>
      </c>
      <c r="N184" s="135">
        <f t="shared" ca="1" si="98"/>
        <v>0</v>
      </c>
      <c r="O184" s="135">
        <v>0</v>
      </c>
      <c r="P184" s="142">
        <f t="shared" ca="1" si="99"/>
        <v>0</v>
      </c>
      <c r="Q184" s="141" t="e">
        <f t="shared" ca="1" si="100"/>
        <v>#N/A</v>
      </c>
      <c r="R184" s="143" t="e">
        <f t="shared" ca="1" si="101"/>
        <v>#DIV/0!</v>
      </c>
      <c r="S184" s="82" t="e">
        <f t="shared" ca="1" si="102"/>
        <v>#DIV/0!</v>
      </c>
      <c r="T184" s="82">
        <f t="shared" ca="1" si="114"/>
        <v>2</v>
      </c>
      <c r="U184" s="144" t="e">
        <f t="shared" ca="1" si="103"/>
        <v>#DIV/0!</v>
      </c>
      <c r="V184" s="82">
        <f>Mass_2_2!J66</f>
        <v>0</v>
      </c>
      <c r="W184" s="82">
        <f>Mass_2_2!L66</f>
        <v>0</v>
      </c>
      <c r="X184" s="158" t="e">
        <f t="shared" ca="1" si="104"/>
        <v>#N/A</v>
      </c>
      <c r="Y184" s="169" t="e">
        <f t="shared" ca="1" si="105"/>
        <v>#N/A</v>
      </c>
      <c r="Z184" s="168" t="e">
        <f t="shared" ca="1" si="106"/>
        <v>#DIV/0!</v>
      </c>
      <c r="AA184" s="170">
        <f t="shared" ca="1" si="107"/>
        <v>0</v>
      </c>
      <c r="AB184" s="106">
        <f t="shared" ca="1" si="108"/>
        <v>0</v>
      </c>
      <c r="AD184" s="127">
        <f t="shared" si="109"/>
        <v>0</v>
      </c>
      <c r="AE184" s="82" t="e">
        <f t="shared" ca="1" si="115"/>
        <v>#N/A</v>
      </c>
      <c r="AF184" s="82" t="e">
        <f t="shared" ca="1" si="110"/>
        <v>#N/A</v>
      </c>
      <c r="AG184" s="82" t="e">
        <f t="shared" ca="1" si="111"/>
        <v>#N/A</v>
      </c>
      <c r="AH184" s="155">
        <f t="shared" ca="1" si="112"/>
        <v>0</v>
      </c>
      <c r="AI184" s="155">
        <f t="shared" ca="1" si="113"/>
        <v>0</v>
      </c>
      <c r="AO184" s="108"/>
    </row>
    <row r="185" spans="2:41" ht="18" customHeight="1">
      <c r="B185" s="82">
        <v>38</v>
      </c>
      <c r="C185" s="140" t="e">
        <f t="shared" ca="1" si="89"/>
        <v>#DIV/0!</v>
      </c>
      <c r="D185" s="140">
        <f t="shared" ca="1" si="90"/>
        <v>0</v>
      </c>
      <c r="E185" s="141" t="e">
        <f t="shared" ca="1" si="91"/>
        <v>#DIV/0!</v>
      </c>
      <c r="F185" s="142" t="e">
        <f t="shared" ca="1" si="92"/>
        <v>#N/A</v>
      </c>
      <c r="G185" s="140">
        <f t="shared" si="93"/>
        <v>0</v>
      </c>
      <c r="H185" s="140" t="e">
        <f ca="1">불안정성!T66</f>
        <v>#N/A</v>
      </c>
      <c r="I185" s="142" t="e">
        <f>불안정성!V67</f>
        <v>#DIV/0!</v>
      </c>
      <c r="J185" s="140">
        <f t="shared" si="94"/>
        <v>0</v>
      </c>
      <c r="K185" s="140">
        <f t="shared" si="95"/>
        <v>0</v>
      </c>
      <c r="L185" s="135">
        <f t="shared" si="96"/>
        <v>0</v>
      </c>
      <c r="M185" s="135">
        <f t="shared" si="97"/>
        <v>0</v>
      </c>
      <c r="N185" s="135">
        <f t="shared" ca="1" si="98"/>
        <v>0</v>
      </c>
      <c r="O185" s="135">
        <v>0</v>
      </c>
      <c r="P185" s="142">
        <f t="shared" ca="1" si="99"/>
        <v>0</v>
      </c>
      <c r="Q185" s="141" t="e">
        <f t="shared" ca="1" si="100"/>
        <v>#N/A</v>
      </c>
      <c r="R185" s="143" t="e">
        <f t="shared" ca="1" si="101"/>
        <v>#DIV/0!</v>
      </c>
      <c r="S185" s="82" t="e">
        <f t="shared" ca="1" si="102"/>
        <v>#DIV/0!</v>
      </c>
      <c r="T185" s="82">
        <f t="shared" ca="1" si="114"/>
        <v>2</v>
      </c>
      <c r="U185" s="144" t="e">
        <f t="shared" ca="1" si="103"/>
        <v>#DIV/0!</v>
      </c>
      <c r="V185" s="82">
        <f>Mass_2_2!J67</f>
        <v>0</v>
      </c>
      <c r="W185" s="82">
        <f>Mass_2_2!L67</f>
        <v>0</v>
      </c>
      <c r="X185" s="158" t="e">
        <f t="shared" ca="1" si="104"/>
        <v>#N/A</v>
      </c>
      <c r="Y185" s="169" t="e">
        <f t="shared" ca="1" si="105"/>
        <v>#N/A</v>
      </c>
      <c r="Z185" s="168" t="e">
        <f t="shared" ca="1" si="106"/>
        <v>#DIV/0!</v>
      </c>
      <c r="AA185" s="170">
        <f t="shared" ca="1" si="107"/>
        <v>0</v>
      </c>
      <c r="AB185" s="106">
        <f t="shared" ca="1" si="108"/>
        <v>0</v>
      </c>
      <c r="AD185" s="127">
        <f t="shared" si="109"/>
        <v>0</v>
      </c>
      <c r="AE185" s="82" t="e">
        <f t="shared" ca="1" si="115"/>
        <v>#N/A</v>
      </c>
      <c r="AF185" s="82" t="e">
        <f t="shared" ca="1" si="110"/>
        <v>#N/A</v>
      </c>
      <c r="AG185" s="82" t="e">
        <f t="shared" ca="1" si="111"/>
        <v>#N/A</v>
      </c>
      <c r="AH185" s="155">
        <f t="shared" ca="1" si="112"/>
        <v>0</v>
      </c>
      <c r="AI185" s="155">
        <f t="shared" ca="1" si="113"/>
        <v>0</v>
      </c>
      <c r="AO185" s="108"/>
    </row>
    <row r="186" spans="2:41" ht="18" customHeight="1">
      <c r="B186" s="82">
        <v>38</v>
      </c>
      <c r="C186" s="140" t="e">
        <f t="shared" ca="1" si="89"/>
        <v>#DIV/0!</v>
      </c>
      <c r="D186" s="140">
        <f t="shared" ca="1" si="90"/>
        <v>0</v>
      </c>
      <c r="E186" s="141" t="e">
        <f t="shared" ca="1" si="91"/>
        <v>#DIV/0!</v>
      </c>
      <c r="F186" s="142" t="e">
        <f t="shared" ca="1" si="92"/>
        <v>#N/A</v>
      </c>
      <c r="G186" s="140">
        <f t="shared" si="93"/>
        <v>0</v>
      </c>
      <c r="H186" s="140" t="e">
        <f ca="1">불안정성!T67</f>
        <v>#N/A</v>
      </c>
      <c r="I186" s="142" t="e">
        <f>불안정성!V68</f>
        <v>#DIV/0!</v>
      </c>
      <c r="J186" s="140">
        <f t="shared" si="94"/>
        <v>0</v>
      </c>
      <c r="K186" s="140">
        <f t="shared" si="95"/>
        <v>0</v>
      </c>
      <c r="L186" s="135">
        <f t="shared" si="96"/>
        <v>0</v>
      </c>
      <c r="M186" s="135">
        <f t="shared" si="97"/>
        <v>0</v>
      </c>
      <c r="N186" s="135">
        <f t="shared" ca="1" si="98"/>
        <v>0</v>
      </c>
      <c r="O186" s="135">
        <v>0</v>
      </c>
      <c r="P186" s="142">
        <f t="shared" ca="1" si="99"/>
        <v>0</v>
      </c>
      <c r="Q186" s="141" t="e">
        <f t="shared" ca="1" si="100"/>
        <v>#N/A</v>
      </c>
      <c r="R186" s="143" t="e">
        <f t="shared" ca="1" si="101"/>
        <v>#DIV/0!</v>
      </c>
      <c r="S186" s="82" t="e">
        <f t="shared" ca="1" si="102"/>
        <v>#DIV/0!</v>
      </c>
      <c r="T186" s="82">
        <f t="shared" ref="T186:T217" ca="1" si="116">IF(TYPE(Q186)=16,2,IF(S186&gt;=10,2,OFFSET(AL$121,COUNTIF(AK$122:AK$131,"&lt;="&amp;S186),0)))</f>
        <v>2</v>
      </c>
      <c r="U186" s="144" t="e">
        <f t="shared" ca="1" si="103"/>
        <v>#DIV/0!</v>
      </c>
      <c r="V186" s="82">
        <f>Mass_2_2!J68</f>
        <v>0</v>
      </c>
      <c r="W186" s="82">
        <f>Mass_2_2!L68</f>
        <v>0</v>
      </c>
      <c r="X186" s="158" t="e">
        <f t="shared" ca="1" si="104"/>
        <v>#N/A</v>
      </c>
      <c r="Y186" s="169" t="e">
        <f t="shared" ca="1" si="105"/>
        <v>#N/A</v>
      </c>
      <c r="Z186" s="168" t="e">
        <f t="shared" ca="1" si="106"/>
        <v>#DIV/0!</v>
      </c>
      <c r="AA186" s="170">
        <f t="shared" ca="1" si="107"/>
        <v>0</v>
      </c>
      <c r="AB186" s="106">
        <f t="shared" ca="1" si="108"/>
        <v>0</v>
      </c>
      <c r="AD186" s="127">
        <f t="shared" si="109"/>
        <v>0</v>
      </c>
      <c r="AE186" s="82" t="e">
        <f t="shared" ref="AE186:AE217" ca="1" si="117">OFFSET($AO$122,COUNTIF($AO$123:$AO$147,"&gt;="&amp;$F82),MATCH(J82,$AP$122:$AU$122,0))/1000</f>
        <v>#N/A</v>
      </c>
      <c r="AF186" s="82" t="e">
        <f t="shared" ca="1" si="110"/>
        <v>#N/A</v>
      </c>
      <c r="AG186" s="82" t="e">
        <f t="shared" ca="1" si="111"/>
        <v>#N/A</v>
      </c>
      <c r="AH186" s="155">
        <f t="shared" ca="1" si="112"/>
        <v>0</v>
      </c>
      <c r="AI186" s="155">
        <f t="shared" ca="1" si="113"/>
        <v>0</v>
      </c>
      <c r="AO186" s="108"/>
    </row>
    <row r="187" spans="2:41" ht="18" customHeight="1">
      <c r="B187" s="82">
        <v>38</v>
      </c>
      <c r="C187" s="140" t="e">
        <f t="shared" ref="C187:C221" ca="1" si="118">OFFSET($C$242,0,B187*3)*1000</f>
        <v>#DIV/0!</v>
      </c>
      <c r="D187" s="140">
        <f t="shared" ref="D187:D221" ca="1" si="119">OFFSET($D$240,0,B187*3)*1000</f>
        <v>0</v>
      </c>
      <c r="E187" s="141" t="e">
        <f t="shared" ref="E187:E221" ca="1" si="120">C187/SQRT(10)</f>
        <v>#DIV/0!</v>
      </c>
      <c r="F187" s="142" t="e">
        <f t="shared" ref="F187:F221" ca="1" si="121">SQRT(SUMSQ(G187:H187))</f>
        <v>#N/A</v>
      </c>
      <c r="G187" s="140">
        <f t="shared" ref="G187:G221" si="122">S83/2</f>
        <v>0</v>
      </c>
      <c r="H187" s="140" t="e">
        <f ca="1">불안정성!T68</f>
        <v>#N/A</v>
      </c>
      <c r="I187" s="142" t="e">
        <f>불안정성!V69</f>
        <v>#DIV/0!</v>
      </c>
      <c r="J187" s="140">
        <f t="shared" ref="J187:J221" si="123">X83/2</f>
        <v>0</v>
      </c>
      <c r="K187" s="140">
        <f t="shared" ref="K187:K221" si="124">AA83/4/SQRT(3)</f>
        <v>0</v>
      </c>
      <c r="L187" s="135">
        <f t="shared" ref="L187:L221" si="125">SQRT(SUMSQ(J187:K187))</f>
        <v>0</v>
      </c>
      <c r="M187" s="135">
        <f t="shared" ref="M187:M221" si="126">AA83/2/SQRT(3)*SQRT(2)</f>
        <v>0</v>
      </c>
      <c r="N187" s="135">
        <f t="shared" ref="N187:N221" ca="1" si="127">D187/2/SQRT(3)</f>
        <v>0</v>
      </c>
      <c r="O187" s="135">
        <v>0</v>
      </c>
      <c r="P187" s="142">
        <f t="shared" ref="P187:P221" ca="1" si="128">SQRT(SUMSQ(L187:O187))</f>
        <v>0</v>
      </c>
      <c r="Q187" s="141" t="e">
        <f t="shared" ref="Q187:Q221" ca="1" si="129">SQRT(SUMSQ(F187,I187,P187))</f>
        <v>#N/A</v>
      </c>
      <c r="R187" s="143" t="e">
        <f t="shared" ref="R187:R221" ca="1" si="130">SQRT(SUMSQ(E187,Q187))</f>
        <v>#DIV/0!</v>
      </c>
      <c r="S187" s="82" t="e">
        <f t="shared" ref="S187:S221" ca="1" si="131">IF(E187=0,"∞",ROUNDDOWN(R187^4/(E187^4/9),0))</f>
        <v>#DIV/0!</v>
      </c>
      <c r="T187" s="82">
        <f t="shared" ca="1" si="116"/>
        <v>2</v>
      </c>
      <c r="U187" s="144" t="e">
        <f t="shared" ref="U187:U221" ca="1" si="132">R187*MAX(T$122:T$221)</f>
        <v>#DIV/0!</v>
      </c>
      <c r="V187" s="82">
        <f>Mass_2_2!J69</f>
        <v>0</v>
      </c>
      <c r="W187" s="82">
        <f>Mass_2_2!L69</f>
        <v>0</v>
      </c>
      <c r="X187" s="158" t="e">
        <f t="shared" ref="X187:X221" ca="1" si="133">V187*OFFSET($B$7,0,MATCH(W187,$C$5:$F$5,0))</f>
        <v>#N/A</v>
      </c>
      <c r="Y187" s="169" t="e">
        <f t="shared" ref="Y187:Y221" ca="1" si="134">(AE187*1000)/3</f>
        <v>#N/A</v>
      </c>
      <c r="Z187" s="168" t="e">
        <f t="shared" ref="Z187:Z221" ca="1" si="135">MAX(U187,X187,Y187)</f>
        <v>#DIV/0!</v>
      </c>
      <c r="AA187" s="170">
        <f t="shared" ref="AA187:AA221" ca="1" si="136">IF(TYPE(Z187)=16,0,IF(Z187&lt;X187,1,0))</f>
        <v>0</v>
      </c>
      <c r="AB187" s="106">
        <f t="shared" ref="AB187:AB221" ca="1" si="137">IF(TYPE(Z187)=16,0,IF(Y187=0,0,IF(Z187&gt;Y187*2,1,0)))</f>
        <v>0</v>
      </c>
      <c r="AD187" s="127">
        <f t="shared" ref="AD187:AD221" si="138">F83</f>
        <v>0</v>
      </c>
      <c r="AE187" s="82" t="e">
        <f t="shared" ca="1" si="117"/>
        <v>#N/A</v>
      </c>
      <c r="AF187" s="82" t="e">
        <f t="shared" ref="AF187:AF221" ca="1" si="139">AD187-(AE187-Z187/1000)</f>
        <v>#N/A</v>
      </c>
      <c r="AG187" s="82" t="e">
        <f t="shared" ref="AG187:AG221" ca="1" si="140">AD187+(AE187-Z187/1000)</f>
        <v>#N/A</v>
      </c>
      <c r="AH187" s="155">
        <f t="shared" ref="AH187:AH221" ca="1" si="141">IF(TYPE(AF187)=16,0,IF(AE187=0,0,IF(AND(AF187&lt;=M83,M83&lt;=AG187),0,1)))</f>
        <v>0</v>
      </c>
      <c r="AI187" s="155">
        <f t="shared" ref="AI187:AI221" ca="1" si="142">IF(TYPE(AF187)=16,0,IF(MAX(U187,X187)&lt;=Y187,0,1))</f>
        <v>0</v>
      </c>
      <c r="AO187" s="108"/>
    </row>
    <row r="188" spans="2:41" ht="18" customHeight="1">
      <c r="B188" s="82">
        <v>38</v>
      </c>
      <c r="C188" s="140" t="e">
        <f t="shared" ca="1" si="118"/>
        <v>#DIV/0!</v>
      </c>
      <c r="D188" s="140">
        <f t="shared" ca="1" si="119"/>
        <v>0</v>
      </c>
      <c r="E188" s="141" t="e">
        <f t="shared" ca="1" si="120"/>
        <v>#DIV/0!</v>
      </c>
      <c r="F188" s="142" t="e">
        <f t="shared" ca="1" si="121"/>
        <v>#N/A</v>
      </c>
      <c r="G188" s="140">
        <f t="shared" si="122"/>
        <v>0</v>
      </c>
      <c r="H188" s="140" t="e">
        <f ca="1">불안정성!T69</f>
        <v>#N/A</v>
      </c>
      <c r="I188" s="142" t="e">
        <f>불안정성!V70</f>
        <v>#DIV/0!</v>
      </c>
      <c r="J188" s="140">
        <f t="shared" si="123"/>
        <v>0</v>
      </c>
      <c r="K188" s="140">
        <f t="shared" si="124"/>
        <v>0</v>
      </c>
      <c r="L188" s="135">
        <f t="shared" si="125"/>
        <v>0</v>
      </c>
      <c r="M188" s="135">
        <f t="shared" si="126"/>
        <v>0</v>
      </c>
      <c r="N188" s="135">
        <f t="shared" ca="1" si="127"/>
        <v>0</v>
      </c>
      <c r="O188" s="135">
        <v>0</v>
      </c>
      <c r="P188" s="142">
        <f t="shared" ca="1" si="128"/>
        <v>0</v>
      </c>
      <c r="Q188" s="141" t="e">
        <f t="shared" ca="1" si="129"/>
        <v>#N/A</v>
      </c>
      <c r="R188" s="143" t="e">
        <f t="shared" ca="1" si="130"/>
        <v>#DIV/0!</v>
      </c>
      <c r="S188" s="82" t="e">
        <f t="shared" ca="1" si="131"/>
        <v>#DIV/0!</v>
      </c>
      <c r="T188" s="82">
        <f t="shared" ca="1" si="116"/>
        <v>2</v>
      </c>
      <c r="U188" s="144" t="e">
        <f t="shared" ca="1" si="132"/>
        <v>#DIV/0!</v>
      </c>
      <c r="V188" s="82">
        <f>Mass_2_2!J70</f>
        <v>0</v>
      </c>
      <c r="W188" s="82">
        <f>Mass_2_2!L70</f>
        <v>0</v>
      </c>
      <c r="X188" s="158" t="e">
        <f t="shared" ca="1" si="133"/>
        <v>#N/A</v>
      </c>
      <c r="Y188" s="169" t="e">
        <f t="shared" ca="1" si="134"/>
        <v>#N/A</v>
      </c>
      <c r="Z188" s="168" t="e">
        <f t="shared" ca="1" si="135"/>
        <v>#DIV/0!</v>
      </c>
      <c r="AA188" s="170">
        <f t="shared" ca="1" si="136"/>
        <v>0</v>
      </c>
      <c r="AB188" s="106">
        <f t="shared" ca="1" si="137"/>
        <v>0</v>
      </c>
      <c r="AD188" s="127">
        <f t="shared" si="138"/>
        <v>0</v>
      </c>
      <c r="AE188" s="82" t="e">
        <f t="shared" ca="1" si="117"/>
        <v>#N/A</v>
      </c>
      <c r="AF188" s="82" t="e">
        <f t="shared" ca="1" si="139"/>
        <v>#N/A</v>
      </c>
      <c r="AG188" s="82" t="e">
        <f t="shared" ca="1" si="140"/>
        <v>#N/A</v>
      </c>
      <c r="AH188" s="155">
        <f t="shared" ca="1" si="141"/>
        <v>0</v>
      </c>
      <c r="AI188" s="155">
        <f t="shared" ca="1" si="142"/>
        <v>0</v>
      </c>
      <c r="AO188" s="108"/>
    </row>
    <row r="189" spans="2:41" ht="18" customHeight="1">
      <c r="B189" s="82">
        <v>38</v>
      </c>
      <c r="C189" s="140" t="e">
        <f t="shared" ca="1" si="118"/>
        <v>#DIV/0!</v>
      </c>
      <c r="D189" s="140">
        <f t="shared" ca="1" si="119"/>
        <v>0</v>
      </c>
      <c r="E189" s="141" t="e">
        <f t="shared" ca="1" si="120"/>
        <v>#DIV/0!</v>
      </c>
      <c r="F189" s="142" t="e">
        <f t="shared" ca="1" si="121"/>
        <v>#N/A</v>
      </c>
      <c r="G189" s="140">
        <f t="shared" si="122"/>
        <v>0</v>
      </c>
      <c r="H189" s="140" t="e">
        <f ca="1">불안정성!T70</f>
        <v>#N/A</v>
      </c>
      <c r="I189" s="142" t="e">
        <f>불안정성!V71</f>
        <v>#DIV/0!</v>
      </c>
      <c r="J189" s="140">
        <f t="shared" si="123"/>
        <v>0</v>
      </c>
      <c r="K189" s="140">
        <f t="shared" si="124"/>
        <v>0</v>
      </c>
      <c r="L189" s="135">
        <f t="shared" si="125"/>
        <v>0</v>
      </c>
      <c r="M189" s="135">
        <f t="shared" si="126"/>
        <v>0</v>
      </c>
      <c r="N189" s="135">
        <f t="shared" ca="1" si="127"/>
        <v>0</v>
      </c>
      <c r="O189" s="135">
        <v>0</v>
      </c>
      <c r="P189" s="142">
        <f t="shared" ca="1" si="128"/>
        <v>0</v>
      </c>
      <c r="Q189" s="141" t="e">
        <f t="shared" ca="1" si="129"/>
        <v>#N/A</v>
      </c>
      <c r="R189" s="143" t="e">
        <f t="shared" ca="1" si="130"/>
        <v>#DIV/0!</v>
      </c>
      <c r="S189" s="82" t="e">
        <f t="shared" ca="1" si="131"/>
        <v>#DIV/0!</v>
      </c>
      <c r="T189" s="82">
        <f t="shared" ca="1" si="116"/>
        <v>2</v>
      </c>
      <c r="U189" s="144" t="e">
        <f t="shared" ca="1" si="132"/>
        <v>#DIV/0!</v>
      </c>
      <c r="V189" s="82">
        <f>Mass_2_2!J71</f>
        <v>0</v>
      </c>
      <c r="W189" s="82">
        <f>Mass_2_2!L71</f>
        <v>0</v>
      </c>
      <c r="X189" s="158" t="e">
        <f t="shared" ca="1" si="133"/>
        <v>#N/A</v>
      </c>
      <c r="Y189" s="169" t="e">
        <f t="shared" ca="1" si="134"/>
        <v>#N/A</v>
      </c>
      <c r="Z189" s="168" t="e">
        <f t="shared" ca="1" si="135"/>
        <v>#DIV/0!</v>
      </c>
      <c r="AA189" s="170">
        <f t="shared" ca="1" si="136"/>
        <v>0</v>
      </c>
      <c r="AB189" s="106">
        <f t="shared" ca="1" si="137"/>
        <v>0</v>
      </c>
      <c r="AD189" s="127">
        <f t="shared" si="138"/>
        <v>0</v>
      </c>
      <c r="AE189" s="82" t="e">
        <f t="shared" ca="1" si="117"/>
        <v>#N/A</v>
      </c>
      <c r="AF189" s="82" t="e">
        <f t="shared" ca="1" si="139"/>
        <v>#N/A</v>
      </c>
      <c r="AG189" s="82" t="e">
        <f t="shared" ca="1" si="140"/>
        <v>#N/A</v>
      </c>
      <c r="AH189" s="155">
        <f t="shared" ca="1" si="141"/>
        <v>0</v>
      </c>
      <c r="AI189" s="155">
        <f t="shared" ca="1" si="142"/>
        <v>0</v>
      </c>
      <c r="AO189" s="108"/>
    </row>
    <row r="190" spans="2:41" ht="18" customHeight="1">
      <c r="B190" s="82">
        <v>38</v>
      </c>
      <c r="C190" s="140" t="e">
        <f t="shared" ca="1" si="118"/>
        <v>#DIV/0!</v>
      </c>
      <c r="D190" s="140">
        <f t="shared" ca="1" si="119"/>
        <v>0</v>
      </c>
      <c r="E190" s="141" t="e">
        <f t="shared" ca="1" si="120"/>
        <v>#DIV/0!</v>
      </c>
      <c r="F190" s="142" t="e">
        <f t="shared" ca="1" si="121"/>
        <v>#N/A</v>
      </c>
      <c r="G190" s="140">
        <f t="shared" si="122"/>
        <v>0</v>
      </c>
      <c r="H190" s="140" t="e">
        <f ca="1">불안정성!T71</f>
        <v>#N/A</v>
      </c>
      <c r="I190" s="142" t="e">
        <f>불안정성!V72</f>
        <v>#DIV/0!</v>
      </c>
      <c r="J190" s="140">
        <f t="shared" si="123"/>
        <v>0</v>
      </c>
      <c r="K190" s="140">
        <f t="shared" si="124"/>
        <v>0</v>
      </c>
      <c r="L190" s="135">
        <f t="shared" si="125"/>
        <v>0</v>
      </c>
      <c r="M190" s="135">
        <f t="shared" si="126"/>
        <v>0</v>
      </c>
      <c r="N190" s="135">
        <f t="shared" ca="1" si="127"/>
        <v>0</v>
      </c>
      <c r="O190" s="135">
        <v>0</v>
      </c>
      <c r="P190" s="142">
        <f t="shared" ca="1" si="128"/>
        <v>0</v>
      </c>
      <c r="Q190" s="141" t="e">
        <f t="shared" ca="1" si="129"/>
        <v>#N/A</v>
      </c>
      <c r="R190" s="143" t="e">
        <f t="shared" ca="1" si="130"/>
        <v>#DIV/0!</v>
      </c>
      <c r="S190" s="82" t="e">
        <f t="shared" ca="1" si="131"/>
        <v>#DIV/0!</v>
      </c>
      <c r="T190" s="82">
        <f t="shared" ca="1" si="116"/>
        <v>2</v>
      </c>
      <c r="U190" s="144" t="e">
        <f t="shared" ca="1" si="132"/>
        <v>#DIV/0!</v>
      </c>
      <c r="V190" s="82">
        <f>Mass_2_2!J72</f>
        <v>0</v>
      </c>
      <c r="W190" s="82">
        <f>Mass_2_2!L72</f>
        <v>0</v>
      </c>
      <c r="X190" s="158" t="e">
        <f t="shared" ca="1" si="133"/>
        <v>#N/A</v>
      </c>
      <c r="Y190" s="169" t="e">
        <f t="shared" ca="1" si="134"/>
        <v>#N/A</v>
      </c>
      <c r="Z190" s="168" t="e">
        <f t="shared" ca="1" si="135"/>
        <v>#DIV/0!</v>
      </c>
      <c r="AA190" s="170">
        <f t="shared" ca="1" si="136"/>
        <v>0</v>
      </c>
      <c r="AB190" s="106">
        <f t="shared" ca="1" si="137"/>
        <v>0</v>
      </c>
      <c r="AD190" s="127">
        <f t="shared" si="138"/>
        <v>0</v>
      </c>
      <c r="AE190" s="82" t="e">
        <f t="shared" ca="1" si="117"/>
        <v>#N/A</v>
      </c>
      <c r="AF190" s="82" t="e">
        <f t="shared" ca="1" si="139"/>
        <v>#N/A</v>
      </c>
      <c r="AG190" s="82" t="e">
        <f t="shared" ca="1" si="140"/>
        <v>#N/A</v>
      </c>
      <c r="AH190" s="155">
        <f t="shared" ca="1" si="141"/>
        <v>0</v>
      </c>
      <c r="AI190" s="155">
        <f t="shared" ca="1" si="142"/>
        <v>0</v>
      </c>
      <c r="AO190" s="108"/>
    </row>
    <row r="191" spans="2:41" ht="18" customHeight="1">
      <c r="B191" s="82">
        <v>38</v>
      </c>
      <c r="C191" s="140" t="e">
        <f t="shared" ca="1" si="118"/>
        <v>#DIV/0!</v>
      </c>
      <c r="D191" s="140">
        <f t="shared" ca="1" si="119"/>
        <v>0</v>
      </c>
      <c r="E191" s="141" t="e">
        <f t="shared" ca="1" si="120"/>
        <v>#DIV/0!</v>
      </c>
      <c r="F191" s="142" t="e">
        <f t="shared" ca="1" si="121"/>
        <v>#N/A</v>
      </c>
      <c r="G191" s="140">
        <f t="shared" si="122"/>
        <v>0</v>
      </c>
      <c r="H191" s="140" t="e">
        <f ca="1">불안정성!T72</f>
        <v>#N/A</v>
      </c>
      <c r="I191" s="142" t="e">
        <f>불안정성!V73</f>
        <v>#DIV/0!</v>
      </c>
      <c r="J191" s="140">
        <f t="shared" si="123"/>
        <v>0</v>
      </c>
      <c r="K191" s="140">
        <f t="shared" si="124"/>
        <v>0</v>
      </c>
      <c r="L191" s="135">
        <f t="shared" si="125"/>
        <v>0</v>
      </c>
      <c r="M191" s="135">
        <f t="shared" si="126"/>
        <v>0</v>
      </c>
      <c r="N191" s="135">
        <f t="shared" ca="1" si="127"/>
        <v>0</v>
      </c>
      <c r="O191" s="135">
        <v>0</v>
      </c>
      <c r="P191" s="142">
        <f t="shared" ca="1" si="128"/>
        <v>0</v>
      </c>
      <c r="Q191" s="141" t="e">
        <f t="shared" ca="1" si="129"/>
        <v>#N/A</v>
      </c>
      <c r="R191" s="143" t="e">
        <f t="shared" ca="1" si="130"/>
        <v>#DIV/0!</v>
      </c>
      <c r="S191" s="82" t="e">
        <f t="shared" ca="1" si="131"/>
        <v>#DIV/0!</v>
      </c>
      <c r="T191" s="82">
        <f t="shared" ca="1" si="116"/>
        <v>2</v>
      </c>
      <c r="U191" s="144" t="e">
        <f t="shared" ca="1" si="132"/>
        <v>#DIV/0!</v>
      </c>
      <c r="V191" s="82">
        <f>Mass_2_2!J73</f>
        <v>0</v>
      </c>
      <c r="W191" s="82">
        <f>Mass_2_2!L73</f>
        <v>0</v>
      </c>
      <c r="X191" s="158" t="e">
        <f t="shared" ca="1" si="133"/>
        <v>#N/A</v>
      </c>
      <c r="Y191" s="169" t="e">
        <f t="shared" ca="1" si="134"/>
        <v>#N/A</v>
      </c>
      <c r="Z191" s="168" t="e">
        <f t="shared" ca="1" si="135"/>
        <v>#DIV/0!</v>
      </c>
      <c r="AA191" s="170">
        <f t="shared" ca="1" si="136"/>
        <v>0</v>
      </c>
      <c r="AB191" s="106">
        <f t="shared" ca="1" si="137"/>
        <v>0</v>
      </c>
      <c r="AD191" s="127">
        <f t="shared" si="138"/>
        <v>0</v>
      </c>
      <c r="AE191" s="82" t="e">
        <f t="shared" ca="1" si="117"/>
        <v>#N/A</v>
      </c>
      <c r="AF191" s="82" t="e">
        <f t="shared" ca="1" si="139"/>
        <v>#N/A</v>
      </c>
      <c r="AG191" s="82" t="e">
        <f t="shared" ca="1" si="140"/>
        <v>#N/A</v>
      </c>
      <c r="AH191" s="155">
        <f t="shared" ca="1" si="141"/>
        <v>0</v>
      </c>
      <c r="AI191" s="155">
        <f t="shared" ca="1" si="142"/>
        <v>0</v>
      </c>
      <c r="AO191" s="108"/>
    </row>
    <row r="192" spans="2:41" ht="18" customHeight="1">
      <c r="B192" s="82">
        <v>38</v>
      </c>
      <c r="C192" s="140" t="e">
        <f t="shared" ca="1" si="118"/>
        <v>#DIV/0!</v>
      </c>
      <c r="D192" s="140">
        <f t="shared" ca="1" si="119"/>
        <v>0</v>
      </c>
      <c r="E192" s="141" t="e">
        <f t="shared" ca="1" si="120"/>
        <v>#DIV/0!</v>
      </c>
      <c r="F192" s="142" t="e">
        <f t="shared" ca="1" si="121"/>
        <v>#N/A</v>
      </c>
      <c r="G192" s="140">
        <f t="shared" si="122"/>
        <v>0</v>
      </c>
      <c r="H192" s="140" t="e">
        <f ca="1">불안정성!T73</f>
        <v>#N/A</v>
      </c>
      <c r="I192" s="142" t="e">
        <f>불안정성!V74</f>
        <v>#DIV/0!</v>
      </c>
      <c r="J192" s="140">
        <f t="shared" si="123"/>
        <v>0</v>
      </c>
      <c r="K192" s="140">
        <f t="shared" si="124"/>
        <v>0</v>
      </c>
      <c r="L192" s="135">
        <f t="shared" si="125"/>
        <v>0</v>
      </c>
      <c r="M192" s="135">
        <f t="shared" si="126"/>
        <v>0</v>
      </c>
      <c r="N192" s="135">
        <f t="shared" ca="1" si="127"/>
        <v>0</v>
      </c>
      <c r="O192" s="135">
        <v>0</v>
      </c>
      <c r="P192" s="142">
        <f t="shared" ca="1" si="128"/>
        <v>0</v>
      </c>
      <c r="Q192" s="141" t="e">
        <f t="shared" ca="1" si="129"/>
        <v>#N/A</v>
      </c>
      <c r="R192" s="143" t="e">
        <f t="shared" ca="1" si="130"/>
        <v>#DIV/0!</v>
      </c>
      <c r="S192" s="82" t="e">
        <f t="shared" ca="1" si="131"/>
        <v>#DIV/0!</v>
      </c>
      <c r="T192" s="82">
        <f t="shared" ca="1" si="116"/>
        <v>2</v>
      </c>
      <c r="U192" s="144" t="e">
        <f t="shared" ca="1" si="132"/>
        <v>#DIV/0!</v>
      </c>
      <c r="V192" s="82">
        <f>Mass_2_2!J74</f>
        <v>0</v>
      </c>
      <c r="W192" s="82">
        <f>Mass_2_2!L74</f>
        <v>0</v>
      </c>
      <c r="X192" s="158" t="e">
        <f t="shared" ca="1" si="133"/>
        <v>#N/A</v>
      </c>
      <c r="Y192" s="169" t="e">
        <f t="shared" ca="1" si="134"/>
        <v>#N/A</v>
      </c>
      <c r="Z192" s="168" t="e">
        <f t="shared" ca="1" si="135"/>
        <v>#DIV/0!</v>
      </c>
      <c r="AA192" s="170">
        <f t="shared" ca="1" si="136"/>
        <v>0</v>
      </c>
      <c r="AB192" s="106">
        <f t="shared" ca="1" si="137"/>
        <v>0</v>
      </c>
      <c r="AD192" s="127">
        <f t="shared" si="138"/>
        <v>0</v>
      </c>
      <c r="AE192" s="82" t="e">
        <f t="shared" ca="1" si="117"/>
        <v>#N/A</v>
      </c>
      <c r="AF192" s="82" t="e">
        <f t="shared" ca="1" si="139"/>
        <v>#N/A</v>
      </c>
      <c r="AG192" s="82" t="e">
        <f t="shared" ca="1" si="140"/>
        <v>#N/A</v>
      </c>
      <c r="AH192" s="155">
        <f t="shared" ca="1" si="141"/>
        <v>0</v>
      </c>
      <c r="AI192" s="155">
        <f t="shared" ca="1" si="142"/>
        <v>0</v>
      </c>
      <c r="AO192" s="108"/>
    </row>
    <row r="193" spans="2:41" ht="18" customHeight="1">
      <c r="B193" s="82">
        <v>38</v>
      </c>
      <c r="C193" s="140" t="e">
        <f t="shared" ca="1" si="118"/>
        <v>#DIV/0!</v>
      </c>
      <c r="D193" s="140">
        <f t="shared" ca="1" si="119"/>
        <v>0</v>
      </c>
      <c r="E193" s="141" t="e">
        <f t="shared" ca="1" si="120"/>
        <v>#DIV/0!</v>
      </c>
      <c r="F193" s="142" t="e">
        <f t="shared" ca="1" si="121"/>
        <v>#N/A</v>
      </c>
      <c r="G193" s="140">
        <f t="shared" si="122"/>
        <v>0</v>
      </c>
      <c r="H193" s="140" t="e">
        <f ca="1">불안정성!T74</f>
        <v>#N/A</v>
      </c>
      <c r="I193" s="142" t="e">
        <f>불안정성!V75</f>
        <v>#DIV/0!</v>
      </c>
      <c r="J193" s="140">
        <f t="shared" si="123"/>
        <v>0</v>
      </c>
      <c r="K193" s="140">
        <f t="shared" si="124"/>
        <v>0</v>
      </c>
      <c r="L193" s="135">
        <f t="shared" si="125"/>
        <v>0</v>
      </c>
      <c r="M193" s="135">
        <f t="shared" si="126"/>
        <v>0</v>
      </c>
      <c r="N193" s="135">
        <f t="shared" ca="1" si="127"/>
        <v>0</v>
      </c>
      <c r="O193" s="135">
        <v>0</v>
      </c>
      <c r="P193" s="142">
        <f t="shared" ca="1" si="128"/>
        <v>0</v>
      </c>
      <c r="Q193" s="141" t="e">
        <f t="shared" ca="1" si="129"/>
        <v>#N/A</v>
      </c>
      <c r="R193" s="143" t="e">
        <f t="shared" ca="1" si="130"/>
        <v>#DIV/0!</v>
      </c>
      <c r="S193" s="82" t="e">
        <f t="shared" ca="1" si="131"/>
        <v>#DIV/0!</v>
      </c>
      <c r="T193" s="82">
        <f t="shared" ca="1" si="116"/>
        <v>2</v>
      </c>
      <c r="U193" s="144" t="e">
        <f t="shared" ca="1" si="132"/>
        <v>#DIV/0!</v>
      </c>
      <c r="V193" s="82">
        <f>Mass_2_2!J75</f>
        <v>0</v>
      </c>
      <c r="W193" s="82">
        <f>Mass_2_2!L75</f>
        <v>0</v>
      </c>
      <c r="X193" s="158" t="e">
        <f t="shared" ca="1" si="133"/>
        <v>#N/A</v>
      </c>
      <c r="Y193" s="169" t="e">
        <f t="shared" ca="1" si="134"/>
        <v>#N/A</v>
      </c>
      <c r="Z193" s="168" t="e">
        <f t="shared" ca="1" si="135"/>
        <v>#DIV/0!</v>
      </c>
      <c r="AA193" s="170">
        <f t="shared" ca="1" si="136"/>
        <v>0</v>
      </c>
      <c r="AB193" s="106">
        <f t="shared" ca="1" si="137"/>
        <v>0</v>
      </c>
      <c r="AD193" s="127">
        <f t="shared" si="138"/>
        <v>0</v>
      </c>
      <c r="AE193" s="82" t="e">
        <f t="shared" ca="1" si="117"/>
        <v>#N/A</v>
      </c>
      <c r="AF193" s="82" t="e">
        <f t="shared" ca="1" si="139"/>
        <v>#N/A</v>
      </c>
      <c r="AG193" s="82" t="e">
        <f t="shared" ca="1" si="140"/>
        <v>#N/A</v>
      </c>
      <c r="AH193" s="155">
        <f t="shared" ca="1" si="141"/>
        <v>0</v>
      </c>
      <c r="AI193" s="155">
        <f t="shared" ca="1" si="142"/>
        <v>0</v>
      </c>
      <c r="AO193" s="108"/>
    </row>
    <row r="194" spans="2:41" ht="18" customHeight="1">
      <c r="B194" s="82">
        <v>38</v>
      </c>
      <c r="C194" s="140" t="e">
        <f t="shared" ca="1" si="118"/>
        <v>#DIV/0!</v>
      </c>
      <c r="D194" s="140">
        <f t="shared" ca="1" si="119"/>
        <v>0</v>
      </c>
      <c r="E194" s="141" t="e">
        <f t="shared" ca="1" si="120"/>
        <v>#DIV/0!</v>
      </c>
      <c r="F194" s="142" t="e">
        <f t="shared" ca="1" si="121"/>
        <v>#N/A</v>
      </c>
      <c r="G194" s="140">
        <f t="shared" si="122"/>
        <v>0</v>
      </c>
      <c r="H194" s="140" t="e">
        <f ca="1">불안정성!T75</f>
        <v>#N/A</v>
      </c>
      <c r="I194" s="142" t="e">
        <f>불안정성!V76</f>
        <v>#DIV/0!</v>
      </c>
      <c r="J194" s="140">
        <f t="shared" si="123"/>
        <v>0</v>
      </c>
      <c r="K194" s="140">
        <f t="shared" si="124"/>
        <v>0</v>
      </c>
      <c r="L194" s="135">
        <f t="shared" si="125"/>
        <v>0</v>
      </c>
      <c r="M194" s="135">
        <f t="shared" si="126"/>
        <v>0</v>
      </c>
      <c r="N194" s="135">
        <f t="shared" ca="1" si="127"/>
        <v>0</v>
      </c>
      <c r="O194" s="135">
        <v>0</v>
      </c>
      <c r="P194" s="142">
        <f t="shared" ca="1" si="128"/>
        <v>0</v>
      </c>
      <c r="Q194" s="141" t="e">
        <f t="shared" ca="1" si="129"/>
        <v>#N/A</v>
      </c>
      <c r="R194" s="143" t="e">
        <f t="shared" ca="1" si="130"/>
        <v>#DIV/0!</v>
      </c>
      <c r="S194" s="82" t="e">
        <f t="shared" ca="1" si="131"/>
        <v>#DIV/0!</v>
      </c>
      <c r="T194" s="82">
        <f t="shared" ca="1" si="116"/>
        <v>2</v>
      </c>
      <c r="U194" s="144" t="e">
        <f t="shared" ca="1" si="132"/>
        <v>#DIV/0!</v>
      </c>
      <c r="V194" s="82">
        <f>Mass_2_2!J76</f>
        <v>0</v>
      </c>
      <c r="W194" s="82">
        <f>Mass_2_2!L76</f>
        <v>0</v>
      </c>
      <c r="X194" s="158" t="e">
        <f t="shared" ca="1" si="133"/>
        <v>#N/A</v>
      </c>
      <c r="Y194" s="169" t="e">
        <f t="shared" ca="1" si="134"/>
        <v>#N/A</v>
      </c>
      <c r="Z194" s="168" t="e">
        <f t="shared" ca="1" si="135"/>
        <v>#DIV/0!</v>
      </c>
      <c r="AA194" s="170">
        <f t="shared" ca="1" si="136"/>
        <v>0</v>
      </c>
      <c r="AB194" s="106">
        <f t="shared" ca="1" si="137"/>
        <v>0</v>
      </c>
      <c r="AD194" s="127">
        <f t="shared" si="138"/>
        <v>0</v>
      </c>
      <c r="AE194" s="82" t="e">
        <f t="shared" ca="1" si="117"/>
        <v>#N/A</v>
      </c>
      <c r="AF194" s="82" t="e">
        <f t="shared" ca="1" si="139"/>
        <v>#N/A</v>
      </c>
      <c r="AG194" s="82" t="e">
        <f t="shared" ca="1" si="140"/>
        <v>#N/A</v>
      </c>
      <c r="AH194" s="155">
        <f t="shared" ca="1" si="141"/>
        <v>0</v>
      </c>
      <c r="AI194" s="155">
        <f t="shared" ca="1" si="142"/>
        <v>0</v>
      </c>
      <c r="AO194" s="108"/>
    </row>
    <row r="195" spans="2:41" ht="18" customHeight="1">
      <c r="B195" s="82">
        <v>38</v>
      </c>
      <c r="C195" s="140" t="e">
        <f t="shared" ca="1" si="118"/>
        <v>#DIV/0!</v>
      </c>
      <c r="D195" s="140">
        <f t="shared" ca="1" si="119"/>
        <v>0</v>
      </c>
      <c r="E195" s="141" t="e">
        <f t="shared" ca="1" si="120"/>
        <v>#DIV/0!</v>
      </c>
      <c r="F195" s="142" t="e">
        <f t="shared" ca="1" si="121"/>
        <v>#N/A</v>
      </c>
      <c r="G195" s="140">
        <f t="shared" si="122"/>
        <v>0</v>
      </c>
      <c r="H195" s="140" t="e">
        <f ca="1">불안정성!T76</f>
        <v>#N/A</v>
      </c>
      <c r="I195" s="142" t="e">
        <f>불안정성!V77</f>
        <v>#DIV/0!</v>
      </c>
      <c r="J195" s="140">
        <f t="shared" si="123"/>
        <v>0</v>
      </c>
      <c r="K195" s="140">
        <f t="shared" si="124"/>
        <v>0</v>
      </c>
      <c r="L195" s="135">
        <f t="shared" si="125"/>
        <v>0</v>
      </c>
      <c r="M195" s="135">
        <f t="shared" si="126"/>
        <v>0</v>
      </c>
      <c r="N195" s="135">
        <f t="shared" ca="1" si="127"/>
        <v>0</v>
      </c>
      <c r="O195" s="135">
        <v>0</v>
      </c>
      <c r="P195" s="142">
        <f t="shared" ca="1" si="128"/>
        <v>0</v>
      </c>
      <c r="Q195" s="141" t="e">
        <f t="shared" ca="1" si="129"/>
        <v>#N/A</v>
      </c>
      <c r="R195" s="143" t="e">
        <f t="shared" ca="1" si="130"/>
        <v>#DIV/0!</v>
      </c>
      <c r="S195" s="82" t="e">
        <f t="shared" ca="1" si="131"/>
        <v>#DIV/0!</v>
      </c>
      <c r="T195" s="82">
        <f t="shared" ca="1" si="116"/>
        <v>2</v>
      </c>
      <c r="U195" s="144" t="e">
        <f t="shared" ca="1" si="132"/>
        <v>#DIV/0!</v>
      </c>
      <c r="V195" s="82">
        <f>Mass_2_2!J77</f>
        <v>0</v>
      </c>
      <c r="W195" s="82">
        <f>Mass_2_2!L77</f>
        <v>0</v>
      </c>
      <c r="X195" s="158" t="e">
        <f t="shared" ca="1" si="133"/>
        <v>#N/A</v>
      </c>
      <c r="Y195" s="169" t="e">
        <f t="shared" ca="1" si="134"/>
        <v>#N/A</v>
      </c>
      <c r="Z195" s="168" t="e">
        <f t="shared" ca="1" si="135"/>
        <v>#DIV/0!</v>
      </c>
      <c r="AA195" s="170">
        <f t="shared" ca="1" si="136"/>
        <v>0</v>
      </c>
      <c r="AB195" s="106">
        <f t="shared" ca="1" si="137"/>
        <v>0</v>
      </c>
      <c r="AD195" s="127">
        <f t="shared" si="138"/>
        <v>0</v>
      </c>
      <c r="AE195" s="82" t="e">
        <f t="shared" ca="1" si="117"/>
        <v>#N/A</v>
      </c>
      <c r="AF195" s="82" t="e">
        <f t="shared" ca="1" si="139"/>
        <v>#N/A</v>
      </c>
      <c r="AG195" s="82" t="e">
        <f t="shared" ca="1" si="140"/>
        <v>#N/A</v>
      </c>
      <c r="AH195" s="155">
        <f t="shared" ca="1" si="141"/>
        <v>0</v>
      </c>
      <c r="AI195" s="155">
        <f t="shared" ca="1" si="142"/>
        <v>0</v>
      </c>
      <c r="AO195" s="108"/>
    </row>
    <row r="196" spans="2:41" ht="18" customHeight="1">
      <c r="B196" s="82">
        <v>38</v>
      </c>
      <c r="C196" s="140" t="e">
        <f t="shared" ca="1" si="118"/>
        <v>#DIV/0!</v>
      </c>
      <c r="D196" s="140">
        <f t="shared" ca="1" si="119"/>
        <v>0</v>
      </c>
      <c r="E196" s="141" t="e">
        <f t="shared" ca="1" si="120"/>
        <v>#DIV/0!</v>
      </c>
      <c r="F196" s="142" t="e">
        <f t="shared" ca="1" si="121"/>
        <v>#N/A</v>
      </c>
      <c r="G196" s="140">
        <f t="shared" si="122"/>
        <v>0</v>
      </c>
      <c r="H196" s="140" t="e">
        <f ca="1">불안정성!T77</f>
        <v>#N/A</v>
      </c>
      <c r="I196" s="142" t="e">
        <f>불안정성!V78</f>
        <v>#DIV/0!</v>
      </c>
      <c r="J196" s="140">
        <f t="shared" si="123"/>
        <v>0</v>
      </c>
      <c r="K196" s="140">
        <f t="shared" si="124"/>
        <v>0</v>
      </c>
      <c r="L196" s="135">
        <f t="shared" si="125"/>
        <v>0</v>
      </c>
      <c r="M196" s="135">
        <f t="shared" si="126"/>
        <v>0</v>
      </c>
      <c r="N196" s="135">
        <f t="shared" ca="1" si="127"/>
        <v>0</v>
      </c>
      <c r="O196" s="135">
        <v>0</v>
      </c>
      <c r="P196" s="142">
        <f t="shared" ca="1" si="128"/>
        <v>0</v>
      </c>
      <c r="Q196" s="141" t="e">
        <f t="shared" ca="1" si="129"/>
        <v>#N/A</v>
      </c>
      <c r="R196" s="143" t="e">
        <f t="shared" ca="1" si="130"/>
        <v>#DIV/0!</v>
      </c>
      <c r="S196" s="82" t="e">
        <f t="shared" ca="1" si="131"/>
        <v>#DIV/0!</v>
      </c>
      <c r="T196" s="82">
        <f t="shared" ca="1" si="116"/>
        <v>2</v>
      </c>
      <c r="U196" s="144" t="e">
        <f t="shared" ca="1" si="132"/>
        <v>#DIV/0!</v>
      </c>
      <c r="V196" s="82">
        <f>Mass_2_2!J78</f>
        <v>0</v>
      </c>
      <c r="W196" s="82">
        <f>Mass_2_2!L78</f>
        <v>0</v>
      </c>
      <c r="X196" s="158" t="e">
        <f t="shared" ca="1" si="133"/>
        <v>#N/A</v>
      </c>
      <c r="Y196" s="169" t="e">
        <f t="shared" ca="1" si="134"/>
        <v>#N/A</v>
      </c>
      <c r="Z196" s="168" t="e">
        <f t="shared" ca="1" si="135"/>
        <v>#DIV/0!</v>
      </c>
      <c r="AA196" s="170">
        <f t="shared" ca="1" si="136"/>
        <v>0</v>
      </c>
      <c r="AB196" s="106">
        <f t="shared" ca="1" si="137"/>
        <v>0</v>
      </c>
      <c r="AD196" s="127">
        <f t="shared" si="138"/>
        <v>0</v>
      </c>
      <c r="AE196" s="82" t="e">
        <f t="shared" ca="1" si="117"/>
        <v>#N/A</v>
      </c>
      <c r="AF196" s="82" t="e">
        <f t="shared" ca="1" si="139"/>
        <v>#N/A</v>
      </c>
      <c r="AG196" s="82" t="e">
        <f t="shared" ca="1" si="140"/>
        <v>#N/A</v>
      </c>
      <c r="AH196" s="155">
        <f t="shared" ca="1" si="141"/>
        <v>0</v>
      </c>
      <c r="AI196" s="155">
        <f t="shared" ca="1" si="142"/>
        <v>0</v>
      </c>
      <c r="AO196" s="108"/>
    </row>
    <row r="197" spans="2:41" ht="18" customHeight="1">
      <c r="B197" s="82">
        <v>38</v>
      </c>
      <c r="C197" s="140" t="e">
        <f t="shared" ca="1" si="118"/>
        <v>#DIV/0!</v>
      </c>
      <c r="D197" s="140">
        <f t="shared" ca="1" si="119"/>
        <v>0</v>
      </c>
      <c r="E197" s="141" t="e">
        <f t="shared" ca="1" si="120"/>
        <v>#DIV/0!</v>
      </c>
      <c r="F197" s="142" t="e">
        <f t="shared" ca="1" si="121"/>
        <v>#N/A</v>
      </c>
      <c r="G197" s="140">
        <f t="shared" si="122"/>
        <v>0</v>
      </c>
      <c r="H197" s="140" t="e">
        <f ca="1">불안정성!T78</f>
        <v>#N/A</v>
      </c>
      <c r="I197" s="142" t="e">
        <f>불안정성!V79</f>
        <v>#DIV/0!</v>
      </c>
      <c r="J197" s="140">
        <f t="shared" si="123"/>
        <v>0</v>
      </c>
      <c r="K197" s="140">
        <f t="shared" si="124"/>
        <v>0</v>
      </c>
      <c r="L197" s="135">
        <f t="shared" si="125"/>
        <v>0</v>
      </c>
      <c r="M197" s="135">
        <f t="shared" si="126"/>
        <v>0</v>
      </c>
      <c r="N197" s="135">
        <f t="shared" ca="1" si="127"/>
        <v>0</v>
      </c>
      <c r="O197" s="135">
        <v>0</v>
      </c>
      <c r="P197" s="142">
        <f t="shared" ca="1" si="128"/>
        <v>0</v>
      </c>
      <c r="Q197" s="141" t="e">
        <f t="shared" ca="1" si="129"/>
        <v>#N/A</v>
      </c>
      <c r="R197" s="143" t="e">
        <f t="shared" ca="1" si="130"/>
        <v>#DIV/0!</v>
      </c>
      <c r="S197" s="82" t="e">
        <f t="shared" ca="1" si="131"/>
        <v>#DIV/0!</v>
      </c>
      <c r="T197" s="82">
        <f t="shared" ca="1" si="116"/>
        <v>2</v>
      </c>
      <c r="U197" s="144" t="e">
        <f t="shared" ca="1" si="132"/>
        <v>#DIV/0!</v>
      </c>
      <c r="V197" s="82">
        <f>Mass_2_2!J79</f>
        <v>0</v>
      </c>
      <c r="W197" s="82">
        <f>Mass_2_2!L79</f>
        <v>0</v>
      </c>
      <c r="X197" s="158" t="e">
        <f t="shared" ca="1" si="133"/>
        <v>#N/A</v>
      </c>
      <c r="Y197" s="169" t="e">
        <f t="shared" ca="1" si="134"/>
        <v>#N/A</v>
      </c>
      <c r="Z197" s="168" t="e">
        <f t="shared" ca="1" si="135"/>
        <v>#DIV/0!</v>
      </c>
      <c r="AA197" s="170">
        <f t="shared" ca="1" si="136"/>
        <v>0</v>
      </c>
      <c r="AB197" s="106">
        <f t="shared" ca="1" si="137"/>
        <v>0</v>
      </c>
      <c r="AD197" s="127">
        <f t="shared" si="138"/>
        <v>0</v>
      </c>
      <c r="AE197" s="82" t="e">
        <f t="shared" ca="1" si="117"/>
        <v>#N/A</v>
      </c>
      <c r="AF197" s="82" t="e">
        <f t="shared" ca="1" si="139"/>
        <v>#N/A</v>
      </c>
      <c r="AG197" s="82" t="e">
        <f t="shared" ca="1" si="140"/>
        <v>#N/A</v>
      </c>
      <c r="AH197" s="155">
        <f t="shared" ca="1" si="141"/>
        <v>0</v>
      </c>
      <c r="AI197" s="155">
        <f t="shared" ca="1" si="142"/>
        <v>0</v>
      </c>
      <c r="AO197" s="108"/>
    </row>
    <row r="198" spans="2:41" ht="18" customHeight="1">
      <c r="B198" s="82">
        <v>38</v>
      </c>
      <c r="C198" s="140" t="e">
        <f t="shared" ca="1" si="118"/>
        <v>#DIV/0!</v>
      </c>
      <c r="D198" s="140">
        <f t="shared" ca="1" si="119"/>
        <v>0</v>
      </c>
      <c r="E198" s="141" t="e">
        <f t="shared" ca="1" si="120"/>
        <v>#DIV/0!</v>
      </c>
      <c r="F198" s="142" t="e">
        <f t="shared" ca="1" si="121"/>
        <v>#N/A</v>
      </c>
      <c r="G198" s="140">
        <f t="shared" si="122"/>
        <v>0</v>
      </c>
      <c r="H198" s="140" t="e">
        <f ca="1">불안정성!T79</f>
        <v>#N/A</v>
      </c>
      <c r="I198" s="142" t="e">
        <f>불안정성!V80</f>
        <v>#DIV/0!</v>
      </c>
      <c r="J198" s="140">
        <f t="shared" si="123"/>
        <v>0</v>
      </c>
      <c r="K198" s="140">
        <f t="shared" si="124"/>
        <v>0</v>
      </c>
      <c r="L198" s="135">
        <f t="shared" si="125"/>
        <v>0</v>
      </c>
      <c r="M198" s="135">
        <f t="shared" si="126"/>
        <v>0</v>
      </c>
      <c r="N198" s="135">
        <f t="shared" ca="1" si="127"/>
        <v>0</v>
      </c>
      <c r="O198" s="135">
        <v>0</v>
      </c>
      <c r="P198" s="142">
        <f t="shared" ca="1" si="128"/>
        <v>0</v>
      </c>
      <c r="Q198" s="141" t="e">
        <f t="shared" ca="1" si="129"/>
        <v>#N/A</v>
      </c>
      <c r="R198" s="143" t="e">
        <f t="shared" ca="1" si="130"/>
        <v>#DIV/0!</v>
      </c>
      <c r="S198" s="82" t="e">
        <f t="shared" ca="1" si="131"/>
        <v>#DIV/0!</v>
      </c>
      <c r="T198" s="82">
        <f t="shared" ca="1" si="116"/>
        <v>2</v>
      </c>
      <c r="U198" s="144" t="e">
        <f t="shared" ca="1" si="132"/>
        <v>#DIV/0!</v>
      </c>
      <c r="V198" s="82">
        <f>Mass_2_2!J80</f>
        <v>0</v>
      </c>
      <c r="W198" s="82">
        <f>Mass_2_2!L80</f>
        <v>0</v>
      </c>
      <c r="X198" s="158" t="e">
        <f t="shared" ca="1" si="133"/>
        <v>#N/A</v>
      </c>
      <c r="Y198" s="169" t="e">
        <f t="shared" ca="1" si="134"/>
        <v>#N/A</v>
      </c>
      <c r="Z198" s="168" t="e">
        <f t="shared" ca="1" si="135"/>
        <v>#DIV/0!</v>
      </c>
      <c r="AA198" s="170">
        <f t="shared" ca="1" si="136"/>
        <v>0</v>
      </c>
      <c r="AB198" s="106">
        <f t="shared" ca="1" si="137"/>
        <v>0</v>
      </c>
      <c r="AD198" s="127">
        <f t="shared" si="138"/>
        <v>0</v>
      </c>
      <c r="AE198" s="82" t="e">
        <f t="shared" ca="1" si="117"/>
        <v>#N/A</v>
      </c>
      <c r="AF198" s="82" t="e">
        <f t="shared" ca="1" si="139"/>
        <v>#N/A</v>
      </c>
      <c r="AG198" s="82" t="e">
        <f t="shared" ca="1" si="140"/>
        <v>#N/A</v>
      </c>
      <c r="AH198" s="155">
        <f t="shared" ca="1" si="141"/>
        <v>0</v>
      </c>
      <c r="AI198" s="155">
        <f t="shared" ca="1" si="142"/>
        <v>0</v>
      </c>
      <c r="AO198" s="108"/>
    </row>
    <row r="199" spans="2:41" ht="18" customHeight="1">
      <c r="B199" s="82">
        <v>38</v>
      </c>
      <c r="C199" s="140" t="e">
        <f t="shared" ca="1" si="118"/>
        <v>#DIV/0!</v>
      </c>
      <c r="D199" s="140">
        <f t="shared" ca="1" si="119"/>
        <v>0</v>
      </c>
      <c r="E199" s="141" t="e">
        <f t="shared" ca="1" si="120"/>
        <v>#DIV/0!</v>
      </c>
      <c r="F199" s="142" t="e">
        <f t="shared" ca="1" si="121"/>
        <v>#N/A</v>
      </c>
      <c r="G199" s="140">
        <f t="shared" si="122"/>
        <v>0</v>
      </c>
      <c r="H199" s="140" t="e">
        <f ca="1">불안정성!T80</f>
        <v>#N/A</v>
      </c>
      <c r="I199" s="142" t="e">
        <f>불안정성!V81</f>
        <v>#DIV/0!</v>
      </c>
      <c r="J199" s="140">
        <f t="shared" si="123"/>
        <v>0</v>
      </c>
      <c r="K199" s="140">
        <f t="shared" si="124"/>
        <v>0</v>
      </c>
      <c r="L199" s="135">
        <f t="shared" si="125"/>
        <v>0</v>
      </c>
      <c r="M199" s="135">
        <f t="shared" si="126"/>
        <v>0</v>
      </c>
      <c r="N199" s="135">
        <f t="shared" ca="1" si="127"/>
        <v>0</v>
      </c>
      <c r="O199" s="135">
        <v>0</v>
      </c>
      <c r="P199" s="142">
        <f t="shared" ca="1" si="128"/>
        <v>0</v>
      </c>
      <c r="Q199" s="141" t="e">
        <f t="shared" ca="1" si="129"/>
        <v>#N/A</v>
      </c>
      <c r="R199" s="143" t="e">
        <f t="shared" ca="1" si="130"/>
        <v>#DIV/0!</v>
      </c>
      <c r="S199" s="82" t="e">
        <f t="shared" ca="1" si="131"/>
        <v>#DIV/0!</v>
      </c>
      <c r="T199" s="82">
        <f t="shared" ca="1" si="116"/>
        <v>2</v>
      </c>
      <c r="U199" s="144" t="e">
        <f t="shared" ca="1" si="132"/>
        <v>#DIV/0!</v>
      </c>
      <c r="V199" s="82">
        <f>Mass_2_2!J81</f>
        <v>0</v>
      </c>
      <c r="W199" s="82">
        <f>Mass_2_2!L81</f>
        <v>0</v>
      </c>
      <c r="X199" s="158" t="e">
        <f t="shared" ca="1" si="133"/>
        <v>#N/A</v>
      </c>
      <c r="Y199" s="169" t="e">
        <f t="shared" ca="1" si="134"/>
        <v>#N/A</v>
      </c>
      <c r="Z199" s="168" t="e">
        <f t="shared" ca="1" si="135"/>
        <v>#DIV/0!</v>
      </c>
      <c r="AA199" s="170">
        <f t="shared" ca="1" si="136"/>
        <v>0</v>
      </c>
      <c r="AB199" s="106">
        <f t="shared" ca="1" si="137"/>
        <v>0</v>
      </c>
      <c r="AD199" s="127">
        <f t="shared" si="138"/>
        <v>0</v>
      </c>
      <c r="AE199" s="82" t="e">
        <f t="shared" ca="1" si="117"/>
        <v>#N/A</v>
      </c>
      <c r="AF199" s="82" t="e">
        <f t="shared" ca="1" si="139"/>
        <v>#N/A</v>
      </c>
      <c r="AG199" s="82" t="e">
        <f t="shared" ca="1" si="140"/>
        <v>#N/A</v>
      </c>
      <c r="AH199" s="155">
        <f t="shared" ca="1" si="141"/>
        <v>0</v>
      </c>
      <c r="AI199" s="155">
        <f t="shared" ca="1" si="142"/>
        <v>0</v>
      </c>
      <c r="AO199" s="108"/>
    </row>
    <row r="200" spans="2:41" ht="18" customHeight="1">
      <c r="B200" s="82">
        <v>38</v>
      </c>
      <c r="C200" s="140" t="e">
        <f t="shared" ca="1" si="118"/>
        <v>#DIV/0!</v>
      </c>
      <c r="D200" s="140">
        <f t="shared" ca="1" si="119"/>
        <v>0</v>
      </c>
      <c r="E200" s="141" t="e">
        <f t="shared" ca="1" si="120"/>
        <v>#DIV/0!</v>
      </c>
      <c r="F200" s="142" t="e">
        <f t="shared" ca="1" si="121"/>
        <v>#N/A</v>
      </c>
      <c r="G200" s="140">
        <f t="shared" si="122"/>
        <v>0</v>
      </c>
      <c r="H200" s="140" t="e">
        <f ca="1">불안정성!T81</f>
        <v>#N/A</v>
      </c>
      <c r="I200" s="142" t="e">
        <f>불안정성!V82</f>
        <v>#DIV/0!</v>
      </c>
      <c r="J200" s="140">
        <f t="shared" si="123"/>
        <v>0</v>
      </c>
      <c r="K200" s="140">
        <f t="shared" si="124"/>
        <v>0</v>
      </c>
      <c r="L200" s="135">
        <f t="shared" si="125"/>
        <v>0</v>
      </c>
      <c r="M200" s="135">
        <f t="shared" si="126"/>
        <v>0</v>
      </c>
      <c r="N200" s="135">
        <f t="shared" ca="1" si="127"/>
        <v>0</v>
      </c>
      <c r="O200" s="135">
        <v>0</v>
      </c>
      <c r="P200" s="142">
        <f t="shared" ca="1" si="128"/>
        <v>0</v>
      </c>
      <c r="Q200" s="141" t="e">
        <f t="shared" ca="1" si="129"/>
        <v>#N/A</v>
      </c>
      <c r="R200" s="143" t="e">
        <f t="shared" ca="1" si="130"/>
        <v>#DIV/0!</v>
      </c>
      <c r="S200" s="82" t="e">
        <f t="shared" ca="1" si="131"/>
        <v>#DIV/0!</v>
      </c>
      <c r="T200" s="82">
        <f t="shared" ca="1" si="116"/>
        <v>2</v>
      </c>
      <c r="U200" s="144" t="e">
        <f t="shared" ca="1" si="132"/>
        <v>#DIV/0!</v>
      </c>
      <c r="V200" s="82">
        <f>Mass_2_2!J82</f>
        <v>0</v>
      </c>
      <c r="W200" s="82">
        <f>Mass_2_2!L82</f>
        <v>0</v>
      </c>
      <c r="X200" s="158" t="e">
        <f t="shared" ca="1" si="133"/>
        <v>#N/A</v>
      </c>
      <c r="Y200" s="169" t="e">
        <f t="shared" ca="1" si="134"/>
        <v>#N/A</v>
      </c>
      <c r="Z200" s="168" t="e">
        <f t="shared" ca="1" si="135"/>
        <v>#DIV/0!</v>
      </c>
      <c r="AA200" s="170">
        <f t="shared" ca="1" si="136"/>
        <v>0</v>
      </c>
      <c r="AB200" s="106">
        <f t="shared" ca="1" si="137"/>
        <v>0</v>
      </c>
      <c r="AD200" s="127">
        <f t="shared" si="138"/>
        <v>0</v>
      </c>
      <c r="AE200" s="82" t="e">
        <f t="shared" ca="1" si="117"/>
        <v>#N/A</v>
      </c>
      <c r="AF200" s="82" t="e">
        <f t="shared" ca="1" si="139"/>
        <v>#N/A</v>
      </c>
      <c r="AG200" s="82" t="e">
        <f t="shared" ca="1" si="140"/>
        <v>#N/A</v>
      </c>
      <c r="AH200" s="155">
        <f t="shared" ca="1" si="141"/>
        <v>0</v>
      </c>
      <c r="AI200" s="155">
        <f t="shared" ca="1" si="142"/>
        <v>0</v>
      </c>
      <c r="AO200" s="108"/>
    </row>
    <row r="201" spans="2:41" ht="18" customHeight="1">
      <c r="B201" s="82">
        <v>38</v>
      </c>
      <c r="C201" s="140" t="e">
        <f t="shared" ca="1" si="118"/>
        <v>#DIV/0!</v>
      </c>
      <c r="D201" s="140">
        <f t="shared" ca="1" si="119"/>
        <v>0</v>
      </c>
      <c r="E201" s="141" t="e">
        <f t="shared" ca="1" si="120"/>
        <v>#DIV/0!</v>
      </c>
      <c r="F201" s="142" t="e">
        <f t="shared" ca="1" si="121"/>
        <v>#N/A</v>
      </c>
      <c r="G201" s="140">
        <f t="shared" si="122"/>
        <v>0</v>
      </c>
      <c r="H201" s="140" t="e">
        <f ca="1">불안정성!T82</f>
        <v>#N/A</v>
      </c>
      <c r="I201" s="142" t="e">
        <f>불안정성!V83</f>
        <v>#DIV/0!</v>
      </c>
      <c r="J201" s="140">
        <f t="shared" si="123"/>
        <v>0</v>
      </c>
      <c r="K201" s="140">
        <f t="shared" si="124"/>
        <v>0</v>
      </c>
      <c r="L201" s="135">
        <f t="shared" si="125"/>
        <v>0</v>
      </c>
      <c r="M201" s="135">
        <f t="shared" si="126"/>
        <v>0</v>
      </c>
      <c r="N201" s="135">
        <f t="shared" ca="1" si="127"/>
        <v>0</v>
      </c>
      <c r="O201" s="135">
        <v>0</v>
      </c>
      <c r="P201" s="142">
        <f t="shared" ca="1" si="128"/>
        <v>0</v>
      </c>
      <c r="Q201" s="141" t="e">
        <f t="shared" ca="1" si="129"/>
        <v>#N/A</v>
      </c>
      <c r="R201" s="143" t="e">
        <f t="shared" ca="1" si="130"/>
        <v>#DIV/0!</v>
      </c>
      <c r="S201" s="82" t="e">
        <f t="shared" ca="1" si="131"/>
        <v>#DIV/0!</v>
      </c>
      <c r="T201" s="82">
        <f t="shared" ca="1" si="116"/>
        <v>2</v>
      </c>
      <c r="U201" s="144" t="e">
        <f t="shared" ca="1" si="132"/>
        <v>#DIV/0!</v>
      </c>
      <c r="V201" s="82">
        <f>Mass_2_2!J83</f>
        <v>0</v>
      </c>
      <c r="W201" s="82">
        <f>Mass_2_2!L83</f>
        <v>0</v>
      </c>
      <c r="X201" s="158" t="e">
        <f t="shared" ca="1" si="133"/>
        <v>#N/A</v>
      </c>
      <c r="Y201" s="169" t="e">
        <f t="shared" ca="1" si="134"/>
        <v>#N/A</v>
      </c>
      <c r="Z201" s="168" t="e">
        <f t="shared" ca="1" si="135"/>
        <v>#DIV/0!</v>
      </c>
      <c r="AA201" s="170">
        <f t="shared" ca="1" si="136"/>
        <v>0</v>
      </c>
      <c r="AB201" s="106">
        <f t="shared" ca="1" si="137"/>
        <v>0</v>
      </c>
      <c r="AD201" s="127">
        <f t="shared" si="138"/>
        <v>0</v>
      </c>
      <c r="AE201" s="82" t="e">
        <f t="shared" ca="1" si="117"/>
        <v>#N/A</v>
      </c>
      <c r="AF201" s="82" t="e">
        <f t="shared" ca="1" si="139"/>
        <v>#N/A</v>
      </c>
      <c r="AG201" s="82" t="e">
        <f t="shared" ca="1" si="140"/>
        <v>#N/A</v>
      </c>
      <c r="AH201" s="155">
        <f t="shared" ca="1" si="141"/>
        <v>0</v>
      </c>
      <c r="AI201" s="155">
        <f t="shared" ca="1" si="142"/>
        <v>0</v>
      </c>
      <c r="AO201" s="108"/>
    </row>
    <row r="202" spans="2:41" ht="18" customHeight="1">
      <c r="B202" s="82">
        <v>38</v>
      </c>
      <c r="C202" s="140" t="e">
        <f t="shared" ca="1" si="118"/>
        <v>#DIV/0!</v>
      </c>
      <c r="D202" s="140">
        <f t="shared" ca="1" si="119"/>
        <v>0</v>
      </c>
      <c r="E202" s="141" t="e">
        <f t="shared" ca="1" si="120"/>
        <v>#DIV/0!</v>
      </c>
      <c r="F202" s="142" t="e">
        <f t="shared" ca="1" si="121"/>
        <v>#N/A</v>
      </c>
      <c r="G202" s="140">
        <f t="shared" si="122"/>
        <v>0</v>
      </c>
      <c r="H202" s="140" t="e">
        <f ca="1">불안정성!T83</f>
        <v>#N/A</v>
      </c>
      <c r="I202" s="142" t="e">
        <f>불안정성!V84</f>
        <v>#DIV/0!</v>
      </c>
      <c r="J202" s="140">
        <f t="shared" si="123"/>
        <v>0</v>
      </c>
      <c r="K202" s="140">
        <f t="shared" si="124"/>
        <v>0</v>
      </c>
      <c r="L202" s="135">
        <f t="shared" si="125"/>
        <v>0</v>
      </c>
      <c r="M202" s="135">
        <f t="shared" si="126"/>
        <v>0</v>
      </c>
      <c r="N202" s="135">
        <f t="shared" ca="1" si="127"/>
        <v>0</v>
      </c>
      <c r="O202" s="135">
        <v>0</v>
      </c>
      <c r="P202" s="142">
        <f t="shared" ca="1" si="128"/>
        <v>0</v>
      </c>
      <c r="Q202" s="141" t="e">
        <f t="shared" ca="1" si="129"/>
        <v>#N/A</v>
      </c>
      <c r="R202" s="143" t="e">
        <f t="shared" ca="1" si="130"/>
        <v>#DIV/0!</v>
      </c>
      <c r="S202" s="82" t="e">
        <f t="shared" ca="1" si="131"/>
        <v>#DIV/0!</v>
      </c>
      <c r="T202" s="82">
        <f t="shared" ca="1" si="116"/>
        <v>2</v>
      </c>
      <c r="U202" s="144" t="e">
        <f t="shared" ca="1" si="132"/>
        <v>#DIV/0!</v>
      </c>
      <c r="V202" s="82">
        <f>Mass_2_2!J84</f>
        <v>0</v>
      </c>
      <c r="W202" s="82">
        <f>Mass_2_2!L84</f>
        <v>0</v>
      </c>
      <c r="X202" s="158" t="e">
        <f t="shared" ca="1" si="133"/>
        <v>#N/A</v>
      </c>
      <c r="Y202" s="169" t="e">
        <f t="shared" ca="1" si="134"/>
        <v>#N/A</v>
      </c>
      <c r="Z202" s="168" t="e">
        <f t="shared" ca="1" si="135"/>
        <v>#DIV/0!</v>
      </c>
      <c r="AA202" s="170">
        <f t="shared" ca="1" si="136"/>
        <v>0</v>
      </c>
      <c r="AB202" s="106">
        <f t="shared" ca="1" si="137"/>
        <v>0</v>
      </c>
      <c r="AD202" s="127">
        <f t="shared" si="138"/>
        <v>0</v>
      </c>
      <c r="AE202" s="82" t="e">
        <f t="shared" ca="1" si="117"/>
        <v>#N/A</v>
      </c>
      <c r="AF202" s="82" t="e">
        <f t="shared" ca="1" si="139"/>
        <v>#N/A</v>
      </c>
      <c r="AG202" s="82" t="e">
        <f t="shared" ca="1" si="140"/>
        <v>#N/A</v>
      </c>
      <c r="AH202" s="155">
        <f t="shared" ca="1" si="141"/>
        <v>0</v>
      </c>
      <c r="AI202" s="155">
        <f t="shared" ca="1" si="142"/>
        <v>0</v>
      </c>
      <c r="AO202" s="108"/>
    </row>
    <row r="203" spans="2:41" ht="18" customHeight="1">
      <c r="B203" s="82">
        <v>38</v>
      </c>
      <c r="C203" s="140" t="e">
        <f t="shared" ca="1" si="118"/>
        <v>#DIV/0!</v>
      </c>
      <c r="D203" s="140">
        <f t="shared" ca="1" si="119"/>
        <v>0</v>
      </c>
      <c r="E203" s="141" t="e">
        <f t="shared" ca="1" si="120"/>
        <v>#DIV/0!</v>
      </c>
      <c r="F203" s="142" t="e">
        <f t="shared" ca="1" si="121"/>
        <v>#N/A</v>
      </c>
      <c r="G203" s="140">
        <f t="shared" si="122"/>
        <v>0</v>
      </c>
      <c r="H203" s="140" t="e">
        <f ca="1">불안정성!T84</f>
        <v>#N/A</v>
      </c>
      <c r="I203" s="142" t="e">
        <f>불안정성!V85</f>
        <v>#DIV/0!</v>
      </c>
      <c r="J203" s="140">
        <f t="shared" si="123"/>
        <v>0</v>
      </c>
      <c r="K203" s="140">
        <f t="shared" si="124"/>
        <v>0</v>
      </c>
      <c r="L203" s="135">
        <f t="shared" si="125"/>
        <v>0</v>
      </c>
      <c r="M203" s="135">
        <f t="shared" si="126"/>
        <v>0</v>
      </c>
      <c r="N203" s="135">
        <f t="shared" ca="1" si="127"/>
        <v>0</v>
      </c>
      <c r="O203" s="135">
        <v>0</v>
      </c>
      <c r="P203" s="142">
        <f t="shared" ca="1" si="128"/>
        <v>0</v>
      </c>
      <c r="Q203" s="141" t="e">
        <f t="shared" ca="1" si="129"/>
        <v>#N/A</v>
      </c>
      <c r="R203" s="143" t="e">
        <f t="shared" ca="1" si="130"/>
        <v>#DIV/0!</v>
      </c>
      <c r="S203" s="82" t="e">
        <f t="shared" ca="1" si="131"/>
        <v>#DIV/0!</v>
      </c>
      <c r="T203" s="82">
        <f t="shared" ca="1" si="116"/>
        <v>2</v>
      </c>
      <c r="U203" s="144" t="e">
        <f t="shared" ca="1" si="132"/>
        <v>#DIV/0!</v>
      </c>
      <c r="V203" s="82">
        <f>Mass_2_2!J85</f>
        <v>0</v>
      </c>
      <c r="W203" s="82">
        <f>Mass_2_2!L85</f>
        <v>0</v>
      </c>
      <c r="X203" s="158" t="e">
        <f t="shared" ca="1" si="133"/>
        <v>#N/A</v>
      </c>
      <c r="Y203" s="169" t="e">
        <f t="shared" ca="1" si="134"/>
        <v>#N/A</v>
      </c>
      <c r="Z203" s="168" t="e">
        <f t="shared" ca="1" si="135"/>
        <v>#DIV/0!</v>
      </c>
      <c r="AA203" s="170">
        <f t="shared" ca="1" si="136"/>
        <v>0</v>
      </c>
      <c r="AB203" s="106">
        <f t="shared" ca="1" si="137"/>
        <v>0</v>
      </c>
      <c r="AD203" s="127">
        <f t="shared" si="138"/>
        <v>0</v>
      </c>
      <c r="AE203" s="82" t="e">
        <f t="shared" ca="1" si="117"/>
        <v>#N/A</v>
      </c>
      <c r="AF203" s="82" t="e">
        <f t="shared" ca="1" si="139"/>
        <v>#N/A</v>
      </c>
      <c r="AG203" s="82" t="e">
        <f t="shared" ca="1" si="140"/>
        <v>#N/A</v>
      </c>
      <c r="AH203" s="155">
        <f t="shared" ca="1" si="141"/>
        <v>0</v>
      </c>
      <c r="AI203" s="155">
        <f t="shared" ca="1" si="142"/>
        <v>0</v>
      </c>
      <c r="AO203" s="108"/>
    </row>
    <row r="204" spans="2:41" ht="18" customHeight="1">
      <c r="B204" s="82">
        <v>38</v>
      </c>
      <c r="C204" s="140" t="e">
        <f t="shared" ca="1" si="118"/>
        <v>#DIV/0!</v>
      </c>
      <c r="D204" s="140">
        <f t="shared" ca="1" si="119"/>
        <v>0</v>
      </c>
      <c r="E204" s="141" t="e">
        <f t="shared" ca="1" si="120"/>
        <v>#DIV/0!</v>
      </c>
      <c r="F204" s="142" t="e">
        <f t="shared" ca="1" si="121"/>
        <v>#N/A</v>
      </c>
      <c r="G204" s="140">
        <f t="shared" si="122"/>
        <v>0</v>
      </c>
      <c r="H204" s="140" t="e">
        <f ca="1">불안정성!T85</f>
        <v>#N/A</v>
      </c>
      <c r="I204" s="142" t="e">
        <f>불안정성!V86</f>
        <v>#DIV/0!</v>
      </c>
      <c r="J204" s="140">
        <f t="shared" si="123"/>
        <v>0</v>
      </c>
      <c r="K204" s="140">
        <f t="shared" si="124"/>
        <v>0</v>
      </c>
      <c r="L204" s="135">
        <f t="shared" si="125"/>
        <v>0</v>
      </c>
      <c r="M204" s="135">
        <f t="shared" si="126"/>
        <v>0</v>
      </c>
      <c r="N204" s="135">
        <f t="shared" ca="1" si="127"/>
        <v>0</v>
      </c>
      <c r="O204" s="135">
        <v>0</v>
      </c>
      <c r="P204" s="142">
        <f t="shared" ca="1" si="128"/>
        <v>0</v>
      </c>
      <c r="Q204" s="141" t="e">
        <f t="shared" ca="1" si="129"/>
        <v>#N/A</v>
      </c>
      <c r="R204" s="143" t="e">
        <f t="shared" ca="1" si="130"/>
        <v>#DIV/0!</v>
      </c>
      <c r="S204" s="82" t="e">
        <f t="shared" ca="1" si="131"/>
        <v>#DIV/0!</v>
      </c>
      <c r="T204" s="82">
        <f t="shared" ca="1" si="116"/>
        <v>2</v>
      </c>
      <c r="U204" s="144" t="e">
        <f t="shared" ca="1" si="132"/>
        <v>#DIV/0!</v>
      </c>
      <c r="V204" s="82">
        <f>Mass_2_2!J86</f>
        <v>0</v>
      </c>
      <c r="W204" s="82">
        <f>Mass_2_2!L86</f>
        <v>0</v>
      </c>
      <c r="X204" s="158" t="e">
        <f t="shared" ca="1" si="133"/>
        <v>#N/A</v>
      </c>
      <c r="Y204" s="169" t="e">
        <f t="shared" ca="1" si="134"/>
        <v>#N/A</v>
      </c>
      <c r="Z204" s="168" t="e">
        <f t="shared" ca="1" si="135"/>
        <v>#DIV/0!</v>
      </c>
      <c r="AA204" s="170">
        <f t="shared" ca="1" si="136"/>
        <v>0</v>
      </c>
      <c r="AB204" s="106">
        <f t="shared" ca="1" si="137"/>
        <v>0</v>
      </c>
      <c r="AD204" s="127">
        <f t="shared" si="138"/>
        <v>0</v>
      </c>
      <c r="AE204" s="82" t="e">
        <f t="shared" ca="1" si="117"/>
        <v>#N/A</v>
      </c>
      <c r="AF204" s="82" t="e">
        <f t="shared" ca="1" si="139"/>
        <v>#N/A</v>
      </c>
      <c r="AG204" s="82" t="e">
        <f t="shared" ca="1" si="140"/>
        <v>#N/A</v>
      </c>
      <c r="AH204" s="155">
        <f t="shared" ca="1" si="141"/>
        <v>0</v>
      </c>
      <c r="AI204" s="155">
        <f t="shared" ca="1" si="142"/>
        <v>0</v>
      </c>
      <c r="AO204" s="108"/>
    </row>
    <row r="205" spans="2:41" ht="18" customHeight="1">
      <c r="B205" s="82">
        <v>38</v>
      </c>
      <c r="C205" s="140" t="e">
        <f t="shared" ca="1" si="118"/>
        <v>#DIV/0!</v>
      </c>
      <c r="D205" s="140">
        <f t="shared" ca="1" si="119"/>
        <v>0</v>
      </c>
      <c r="E205" s="141" t="e">
        <f t="shared" ca="1" si="120"/>
        <v>#DIV/0!</v>
      </c>
      <c r="F205" s="142" t="e">
        <f t="shared" ca="1" si="121"/>
        <v>#N/A</v>
      </c>
      <c r="G205" s="140">
        <f t="shared" si="122"/>
        <v>0</v>
      </c>
      <c r="H205" s="140" t="e">
        <f ca="1">불안정성!T86</f>
        <v>#N/A</v>
      </c>
      <c r="I205" s="142" t="e">
        <f>불안정성!V87</f>
        <v>#DIV/0!</v>
      </c>
      <c r="J205" s="140">
        <f t="shared" si="123"/>
        <v>0</v>
      </c>
      <c r="K205" s="140">
        <f t="shared" si="124"/>
        <v>0</v>
      </c>
      <c r="L205" s="135">
        <f t="shared" si="125"/>
        <v>0</v>
      </c>
      <c r="M205" s="135">
        <f t="shared" si="126"/>
        <v>0</v>
      </c>
      <c r="N205" s="135">
        <f t="shared" ca="1" si="127"/>
        <v>0</v>
      </c>
      <c r="O205" s="135">
        <v>0</v>
      </c>
      <c r="P205" s="142">
        <f t="shared" ca="1" si="128"/>
        <v>0</v>
      </c>
      <c r="Q205" s="141" t="e">
        <f t="shared" ca="1" si="129"/>
        <v>#N/A</v>
      </c>
      <c r="R205" s="143" t="e">
        <f t="shared" ca="1" si="130"/>
        <v>#DIV/0!</v>
      </c>
      <c r="S205" s="82" t="e">
        <f t="shared" ca="1" si="131"/>
        <v>#DIV/0!</v>
      </c>
      <c r="T205" s="82">
        <f t="shared" ca="1" si="116"/>
        <v>2</v>
      </c>
      <c r="U205" s="144" t="e">
        <f t="shared" ca="1" si="132"/>
        <v>#DIV/0!</v>
      </c>
      <c r="V205" s="82">
        <f>Mass_2_2!J87</f>
        <v>0</v>
      </c>
      <c r="W205" s="82">
        <f>Mass_2_2!L87</f>
        <v>0</v>
      </c>
      <c r="X205" s="158" t="e">
        <f t="shared" ca="1" si="133"/>
        <v>#N/A</v>
      </c>
      <c r="Y205" s="169" t="e">
        <f t="shared" ca="1" si="134"/>
        <v>#N/A</v>
      </c>
      <c r="Z205" s="168" t="e">
        <f t="shared" ca="1" si="135"/>
        <v>#DIV/0!</v>
      </c>
      <c r="AA205" s="170">
        <f t="shared" ca="1" si="136"/>
        <v>0</v>
      </c>
      <c r="AB205" s="106">
        <f t="shared" ca="1" si="137"/>
        <v>0</v>
      </c>
      <c r="AD205" s="127">
        <f t="shared" si="138"/>
        <v>0</v>
      </c>
      <c r="AE205" s="82" t="e">
        <f t="shared" ca="1" si="117"/>
        <v>#N/A</v>
      </c>
      <c r="AF205" s="82" t="e">
        <f t="shared" ca="1" si="139"/>
        <v>#N/A</v>
      </c>
      <c r="AG205" s="82" t="e">
        <f t="shared" ca="1" si="140"/>
        <v>#N/A</v>
      </c>
      <c r="AH205" s="155">
        <f t="shared" ca="1" si="141"/>
        <v>0</v>
      </c>
      <c r="AI205" s="155">
        <f t="shared" ca="1" si="142"/>
        <v>0</v>
      </c>
      <c r="AO205" s="108"/>
    </row>
    <row r="206" spans="2:41" ht="18" customHeight="1">
      <c r="B206" s="82">
        <v>38</v>
      </c>
      <c r="C206" s="140" t="e">
        <f t="shared" ca="1" si="118"/>
        <v>#DIV/0!</v>
      </c>
      <c r="D206" s="140">
        <f t="shared" ca="1" si="119"/>
        <v>0</v>
      </c>
      <c r="E206" s="141" t="e">
        <f t="shared" ca="1" si="120"/>
        <v>#DIV/0!</v>
      </c>
      <c r="F206" s="142" t="e">
        <f t="shared" ca="1" si="121"/>
        <v>#N/A</v>
      </c>
      <c r="G206" s="140">
        <f t="shared" si="122"/>
        <v>0</v>
      </c>
      <c r="H206" s="140" t="e">
        <f ca="1">불안정성!T87</f>
        <v>#N/A</v>
      </c>
      <c r="I206" s="142" t="e">
        <f>불안정성!V88</f>
        <v>#DIV/0!</v>
      </c>
      <c r="J206" s="140">
        <f t="shared" si="123"/>
        <v>0</v>
      </c>
      <c r="K206" s="140">
        <f t="shared" si="124"/>
        <v>0</v>
      </c>
      <c r="L206" s="135">
        <f t="shared" si="125"/>
        <v>0</v>
      </c>
      <c r="M206" s="135">
        <f t="shared" si="126"/>
        <v>0</v>
      </c>
      <c r="N206" s="135">
        <f t="shared" ca="1" si="127"/>
        <v>0</v>
      </c>
      <c r="O206" s="135">
        <v>0</v>
      </c>
      <c r="P206" s="142">
        <f t="shared" ca="1" si="128"/>
        <v>0</v>
      </c>
      <c r="Q206" s="141" t="e">
        <f t="shared" ca="1" si="129"/>
        <v>#N/A</v>
      </c>
      <c r="R206" s="143" t="e">
        <f t="shared" ca="1" si="130"/>
        <v>#DIV/0!</v>
      </c>
      <c r="S206" s="82" t="e">
        <f t="shared" ca="1" si="131"/>
        <v>#DIV/0!</v>
      </c>
      <c r="T206" s="82">
        <f t="shared" ca="1" si="116"/>
        <v>2</v>
      </c>
      <c r="U206" s="144" t="e">
        <f t="shared" ca="1" si="132"/>
        <v>#DIV/0!</v>
      </c>
      <c r="V206" s="82">
        <f>Mass_2_2!J88</f>
        <v>0</v>
      </c>
      <c r="W206" s="82">
        <f>Mass_2_2!L88</f>
        <v>0</v>
      </c>
      <c r="X206" s="158" t="e">
        <f t="shared" ca="1" si="133"/>
        <v>#N/A</v>
      </c>
      <c r="Y206" s="169" t="e">
        <f t="shared" ca="1" si="134"/>
        <v>#N/A</v>
      </c>
      <c r="Z206" s="168" t="e">
        <f t="shared" ca="1" si="135"/>
        <v>#DIV/0!</v>
      </c>
      <c r="AA206" s="170">
        <f t="shared" ca="1" si="136"/>
        <v>0</v>
      </c>
      <c r="AB206" s="106">
        <f t="shared" ca="1" si="137"/>
        <v>0</v>
      </c>
      <c r="AD206" s="127">
        <f t="shared" si="138"/>
        <v>0</v>
      </c>
      <c r="AE206" s="82" t="e">
        <f t="shared" ca="1" si="117"/>
        <v>#N/A</v>
      </c>
      <c r="AF206" s="82" t="e">
        <f t="shared" ca="1" si="139"/>
        <v>#N/A</v>
      </c>
      <c r="AG206" s="82" t="e">
        <f t="shared" ca="1" si="140"/>
        <v>#N/A</v>
      </c>
      <c r="AH206" s="155">
        <f t="shared" ca="1" si="141"/>
        <v>0</v>
      </c>
      <c r="AI206" s="155">
        <f t="shared" ca="1" si="142"/>
        <v>0</v>
      </c>
      <c r="AO206" s="108"/>
    </row>
    <row r="207" spans="2:41" ht="18" customHeight="1">
      <c r="B207" s="82">
        <v>38</v>
      </c>
      <c r="C207" s="140" t="e">
        <f t="shared" ca="1" si="118"/>
        <v>#DIV/0!</v>
      </c>
      <c r="D207" s="140">
        <f t="shared" ca="1" si="119"/>
        <v>0</v>
      </c>
      <c r="E207" s="141" t="e">
        <f t="shared" ca="1" si="120"/>
        <v>#DIV/0!</v>
      </c>
      <c r="F207" s="142" t="e">
        <f t="shared" ca="1" si="121"/>
        <v>#N/A</v>
      </c>
      <c r="G207" s="140">
        <f t="shared" si="122"/>
        <v>0</v>
      </c>
      <c r="H207" s="140" t="e">
        <f ca="1">불안정성!T88</f>
        <v>#N/A</v>
      </c>
      <c r="I207" s="142" t="e">
        <f>불안정성!V89</f>
        <v>#DIV/0!</v>
      </c>
      <c r="J207" s="140">
        <f t="shared" si="123"/>
        <v>0</v>
      </c>
      <c r="K207" s="140">
        <f t="shared" si="124"/>
        <v>0</v>
      </c>
      <c r="L207" s="135">
        <f t="shared" si="125"/>
        <v>0</v>
      </c>
      <c r="M207" s="135">
        <f t="shared" si="126"/>
        <v>0</v>
      </c>
      <c r="N207" s="135">
        <f t="shared" ca="1" si="127"/>
        <v>0</v>
      </c>
      <c r="O207" s="135">
        <v>0</v>
      </c>
      <c r="P207" s="142">
        <f t="shared" ca="1" si="128"/>
        <v>0</v>
      </c>
      <c r="Q207" s="141" t="e">
        <f t="shared" ca="1" si="129"/>
        <v>#N/A</v>
      </c>
      <c r="R207" s="143" t="e">
        <f t="shared" ca="1" si="130"/>
        <v>#DIV/0!</v>
      </c>
      <c r="S207" s="82" t="e">
        <f t="shared" ca="1" si="131"/>
        <v>#DIV/0!</v>
      </c>
      <c r="T207" s="82">
        <f t="shared" ca="1" si="116"/>
        <v>2</v>
      </c>
      <c r="U207" s="144" t="e">
        <f t="shared" ca="1" si="132"/>
        <v>#DIV/0!</v>
      </c>
      <c r="V207" s="82">
        <f>Mass_2_2!J89</f>
        <v>0</v>
      </c>
      <c r="W207" s="82">
        <f>Mass_2_2!L89</f>
        <v>0</v>
      </c>
      <c r="X207" s="158" t="e">
        <f t="shared" ca="1" si="133"/>
        <v>#N/A</v>
      </c>
      <c r="Y207" s="169" t="e">
        <f t="shared" ca="1" si="134"/>
        <v>#N/A</v>
      </c>
      <c r="Z207" s="168" t="e">
        <f t="shared" ca="1" si="135"/>
        <v>#DIV/0!</v>
      </c>
      <c r="AA207" s="170">
        <f t="shared" ca="1" si="136"/>
        <v>0</v>
      </c>
      <c r="AB207" s="106">
        <f t="shared" ca="1" si="137"/>
        <v>0</v>
      </c>
      <c r="AD207" s="127">
        <f t="shared" si="138"/>
        <v>0</v>
      </c>
      <c r="AE207" s="82" t="e">
        <f t="shared" ca="1" si="117"/>
        <v>#N/A</v>
      </c>
      <c r="AF207" s="82" t="e">
        <f t="shared" ca="1" si="139"/>
        <v>#N/A</v>
      </c>
      <c r="AG207" s="82" t="e">
        <f t="shared" ca="1" si="140"/>
        <v>#N/A</v>
      </c>
      <c r="AH207" s="155">
        <f t="shared" ca="1" si="141"/>
        <v>0</v>
      </c>
      <c r="AI207" s="155">
        <f t="shared" ca="1" si="142"/>
        <v>0</v>
      </c>
      <c r="AO207" s="108"/>
    </row>
    <row r="208" spans="2:41" ht="18" customHeight="1">
      <c r="B208" s="82">
        <v>38</v>
      </c>
      <c r="C208" s="140" t="e">
        <f t="shared" ca="1" si="118"/>
        <v>#DIV/0!</v>
      </c>
      <c r="D208" s="140">
        <f t="shared" ca="1" si="119"/>
        <v>0</v>
      </c>
      <c r="E208" s="141" t="e">
        <f t="shared" ca="1" si="120"/>
        <v>#DIV/0!</v>
      </c>
      <c r="F208" s="142" t="e">
        <f t="shared" ca="1" si="121"/>
        <v>#N/A</v>
      </c>
      <c r="G208" s="140">
        <f t="shared" si="122"/>
        <v>0</v>
      </c>
      <c r="H208" s="140" t="e">
        <f ca="1">불안정성!T89</f>
        <v>#N/A</v>
      </c>
      <c r="I208" s="142" t="e">
        <f>불안정성!V90</f>
        <v>#DIV/0!</v>
      </c>
      <c r="J208" s="140">
        <f t="shared" si="123"/>
        <v>0</v>
      </c>
      <c r="K208" s="140">
        <f t="shared" si="124"/>
        <v>0</v>
      </c>
      <c r="L208" s="135">
        <f t="shared" si="125"/>
        <v>0</v>
      </c>
      <c r="M208" s="135">
        <f t="shared" si="126"/>
        <v>0</v>
      </c>
      <c r="N208" s="135">
        <f t="shared" ca="1" si="127"/>
        <v>0</v>
      </c>
      <c r="O208" s="135">
        <v>0</v>
      </c>
      <c r="P208" s="142">
        <f t="shared" ca="1" si="128"/>
        <v>0</v>
      </c>
      <c r="Q208" s="141" t="e">
        <f t="shared" ca="1" si="129"/>
        <v>#N/A</v>
      </c>
      <c r="R208" s="143" t="e">
        <f t="shared" ca="1" si="130"/>
        <v>#DIV/0!</v>
      </c>
      <c r="S208" s="82" t="e">
        <f t="shared" ca="1" si="131"/>
        <v>#DIV/0!</v>
      </c>
      <c r="T208" s="82">
        <f t="shared" ca="1" si="116"/>
        <v>2</v>
      </c>
      <c r="U208" s="144" t="e">
        <f t="shared" ca="1" si="132"/>
        <v>#DIV/0!</v>
      </c>
      <c r="V208" s="82">
        <f>Mass_2_2!J90</f>
        <v>0</v>
      </c>
      <c r="W208" s="82">
        <f>Mass_2_2!L90</f>
        <v>0</v>
      </c>
      <c r="X208" s="158" t="e">
        <f t="shared" ca="1" si="133"/>
        <v>#N/A</v>
      </c>
      <c r="Y208" s="169" t="e">
        <f t="shared" ca="1" si="134"/>
        <v>#N/A</v>
      </c>
      <c r="Z208" s="168" t="e">
        <f t="shared" ca="1" si="135"/>
        <v>#DIV/0!</v>
      </c>
      <c r="AA208" s="170">
        <f t="shared" ca="1" si="136"/>
        <v>0</v>
      </c>
      <c r="AB208" s="106">
        <f t="shared" ca="1" si="137"/>
        <v>0</v>
      </c>
      <c r="AD208" s="127">
        <f t="shared" si="138"/>
        <v>0</v>
      </c>
      <c r="AE208" s="82" t="e">
        <f t="shared" ca="1" si="117"/>
        <v>#N/A</v>
      </c>
      <c r="AF208" s="82" t="e">
        <f t="shared" ca="1" si="139"/>
        <v>#N/A</v>
      </c>
      <c r="AG208" s="82" t="e">
        <f t="shared" ca="1" si="140"/>
        <v>#N/A</v>
      </c>
      <c r="AH208" s="155">
        <f t="shared" ca="1" si="141"/>
        <v>0</v>
      </c>
      <c r="AI208" s="155">
        <f t="shared" ca="1" si="142"/>
        <v>0</v>
      </c>
      <c r="AO208" s="108"/>
    </row>
    <row r="209" spans="2:301" ht="18" customHeight="1">
      <c r="B209" s="82">
        <v>38</v>
      </c>
      <c r="C209" s="140" t="e">
        <f t="shared" ca="1" si="118"/>
        <v>#DIV/0!</v>
      </c>
      <c r="D209" s="140">
        <f t="shared" ca="1" si="119"/>
        <v>0</v>
      </c>
      <c r="E209" s="141" t="e">
        <f t="shared" ca="1" si="120"/>
        <v>#DIV/0!</v>
      </c>
      <c r="F209" s="142" t="e">
        <f t="shared" ca="1" si="121"/>
        <v>#N/A</v>
      </c>
      <c r="G209" s="140">
        <f t="shared" si="122"/>
        <v>0</v>
      </c>
      <c r="H209" s="140" t="e">
        <f ca="1">불안정성!T90</f>
        <v>#N/A</v>
      </c>
      <c r="I209" s="142" t="e">
        <f>불안정성!V91</f>
        <v>#DIV/0!</v>
      </c>
      <c r="J209" s="140">
        <f t="shared" si="123"/>
        <v>0</v>
      </c>
      <c r="K209" s="140">
        <f t="shared" si="124"/>
        <v>0</v>
      </c>
      <c r="L209" s="135">
        <f t="shared" si="125"/>
        <v>0</v>
      </c>
      <c r="M209" s="135">
        <f t="shared" si="126"/>
        <v>0</v>
      </c>
      <c r="N209" s="135">
        <f t="shared" ca="1" si="127"/>
        <v>0</v>
      </c>
      <c r="O209" s="135">
        <v>0</v>
      </c>
      <c r="P209" s="142">
        <f t="shared" ca="1" si="128"/>
        <v>0</v>
      </c>
      <c r="Q209" s="141" t="e">
        <f t="shared" ca="1" si="129"/>
        <v>#N/A</v>
      </c>
      <c r="R209" s="143" t="e">
        <f t="shared" ca="1" si="130"/>
        <v>#DIV/0!</v>
      </c>
      <c r="S209" s="82" t="e">
        <f t="shared" ca="1" si="131"/>
        <v>#DIV/0!</v>
      </c>
      <c r="T209" s="82">
        <f t="shared" ca="1" si="116"/>
        <v>2</v>
      </c>
      <c r="U209" s="144" t="e">
        <f t="shared" ca="1" si="132"/>
        <v>#DIV/0!</v>
      </c>
      <c r="V209" s="82">
        <f>Mass_2_2!J91</f>
        <v>0</v>
      </c>
      <c r="W209" s="82">
        <f>Mass_2_2!L91</f>
        <v>0</v>
      </c>
      <c r="X209" s="158" t="e">
        <f t="shared" ca="1" si="133"/>
        <v>#N/A</v>
      </c>
      <c r="Y209" s="169" t="e">
        <f t="shared" ca="1" si="134"/>
        <v>#N/A</v>
      </c>
      <c r="Z209" s="168" t="e">
        <f t="shared" ca="1" si="135"/>
        <v>#DIV/0!</v>
      </c>
      <c r="AA209" s="170">
        <f t="shared" ca="1" si="136"/>
        <v>0</v>
      </c>
      <c r="AB209" s="106">
        <f t="shared" ca="1" si="137"/>
        <v>0</v>
      </c>
      <c r="AD209" s="127">
        <f t="shared" si="138"/>
        <v>0</v>
      </c>
      <c r="AE209" s="82" t="e">
        <f t="shared" ca="1" si="117"/>
        <v>#N/A</v>
      </c>
      <c r="AF209" s="82" t="e">
        <f t="shared" ca="1" si="139"/>
        <v>#N/A</v>
      </c>
      <c r="AG209" s="82" t="e">
        <f t="shared" ca="1" si="140"/>
        <v>#N/A</v>
      </c>
      <c r="AH209" s="155">
        <f t="shared" ca="1" si="141"/>
        <v>0</v>
      </c>
      <c r="AI209" s="155">
        <f t="shared" ca="1" si="142"/>
        <v>0</v>
      </c>
      <c r="AO209" s="108"/>
    </row>
    <row r="210" spans="2:301" ht="18" customHeight="1">
      <c r="B210" s="82">
        <v>38</v>
      </c>
      <c r="C210" s="140" t="e">
        <f t="shared" ca="1" si="118"/>
        <v>#DIV/0!</v>
      </c>
      <c r="D210" s="140">
        <f t="shared" ca="1" si="119"/>
        <v>0</v>
      </c>
      <c r="E210" s="141" t="e">
        <f t="shared" ca="1" si="120"/>
        <v>#DIV/0!</v>
      </c>
      <c r="F210" s="142" t="e">
        <f t="shared" ca="1" si="121"/>
        <v>#N/A</v>
      </c>
      <c r="G210" s="140">
        <f t="shared" si="122"/>
        <v>0</v>
      </c>
      <c r="H210" s="140" t="e">
        <f ca="1">불안정성!T91</f>
        <v>#N/A</v>
      </c>
      <c r="I210" s="142" t="e">
        <f>불안정성!V92</f>
        <v>#DIV/0!</v>
      </c>
      <c r="J210" s="140">
        <f t="shared" si="123"/>
        <v>0</v>
      </c>
      <c r="K210" s="140">
        <f t="shared" si="124"/>
        <v>0</v>
      </c>
      <c r="L210" s="135">
        <f t="shared" si="125"/>
        <v>0</v>
      </c>
      <c r="M210" s="135">
        <f t="shared" si="126"/>
        <v>0</v>
      </c>
      <c r="N210" s="135">
        <f t="shared" ca="1" si="127"/>
        <v>0</v>
      </c>
      <c r="O210" s="135">
        <v>0</v>
      </c>
      <c r="P210" s="142">
        <f t="shared" ca="1" si="128"/>
        <v>0</v>
      </c>
      <c r="Q210" s="141" t="e">
        <f t="shared" ca="1" si="129"/>
        <v>#N/A</v>
      </c>
      <c r="R210" s="143" t="e">
        <f t="shared" ca="1" si="130"/>
        <v>#DIV/0!</v>
      </c>
      <c r="S210" s="82" t="e">
        <f t="shared" ca="1" si="131"/>
        <v>#DIV/0!</v>
      </c>
      <c r="T210" s="82">
        <f t="shared" ca="1" si="116"/>
        <v>2</v>
      </c>
      <c r="U210" s="144" t="e">
        <f t="shared" ca="1" si="132"/>
        <v>#DIV/0!</v>
      </c>
      <c r="V210" s="82">
        <f>Mass_2_2!J92</f>
        <v>0</v>
      </c>
      <c r="W210" s="82">
        <f>Mass_2_2!L92</f>
        <v>0</v>
      </c>
      <c r="X210" s="158" t="e">
        <f t="shared" ca="1" si="133"/>
        <v>#N/A</v>
      </c>
      <c r="Y210" s="169" t="e">
        <f t="shared" ca="1" si="134"/>
        <v>#N/A</v>
      </c>
      <c r="Z210" s="168" t="e">
        <f t="shared" ca="1" si="135"/>
        <v>#DIV/0!</v>
      </c>
      <c r="AA210" s="170">
        <f t="shared" ca="1" si="136"/>
        <v>0</v>
      </c>
      <c r="AB210" s="106">
        <f t="shared" ca="1" si="137"/>
        <v>0</v>
      </c>
      <c r="AD210" s="127">
        <f t="shared" si="138"/>
        <v>0</v>
      </c>
      <c r="AE210" s="82" t="e">
        <f t="shared" ca="1" si="117"/>
        <v>#N/A</v>
      </c>
      <c r="AF210" s="82" t="e">
        <f t="shared" ca="1" si="139"/>
        <v>#N/A</v>
      </c>
      <c r="AG210" s="82" t="e">
        <f t="shared" ca="1" si="140"/>
        <v>#N/A</v>
      </c>
      <c r="AH210" s="155">
        <f t="shared" ca="1" si="141"/>
        <v>0</v>
      </c>
      <c r="AI210" s="155">
        <f t="shared" ca="1" si="142"/>
        <v>0</v>
      </c>
      <c r="AO210" s="108"/>
    </row>
    <row r="211" spans="2:301" ht="18" customHeight="1">
      <c r="B211" s="82">
        <v>38</v>
      </c>
      <c r="C211" s="140" t="e">
        <f t="shared" ca="1" si="118"/>
        <v>#DIV/0!</v>
      </c>
      <c r="D211" s="140">
        <f t="shared" ca="1" si="119"/>
        <v>0</v>
      </c>
      <c r="E211" s="141" t="e">
        <f t="shared" ca="1" si="120"/>
        <v>#DIV/0!</v>
      </c>
      <c r="F211" s="142" t="e">
        <f t="shared" ca="1" si="121"/>
        <v>#N/A</v>
      </c>
      <c r="G211" s="140">
        <f t="shared" si="122"/>
        <v>0</v>
      </c>
      <c r="H211" s="140" t="e">
        <f ca="1">불안정성!T92</f>
        <v>#N/A</v>
      </c>
      <c r="I211" s="142" t="e">
        <f>불안정성!V93</f>
        <v>#DIV/0!</v>
      </c>
      <c r="J211" s="140">
        <f t="shared" si="123"/>
        <v>0</v>
      </c>
      <c r="K211" s="140">
        <f t="shared" si="124"/>
        <v>0</v>
      </c>
      <c r="L211" s="135">
        <f t="shared" si="125"/>
        <v>0</v>
      </c>
      <c r="M211" s="135">
        <f t="shared" si="126"/>
        <v>0</v>
      </c>
      <c r="N211" s="135">
        <f t="shared" ca="1" si="127"/>
        <v>0</v>
      </c>
      <c r="O211" s="135">
        <v>0</v>
      </c>
      <c r="P211" s="142">
        <f t="shared" ca="1" si="128"/>
        <v>0</v>
      </c>
      <c r="Q211" s="141" t="e">
        <f t="shared" ca="1" si="129"/>
        <v>#N/A</v>
      </c>
      <c r="R211" s="143" t="e">
        <f t="shared" ca="1" si="130"/>
        <v>#DIV/0!</v>
      </c>
      <c r="S211" s="82" t="e">
        <f t="shared" ca="1" si="131"/>
        <v>#DIV/0!</v>
      </c>
      <c r="T211" s="82">
        <f t="shared" ca="1" si="116"/>
        <v>2</v>
      </c>
      <c r="U211" s="144" t="e">
        <f t="shared" ca="1" si="132"/>
        <v>#DIV/0!</v>
      </c>
      <c r="V211" s="82">
        <f>Mass_2_2!J93</f>
        <v>0</v>
      </c>
      <c r="W211" s="82">
        <f>Mass_2_2!L93</f>
        <v>0</v>
      </c>
      <c r="X211" s="158" t="e">
        <f t="shared" ca="1" si="133"/>
        <v>#N/A</v>
      </c>
      <c r="Y211" s="169" t="e">
        <f t="shared" ca="1" si="134"/>
        <v>#N/A</v>
      </c>
      <c r="Z211" s="168" t="e">
        <f t="shared" ca="1" si="135"/>
        <v>#DIV/0!</v>
      </c>
      <c r="AA211" s="170">
        <f t="shared" ca="1" si="136"/>
        <v>0</v>
      </c>
      <c r="AB211" s="106">
        <f t="shared" ca="1" si="137"/>
        <v>0</v>
      </c>
      <c r="AD211" s="127">
        <f t="shared" si="138"/>
        <v>0</v>
      </c>
      <c r="AE211" s="82" t="e">
        <f t="shared" ca="1" si="117"/>
        <v>#N/A</v>
      </c>
      <c r="AF211" s="82" t="e">
        <f t="shared" ca="1" si="139"/>
        <v>#N/A</v>
      </c>
      <c r="AG211" s="82" t="e">
        <f t="shared" ca="1" si="140"/>
        <v>#N/A</v>
      </c>
      <c r="AH211" s="155">
        <f t="shared" ca="1" si="141"/>
        <v>0</v>
      </c>
      <c r="AI211" s="155">
        <f t="shared" ca="1" si="142"/>
        <v>0</v>
      </c>
      <c r="AO211" s="108"/>
    </row>
    <row r="212" spans="2:301" ht="18" customHeight="1">
      <c r="B212" s="82">
        <v>38</v>
      </c>
      <c r="C212" s="140" t="e">
        <f t="shared" ca="1" si="118"/>
        <v>#DIV/0!</v>
      </c>
      <c r="D212" s="140">
        <f t="shared" ca="1" si="119"/>
        <v>0</v>
      </c>
      <c r="E212" s="141" t="e">
        <f t="shared" ca="1" si="120"/>
        <v>#DIV/0!</v>
      </c>
      <c r="F212" s="142" t="e">
        <f t="shared" ca="1" si="121"/>
        <v>#N/A</v>
      </c>
      <c r="G212" s="140">
        <f t="shared" si="122"/>
        <v>0</v>
      </c>
      <c r="H212" s="140" t="e">
        <f ca="1">불안정성!T93</f>
        <v>#N/A</v>
      </c>
      <c r="I212" s="142" t="e">
        <f>불안정성!V94</f>
        <v>#DIV/0!</v>
      </c>
      <c r="J212" s="140">
        <f t="shared" si="123"/>
        <v>0</v>
      </c>
      <c r="K212" s="140">
        <f t="shared" si="124"/>
        <v>0</v>
      </c>
      <c r="L212" s="135">
        <f t="shared" si="125"/>
        <v>0</v>
      </c>
      <c r="M212" s="135">
        <f t="shared" si="126"/>
        <v>0</v>
      </c>
      <c r="N212" s="135">
        <f t="shared" ca="1" si="127"/>
        <v>0</v>
      </c>
      <c r="O212" s="135">
        <v>0</v>
      </c>
      <c r="P212" s="142">
        <f t="shared" ca="1" si="128"/>
        <v>0</v>
      </c>
      <c r="Q212" s="141" t="e">
        <f t="shared" ca="1" si="129"/>
        <v>#N/A</v>
      </c>
      <c r="R212" s="143" t="e">
        <f t="shared" ca="1" si="130"/>
        <v>#DIV/0!</v>
      </c>
      <c r="S212" s="82" t="e">
        <f t="shared" ca="1" si="131"/>
        <v>#DIV/0!</v>
      </c>
      <c r="T212" s="82">
        <f t="shared" ca="1" si="116"/>
        <v>2</v>
      </c>
      <c r="U212" s="144" t="e">
        <f t="shared" ca="1" si="132"/>
        <v>#DIV/0!</v>
      </c>
      <c r="V212" s="82">
        <f>Mass_2_2!J94</f>
        <v>0</v>
      </c>
      <c r="W212" s="82">
        <f>Mass_2_2!L94</f>
        <v>0</v>
      </c>
      <c r="X212" s="158" t="e">
        <f t="shared" ca="1" si="133"/>
        <v>#N/A</v>
      </c>
      <c r="Y212" s="169" t="e">
        <f t="shared" ca="1" si="134"/>
        <v>#N/A</v>
      </c>
      <c r="Z212" s="168" t="e">
        <f t="shared" ca="1" si="135"/>
        <v>#DIV/0!</v>
      </c>
      <c r="AA212" s="170">
        <f t="shared" ca="1" si="136"/>
        <v>0</v>
      </c>
      <c r="AB212" s="106">
        <f t="shared" ca="1" si="137"/>
        <v>0</v>
      </c>
      <c r="AD212" s="127">
        <f t="shared" si="138"/>
        <v>0</v>
      </c>
      <c r="AE212" s="82" t="e">
        <f t="shared" ca="1" si="117"/>
        <v>#N/A</v>
      </c>
      <c r="AF212" s="82" t="e">
        <f t="shared" ca="1" si="139"/>
        <v>#N/A</v>
      </c>
      <c r="AG212" s="82" t="e">
        <f t="shared" ca="1" si="140"/>
        <v>#N/A</v>
      </c>
      <c r="AH212" s="155">
        <f t="shared" ca="1" si="141"/>
        <v>0</v>
      </c>
      <c r="AI212" s="155">
        <f t="shared" ca="1" si="142"/>
        <v>0</v>
      </c>
      <c r="AO212" s="108"/>
    </row>
    <row r="213" spans="2:301" ht="18" customHeight="1">
      <c r="B213" s="82">
        <v>38</v>
      </c>
      <c r="C213" s="140" t="e">
        <f t="shared" ca="1" si="118"/>
        <v>#DIV/0!</v>
      </c>
      <c r="D213" s="140">
        <f t="shared" ca="1" si="119"/>
        <v>0</v>
      </c>
      <c r="E213" s="141" t="e">
        <f t="shared" ca="1" si="120"/>
        <v>#DIV/0!</v>
      </c>
      <c r="F213" s="142" t="e">
        <f t="shared" ca="1" si="121"/>
        <v>#N/A</v>
      </c>
      <c r="G213" s="140">
        <f t="shared" si="122"/>
        <v>0</v>
      </c>
      <c r="H213" s="140" t="e">
        <f ca="1">불안정성!T94</f>
        <v>#N/A</v>
      </c>
      <c r="I213" s="142" t="e">
        <f>불안정성!V95</f>
        <v>#DIV/0!</v>
      </c>
      <c r="J213" s="140">
        <f t="shared" si="123"/>
        <v>0</v>
      </c>
      <c r="K213" s="140">
        <f t="shared" si="124"/>
        <v>0</v>
      </c>
      <c r="L213" s="135">
        <f t="shared" si="125"/>
        <v>0</v>
      </c>
      <c r="M213" s="135">
        <f t="shared" si="126"/>
        <v>0</v>
      </c>
      <c r="N213" s="135">
        <f t="shared" ca="1" si="127"/>
        <v>0</v>
      </c>
      <c r="O213" s="135">
        <v>0</v>
      </c>
      <c r="P213" s="142">
        <f t="shared" ca="1" si="128"/>
        <v>0</v>
      </c>
      <c r="Q213" s="141" t="e">
        <f t="shared" ca="1" si="129"/>
        <v>#N/A</v>
      </c>
      <c r="R213" s="143" t="e">
        <f t="shared" ca="1" si="130"/>
        <v>#DIV/0!</v>
      </c>
      <c r="S213" s="82" t="e">
        <f t="shared" ca="1" si="131"/>
        <v>#DIV/0!</v>
      </c>
      <c r="T213" s="82">
        <f t="shared" ca="1" si="116"/>
        <v>2</v>
      </c>
      <c r="U213" s="144" t="e">
        <f t="shared" ca="1" si="132"/>
        <v>#DIV/0!</v>
      </c>
      <c r="V213" s="82">
        <f>Mass_2_2!J95</f>
        <v>0</v>
      </c>
      <c r="W213" s="82">
        <f>Mass_2_2!L95</f>
        <v>0</v>
      </c>
      <c r="X213" s="158" t="e">
        <f t="shared" ca="1" si="133"/>
        <v>#N/A</v>
      </c>
      <c r="Y213" s="169" t="e">
        <f t="shared" ca="1" si="134"/>
        <v>#N/A</v>
      </c>
      <c r="Z213" s="168" t="e">
        <f t="shared" ca="1" si="135"/>
        <v>#DIV/0!</v>
      </c>
      <c r="AA213" s="170">
        <f t="shared" ca="1" si="136"/>
        <v>0</v>
      </c>
      <c r="AB213" s="106">
        <f t="shared" ca="1" si="137"/>
        <v>0</v>
      </c>
      <c r="AD213" s="127">
        <f t="shared" si="138"/>
        <v>0</v>
      </c>
      <c r="AE213" s="82" t="e">
        <f t="shared" ca="1" si="117"/>
        <v>#N/A</v>
      </c>
      <c r="AF213" s="82" t="e">
        <f t="shared" ca="1" si="139"/>
        <v>#N/A</v>
      </c>
      <c r="AG213" s="82" t="e">
        <f t="shared" ca="1" si="140"/>
        <v>#N/A</v>
      </c>
      <c r="AH213" s="155">
        <f t="shared" ca="1" si="141"/>
        <v>0</v>
      </c>
      <c r="AI213" s="155">
        <f t="shared" ca="1" si="142"/>
        <v>0</v>
      </c>
      <c r="AO213" s="108"/>
    </row>
    <row r="214" spans="2:301" ht="18" customHeight="1">
      <c r="B214" s="82">
        <v>38</v>
      </c>
      <c r="C214" s="140" t="e">
        <f t="shared" ca="1" si="118"/>
        <v>#DIV/0!</v>
      </c>
      <c r="D214" s="140">
        <f t="shared" ca="1" si="119"/>
        <v>0</v>
      </c>
      <c r="E214" s="141" t="e">
        <f t="shared" ca="1" si="120"/>
        <v>#DIV/0!</v>
      </c>
      <c r="F214" s="142" t="e">
        <f t="shared" ca="1" si="121"/>
        <v>#N/A</v>
      </c>
      <c r="G214" s="140">
        <f t="shared" si="122"/>
        <v>0</v>
      </c>
      <c r="H214" s="140" t="e">
        <f ca="1">불안정성!T95</f>
        <v>#N/A</v>
      </c>
      <c r="I214" s="142" t="e">
        <f>불안정성!V96</f>
        <v>#DIV/0!</v>
      </c>
      <c r="J214" s="140">
        <f t="shared" si="123"/>
        <v>0</v>
      </c>
      <c r="K214" s="140">
        <f t="shared" si="124"/>
        <v>0</v>
      </c>
      <c r="L214" s="135">
        <f t="shared" si="125"/>
        <v>0</v>
      </c>
      <c r="M214" s="135">
        <f t="shared" si="126"/>
        <v>0</v>
      </c>
      <c r="N214" s="135">
        <f t="shared" ca="1" si="127"/>
        <v>0</v>
      </c>
      <c r="O214" s="135">
        <v>0</v>
      </c>
      <c r="P214" s="142">
        <f t="shared" ca="1" si="128"/>
        <v>0</v>
      </c>
      <c r="Q214" s="141" t="e">
        <f t="shared" ca="1" si="129"/>
        <v>#N/A</v>
      </c>
      <c r="R214" s="143" t="e">
        <f t="shared" ca="1" si="130"/>
        <v>#DIV/0!</v>
      </c>
      <c r="S214" s="82" t="e">
        <f t="shared" ca="1" si="131"/>
        <v>#DIV/0!</v>
      </c>
      <c r="T214" s="82">
        <f t="shared" ca="1" si="116"/>
        <v>2</v>
      </c>
      <c r="U214" s="144" t="e">
        <f t="shared" ca="1" si="132"/>
        <v>#DIV/0!</v>
      </c>
      <c r="V214" s="82">
        <f>Mass_2_2!J96</f>
        <v>0</v>
      </c>
      <c r="W214" s="82">
        <f>Mass_2_2!L96</f>
        <v>0</v>
      </c>
      <c r="X214" s="158" t="e">
        <f t="shared" ca="1" si="133"/>
        <v>#N/A</v>
      </c>
      <c r="Y214" s="169" t="e">
        <f t="shared" ca="1" si="134"/>
        <v>#N/A</v>
      </c>
      <c r="Z214" s="168" t="e">
        <f t="shared" ca="1" si="135"/>
        <v>#DIV/0!</v>
      </c>
      <c r="AA214" s="170">
        <f t="shared" ca="1" si="136"/>
        <v>0</v>
      </c>
      <c r="AB214" s="106">
        <f t="shared" ca="1" si="137"/>
        <v>0</v>
      </c>
      <c r="AD214" s="127">
        <f t="shared" si="138"/>
        <v>0</v>
      </c>
      <c r="AE214" s="82" t="e">
        <f t="shared" ca="1" si="117"/>
        <v>#N/A</v>
      </c>
      <c r="AF214" s="82" t="e">
        <f t="shared" ca="1" si="139"/>
        <v>#N/A</v>
      </c>
      <c r="AG214" s="82" t="e">
        <f t="shared" ca="1" si="140"/>
        <v>#N/A</v>
      </c>
      <c r="AH214" s="155">
        <f t="shared" ca="1" si="141"/>
        <v>0</v>
      </c>
      <c r="AI214" s="155">
        <f t="shared" ca="1" si="142"/>
        <v>0</v>
      </c>
      <c r="AO214" s="108"/>
    </row>
    <row r="215" spans="2:301" ht="18" customHeight="1">
      <c r="B215" s="82">
        <v>38</v>
      </c>
      <c r="C215" s="140" t="e">
        <f t="shared" ca="1" si="118"/>
        <v>#DIV/0!</v>
      </c>
      <c r="D215" s="140">
        <f t="shared" ca="1" si="119"/>
        <v>0</v>
      </c>
      <c r="E215" s="141" t="e">
        <f t="shared" ca="1" si="120"/>
        <v>#DIV/0!</v>
      </c>
      <c r="F215" s="142" t="e">
        <f t="shared" ca="1" si="121"/>
        <v>#N/A</v>
      </c>
      <c r="G215" s="140">
        <f t="shared" si="122"/>
        <v>0</v>
      </c>
      <c r="H215" s="140" t="e">
        <f ca="1">불안정성!T96</f>
        <v>#N/A</v>
      </c>
      <c r="I215" s="142" t="e">
        <f>불안정성!V97</f>
        <v>#DIV/0!</v>
      </c>
      <c r="J215" s="140">
        <f t="shared" si="123"/>
        <v>0</v>
      </c>
      <c r="K215" s="140">
        <f t="shared" si="124"/>
        <v>0</v>
      </c>
      <c r="L215" s="135">
        <f t="shared" si="125"/>
        <v>0</v>
      </c>
      <c r="M215" s="135">
        <f t="shared" si="126"/>
        <v>0</v>
      </c>
      <c r="N215" s="135">
        <f t="shared" ca="1" si="127"/>
        <v>0</v>
      </c>
      <c r="O215" s="135">
        <v>0</v>
      </c>
      <c r="P215" s="142">
        <f t="shared" ca="1" si="128"/>
        <v>0</v>
      </c>
      <c r="Q215" s="141" t="e">
        <f t="shared" ca="1" si="129"/>
        <v>#N/A</v>
      </c>
      <c r="R215" s="143" t="e">
        <f t="shared" ca="1" si="130"/>
        <v>#DIV/0!</v>
      </c>
      <c r="S215" s="82" t="e">
        <f t="shared" ca="1" si="131"/>
        <v>#DIV/0!</v>
      </c>
      <c r="T215" s="82">
        <f t="shared" ca="1" si="116"/>
        <v>2</v>
      </c>
      <c r="U215" s="144" t="e">
        <f t="shared" ca="1" si="132"/>
        <v>#DIV/0!</v>
      </c>
      <c r="V215" s="82">
        <f>Mass_2_2!J97</f>
        <v>0</v>
      </c>
      <c r="W215" s="82">
        <f>Mass_2_2!L97</f>
        <v>0</v>
      </c>
      <c r="X215" s="158" t="e">
        <f t="shared" ca="1" si="133"/>
        <v>#N/A</v>
      </c>
      <c r="Y215" s="169" t="e">
        <f t="shared" ca="1" si="134"/>
        <v>#N/A</v>
      </c>
      <c r="Z215" s="168" t="e">
        <f t="shared" ca="1" si="135"/>
        <v>#DIV/0!</v>
      </c>
      <c r="AA215" s="170">
        <f t="shared" ca="1" si="136"/>
        <v>0</v>
      </c>
      <c r="AB215" s="106">
        <f t="shared" ca="1" si="137"/>
        <v>0</v>
      </c>
      <c r="AD215" s="127">
        <f t="shared" si="138"/>
        <v>0</v>
      </c>
      <c r="AE215" s="82" t="e">
        <f t="shared" ca="1" si="117"/>
        <v>#N/A</v>
      </c>
      <c r="AF215" s="82" t="e">
        <f t="shared" ca="1" si="139"/>
        <v>#N/A</v>
      </c>
      <c r="AG215" s="82" t="e">
        <f t="shared" ca="1" si="140"/>
        <v>#N/A</v>
      </c>
      <c r="AH215" s="155">
        <f t="shared" ca="1" si="141"/>
        <v>0</v>
      </c>
      <c r="AI215" s="155">
        <f t="shared" ca="1" si="142"/>
        <v>0</v>
      </c>
      <c r="AO215" s="108"/>
    </row>
    <row r="216" spans="2:301" ht="18" customHeight="1">
      <c r="B216" s="82">
        <v>38</v>
      </c>
      <c r="C216" s="140" t="e">
        <f t="shared" ca="1" si="118"/>
        <v>#DIV/0!</v>
      </c>
      <c r="D216" s="140">
        <f t="shared" ca="1" si="119"/>
        <v>0</v>
      </c>
      <c r="E216" s="141" t="e">
        <f t="shared" ca="1" si="120"/>
        <v>#DIV/0!</v>
      </c>
      <c r="F216" s="142" t="e">
        <f t="shared" ca="1" si="121"/>
        <v>#N/A</v>
      </c>
      <c r="G216" s="140">
        <f t="shared" si="122"/>
        <v>0</v>
      </c>
      <c r="H216" s="140" t="e">
        <f ca="1">불안정성!T97</f>
        <v>#N/A</v>
      </c>
      <c r="I216" s="142" t="e">
        <f>불안정성!V98</f>
        <v>#DIV/0!</v>
      </c>
      <c r="J216" s="140">
        <f t="shared" si="123"/>
        <v>0</v>
      </c>
      <c r="K216" s="140">
        <f t="shared" si="124"/>
        <v>0</v>
      </c>
      <c r="L216" s="135">
        <f t="shared" si="125"/>
        <v>0</v>
      </c>
      <c r="M216" s="135">
        <f t="shared" si="126"/>
        <v>0</v>
      </c>
      <c r="N216" s="135">
        <f t="shared" ca="1" si="127"/>
        <v>0</v>
      </c>
      <c r="O216" s="135">
        <v>0</v>
      </c>
      <c r="P216" s="142">
        <f t="shared" ca="1" si="128"/>
        <v>0</v>
      </c>
      <c r="Q216" s="141" t="e">
        <f t="shared" ca="1" si="129"/>
        <v>#N/A</v>
      </c>
      <c r="R216" s="143" t="e">
        <f t="shared" ca="1" si="130"/>
        <v>#DIV/0!</v>
      </c>
      <c r="S216" s="82" t="e">
        <f t="shared" ca="1" si="131"/>
        <v>#DIV/0!</v>
      </c>
      <c r="T216" s="82">
        <f t="shared" ca="1" si="116"/>
        <v>2</v>
      </c>
      <c r="U216" s="144" t="e">
        <f t="shared" ca="1" si="132"/>
        <v>#DIV/0!</v>
      </c>
      <c r="V216" s="82">
        <f>Mass_2_2!J98</f>
        <v>0</v>
      </c>
      <c r="W216" s="82">
        <f>Mass_2_2!L98</f>
        <v>0</v>
      </c>
      <c r="X216" s="158" t="e">
        <f t="shared" ca="1" si="133"/>
        <v>#N/A</v>
      </c>
      <c r="Y216" s="169" t="e">
        <f t="shared" ca="1" si="134"/>
        <v>#N/A</v>
      </c>
      <c r="Z216" s="168" t="e">
        <f t="shared" ca="1" si="135"/>
        <v>#DIV/0!</v>
      </c>
      <c r="AA216" s="170">
        <f t="shared" ca="1" si="136"/>
        <v>0</v>
      </c>
      <c r="AB216" s="106">
        <f t="shared" ca="1" si="137"/>
        <v>0</v>
      </c>
      <c r="AD216" s="127">
        <f t="shared" si="138"/>
        <v>0</v>
      </c>
      <c r="AE216" s="82" t="e">
        <f t="shared" ca="1" si="117"/>
        <v>#N/A</v>
      </c>
      <c r="AF216" s="82" t="e">
        <f t="shared" ca="1" si="139"/>
        <v>#N/A</v>
      </c>
      <c r="AG216" s="82" t="e">
        <f t="shared" ca="1" si="140"/>
        <v>#N/A</v>
      </c>
      <c r="AH216" s="155">
        <f t="shared" ca="1" si="141"/>
        <v>0</v>
      </c>
      <c r="AI216" s="155">
        <f t="shared" ca="1" si="142"/>
        <v>0</v>
      </c>
      <c r="AO216" s="108"/>
    </row>
    <row r="217" spans="2:301" ht="18" customHeight="1">
      <c r="B217" s="82">
        <v>38</v>
      </c>
      <c r="C217" s="140" t="e">
        <f t="shared" ca="1" si="118"/>
        <v>#DIV/0!</v>
      </c>
      <c r="D217" s="140">
        <f t="shared" ca="1" si="119"/>
        <v>0</v>
      </c>
      <c r="E217" s="141" t="e">
        <f t="shared" ca="1" si="120"/>
        <v>#DIV/0!</v>
      </c>
      <c r="F217" s="142" t="e">
        <f t="shared" ca="1" si="121"/>
        <v>#N/A</v>
      </c>
      <c r="G217" s="140">
        <f t="shared" si="122"/>
        <v>0</v>
      </c>
      <c r="H217" s="140" t="e">
        <f ca="1">불안정성!T98</f>
        <v>#N/A</v>
      </c>
      <c r="I217" s="142" t="e">
        <f>불안정성!V99</f>
        <v>#DIV/0!</v>
      </c>
      <c r="J217" s="140">
        <f t="shared" si="123"/>
        <v>0</v>
      </c>
      <c r="K217" s="140">
        <f t="shared" si="124"/>
        <v>0</v>
      </c>
      <c r="L217" s="135">
        <f t="shared" si="125"/>
        <v>0</v>
      </c>
      <c r="M217" s="135">
        <f t="shared" si="126"/>
        <v>0</v>
      </c>
      <c r="N217" s="135">
        <f t="shared" ca="1" si="127"/>
        <v>0</v>
      </c>
      <c r="O217" s="135">
        <v>0</v>
      </c>
      <c r="P217" s="142">
        <f t="shared" ca="1" si="128"/>
        <v>0</v>
      </c>
      <c r="Q217" s="141" t="e">
        <f t="shared" ca="1" si="129"/>
        <v>#N/A</v>
      </c>
      <c r="R217" s="143" t="e">
        <f t="shared" ca="1" si="130"/>
        <v>#DIV/0!</v>
      </c>
      <c r="S217" s="82" t="e">
        <f t="shared" ca="1" si="131"/>
        <v>#DIV/0!</v>
      </c>
      <c r="T217" s="82">
        <f t="shared" ca="1" si="116"/>
        <v>2</v>
      </c>
      <c r="U217" s="144" t="e">
        <f t="shared" ca="1" si="132"/>
        <v>#DIV/0!</v>
      </c>
      <c r="V217" s="82">
        <f>Mass_2_2!J99</f>
        <v>0</v>
      </c>
      <c r="W217" s="82">
        <f>Mass_2_2!L99</f>
        <v>0</v>
      </c>
      <c r="X217" s="158" t="e">
        <f t="shared" ca="1" si="133"/>
        <v>#N/A</v>
      </c>
      <c r="Y217" s="169" t="e">
        <f t="shared" ca="1" si="134"/>
        <v>#N/A</v>
      </c>
      <c r="Z217" s="168" t="e">
        <f t="shared" ca="1" si="135"/>
        <v>#DIV/0!</v>
      </c>
      <c r="AA217" s="170">
        <f t="shared" ca="1" si="136"/>
        <v>0</v>
      </c>
      <c r="AB217" s="106">
        <f t="shared" ca="1" si="137"/>
        <v>0</v>
      </c>
      <c r="AD217" s="127">
        <f t="shared" si="138"/>
        <v>0</v>
      </c>
      <c r="AE217" s="82" t="e">
        <f t="shared" ca="1" si="117"/>
        <v>#N/A</v>
      </c>
      <c r="AF217" s="82" t="e">
        <f t="shared" ca="1" si="139"/>
        <v>#N/A</v>
      </c>
      <c r="AG217" s="82" t="e">
        <f t="shared" ca="1" si="140"/>
        <v>#N/A</v>
      </c>
      <c r="AH217" s="155">
        <f t="shared" ca="1" si="141"/>
        <v>0</v>
      </c>
      <c r="AI217" s="155">
        <f t="shared" ca="1" si="142"/>
        <v>0</v>
      </c>
      <c r="AO217" s="108"/>
    </row>
    <row r="218" spans="2:301" ht="18" customHeight="1">
      <c r="B218" s="82">
        <v>38</v>
      </c>
      <c r="C218" s="140" t="e">
        <f t="shared" ca="1" si="118"/>
        <v>#DIV/0!</v>
      </c>
      <c r="D218" s="140">
        <f t="shared" ca="1" si="119"/>
        <v>0</v>
      </c>
      <c r="E218" s="141" t="e">
        <f t="shared" ca="1" si="120"/>
        <v>#DIV/0!</v>
      </c>
      <c r="F218" s="142" t="e">
        <f t="shared" ca="1" si="121"/>
        <v>#N/A</v>
      </c>
      <c r="G218" s="140">
        <f t="shared" si="122"/>
        <v>0</v>
      </c>
      <c r="H218" s="140" t="e">
        <f ca="1">불안정성!T99</f>
        <v>#N/A</v>
      </c>
      <c r="I218" s="142" t="e">
        <f>불안정성!V100</f>
        <v>#DIV/0!</v>
      </c>
      <c r="J218" s="140">
        <f t="shared" si="123"/>
        <v>0</v>
      </c>
      <c r="K218" s="140">
        <f t="shared" si="124"/>
        <v>0</v>
      </c>
      <c r="L218" s="135">
        <f t="shared" si="125"/>
        <v>0</v>
      </c>
      <c r="M218" s="135">
        <f t="shared" si="126"/>
        <v>0</v>
      </c>
      <c r="N218" s="135">
        <f t="shared" ca="1" si="127"/>
        <v>0</v>
      </c>
      <c r="O218" s="135">
        <v>0</v>
      </c>
      <c r="P218" s="142">
        <f t="shared" ca="1" si="128"/>
        <v>0</v>
      </c>
      <c r="Q218" s="141" t="e">
        <f t="shared" ca="1" si="129"/>
        <v>#N/A</v>
      </c>
      <c r="R218" s="143" t="e">
        <f t="shared" ca="1" si="130"/>
        <v>#DIV/0!</v>
      </c>
      <c r="S218" s="82" t="e">
        <f t="shared" ca="1" si="131"/>
        <v>#DIV/0!</v>
      </c>
      <c r="T218" s="82">
        <f t="shared" ref="T218:T221" ca="1" si="143">IF(TYPE(Q218)=16,2,IF(S218&gt;=10,2,OFFSET(AL$121,COUNTIF(AK$122:AK$131,"&lt;="&amp;S218),0)))</f>
        <v>2</v>
      </c>
      <c r="U218" s="144" t="e">
        <f t="shared" ca="1" si="132"/>
        <v>#DIV/0!</v>
      </c>
      <c r="V218" s="82">
        <f>Mass_2_2!J100</f>
        <v>0</v>
      </c>
      <c r="W218" s="82">
        <f>Mass_2_2!L100</f>
        <v>0</v>
      </c>
      <c r="X218" s="158" t="e">
        <f t="shared" ca="1" si="133"/>
        <v>#N/A</v>
      </c>
      <c r="Y218" s="169" t="e">
        <f t="shared" ca="1" si="134"/>
        <v>#N/A</v>
      </c>
      <c r="Z218" s="168" t="e">
        <f t="shared" ca="1" si="135"/>
        <v>#DIV/0!</v>
      </c>
      <c r="AA218" s="170">
        <f t="shared" ca="1" si="136"/>
        <v>0</v>
      </c>
      <c r="AB218" s="106">
        <f t="shared" ca="1" si="137"/>
        <v>0</v>
      </c>
      <c r="AD218" s="127">
        <f t="shared" si="138"/>
        <v>0</v>
      </c>
      <c r="AE218" s="82" t="e">
        <f t="shared" ref="AE218:AE221" ca="1" si="144">OFFSET($AO$122,COUNTIF($AO$123:$AO$147,"&gt;="&amp;$F114),MATCH(J114,$AP$122:$AU$122,0))/1000</f>
        <v>#N/A</v>
      </c>
      <c r="AF218" s="82" t="e">
        <f t="shared" ca="1" si="139"/>
        <v>#N/A</v>
      </c>
      <c r="AG218" s="82" t="e">
        <f t="shared" ca="1" si="140"/>
        <v>#N/A</v>
      </c>
      <c r="AH218" s="155">
        <f t="shared" ca="1" si="141"/>
        <v>0</v>
      </c>
      <c r="AI218" s="155">
        <f t="shared" ca="1" si="142"/>
        <v>0</v>
      </c>
      <c r="AO218" s="108"/>
    </row>
    <row r="219" spans="2:301" ht="18" customHeight="1">
      <c r="B219" s="82">
        <v>38</v>
      </c>
      <c r="C219" s="140" t="e">
        <f t="shared" ca="1" si="118"/>
        <v>#DIV/0!</v>
      </c>
      <c r="D219" s="140">
        <f t="shared" ca="1" si="119"/>
        <v>0</v>
      </c>
      <c r="E219" s="141" t="e">
        <f t="shared" ca="1" si="120"/>
        <v>#DIV/0!</v>
      </c>
      <c r="F219" s="142" t="e">
        <f t="shared" ca="1" si="121"/>
        <v>#N/A</v>
      </c>
      <c r="G219" s="140">
        <f t="shared" si="122"/>
        <v>0</v>
      </c>
      <c r="H219" s="140" t="e">
        <f ca="1">불안정성!T100</f>
        <v>#N/A</v>
      </c>
      <c r="I219" s="142" t="e">
        <f>불안정성!V101</f>
        <v>#DIV/0!</v>
      </c>
      <c r="J219" s="140">
        <f t="shared" si="123"/>
        <v>0</v>
      </c>
      <c r="K219" s="140">
        <f t="shared" si="124"/>
        <v>0</v>
      </c>
      <c r="L219" s="135">
        <f t="shared" si="125"/>
        <v>0</v>
      </c>
      <c r="M219" s="135">
        <f t="shared" si="126"/>
        <v>0</v>
      </c>
      <c r="N219" s="135">
        <f t="shared" ca="1" si="127"/>
        <v>0</v>
      </c>
      <c r="O219" s="135">
        <v>0</v>
      </c>
      <c r="P219" s="142">
        <f t="shared" ca="1" si="128"/>
        <v>0</v>
      </c>
      <c r="Q219" s="141" t="e">
        <f t="shared" ca="1" si="129"/>
        <v>#N/A</v>
      </c>
      <c r="R219" s="143" t="e">
        <f t="shared" ca="1" si="130"/>
        <v>#DIV/0!</v>
      </c>
      <c r="S219" s="82" t="e">
        <f t="shared" ca="1" si="131"/>
        <v>#DIV/0!</v>
      </c>
      <c r="T219" s="82">
        <f t="shared" ca="1" si="143"/>
        <v>2</v>
      </c>
      <c r="U219" s="144" t="e">
        <f t="shared" ca="1" si="132"/>
        <v>#DIV/0!</v>
      </c>
      <c r="V219" s="82">
        <f>Mass_2_2!J101</f>
        <v>0</v>
      </c>
      <c r="W219" s="82">
        <f>Mass_2_2!L101</f>
        <v>0</v>
      </c>
      <c r="X219" s="158" t="e">
        <f t="shared" ca="1" si="133"/>
        <v>#N/A</v>
      </c>
      <c r="Y219" s="169" t="e">
        <f t="shared" ca="1" si="134"/>
        <v>#N/A</v>
      </c>
      <c r="Z219" s="168" t="e">
        <f t="shared" ca="1" si="135"/>
        <v>#DIV/0!</v>
      </c>
      <c r="AA219" s="170">
        <f t="shared" ca="1" si="136"/>
        <v>0</v>
      </c>
      <c r="AB219" s="106">
        <f t="shared" ca="1" si="137"/>
        <v>0</v>
      </c>
      <c r="AD219" s="127">
        <f t="shared" si="138"/>
        <v>0</v>
      </c>
      <c r="AE219" s="82" t="e">
        <f t="shared" ca="1" si="144"/>
        <v>#N/A</v>
      </c>
      <c r="AF219" s="82" t="e">
        <f t="shared" ca="1" si="139"/>
        <v>#N/A</v>
      </c>
      <c r="AG219" s="82" t="e">
        <f t="shared" ca="1" si="140"/>
        <v>#N/A</v>
      </c>
      <c r="AH219" s="155">
        <f t="shared" ca="1" si="141"/>
        <v>0</v>
      </c>
      <c r="AI219" s="155">
        <f t="shared" ca="1" si="142"/>
        <v>0</v>
      </c>
      <c r="AO219" s="108"/>
    </row>
    <row r="220" spans="2:301" ht="18" customHeight="1">
      <c r="B220" s="82">
        <v>38</v>
      </c>
      <c r="C220" s="140" t="e">
        <f t="shared" ca="1" si="118"/>
        <v>#DIV/0!</v>
      </c>
      <c r="D220" s="140">
        <f t="shared" ca="1" si="119"/>
        <v>0</v>
      </c>
      <c r="E220" s="141" t="e">
        <f t="shared" ca="1" si="120"/>
        <v>#DIV/0!</v>
      </c>
      <c r="F220" s="142" t="e">
        <f t="shared" ca="1" si="121"/>
        <v>#N/A</v>
      </c>
      <c r="G220" s="140">
        <f t="shared" si="122"/>
        <v>0</v>
      </c>
      <c r="H220" s="140" t="e">
        <f ca="1">불안정성!T101</f>
        <v>#N/A</v>
      </c>
      <c r="I220" s="142" t="e">
        <f>불안정성!V102</f>
        <v>#DIV/0!</v>
      </c>
      <c r="J220" s="140">
        <f t="shared" si="123"/>
        <v>0</v>
      </c>
      <c r="K220" s="140">
        <f t="shared" si="124"/>
        <v>0</v>
      </c>
      <c r="L220" s="135">
        <f t="shared" si="125"/>
        <v>0</v>
      </c>
      <c r="M220" s="135">
        <f t="shared" si="126"/>
        <v>0</v>
      </c>
      <c r="N220" s="135">
        <f t="shared" ca="1" si="127"/>
        <v>0</v>
      </c>
      <c r="O220" s="135">
        <v>0</v>
      </c>
      <c r="P220" s="142">
        <f t="shared" ca="1" si="128"/>
        <v>0</v>
      </c>
      <c r="Q220" s="141" t="e">
        <f t="shared" ca="1" si="129"/>
        <v>#N/A</v>
      </c>
      <c r="R220" s="143" t="e">
        <f t="shared" ca="1" si="130"/>
        <v>#DIV/0!</v>
      </c>
      <c r="S220" s="82" t="e">
        <f t="shared" ca="1" si="131"/>
        <v>#DIV/0!</v>
      </c>
      <c r="T220" s="82">
        <f t="shared" ca="1" si="143"/>
        <v>2</v>
      </c>
      <c r="U220" s="144" t="e">
        <f t="shared" ca="1" si="132"/>
        <v>#DIV/0!</v>
      </c>
      <c r="V220" s="82">
        <f>Mass_2_2!J102</f>
        <v>0</v>
      </c>
      <c r="W220" s="82">
        <f>Mass_2_2!L102</f>
        <v>0</v>
      </c>
      <c r="X220" s="158" t="e">
        <f t="shared" ca="1" si="133"/>
        <v>#N/A</v>
      </c>
      <c r="Y220" s="169" t="e">
        <f t="shared" ca="1" si="134"/>
        <v>#N/A</v>
      </c>
      <c r="Z220" s="168" t="e">
        <f t="shared" ca="1" si="135"/>
        <v>#DIV/0!</v>
      </c>
      <c r="AA220" s="170">
        <f t="shared" ca="1" si="136"/>
        <v>0</v>
      </c>
      <c r="AB220" s="106">
        <f t="shared" ca="1" si="137"/>
        <v>0</v>
      </c>
      <c r="AD220" s="127">
        <f t="shared" si="138"/>
        <v>0</v>
      </c>
      <c r="AE220" s="82" t="e">
        <f t="shared" ca="1" si="144"/>
        <v>#N/A</v>
      </c>
      <c r="AF220" s="82" t="e">
        <f t="shared" ca="1" si="139"/>
        <v>#N/A</v>
      </c>
      <c r="AG220" s="82" t="e">
        <f t="shared" ca="1" si="140"/>
        <v>#N/A</v>
      </c>
      <c r="AH220" s="155">
        <f t="shared" ca="1" si="141"/>
        <v>0</v>
      </c>
      <c r="AI220" s="155">
        <f t="shared" ca="1" si="142"/>
        <v>0</v>
      </c>
      <c r="AO220" s="108"/>
    </row>
    <row r="221" spans="2:301" ht="18" customHeight="1">
      <c r="B221" s="82">
        <v>38</v>
      </c>
      <c r="C221" s="140" t="e">
        <f t="shared" ca="1" si="118"/>
        <v>#DIV/0!</v>
      </c>
      <c r="D221" s="140">
        <f t="shared" ca="1" si="119"/>
        <v>0</v>
      </c>
      <c r="E221" s="141" t="e">
        <f t="shared" ca="1" si="120"/>
        <v>#DIV/0!</v>
      </c>
      <c r="F221" s="142" t="e">
        <f t="shared" ca="1" si="121"/>
        <v>#N/A</v>
      </c>
      <c r="G221" s="140">
        <f t="shared" si="122"/>
        <v>0</v>
      </c>
      <c r="H221" s="140" t="e">
        <f ca="1">불안정성!T102</f>
        <v>#N/A</v>
      </c>
      <c r="I221" s="142" t="e">
        <f>불안정성!V103</f>
        <v>#DIV/0!</v>
      </c>
      <c r="J221" s="140">
        <f t="shared" si="123"/>
        <v>0</v>
      </c>
      <c r="K221" s="140">
        <f t="shared" si="124"/>
        <v>0</v>
      </c>
      <c r="L221" s="135">
        <f t="shared" si="125"/>
        <v>0</v>
      </c>
      <c r="M221" s="135">
        <f t="shared" si="126"/>
        <v>0</v>
      </c>
      <c r="N221" s="135">
        <f t="shared" ca="1" si="127"/>
        <v>0</v>
      </c>
      <c r="O221" s="135">
        <v>0</v>
      </c>
      <c r="P221" s="142">
        <f t="shared" ca="1" si="128"/>
        <v>0</v>
      </c>
      <c r="Q221" s="141" t="e">
        <f t="shared" ca="1" si="129"/>
        <v>#N/A</v>
      </c>
      <c r="R221" s="143" t="e">
        <f t="shared" ca="1" si="130"/>
        <v>#DIV/0!</v>
      </c>
      <c r="S221" s="82" t="e">
        <f t="shared" ca="1" si="131"/>
        <v>#DIV/0!</v>
      </c>
      <c r="T221" s="82">
        <f t="shared" ca="1" si="143"/>
        <v>2</v>
      </c>
      <c r="U221" s="144" t="e">
        <f t="shared" ca="1" si="132"/>
        <v>#DIV/0!</v>
      </c>
      <c r="V221" s="82">
        <f>Mass_2_2!J103</f>
        <v>0</v>
      </c>
      <c r="W221" s="82">
        <f>Mass_2_2!L103</f>
        <v>0</v>
      </c>
      <c r="X221" s="158" t="e">
        <f t="shared" ca="1" si="133"/>
        <v>#N/A</v>
      </c>
      <c r="Y221" s="169" t="e">
        <f t="shared" ca="1" si="134"/>
        <v>#N/A</v>
      </c>
      <c r="Z221" s="168" t="e">
        <f t="shared" ca="1" si="135"/>
        <v>#DIV/0!</v>
      </c>
      <c r="AA221" s="170">
        <f t="shared" ca="1" si="136"/>
        <v>0</v>
      </c>
      <c r="AB221" s="106">
        <f t="shared" ca="1" si="137"/>
        <v>0</v>
      </c>
      <c r="AD221" s="127">
        <f t="shared" si="138"/>
        <v>0</v>
      </c>
      <c r="AE221" s="82" t="e">
        <f t="shared" ca="1" si="144"/>
        <v>#N/A</v>
      </c>
      <c r="AF221" s="82" t="e">
        <f t="shared" ca="1" si="139"/>
        <v>#N/A</v>
      </c>
      <c r="AG221" s="82" t="e">
        <f t="shared" ca="1" si="140"/>
        <v>#N/A</v>
      </c>
      <c r="AH221" s="155">
        <f t="shared" ca="1" si="141"/>
        <v>0</v>
      </c>
      <c r="AI221" s="155">
        <f t="shared" ca="1" si="142"/>
        <v>0</v>
      </c>
      <c r="AO221" s="108"/>
    </row>
    <row r="222" spans="2:301" ht="18" customHeight="1">
      <c r="AB222" s="46"/>
      <c r="AC222" s="108"/>
    </row>
    <row r="223" spans="2:301" ht="18" customHeight="1">
      <c r="B223" s="552">
        <f>Mass_2_2!U4</f>
        <v>0</v>
      </c>
      <c r="C223" s="553"/>
      <c r="D223" s="554"/>
      <c r="E223" s="552">
        <f>Mass_2_2!X4</f>
        <v>0</v>
      </c>
      <c r="F223" s="553"/>
      <c r="G223" s="554"/>
      <c r="H223" s="552">
        <f>Mass_2_2!AA4</f>
        <v>0</v>
      </c>
      <c r="I223" s="553"/>
      <c r="J223" s="554"/>
      <c r="K223" s="552">
        <f>Mass_2_2!AD4</f>
        <v>0</v>
      </c>
      <c r="L223" s="553"/>
      <c r="M223" s="554"/>
      <c r="N223" s="552">
        <f>Mass_2_2!AG4</f>
        <v>0</v>
      </c>
      <c r="O223" s="553"/>
      <c r="P223" s="554"/>
      <c r="Q223" s="552">
        <f>Mass_2_2!AJ4</f>
        <v>0</v>
      </c>
      <c r="R223" s="553"/>
      <c r="S223" s="554"/>
      <c r="T223" s="552">
        <f>Mass_2_2!AM4</f>
        <v>0</v>
      </c>
      <c r="U223" s="553"/>
      <c r="V223" s="554"/>
      <c r="W223" s="552">
        <f>Mass_2_2!AP4</f>
        <v>0</v>
      </c>
      <c r="X223" s="553"/>
      <c r="Y223" s="554"/>
      <c r="Z223" s="552">
        <f>Mass_2_2!AS4</f>
        <v>0</v>
      </c>
      <c r="AA223" s="553"/>
      <c r="AB223" s="554"/>
      <c r="AC223" s="552">
        <f>Mass_2_2!AV4</f>
        <v>0</v>
      </c>
      <c r="AD223" s="553"/>
      <c r="AE223" s="554"/>
      <c r="AF223" s="552">
        <f>Mass_2_2!AY4</f>
        <v>0</v>
      </c>
      <c r="AG223" s="553"/>
      <c r="AH223" s="554"/>
      <c r="AI223" s="552">
        <f>Mass_2_2!BB4</f>
        <v>0</v>
      </c>
      <c r="AJ223" s="553"/>
      <c r="AK223" s="554"/>
      <c r="AL223" s="552">
        <f>Mass_2_2!BE4</f>
        <v>0</v>
      </c>
      <c r="AM223" s="553"/>
      <c r="AN223" s="554"/>
      <c r="AO223" s="552">
        <f>Mass_2_2!BH4</f>
        <v>0</v>
      </c>
      <c r="AP223" s="553"/>
      <c r="AQ223" s="554"/>
      <c r="AR223" s="552">
        <f>Mass_2_2!BK4</f>
        <v>0</v>
      </c>
      <c r="AS223" s="553"/>
      <c r="AT223" s="554"/>
      <c r="AU223" s="552">
        <f>Mass_2_2!BN4</f>
        <v>0</v>
      </c>
      <c r="AV223" s="553"/>
      <c r="AW223" s="554"/>
      <c r="AX223" s="552">
        <f>Mass_2_2!BQ4</f>
        <v>0</v>
      </c>
      <c r="AY223" s="553"/>
      <c r="AZ223" s="554"/>
      <c r="BA223" s="552">
        <f>Mass_2_2!BT4</f>
        <v>0</v>
      </c>
      <c r="BB223" s="553"/>
      <c r="BC223" s="554"/>
      <c r="BD223" s="552">
        <f>Mass_2_2!BW4</f>
        <v>0</v>
      </c>
      <c r="BE223" s="553"/>
      <c r="BF223" s="554"/>
      <c r="BG223" s="552">
        <f>Mass_2_2!BZ4</f>
        <v>0</v>
      </c>
      <c r="BH223" s="553"/>
      <c r="BI223" s="554"/>
      <c r="BJ223" s="552">
        <f>Mass_2_2!CC4</f>
        <v>0</v>
      </c>
      <c r="BK223" s="553"/>
      <c r="BL223" s="554"/>
      <c r="BM223" s="552">
        <f>Mass_2_2!CF4</f>
        <v>0</v>
      </c>
      <c r="BN223" s="553"/>
      <c r="BO223" s="554"/>
      <c r="BP223" s="552">
        <f>Mass_2_2!CI4</f>
        <v>0</v>
      </c>
      <c r="BQ223" s="553"/>
      <c r="BR223" s="554"/>
      <c r="BS223" s="552">
        <f>Mass_2_2!CL4</f>
        <v>0</v>
      </c>
      <c r="BT223" s="553"/>
      <c r="BU223" s="554"/>
      <c r="BV223" s="552">
        <f>Mass_2_2!CO4</f>
        <v>0</v>
      </c>
      <c r="BW223" s="553"/>
      <c r="BX223" s="554"/>
      <c r="BY223" s="552">
        <f>Mass_2_2!CR4</f>
        <v>0</v>
      </c>
      <c r="BZ223" s="553"/>
      <c r="CA223" s="554"/>
      <c r="CB223" s="552">
        <f>Mass_2_2!CU4</f>
        <v>0</v>
      </c>
      <c r="CC223" s="553"/>
      <c r="CD223" s="554"/>
      <c r="CE223" s="552">
        <f>Mass_2_2!CX4</f>
        <v>0</v>
      </c>
      <c r="CF223" s="553"/>
      <c r="CG223" s="554"/>
      <c r="CH223" s="552">
        <f>Mass_2_2!DA4</f>
        <v>0</v>
      </c>
      <c r="CI223" s="553"/>
      <c r="CJ223" s="554"/>
      <c r="CK223" s="552">
        <f>Mass_2_2!DD4</f>
        <v>0</v>
      </c>
      <c r="CL223" s="553"/>
      <c r="CM223" s="554"/>
      <c r="CN223" s="552">
        <f>Mass_2_2!DG4</f>
        <v>0</v>
      </c>
      <c r="CO223" s="553"/>
      <c r="CP223" s="554"/>
      <c r="CQ223" s="552">
        <f>Mass_2_2!DJ4</f>
        <v>0</v>
      </c>
      <c r="CR223" s="553"/>
      <c r="CS223" s="554"/>
      <c r="CT223" s="552">
        <f>Mass_2_2!DM4</f>
        <v>0</v>
      </c>
      <c r="CU223" s="553"/>
      <c r="CV223" s="554"/>
      <c r="CW223" s="552">
        <f>Mass_2_2!DP4</f>
        <v>0</v>
      </c>
      <c r="CX223" s="553"/>
      <c r="CY223" s="554"/>
      <c r="CZ223" s="552">
        <f>Mass_2_2!DS4</f>
        <v>0</v>
      </c>
      <c r="DA223" s="553"/>
      <c r="DB223" s="554"/>
      <c r="DC223" s="552">
        <f>Mass_2_2!DV4</f>
        <v>0</v>
      </c>
      <c r="DD223" s="553"/>
      <c r="DE223" s="554"/>
      <c r="DF223" s="552">
        <f>Mass_2_2!DY4</f>
        <v>0</v>
      </c>
      <c r="DG223" s="553"/>
      <c r="DH223" s="554"/>
      <c r="DI223" s="552">
        <f>Mass_2_2!EB4</f>
        <v>0</v>
      </c>
      <c r="DJ223" s="553"/>
      <c r="DK223" s="554"/>
      <c r="DL223" s="552">
        <f>Mass_2_2!EE4</f>
        <v>0</v>
      </c>
      <c r="DM223" s="553"/>
      <c r="DN223" s="554"/>
      <c r="DO223" s="552">
        <f>Mass_2_2!EH4</f>
        <v>0</v>
      </c>
      <c r="DP223" s="553"/>
      <c r="DQ223" s="554"/>
      <c r="DR223" s="552">
        <f>Mass_2_2!EK4</f>
        <v>0</v>
      </c>
      <c r="DS223" s="553"/>
      <c r="DT223" s="554"/>
      <c r="DU223" s="552">
        <f>Mass_2_2!EN4</f>
        <v>0</v>
      </c>
      <c r="DV223" s="553"/>
      <c r="DW223" s="554"/>
      <c r="DX223" s="552">
        <f>Mass_2_2!EQ4</f>
        <v>0</v>
      </c>
      <c r="DY223" s="553"/>
      <c r="DZ223" s="554"/>
      <c r="EA223" s="552">
        <f>Mass_2_2!ET4</f>
        <v>0</v>
      </c>
      <c r="EB223" s="553"/>
      <c r="EC223" s="554"/>
      <c r="ED223" s="552">
        <f>Mass_2_2!EW4</f>
        <v>0</v>
      </c>
      <c r="EE223" s="553"/>
      <c r="EF223" s="554"/>
      <c r="EG223" s="552">
        <f>Mass_2_2!EZ4</f>
        <v>0</v>
      </c>
      <c r="EH223" s="553"/>
      <c r="EI223" s="554"/>
      <c r="EJ223" s="552">
        <f>Mass_2_2!FC4</f>
        <v>0</v>
      </c>
      <c r="EK223" s="553"/>
      <c r="EL223" s="554"/>
      <c r="EM223" s="552">
        <f>Mass_2_2!FF4</f>
        <v>0</v>
      </c>
      <c r="EN223" s="553"/>
      <c r="EO223" s="554"/>
      <c r="EP223" s="552">
        <f>Mass_2_2!FI4</f>
        <v>0</v>
      </c>
      <c r="EQ223" s="553"/>
      <c r="ER223" s="554"/>
      <c r="ES223" s="552">
        <f>Mass_2_2!FL4</f>
        <v>0</v>
      </c>
      <c r="ET223" s="553"/>
      <c r="EU223" s="554"/>
      <c r="EV223" s="552">
        <f>Mass_2_2!FO4</f>
        <v>0</v>
      </c>
      <c r="EW223" s="553"/>
      <c r="EX223" s="554"/>
      <c r="EY223" s="552">
        <f>Mass_2_2!FR4</f>
        <v>0</v>
      </c>
      <c r="EZ223" s="553"/>
      <c r="FA223" s="554"/>
      <c r="FB223" s="552">
        <f>Mass_2_2!FU4</f>
        <v>0</v>
      </c>
      <c r="FC223" s="553"/>
      <c r="FD223" s="554"/>
      <c r="FE223" s="552">
        <f>Mass_2_2!FX4</f>
        <v>0</v>
      </c>
      <c r="FF223" s="553"/>
      <c r="FG223" s="554"/>
      <c r="FH223" s="552">
        <f>Mass_2_2!GA4</f>
        <v>0</v>
      </c>
      <c r="FI223" s="553"/>
      <c r="FJ223" s="554"/>
      <c r="FK223" s="552">
        <f>Mass_2_2!GD4</f>
        <v>0</v>
      </c>
      <c r="FL223" s="553"/>
      <c r="FM223" s="554"/>
      <c r="FN223" s="552">
        <f>Mass_2_2!GG4</f>
        <v>0</v>
      </c>
      <c r="FO223" s="553"/>
      <c r="FP223" s="554"/>
      <c r="FQ223" s="552">
        <f>Mass_2_2!GJ4</f>
        <v>0</v>
      </c>
      <c r="FR223" s="553"/>
      <c r="FS223" s="554"/>
      <c r="FT223" s="552">
        <f>Mass_2_2!GM4</f>
        <v>0</v>
      </c>
      <c r="FU223" s="553"/>
      <c r="FV223" s="554"/>
      <c r="FW223" s="552">
        <f>Mass_2_2!GP4</f>
        <v>0</v>
      </c>
      <c r="FX223" s="553"/>
      <c r="FY223" s="554"/>
      <c r="FZ223" s="552">
        <f>Mass_2_2!GS4</f>
        <v>0</v>
      </c>
      <c r="GA223" s="553"/>
      <c r="GB223" s="554"/>
      <c r="GC223" s="552">
        <f>Mass_2_2!GV4</f>
        <v>0</v>
      </c>
      <c r="GD223" s="553"/>
      <c r="GE223" s="554"/>
      <c r="GF223" s="552">
        <f>Mass_2_2!GY4</f>
        <v>0</v>
      </c>
      <c r="GG223" s="553"/>
      <c r="GH223" s="554"/>
      <c r="GI223" s="552">
        <f>Mass_2_2!HB4</f>
        <v>0</v>
      </c>
      <c r="GJ223" s="553"/>
      <c r="GK223" s="554"/>
      <c r="GL223" s="552">
        <f>Mass_2_2!HE4</f>
        <v>0</v>
      </c>
      <c r="GM223" s="553"/>
      <c r="GN223" s="554"/>
      <c r="GO223" s="552">
        <f>Mass_2_2!HH4</f>
        <v>0</v>
      </c>
      <c r="GP223" s="553"/>
      <c r="GQ223" s="554"/>
      <c r="GR223" s="552">
        <f>Mass_2_2!HK4</f>
        <v>0</v>
      </c>
      <c r="GS223" s="553"/>
      <c r="GT223" s="554"/>
      <c r="GU223" s="552">
        <f>Mass_2_2!HN4</f>
        <v>0</v>
      </c>
      <c r="GV223" s="553"/>
      <c r="GW223" s="554"/>
      <c r="GX223" s="552">
        <f>Mass_2_2!HQ4</f>
        <v>0</v>
      </c>
      <c r="GY223" s="553"/>
      <c r="GZ223" s="554"/>
      <c r="HA223" s="552">
        <f>Mass_2_2!HT4</f>
        <v>0</v>
      </c>
      <c r="HB223" s="553"/>
      <c r="HC223" s="554"/>
      <c r="HD223" s="552">
        <f>Mass_2_2!HW4</f>
        <v>0</v>
      </c>
      <c r="HE223" s="553"/>
      <c r="HF223" s="554"/>
      <c r="HG223" s="552">
        <f>Mass_2_2!HZ4</f>
        <v>0</v>
      </c>
      <c r="HH223" s="553"/>
      <c r="HI223" s="554"/>
      <c r="HJ223" s="552">
        <f>Mass_2_2!IC4</f>
        <v>0</v>
      </c>
      <c r="HK223" s="553"/>
      <c r="HL223" s="554"/>
      <c r="HM223" s="552">
        <f>Mass_2_2!IF4</f>
        <v>0</v>
      </c>
      <c r="HN223" s="553"/>
      <c r="HO223" s="554"/>
      <c r="HP223" s="552">
        <f>Mass_2_2!II4</f>
        <v>0</v>
      </c>
      <c r="HQ223" s="553"/>
      <c r="HR223" s="554"/>
      <c r="HS223" s="552">
        <f>Mass_2_2!IL4</f>
        <v>0</v>
      </c>
      <c r="HT223" s="553"/>
      <c r="HU223" s="554"/>
      <c r="HV223" s="552">
        <f>Mass_2_2!IO4</f>
        <v>0</v>
      </c>
      <c r="HW223" s="553"/>
      <c r="HX223" s="554"/>
      <c r="HY223" s="552">
        <f>Mass_2_2!IR4</f>
        <v>0</v>
      </c>
      <c r="HZ223" s="553"/>
      <c r="IA223" s="554"/>
      <c r="IB223" s="552">
        <f>Mass_2_2!IU4</f>
        <v>0</v>
      </c>
      <c r="IC223" s="553"/>
      <c r="ID223" s="554"/>
      <c r="IE223" s="552">
        <f>Mass_2_2!IX4</f>
        <v>0</v>
      </c>
      <c r="IF223" s="553"/>
      <c r="IG223" s="554"/>
      <c r="IH223" s="552">
        <f>Mass_2_2!JA4</f>
        <v>0</v>
      </c>
      <c r="II223" s="553"/>
      <c r="IJ223" s="554"/>
      <c r="IK223" s="552">
        <f>Mass_2_2!JD4</f>
        <v>0</v>
      </c>
      <c r="IL223" s="553"/>
      <c r="IM223" s="554"/>
      <c r="IN223" s="552">
        <f>Mass_2_2!JG4</f>
        <v>0</v>
      </c>
      <c r="IO223" s="553"/>
      <c r="IP223" s="554"/>
      <c r="IQ223" s="552">
        <f>Mass_2_2!JJ4</f>
        <v>0</v>
      </c>
      <c r="IR223" s="553"/>
      <c r="IS223" s="554"/>
      <c r="IT223" s="552">
        <f>Mass_2_2!JM4</f>
        <v>0</v>
      </c>
      <c r="IU223" s="553"/>
      <c r="IV223" s="554"/>
      <c r="IW223" s="552">
        <f>Mass_2_2!JP4</f>
        <v>0</v>
      </c>
      <c r="IX223" s="553"/>
      <c r="IY223" s="554"/>
      <c r="IZ223" s="552">
        <f>Mass_2_2!JS4</f>
        <v>0</v>
      </c>
      <c r="JA223" s="553"/>
      <c r="JB223" s="554"/>
      <c r="JC223" s="552">
        <f>Mass_2_2!JV4</f>
        <v>0</v>
      </c>
      <c r="JD223" s="553"/>
      <c r="JE223" s="554"/>
      <c r="JF223" s="552">
        <f>Mass_2_2!JY4</f>
        <v>0</v>
      </c>
      <c r="JG223" s="553"/>
      <c r="JH223" s="554"/>
      <c r="JI223" s="552">
        <f>Mass_2_2!KB4</f>
        <v>0</v>
      </c>
      <c r="JJ223" s="553"/>
      <c r="JK223" s="554"/>
      <c r="JL223" s="552">
        <f>Mass_2_2!KE4</f>
        <v>0</v>
      </c>
      <c r="JM223" s="553"/>
      <c r="JN223" s="554"/>
      <c r="JO223" s="552">
        <f>Mass_2_2!KH4</f>
        <v>0</v>
      </c>
      <c r="JP223" s="553"/>
      <c r="JQ223" s="554"/>
      <c r="JR223" s="552">
        <f>Mass_2_2!KK4</f>
        <v>0</v>
      </c>
      <c r="JS223" s="553"/>
      <c r="JT223" s="554"/>
      <c r="JU223" s="552">
        <f>Mass_2_2!KN4</f>
        <v>0</v>
      </c>
      <c r="JV223" s="553"/>
      <c r="JW223" s="554"/>
      <c r="JX223" s="552">
        <f>Mass_2_2!KQ4</f>
        <v>0</v>
      </c>
      <c r="JY223" s="553"/>
      <c r="JZ223" s="554"/>
      <c r="KA223" s="552">
        <f>Mass_2_2!KT4</f>
        <v>0</v>
      </c>
      <c r="KB223" s="553"/>
      <c r="KC223" s="554"/>
      <c r="KD223" s="552">
        <f>Mass_2_2!KW4</f>
        <v>0</v>
      </c>
      <c r="KE223" s="553"/>
      <c r="KF223" s="554"/>
      <c r="KG223" s="552">
        <f>Mass_2_2!KZ4</f>
        <v>0</v>
      </c>
      <c r="KH223" s="553"/>
      <c r="KI223" s="554"/>
      <c r="KJ223" s="552">
        <f>Mass_2_2!LC4</f>
        <v>0</v>
      </c>
      <c r="KK223" s="553"/>
      <c r="KL223" s="554"/>
      <c r="KM223" s="552">
        <f>Mass_2_2!LF4</f>
        <v>0</v>
      </c>
      <c r="KN223" s="553"/>
      <c r="KO223" s="554"/>
    </row>
    <row r="224" spans="2:301" ht="18" customHeight="1">
      <c r="B224" s="126" t="s">
        <v>698</v>
      </c>
      <c r="C224" s="126" t="s">
        <v>699</v>
      </c>
      <c r="D224" s="126" t="s">
        <v>704</v>
      </c>
      <c r="E224" s="126" t="s">
        <v>698</v>
      </c>
      <c r="F224" s="126" t="s">
        <v>699</v>
      </c>
      <c r="G224" s="126" t="s">
        <v>703</v>
      </c>
      <c r="H224" s="126" t="s">
        <v>698</v>
      </c>
      <c r="I224" s="126" t="s">
        <v>699</v>
      </c>
      <c r="J224" s="126" t="s">
        <v>703</v>
      </c>
      <c r="K224" s="126" t="s">
        <v>698</v>
      </c>
      <c r="L224" s="126" t="s">
        <v>699</v>
      </c>
      <c r="M224" s="126" t="s">
        <v>703</v>
      </c>
      <c r="N224" s="126" t="s">
        <v>698</v>
      </c>
      <c r="O224" s="126" t="s">
        <v>699</v>
      </c>
      <c r="P224" s="126" t="s">
        <v>703</v>
      </c>
      <c r="Q224" s="126" t="s">
        <v>698</v>
      </c>
      <c r="R224" s="126" t="s">
        <v>699</v>
      </c>
      <c r="S224" s="126" t="s">
        <v>703</v>
      </c>
      <c r="T224" s="126" t="s">
        <v>698</v>
      </c>
      <c r="U224" s="126" t="s">
        <v>699</v>
      </c>
      <c r="V224" s="126" t="s">
        <v>703</v>
      </c>
      <c r="W224" s="126" t="s">
        <v>698</v>
      </c>
      <c r="X224" s="126" t="s">
        <v>699</v>
      </c>
      <c r="Y224" s="126" t="s">
        <v>703</v>
      </c>
      <c r="Z224" s="126" t="s">
        <v>698</v>
      </c>
      <c r="AA224" s="126" t="s">
        <v>699</v>
      </c>
      <c r="AB224" s="126" t="s">
        <v>703</v>
      </c>
      <c r="AC224" s="126" t="s">
        <v>698</v>
      </c>
      <c r="AD224" s="126" t="s">
        <v>699</v>
      </c>
      <c r="AE224" s="126" t="s">
        <v>703</v>
      </c>
      <c r="AF224" s="126" t="s">
        <v>698</v>
      </c>
      <c r="AG224" s="126" t="s">
        <v>699</v>
      </c>
      <c r="AH224" s="126" t="s">
        <v>703</v>
      </c>
      <c r="AI224" s="126" t="s">
        <v>698</v>
      </c>
      <c r="AJ224" s="126" t="s">
        <v>699</v>
      </c>
      <c r="AK224" s="126" t="s">
        <v>703</v>
      </c>
      <c r="AL224" s="126" t="s">
        <v>698</v>
      </c>
      <c r="AM224" s="126" t="s">
        <v>699</v>
      </c>
      <c r="AN224" s="126" t="s">
        <v>703</v>
      </c>
      <c r="AO224" s="126" t="s">
        <v>698</v>
      </c>
      <c r="AP224" s="126" t="s">
        <v>699</v>
      </c>
      <c r="AQ224" s="126" t="s">
        <v>703</v>
      </c>
      <c r="AR224" s="126" t="s">
        <v>698</v>
      </c>
      <c r="AS224" s="126" t="s">
        <v>699</v>
      </c>
      <c r="AT224" s="126" t="s">
        <v>703</v>
      </c>
      <c r="AU224" s="126" t="s">
        <v>698</v>
      </c>
      <c r="AV224" s="126" t="s">
        <v>699</v>
      </c>
      <c r="AW224" s="126" t="s">
        <v>703</v>
      </c>
      <c r="AX224" s="126" t="s">
        <v>698</v>
      </c>
      <c r="AY224" s="126" t="s">
        <v>699</v>
      </c>
      <c r="AZ224" s="126" t="s">
        <v>703</v>
      </c>
      <c r="BA224" s="126" t="s">
        <v>698</v>
      </c>
      <c r="BB224" s="126" t="s">
        <v>699</v>
      </c>
      <c r="BC224" s="126" t="s">
        <v>703</v>
      </c>
      <c r="BD224" s="126" t="s">
        <v>698</v>
      </c>
      <c r="BE224" s="126" t="s">
        <v>699</v>
      </c>
      <c r="BF224" s="126" t="s">
        <v>703</v>
      </c>
      <c r="BG224" s="126" t="s">
        <v>698</v>
      </c>
      <c r="BH224" s="126" t="s">
        <v>699</v>
      </c>
      <c r="BI224" s="126" t="s">
        <v>703</v>
      </c>
      <c r="BJ224" s="126" t="s">
        <v>698</v>
      </c>
      <c r="BK224" s="126" t="s">
        <v>699</v>
      </c>
      <c r="BL224" s="126" t="s">
        <v>703</v>
      </c>
      <c r="BM224" s="126" t="s">
        <v>698</v>
      </c>
      <c r="BN224" s="126" t="s">
        <v>699</v>
      </c>
      <c r="BO224" s="126" t="s">
        <v>703</v>
      </c>
      <c r="BP224" s="126" t="s">
        <v>698</v>
      </c>
      <c r="BQ224" s="126" t="s">
        <v>699</v>
      </c>
      <c r="BR224" s="126" t="s">
        <v>703</v>
      </c>
      <c r="BS224" s="126" t="s">
        <v>698</v>
      </c>
      <c r="BT224" s="126" t="s">
        <v>699</v>
      </c>
      <c r="BU224" s="126" t="s">
        <v>703</v>
      </c>
      <c r="BV224" s="126" t="s">
        <v>698</v>
      </c>
      <c r="BW224" s="126" t="s">
        <v>699</v>
      </c>
      <c r="BX224" s="126" t="s">
        <v>703</v>
      </c>
      <c r="BY224" s="126" t="s">
        <v>698</v>
      </c>
      <c r="BZ224" s="126" t="s">
        <v>699</v>
      </c>
      <c r="CA224" s="126" t="s">
        <v>703</v>
      </c>
      <c r="CB224" s="126" t="s">
        <v>698</v>
      </c>
      <c r="CC224" s="126" t="s">
        <v>699</v>
      </c>
      <c r="CD224" s="126" t="s">
        <v>703</v>
      </c>
      <c r="CE224" s="126" t="s">
        <v>698</v>
      </c>
      <c r="CF224" s="126" t="s">
        <v>699</v>
      </c>
      <c r="CG224" s="126" t="s">
        <v>703</v>
      </c>
      <c r="CH224" s="126" t="s">
        <v>698</v>
      </c>
      <c r="CI224" s="126" t="s">
        <v>699</v>
      </c>
      <c r="CJ224" s="126" t="s">
        <v>703</v>
      </c>
      <c r="CK224" s="126" t="s">
        <v>698</v>
      </c>
      <c r="CL224" s="126" t="s">
        <v>699</v>
      </c>
      <c r="CM224" s="126" t="s">
        <v>703</v>
      </c>
      <c r="CN224" s="126" t="s">
        <v>698</v>
      </c>
      <c r="CO224" s="126" t="s">
        <v>699</v>
      </c>
      <c r="CP224" s="126" t="s">
        <v>703</v>
      </c>
      <c r="CQ224" s="126" t="s">
        <v>698</v>
      </c>
      <c r="CR224" s="126" t="s">
        <v>699</v>
      </c>
      <c r="CS224" s="126" t="s">
        <v>703</v>
      </c>
      <c r="CT224" s="126" t="s">
        <v>698</v>
      </c>
      <c r="CU224" s="126" t="s">
        <v>699</v>
      </c>
      <c r="CV224" s="126" t="s">
        <v>703</v>
      </c>
      <c r="CW224" s="126" t="s">
        <v>698</v>
      </c>
      <c r="CX224" s="126" t="s">
        <v>699</v>
      </c>
      <c r="CY224" s="126" t="s">
        <v>703</v>
      </c>
      <c r="CZ224" s="126" t="s">
        <v>698</v>
      </c>
      <c r="DA224" s="126" t="s">
        <v>699</v>
      </c>
      <c r="DB224" s="126" t="s">
        <v>703</v>
      </c>
      <c r="DC224" s="126" t="s">
        <v>698</v>
      </c>
      <c r="DD224" s="126" t="s">
        <v>699</v>
      </c>
      <c r="DE224" s="126" t="s">
        <v>703</v>
      </c>
      <c r="DF224" s="126" t="s">
        <v>698</v>
      </c>
      <c r="DG224" s="126" t="s">
        <v>699</v>
      </c>
      <c r="DH224" s="126" t="s">
        <v>703</v>
      </c>
      <c r="DI224" s="126" t="s">
        <v>698</v>
      </c>
      <c r="DJ224" s="126" t="s">
        <v>699</v>
      </c>
      <c r="DK224" s="126" t="s">
        <v>703</v>
      </c>
      <c r="DL224" s="126" t="s">
        <v>698</v>
      </c>
      <c r="DM224" s="126" t="s">
        <v>699</v>
      </c>
      <c r="DN224" s="126" t="s">
        <v>703</v>
      </c>
      <c r="DO224" s="126" t="s">
        <v>698</v>
      </c>
      <c r="DP224" s="126" t="s">
        <v>699</v>
      </c>
      <c r="DQ224" s="126" t="s">
        <v>703</v>
      </c>
      <c r="DR224" s="126" t="s">
        <v>698</v>
      </c>
      <c r="DS224" s="126" t="s">
        <v>699</v>
      </c>
      <c r="DT224" s="126" t="s">
        <v>703</v>
      </c>
      <c r="DU224" s="126" t="s">
        <v>698</v>
      </c>
      <c r="DV224" s="126" t="s">
        <v>699</v>
      </c>
      <c r="DW224" s="126" t="s">
        <v>703</v>
      </c>
      <c r="DX224" s="126" t="s">
        <v>698</v>
      </c>
      <c r="DY224" s="126" t="s">
        <v>699</v>
      </c>
      <c r="DZ224" s="126" t="s">
        <v>703</v>
      </c>
      <c r="EA224" s="126" t="s">
        <v>698</v>
      </c>
      <c r="EB224" s="126" t="s">
        <v>699</v>
      </c>
      <c r="EC224" s="126" t="s">
        <v>703</v>
      </c>
      <c r="ED224" s="126" t="s">
        <v>698</v>
      </c>
      <c r="EE224" s="126" t="s">
        <v>699</v>
      </c>
      <c r="EF224" s="126" t="s">
        <v>703</v>
      </c>
      <c r="EG224" s="126" t="s">
        <v>698</v>
      </c>
      <c r="EH224" s="126" t="s">
        <v>699</v>
      </c>
      <c r="EI224" s="126" t="s">
        <v>703</v>
      </c>
      <c r="EJ224" s="126" t="s">
        <v>698</v>
      </c>
      <c r="EK224" s="126" t="s">
        <v>699</v>
      </c>
      <c r="EL224" s="126" t="s">
        <v>703</v>
      </c>
      <c r="EM224" s="126" t="s">
        <v>698</v>
      </c>
      <c r="EN224" s="126" t="s">
        <v>699</v>
      </c>
      <c r="EO224" s="126" t="s">
        <v>703</v>
      </c>
      <c r="EP224" s="126" t="s">
        <v>698</v>
      </c>
      <c r="EQ224" s="126" t="s">
        <v>699</v>
      </c>
      <c r="ER224" s="126" t="s">
        <v>703</v>
      </c>
      <c r="ES224" s="126" t="s">
        <v>698</v>
      </c>
      <c r="ET224" s="126" t="s">
        <v>699</v>
      </c>
      <c r="EU224" s="126" t="s">
        <v>703</v>
      </c>
      <c r="EV224" s="126" t="s">
        <v>698</v>
      </c>
      <c r="EW224" s="126" t="s">
        <v>699</v>
      </c>
      <c r="EX224" s="126" t="s">
        <v>703</v>
      </c>
      <c r="EY224" s="126" t="s">
        <v>698</v>
      </c>
      <c r="EZ224" s="126" t="s">
        <v>699</v>
      </c>
      <c r="FA224" s="126" t="s">
        <v>703</v>
      </c>
      <c r="FB224" s="126" t="s">
        <v>698</v>
      </c>
      <c r="FC224" s="126" t="s">
        <v>699</v>
      </c>
      <c r="FD224" s="126" t="s">
        <v>703</v>
      </c>
      <c r="FE224" s="126" t="s">
        <v>698</v>
      </c>
      <c r="FF224" s="126" t="s">
        <v>699</v>
      </c>
      <c r="FG224" s="126" t="s">
        <v>703</v>
      </c>
      <c r="FH224" s="126" t="s">
        <v>698</v>
      </c>
      <c r="FI224" s="126" t="s">
        <v>699</v>
      </c>
      <c r="FJ224" s="126" t="s">
        <v>703</v>
      </c>
      <c r="FK224" s="126" t="s">
        <v>698</v>
      </c>
      <c r="FL224" s="126" t="s">
        <v>699</v>
      </c>
      <c r="FM224" s="126" t="s">
        <v>703</v>
      </c>
      <c r="FN224" s="126" t="s">
        <v>698</v>
      </c>
      <c r="FO224" s="126" t="s">
        <v>699</v>
      </c>
      <c r="FP224" s="126" t="s">
        <v>703</v>
      </c>
      <c r="FQ224" s="126" t="s">
        <v>698</v>
      </c>
      <c r="FR224" s="126" t="s">
        <v>699</v>
      </c>
      <c r="FS224" s="126" t="s">
        <v>703</v>
      </c>
      <c r="FT224" s="126" t="s">
        <v>698</v>
      </c>
      <c r="FU224" s="126" t="s">
        <v>699</v>
      </c>
      <c r="FV224" s="126" t="s">
        <v>703</v>
      </c>
      <c r="FW224" s="126" t="s">
        <v>698</v>
      </c>
      <c r="FX224" s="126" t="s">
        <v>699</v>
      </c>
      <c r="FY224" s="126" t="s">
        <v>703</v>
      </c>
      <c r="FZ224" s="126" t="s">
        <v>698</v>
      </c>
      <c r="GA224" s="126" t="s">
        <v>699</v>
      </c>
      <c r="GB224" s="126" t="s">
        <v>703</v>
      </c>
      <c r="GC224" s="126" t="s">
        <v>698</v>
      </c>
      <c r="GD224" s="126" t="s">
        <v>699</v>
      </c>
      <c r="GE224" s="126" t="s">
        <v>703</v>
      </c>
      <c r="GF224" s="126" t="s">
        <v>698</v>
      </c>
      <c r="GG224" s="126" t="s">
        <v>699</v>
      </c>
      <c r="GH224" s="126" t="s">
        <v>703</v>
      </c>
      <c r="GI224" s="126" t="s">
        <v>698</v>
      </c>
      <c r="GJ224" s="126" t="s">
        <v>699</v>
      </c>
      <c r="GK224" s="126" t="s">
        <v>703</v>
      </c>
      <c r="GL224" s="126" t="s">
        <v>698</v>
      </c>
      <c r="GM224" s="126" t="s">
        <v>699</v>
      </c>
      <c r="GN224" s="126" t="s">
        <v>703</v>
      </c>
      <c r="GO224" s="126" t="s">
        <v>698</v>
      </c>
      <c r="GP224" s="126" t="s">
        <v>699</v>
      </c>
      <c r="GQ224" s="126" t="s">
        <v>703</v>
      </c>
      <c r="GR224" s="126" t="s">
        <v>698</v>
      </c>
      <c r="GS224" s="126" t="s">
        <v>699</v>
      </c>
      <c r="GT224" s="126" t="s">
        <v>703</v>
      </c>
      <c r="GU224" s="126" t="s">
        <v>698</v>
      </c>
      <c r="GV224" s="126" t="s">
        <v>699</v>
      </c>
      <c r="GW224" s="126" t="s">
        <v>703</v>
      </c>
      <c r="GX224" s="126" t="s">
        <v>698</v>
      </c>
      <c r="GY224" s="126" t="s">
        <v>699</v>
      </c>
      <c r="GZ224" s="126" t="s">
        <v>703</v>
      </c>
      <c r="HA224" s="126" t="s">
        <v>698</v>
      </c>
      <c r="HB224" s="126" t="s">
        <v>699</v>
      </c>
      <c r="HC224" s="126" t="s">
        <v>703</v>
      </c>
      <c r="HD224" s="126" t="s">
        <v>698</v>
      </c>
      <c r="HE224" s="126" t="s">
        <v>699</v>
      </c>
      <c r="HF224" s="126" t="s">
        <v>703</v>
      </c>
      <c r="HG224" s="126" t="s">
        <v>698</v>
      </c>
      <c r="HH224" s="126" t="s">
        <v>699</v>
      </c>
      <c r="HI224" s="126" t="s">
        <v>703</v>
      </c>
      <c r="HJ224" s="126" t="s">
        <v>698</v>
      </c>
      <c r="HK224" s="126" t="s">
        <v>699</v>
      </c>
      <c r="HL224" s="126" t="s">
        <v>703</v>
      </c>
      <c r="HM224" s="126" t="s">
        <v>698</v>
      </c>
      <c r="HN224" s="126" t="s">
        <v>699</v>
      </c>
      <c r="HO224" s="126" t="s">
        <v>703</v>
      </c>
      <c r="HP224" s="126" t="s">
        <v>698</v>
      </c>
      <c r="HQ224" s="126" t="s">
        <v>699</v>
      </c>
      <c r="HR224" s="126" t="s">
        <v>703</v>
      </c>
      <c r="HS224" s="126" t="s">
        <v>698</v>
      </c>
      <c r="HT224" s="126" t="s">
        <v>699</v>
      </c>
      <c r="HU224" s="126" t="s">
        <v>703</v>
      </c>
      <c r="HV224" s="126" t="s">
        <v>698</v>
      </c>
      <c r="HW224" s="126" t="s">
        <v>699</v>
      </c>
      <c r="HX224" s="126" t="s">
        <v>703</v>
      </c>
      <c r="HY224" s="126" t="s">
        <v>698</v>
      </c>
      <c r="HZ224" s="126" t="s">
        <v>699</v>
      </c>
      <c r="IA224" s="126" t="s">
        <v>703</v>
      </c>
      <c r="IB224" s="126" t="s">
        <v>698</v>
      </c>
      <c r="IC224" s="126" t="s">
        <v>699</v>
      </c>
      <c r="ID224" s="126" t="s">
        <v>703</v>
      </c>
      <c r="IE224" s="126" t="s">
        <v>698</v>
      </c>
      <c r="IF224" s="126" t="s">
        <v>699</v>
      </c>
      <c r="IG224" s="126" t="s">
        <v>703</v>
      </c>
      <c r="IH224" s="126" t="s">
        <v>698</v>
      </c>
      <c r="II224" s="126" t="s">
        <v>699</v>
      </c>
      <c r="IJ224" s="126" t="s">
        <v>703</v>
      </c>
      <c r="IK224" s="126" t="s">
        <v>698</v>
      </c>
      <c r="IL224" s="126" t="s">
        <v>699</v>
      </c>
      <c r="IM224" s="126" t="s">
        <v>703</v>
      </c>
      <c r="IN224" s="126" t="s">
        <v>698</v>
      </c>
      <c r="IO224" s="126" t="s">
        <v>699</v>
      </c>
      <c r="IP224" s="126" t="s">
        <v>703</v>
      </c>
      <c r="IQ224" s="126" t="s">
        <v>698</v>
      </c>
      <c r="IR224" s="126" t="s">
        <v>699</v>
      </c>
      <c r="IS224" s="126" t="s">
        <v>703</v>
      </c>
      <c r="IT224" s="126" t="s">
        <v>698</v>
      </c>
      <c r="IU224" s="126" t="s">
        <v>699</v>
      </c>
      <c r="IV224" s="126" t="s">
        <v>703</v>
      </c>
      <c r="IW224" s="126" t="s">
        <v>698</v>
      </c>
      <c r="IX224" s="126" t="s">
        <v>699</v>
      </c>
      <c r="IY224" s="126" t="s">
        <v>703</v>
      </c>
      <c r="IZ224" s="126" t="s">
        <v>698</v>
      </c>
      <c r="JA224" s="126" t="s">
        <v>699</v>
      </c>
      <c r="JB224" s="126" t="s">
        <v>703</v>
      </c>
      <c r="JC224" s="126" t="s">
        <v>698</v>
      </c>
      <c r="JD224" s="126" t="s">
        <v>699</v>
      </c>
      <c r="JE224" s="126" t="s">
        <v>703</v>
      </c>
      <c r="JF224" s="126" t="s">
        <v>698</v>
      </c>
      <c r="JG224" s="126" t="s">
        <v>699</v>
      </c>
      <c r="JH224" s="126" t="s">
        <v>703</v>
      </c>
      <c r="JI224" s="126" t="s">
        <v>698</v>
      </c>
      <c r="JJ224" s="126" t="s">
        <v>699</v>
      </c>
      <c r="JK224" s="126" t="s">
        <v>703</v>
      </c>
      <c r="JL224" s="126" t="s">
        <v>698</v>
      </c>
      <c r="JM224" s="126" t="s">
        <v>699</v>
      </c>
      <c r="JN224" s="126" t="s">
        <v>703</v>
      </c>
      <c r="JO224" s="126" t="s">
        <v>698</v>
      </c>
      <c r="JP224" s="126" t="s">
        <v>699</v>
      </c>
      <c r="JQ224" s="126" t="s">
        <v>703</v>
      </c>
      <c r="JR224" s="126" t="s">
        <v>698</v>
      </c>
      <c r="JS224" s="126" t="s">
        <v>699</v>
      </c>
      <c r="JT224" s="126" t="s">
        <v>703</v>
      </c>
      <c r="JU224" s="126" t="s">
        <v>698</v>
      </c>
      <c r="JV224" s="126" t="s">
        <v>699</v>
      </c>
      <c r="JW224" s="126" t="s">
        <v>703</v>
      </c>
      <c r="JX224" s="126" t="s">
        <v>698</v>
      </c>
      <c r="JY224" s="126" t="s">
        <v>699</v>
      </c>
      <c r="JZ224" s="126" t="s">
        <v>703</v>
      </c>
      <c r="KA224" s="126" t="s">
        <v>698</v>
      </c>
      <c r="KB224" s="126" t="s">
        <v>699</v>
      </c>
      <c r="KC224" s="126" t="s">
        <v>703</v>
      </c>
      <c r="KD224" s="126" t="s">
        <v>698</v>
      </c>
      <c r="KE224" s="126" t="s">
        <v>699</v>
      </c>
      <c r="KF224" s="126" t="s">
        <v>703</v>
      </c>
      <c r="KG224" s="126" t="s">
        <v>698</v>
      </c>
      <c r="KH224" s="126" t="s">
        <v>699</v>
      </c>
      <c r="KI224" s="126" t="s">
        <v>703</v>
      </c>
      <c r="KJ224" s="126" t="s">
        <v>698</v>
      </c>
      <c r="KK224" s="126" t="s">
        <v>699</v>
      </c>
      <c r="KL224" s="126" t="s">
        <v>703</v>
      </c>
      <c r="KM224" s="126" t="s">
        <v>698</v>
      </c>
      <c r="KN224" s="126" t="s">
        <v>699</v>
      </c>
      <c r="KO224" s="126" t="s">
        <v>703</v>
      </c>
    </row>
    <row r="225" spans="2:301" ht="18" customHeight="1">
      <c r="B225" s="82">
        <f>Mass_2_2!U5</f>
        <v>0</v>
      </c>
      <c r="C225" s="82">
        <f>Mass_2_2!V5</f>
        <v>0</v>
      </c>
      <c r="D225" s="82">
        <f>Mass_2_2!W5</f>
        <v>0</v>
      </c>
      <c r="E225" s="82">
        <f>Mass_2_2!X5</f>
        <v>0</v>
      </c>
      <c r="F225" s="82">
        <f>Mass_2_2!Y5</f>
        <v>0</v>
      </c>
      <c r="G225" s="82">
        <f>Mass_2_2!Z5</f>
        <v>0</v>
      </c>
      <c r="H225" s="82">
        <f>Mass_2_2!AA5</f>
        <v>0</v>
      </c>
      <c r="I225" s="82">
        <f>Mass_2_2!AB5</f>
        <v>0</v>
      </c>
      <c r="J225" s="82">
        <f>Mass_2_2!AC5</f>
        <v>0</v>
      </c>
      <c r="K225" s="82">
        <f>Mass_2_2!AD5</f>
        <v>0</v>
      </c>
      <c r="L225" s="82">
        <f>Mass_2_2!AE5</f>
        <v>0</v>
      </c>
      <c r="M225" s="82">
        <f>Mass_2_2!AF5</f>
        <v>0</v>
      </c>
      <c r="N225" s="82">
        <f>Mass_2_2!AG5</f>
        <v>0</v>
      </c>
      <c r="O225" s="82">
        <f>Mass_2_2!AH5</f>
        <v>0</v>
      </c>
      <c r="P225" s="82">
        <f>Mass_2_2!AI5</f>
        <v>0</v>
      </c>
      <c r="Q225" s="82">
        <f>Mass_2_2!AJ5</f>
        <v>0</v>
      </c>
      <c r="R225" s="82">
        <f>Mass_2_2!AK5</f>
        <v>0</v>
      </c>
      <c r="S225" s="82">
        <f>Mass_2_2!AL5</f>
        <v>0</v>
      </c>
      <c r="T225" s="82">
        <f>Mass_2_2!AM5</f>
        <v>0</v>
      </c>
      <c r="U225" s="82">
        <f>Mass_2_2!AN5</f>
        <v>0</v>
      </c>
      <c r="V225" s="82">
        <f>Mass_2_2!AO5</f>
        <v>0</v>
      </c>
      <c r="W225" s="82">
        <f>Mass_2_2!AP5</f>
        <v>0</v>
      </c>
      <c r="X225" s="82">
        <f>Mass_2_2!AQ5</f>
        <v>0</v>
      </c>
      <c r="Y225" s="82">
        <f>Mass_2_2!AR5</f>
        <v>0</v>
      </c>
      <c r="Z225" s="82">
        <f>Mass_2_2!AS5</f>
        <v>0</v>
      </c>
      <c r="AA225" s="82">
        <f>Mass_2_2!AT5</f>
        <v>0</v>
      </c>
      <c r="AB225" s="82">
        <f>Mass_2_2!AU5</f>
        <v>0</v>
      </c>
      <c r="AC225" s="82">
        <f>Mass_2_2!AV5</f>
        <v>0</v>
      </c>
      <c r="AD225" s="82">
        <f>Mass_2_2!AW5</f>
        <v>0</v>
      </c>
      <c r="AE225" s="82">
        <f>Mass_2_2!AX5</f>
        <v>0</v>
      </c>
      <c r="AF225" s="82">
        <f>Mass_2_2!AY5</f>
        <v>0</v>
      </c>
      <c r="AG225" s="82">
        <f>Mass_2_2!AZ5</f>
        <v>0</v>
      </c>
      <c r="AH225" s="82">
        <f>Mass_2_2!BA5</f>
        <v>0</v>
      </c>
      <c r="AI225" s="82">
        <f>Mass_2_2!BB5</f>
        <v>0</v>
      </c>
      <c r="AJ225" s="82">
        <f>Mass_2_2!BC5</f>
        <v>0</v>
      </c>
      <c r="AK225" s="82">
        <f>Mass_2_2!BD5</f>
        <v>0</v>
      </c>
      <c r="AL225" s="82">
        <f>Mass_2_2!BE5</f>
        <v>0</v>
      </c>
      <c r="AM225" s="82">
        <f>Mass_2_2!BF5</f>
        <v>0</v>
      </c>
      <c r="AN225" s="82">
        <f>Mass_2_2!BG5</f>
        <v>0</v>
      </c>
      <c r="AO225" s="82">
        <f>Mass_2_2!BH5</f>
        <v>0</v>
      </c>
      <c r="AP225" s="82">
        <f>Mass_2_2!BI5</f>
        <v>0</v>
      </c>
      <c r="AQ225" s="82">
        <f>Mass_2_2!BJ5</f>
        <v>0</v>
      </c>
      <c r="AR225" s="82">
        <f>Mass_2_2!BK5</f>
        <v>0</v>
      </c>
      <c r="AS225" s="82">
        <f>Mass_2_2!BL5</f>
        <v>0</v>
      </c>
      <c r="AT225" s="82">
        <f>Mass_2_2!BM5</f>
        <v>0</v>
      </c>
      <c r="AU225" s="82">
        <f>Mass_2_2!BN5</f>
        <v>0</v>
      </c>
      <c r="AV225" s="82">
        <f>Mass_2_2!BO5</f>
        <v>0</v>
      </c>
      <c r="AW225" s="82">
        <f>Mass_2_2!BP5</f>
        <v>0</v>
      </c>
      <c r="AX225" s="82">
        <f>Mass_2_2!BQ5</f>
        <v>0</v>
      </c>
      <c r="AY225" s="82">
        <f>Mass_2_2!BR5</f>
        <v>0</v>
      </c>
      <c r="AZ225" s="82">
        <f>Mass_2_2!BS5</f>
        <v>0</v>
      </c>
      <c r="BA225" s="82">
        <f>Mass_2_2!BT5</f>
        <v>0</v>
      </c>
      <c r="BB225" s="82">
        <f>Mass_2_2!BU5</f>
        <v>0</v>
      </c>
      <c r="BC225" s="82">
        <f>Mass_2_2!BV5</f>
        <v>0</v>
      </c>
      <c r="BD225" s="82">
        <f>Mass_2_2!BW5</f>
        <v>0</v>
      </c>
      <c r="BE225" s="82">
        <f>Mass_2_2!BX5</f>
        <v>0</v>
      </c>
      <c r="BF225" s="82">
        <f>Mass_2_2!BY5</f>
        <v>0</v>
      </c>
      <c r="BG225" s="82">
        <f>Mass_2_2!BZ5</f>
        <v>0</v>
      </c>
      <c r="BH225" s="82">
        <f>Mass_2_2!CA5</f>
        <v>0</v>
      </c>
      <c r="BI225" s="82">
        <f>Mass_2_2!CB5</f>
        <v>0</v>
      </c>
      <c r="BJ225" s="82">
        <f>Mass_2_2!CC5</f>
        <v>0</v>
      </c>
      <c r="BK225" s="82">
        <f>Mass_2_2!CD5</f>
        <v>0</v>
      </c>
      <c r="BL225" s="82">
        <f>Mass_2_2!CE5</f>
        <v>0</v>
      </c>
      <c r="BM225" s="82">
        <f>Mass_2_2!CF5</f>
        <v>0</v>
      </c>
      <c r="BN225" s="82">
        <f>Mass_2_2!CG5</f>
        <v>0</v>
      </c>
      <c r="BO225" s="82">
        <f>Mass_2_2!CH5</f>
        <v>0</v>
      </c>
      <c r="BP225" s="82">
        <f>Mass_2_2!CI5</f>
        <v>0</v>
      </c>
      <c r="BQ225" s="82">
        <f>Mass_2_2!CJ5</f>
        <v>0</v>
      </c>
      <c r="BR225" s="82">
        <f>Mass_2_2!CK5</f>
        <v>0</v>
      </c>
      <c r="BS225" s="82">
        <f>Mass_2_2!CL5</f>
        <v>0</v>
      </c>
      <c r="BT225" s="82">
        <f>Mass_2_2!CM5</f>
        <v>0</v>
      </c>
      <c r="BU225" s="82">
        <f>Mass_2_2!CN5</f>
        <v>0</v>
      </c>
      <c r="BV225" s="82">
        <f>Mass_2_2!CO5</f>
        <v>0</v>
      </c>
      <c r="BW225" s="82">
        <f>Mass_2_2!CP5</f>
        <v>0</v>
      </c>
      <c r="BX225" s="82">
        <f>Mass_2_2!CQ5</f>
        <v>0</v>
      </c>
      <c r="BY225" s="82">
        <f>Mass_2_2!CR5</f>
        <v>0</v>
      </c>
      <c r="BZ225" s="82">
        <f>Mass_2_2!CS5</f>
        <v>0</v>
      </c>
      <c r="CA225" s="82">
        <f>Mass_2_2!CT5</f>
        <v>0</v>
      </c>
      <c r="CB225" s="82">
        <f>Mass_2_2!CU5</f>
        <v>0</v>
      </c>
      <c r="CC225" s="82">
        <f>Mass_2_2!CV5</f>
        <v>0</v>
      </c>
      <c r="CD225" s="82">
        <f>Mass_2_2!CW5</f>
        <v>0</v>
      </c>
      <c r="CE225" s="82">
        <f>Mass_2_2!CX5</f>
        <v>0</v>
      </c>
      <c r="CF225" s="82">
        <f>Mass_2_2!CY5</f>
        <v>0</v>
      </c>
      <c r="CG225" s="82">
        <f>Mass_2_2!CZ5</f>
        <v>0</v>
      </c>
      <c r="CH225" s="82">
        <f>Mass_2_2!DA5</f>
        <v>0</v>
      </c>
      <c r="CI225" s="82">
        <f>Mass_2_2!DB5</f>
        <v>0</v>
      </c>
      <c r="CJ225" s="82">
        <f>Mass_2_2!DC5</f>
        <v>0</v>
      </c>
      <c r="CK225" s="82">
        <f>Mass_2_2!DD5</f>
        <v>0</v>
      </c>
      <c r="CL225" s="82">
        <f>Mass_2_2!DE5</f>
        <v>0</v>
      </c>
      <c r="CM225" s="82">
        <f>Mass_2_2!DF5</f>
        <v>0</v>
      </c>
      <c r="CN225" s="82">
        <f>Mass_2_2!DG5</f>
        <v>0</v>
      </c>
      <c r="CO225" s="82">
        <f>Mass_2_2!DH5</f>
        <v>0</v>
      </c>
      <c r="CP225" s="82">
        <f>Mass_2_2!DI5</f>
        <v>0</v>
      </c>
      <c r="CQ225" s="82">
        <f>Mass_2_2!DJ5</f>
        <v>0</v>
      </c>
      <c r="CR225" s="82">
        <f>Mass_2_2!DK5</f>
        <v>0</v>
      </c>
      <c r="CS225" s="82">
        <f>Mass_2_2!DL5</f>
        <v>0</v>
      </c>
      <c r="CT225" s="82">
        <f>Mass_2_2!DM5</f>
        <v>0</v>
      </c>
      <c r="CU225" s="82">
        <f>Mass_2_2!DN5</f>
        <v>0</v>
      </c>
      <c r="CV225" s="82">
        <f>Mass_2_2!DO5</f>
        <v>0</v>
      </c>
      <c r="CW225" s="82">
        <f>Mass_2_2!DP5</f>
        <v>0</v>
      </c>
      <c r="CX225" s="82">
        <f>Mass_2_2!DQ5</f>
        <v>0</v>
      </c>
      <c r="CY225" s="82">
        <f>Mass_2_2!DR5</f>
        <v>0</v>
      </c>
      <c r="CZ225" s="82">
        <f>Mass_2_2!DS5</f>
        <v>0</v>
      </c>
      <c r="DA225" s="82">
        <f>Mass_2_2!DT5</f>
        <v>0</v>
      </c>
      <c r="DB225" s="82">
        <f>Mass_2_2!DU5</f>
        <v>0</v>
      </c>
      <c r="DC225" s="82">
        <f>Mass_2_2!DV5</f>
        <v>0</v>
      </c>
      <c r="DD225" s="82">
        <f>Mass_2_2!DW5</f>
        <v>0</v>
      </c>
      <c r="DE225" s="82">
        <f>Mass_2_2!DX5</f>
        <v>0</v>
      </c>
      <c r="DF225" s="82">
        <f>Mass_2_2!DY5</f>
        <v>0</v>
      </c>
      <c r="DG225" s="82">
        <f>Mass_2_2!DZ5</f>
        <v>0</v>
      </c>
      <c r="DH225" s="82">
        <f>Mass_2_2!EA5</f>
        <v>0</v>
      </c>
      <c r="DI225" s="82">
        <f>Mass_2_2!EB5</f>
        <v>0</v>
      </c>
      <c r="DJ225" s="82">
        <f>Mass_2_2!EC5</f>
        <v>0</v>
      </c>
      <c r="DK225" s="82">
        <f>Mass_2_2!ED5</f>
        <v>0</v>
      </c>
      <c r="DL225" s="82">
        <f>Mass_2_2!EE5</f>
        <v>0</v>
      </c>
      <c r="DM225" s="82">
        <f>Mass_2_2!EF5</f>
        <v>0</v>
      </c>
      <c r="DN225" s="82">
        <f>Mass_2_2!EG5</f>
        <v>0</v>
      </c>
      <c r="DO225" s="82">
        <f>Mass_2_2!EH5</f>
        <v>0</v>
      </c>
      <c r="DP225" s="82">
        <f>Mass_2_2!EI5</f>
        <v>0</v>
      </c>
      <c r="DQ225" s="82">
        <f>Mass_2_2!EJ5</f>
        <v>0</v>
      </c>
      <c r="DR225" s="82">
        <f>Mass_2_2!EK5</f>
        <v>0</v>
      </c>
      <c r="DS225" s="82">
        <f>Mass_2_2!EL5</f>
        <v>0</v>
      </c>
      <c r="DT225" s="82">
        <f>Mass_2_2!EM5</f>
        <v>0</v>
      </c>
      <c r="DU225" s="82">
        <f>Mass_2_2!EN5</f>
        <v>0</v>
      </c>
      <c r="DV225" s="82">
        <f>Mass_2_2!EO5</f>
        <v>0</v>
      </c>
      <c r="DW225" s="82">
        <f>Mass_2_2!EP5</f>
        <v>0</v>
      </c>
      <c r="DX225" s="82">
        <f>Mass_2_2!EQ5</f>
        <v>0</v>
      </c>
      <c r="DY225" s="82">
        <f>Mass_2_2!ER5</f>
        <v>0</v>
      </c>
      <c r="DZ225" s="82">
        <f>Mass_2_2!ES5</f>
        <v>0</v>
      </c>
      <c r="EA225" s="82">
        <f>Mass_2_2!ET5</f>
        <v>0</v>
      </c>
      <c r="EB225" s="82">
        <f>Mass_2_2!EU5</f>
        <v>0</v>
      </c>
      <c r="EC225" s="82">
        <f>Mass_2_2!EV5</f>
        <v>0</v>
      </c>
      <c r="ED225" s="82">
        <f>Mass_2_2!EW5</f>
        <v>0</v>
      </c>
      <c r="EE225" s="82">
        <f>Mass_2_2!EX5</f>
        <v>0</v>
      </c>
      <c r="EF225" s="82">
        <f>Mass_2_2!EY5</f>
        <v>0</v>
      </c>
      <c r="EG225" s="82">
        <f>Mass_2_2!EZ5</f>
        <v>0</v>
      </c>
      <c r="EH225" s="82">
        <f>Mass_2_2!FA5</f>
        <v>0</v>
      </c>
      <c r="EI225" s="82">
        <f>Mass_2_2!FB5</f>
        <v>0</v>
      </c>
      <c r="EJ225" s="82">
        <f>Mass_2_2!FC5</f>
        <v>0</v>
      </c>
      <c r="EK225" s="82">
        <f>Mass_2_2!FD5</f>
        <v>0</v>
      </c>
      <c r="EL225" s="82">
        <f>Mass_2_2!FE5</f>
        <v>0</v>
      </c>
      <c r="EM225" s="82">
        <f>Mass_2_2!FF5</f>
        <v>0</v>
      </c>
      <c r="EN225" s="82">
        <f>Mass_2_2!FG5</f>
        <v>0</v>
      </c>
      <c r="EO225" s="82">
        <f>Mass_2_2!FH5</f>
        <v>0</v>
      </c>
      <c r="EP225" s="82">
        <f>Mass_2_2!FI5</f>
        <v>0</v>
      </c>
      <c r="EQ225" s="82">
        <f>Mass_2_2!FJ5</f>
        <v>0</v>
      </c>
      <c r="ER225" s="82">
        <f>Mass_2_2!FK5</f>
        <v>0</v>
      </c>
      <c r="ES225" s="82">
        <f>Mass_2_2!FL5</f>
        <v>0</v>
      </c>
      <c r="ET225" s="82">
        <f>Mass_2_2!FM5</f>
        <v>0</v>
      </c>
      <c r="EU225" s="82">
        <f>Mass_2_2!FN5</f>
        <v>0</v>
      </c>
      <c r="EV225" s="82">
        <f>Mass_2_2!FO5</f>
        <v>0</v>
      </c>
      <c r="EW225" s="82">
        <f>Mass_2_2!FP5</f>
        <v>0</v>
      </c>
      <c r="EX225" s="82">
        <f>Mass_2_2!FQ5</f>
        <v>0</v>
      </c>
      <c r="EY225" s="82">
        <f>Mass_2_2!FR5</f>
        <v>0</v>
      </c>
      <c r="EZ225" s="82">
        <f>Mass_2_2!FS5</f>
        <v>0</v>
      </c>
      <c r="FA225" s="82">
        <f>Mass_2_2!FT5</f>
        <v>0</v>
      </c>
      <c r="FB225" s="82">
        <f>Mass_2_2!FU5</f>
        <v>0</v>
      </c>
      <c r="FC225" s="82">
        <f>Mass_2_2!FV5</f>
        <v>0</v>
      </c>
      <c r="FD225" s="82">
        <f>Mass_2_2!FW5</f>
        <v>0</v>
      </c>
      <c r="FE225" s="82">
        <f>Mass_2_2!FX5</f>
        <v>0</v>
      </c>
      <c r="FF225" s="82">
        <f>Mass_2_2!FY5</f>
        <v>0</v>
      </c>
      <c r="FG225" s="82">
        <f>Mass_2_2!FZ5</f>
        <v>0</v>
      </c>
      <c r="FH225" s="82">
        <f>Mass_2_2!GA5</f>
        <v>0</v>
      </c>
      <c r="FI225" s="82">
        <f>Mass_2_2!GB5</f>
        <v>0</v>
      </c>
      <c r="FJ225" s="82">
        <f>Mass_2_2!GC5</f>
        <v>0</v>
      </c>
      <c r="FK225" s="82">
        <f>Mass_2_2!GD5</f>
        <v>0</v>
      </c>
      <c r="FL225" s="82">
        <f>Mass_2_2!GE5</f>
        <v>0</v>
      </c>
      <c r="FM225" s="82">
        <f>Mass_2_2!GF5</f>
        <v>0</v>
      </c>
      <c r="FN225" s="82">
        <f>Mass_2_2!GG5</f>
        <v>0</v>
      </c>
      <c r="FO225" s="82">
        <f>Mass_2_2!GH5</f>
        <v>0</v>
      </c>
      <c r="FP225" s="82">
        <f>Mass_2_2!GI5</f>
        <v>0</v>
      </c>
      <c r="FQ225" s="82">
        <f>Mass_2_2!GJ5</f>
        <v>0</v>
      </c>
      <c r="FR225" s="82">
        <f>Mass_2_2!GK5</f>
        <v>0</v>
      </c>
      <c r="FS225" s="82">
        <f>Mass_2_2!GL5</f>
        <v>0</v>
      </c>
      <c r="FT225" s="82">
        <f>Mass_2_2!GM5</f>
        <v>0</v>
      </c>
      <c r="FU225" s="82">
        <f>Mass_2_2!GN5</f>
        <v>0</v>
      </c>
      <c r="FV225" s="82">
        <f>Mass_2_2!GO5</f>
        <v>0</v>
      </c>
      <c r="FW225" s="82">
        <f>Mass_2_2!GP5</f>
        <v>0</v>
      </c>
      <c r="FX225" s="82">
        <f>Mass_2_2!GQ5</f>
        <v>0</v>
      </c>
      <c r="FY225" s="82">
        <f>Mass_2_2!GR5</f>
        <v>0</v>
      </c>
      <c r="FZ225" s="82">
        <f>Mass_2_2!GS5</f>
        <v>0</v>
      </c>
      <c r="GA225" s="82">
        <f>Mass_2_2!GT5</f>
        <v>0</v>
      </c>
      <c r="GB225" s="82">
        <f>Mass_2_2!GU5</f>
        <v>0</v>
      </c>
      <c r="GC225" s="82">
        <f>Mass_2_2!GV5</f>
        <v>0</v>
      </c>
      <c r="GD225" s="82">
        <f>Mass_2_2!GW5</f>
        <v>0</v>
      </c>
      <c r="GE225" s="82">
        <f>Mass_2_2!GX5</f>
        <v>0</v>
      </c>
      <c r="GF225" s="82">
        <f>Mass_2_2!GY5</f>
        <v>0</v>
      </c>
      <c r="GG225" s="82">
        <f>Mass_2_2!GZ5</f>
        <v>0</v>
      </c>
      <c r="GH225" s="82">
        <f>Mass_2_2!HA5</f>
        <v>0</v>
      </c>
      <c r="GI225" s="82">
        <f>Mass_2_2!HB5</f>
        <v>0</v>
      </c>
      <c r="GJ225" s="82">
        <f>Mass_2_2!HC5</f>
        <v>0</v>
      </c>
      <c r="GK225" s="82">
        <f>Mass_2_2!HD5</f>
        <v>0</v>
      </c>
      <c r="GL225" s="82">
        <f>Mass_2_2!HE5</f>
        <v>0</v>
      </c>
      <c r="GM225" s="82">
        <f>Mass_2_2!HF5</f>
        <v>0</v>
      </c>
      <c r="GN225" s="82">
        <f>Mass_2_2!HG5</f>
        <v>0</v>
      </c>
      <c r="GO225" s="82">
        <f>Mass_2_2!HH5</f>
        <v>0</v>
      </c>
      <c r="GP225" s="82">
        <f>Mass_2_2!HI5</f>
        <v>0</v>
      </c>
      <c r="GQ225" s="82">
        <f>Mass_2_2!HJ5</f>
        <v>0</v>
      </c>
      <c r="GR225" s="82">
        <f>Mass_2_2!HK5</f>
        <v>0</v>
      </c>
      <c r="GS225" s="82">
        <f>Mass_2_2!HL5</f>
        <v>0</v>
      </c>
      <c r="GT225" s="82">
        <f>Mass_2_2!HM5</f>
        <v>0</v>
      </c>
      <c r="GU225" s="82">
        <f>Mass_2_2!HN5</f>
        <v>0</v>
      </c>
      <c r="GV225" s="82">
        <f>Mass_2_2!HO5</f>
        <v>0</v>
      </c>
      <c r="GW225" s="82">
        <f>Mass_2_2!HP5</f>
        <v>0</v>
      </c>
      <c r="GX225" s="82">
        <f>Mass_2_2!HQ5</f>
        <v>0</v>
      </c>
      <c r="GY225" s="82">
        <f>Mass_2_2!HR5</f>
        <v>0</v>
      </c>
      <c r="GZ225" s="82">
        <f>Mass_2_2!HS5</f>
        <v>0</v>
      </c>
      <c r="HA225" s="82">
        <f>Mass_2_2!HT5</f>
        <v>0</v>
      </c>
      <c r="HB225" s="82">
        <f>Mass_2_2!HU5</f>
        <v>0</v>
      </c>
      <c r="HC225" s="82">
        <f>Mass_2_2!HV5</f>
        <v>0</v>
      </c>
      <c r="HD225" s="82">
        <f>Mass_2_2!HW5</f>
        <v>0</v>
      </c>
      <c r="HE225" s="82">
        <f>Mass_2_2!HX5</f>
        <v>0</v>
      </c>
      <c r="HF225" s="82">
        <f>Mass_2_2!HY5</f>
        <v>0</v>
      </c>
      <c r="HG225" s="82">
        <f>Mass_2_2!HZ5</f>
        <v>0</v>
      </c>
      <c r="HH225" s="82">
        <f>Mass_2_2!IA5</f>
        <v>0</v>
      </c>
      <c r="HI225" s="82">
        <f>Mass_2_2!IB5</f>
        <v>0</v>
      </c>
      <c r="HJ225" s="82">
        <f>Mass_2_2!IC5</f>
        <v>0</v>
      </c>
      <c r="HK225" s="82">
        <f>Mass_2_2!ID5</f>
        <v>0</v>
      </c>
      <c r="HL225" s="82">
        <f>Mass_2_2!IE5</f>
        <v>0</v>
      </c>
      <c r="HM225" s="82">
        <f>Mass_2_2!IF5</f>
        <v>0</v>
      </c>
      <c r="HN225" s="82">
        <f>Mass_2_2!IG5</f>
        <v>0</v>
      </c>
      <c r="HO225" s="82">
        <f>Mass_2_2!IH5</f>
        <v>0</v>
      </c>
      <c r="HP225" s="82">
        <f>Mass_2_2!II5</f>
        <v>0</v>
      </c>
      <c r="HQ225" s="82">
        <f>Mass_2_2!IJ5</f>
        <v>0</v>
      </c>
      <c r="HR225" s="82">
        <f>Mass_2_2!IK5</f>
        <v>0</v>
      </c>
      <c r="HS225" s="82">
        <f>Mass_2_2!IL5</f>
        <v>0</v>
      </c>
      <c r="HT225" s="82">
        <f>Mass_2_2!IM5</f>
        <v>0</v>
      </c>
      <c r="HU225" s="82">
        <f>Mass_2_2!IN5</f>
        <v>0</v>
      </c>
      <c r="HV225" s="82">
        <f>Mass_2_2!IO5</f>
        <v>0</v>
      </c>
      <c r="HW225" s="82">
        <f>Mass_2_2!IP5</f>
        <v>0</v>
      </c>
      <c r="HX225" s="82">
        <f>Mass_2_2!IQ5</f>
        <v>0</v>
      </c>
      <c r="HY225" s="82">
        <f>Mass_2_2!IR5</f>
        <v>0</v>
      </c>
      <c r="HZ225" s="82">
        <f>Mass_2_2!IS5</f>
        <v>0</v>
      </c>
      <c r="IA225" s="82">
        <f>Mass_2_2!IT5</f>
        <v>0</v>
      </c>
      <c r="IB225" s="82">
        <f>Mass_2_2!IU5</f>
        <v>0</v>
      </c>
      <c r="IC225" s="82">
        <f>Mass_2_2!IV5</f>
        <v>0</v>
      </c>
      <c r="ID225" s="82">
        <f>Mass_2_2!IW5</f>
        <v>0</v>
      </c>
      <c r="IE225" s="82">
        <f>Mass_2_2!IX5</f>
        <v>0</v>
      </c>
      <c r="IF225" s="82">
        <f>Mass_2_2!IY5</f>
        <v>0</v>
      </c>
      <c r="IG225" s="82">
        <f>Mass_2_2!IZ5</f>
        <v>0</v>
      </c>
      <c r="IH225" s="82">
        <f>Mass_2_2!JA5</f>
        <v>0</v>
      </c>
      <c r="II225" s="82">
        <f>Mass_2_2!JB5</f>
        <v>0</v>
      </c>
      <c r="IJ225" s="82">
        <f>Mass_2_2!JC5</f>
        <v>0</v>
      </c>
      <c r="IK225" s="82">
        <f>Mass_2_2!JD5</f>
        <v>0</v>
      </c>
      <c r="IL225" s="82">
        <f>Mass_2_2!JE5</f>
        <v>0</v>
      </c>
      <c r="IM225" s="82">
        <f>Mass_2_2!JF5</f>
        <v>0</v>
      </c>
      <c r="IN225" s="82">
        <f>Mass_2_2!JG5</f>
        <v>0</v>
      </c>
      <c r="IO225" s="82">
        <f>Mass_2_2!JH5</f>
        <v>0</v>
      </c>
      <c r="IP225" s="82">
        <f>Mass_2_2!JI5</f>
        <v>0</v>
      </c>
      <c r="IQ225" s="82">
        <f>Mass_2_2!JJ5</f>
        <v>0</v>
      </c>
      <c r="IR225" s="82">
        <f>Mass_2_2!JK5</f>
        <v>0</v>
      </c>
      <c r="IS225" s="82">
        <f>Mass_2_2!JL5</f>
        <v>0</v>
      </c>
      <c r="IT225" s="82">
        <f>Mass_2_2!JM5</f>
        <v>0</v>
      </c>
      <c r="IU225" s="82">
        <f>Mass_2_2!JN5</f>
        <v>0</v>
      </c>
      <c r="IV225" s="82">
        <f>Mass_2_2!JO5</f>
        <v>0</v>
      </c>
      <c r="IW225" s="82">
        <f>Mass_2_2!JP5</f>
        <v>0</v>
      </c>
      <c r="IX225" s="82">
        <f>Mass_2_2!JQ5</f>
        <v>0</v>
      </c>
      <c r="IY225" s="82">
        <f>Mass_2_2!JR5</f>
        <v>0</v>
      </c>
      <c r="IZ225" s="82">
        <f>Mass_2_2!JS5</f>
        <v>0</v>
      </c>
      <c r="JA225" s="82">
        <f>Mass_2_2!JT5</f>
        <v>0</v>
      </c>
      <c r="JB225" s="82">
        <f>Mass_2_2!JU5</f>
        <v>0</v>
      </c>
      <c r="JC225" s="82">
        <f>Mass_2_2!JV5</f>
        <v>0</v>
      </c>
      <c r="JD225" s="82">
        <f>Mass_2_2!JW5</f>
        <v>0</v>
      </c>
      <c r="JE225" s="82">
        <f>Mass_2_2!JX5</f>
        <v>0</v>
      </c>
      <c r="JF225" s="82">
        <f>Mass_2_2!JY5</f>
        <v>0</v>
      </c>
      <c r="JG225" s="82">
        <f>Mass_2_2!JZ5</f>
        <v>0</v>
      </c>
      <c r="JH225" s="82">
        <f>Mass_2_2!KA5</f>
        <v>0</v>
      </c>
      <c r="JI225" s="82">
        <f>Mass_2_2!KB5</f>
        <v>0</v>
      </c>
      <c r="JJ225" s="82">
        <f>Mass_2_2!KC5</f>
        <v>0</v>
      </c>
      <c r="JK225" s="82">
        <f>Mass_2_2!KD5</f>
        <v>0</v>
      </c>
      <c r="JL225" s="82">
        <f>Mass_2_2!KE5</f>
        <v>0</v>
      </c>
      <c r="JM225" s="82">
        <f>Mass_2_2!KF5</f>
        <v>0</v>
      </c>
      <c r="JN225" s="82">
        <f>Mass_2_2!KG5</f>
        <v>0</v>
      </c>
      <c r="JO225" s="82">
        <f>Mass_2_2!KH5</f>
        <v>0</v>
      </c>
      <c r="JP225" s="82">
        <f>Mass_2_2!KI5</f>
        <v>0</v>
      </c>
      <c r="JQ225" s="82">
        <f>Mass_2_2!KJ5</f>
        <v>0</v>
      </c>
      <c r="JR225" s="82">
        <f>Mass_2_2!KK5</f>
        <v>0</v>
      </c>
      <c r="JS225" s="82">
        <f>Mass_2_2!KL5</f>
        <v>0</v>
      </c>
      <c r="JT225" s="82">
        <f>Mass_2_2!KM5</f>
        <v>0</v>
      </c>
      <c r="JU225" s="82">
        <f>Mass_2_2!KN5</f>
        <v>0</v>
      </c>
      <c r="JV225" s="82">
        <f>Mass_2_2!KO5</f>
        <v>0</v>
      </c>
      <c r="JW225" s="82">
        <f>Mass_2_2!KP5</f>
        <v>0</v>
      </c>
      <c r="JX225" s="82">
        <f>Mass_2_2!KQ5</f>
        <v>0</v>
      </c>
      <c r="JY225" s="82">
        <f>Mass_2_2!KR5</f>
        <v>0</v>
      </c>
      <c r="JZ225" s="82">
        <f>Mass_2_2!KS5</f>
        <v>0</v>
      </c>
      <c r="KA225" s="82">
        <f>Mass_2_2!KT5</f>
        <v>0</v>
      </c>
      <c r="KB225" s="82">
        <f>Mass_2_2!KU5</f>
        <v>0</v>
      </c>
      <c r="KC225" s="82">
        <f>Mass_2_2!KV5</f>
        <v>0</v>
      </c>
      <c r="KD225" s="82">
        <f>Mass_2_2!KW5</f>
        <v>0</v>
      </c>
      <c r="KE225" s="82">
        <f>Mass_2_2!KX5</f>
        <v>0</v>
      </c>
      <c r="KF225" s="82">
        <f>Mass_2_2!KY5</f>
        <v>0</v>
      </c>
      <c r="KG225" s="82">
        <f>Mass_2_2!KZ5</f>
        <v>0</v>
      </c>
      <c r="KH225" s="82">
        <f>Mass_2_2!LA5</f>
        <v>0</v>
      </c>
      <c r="KI225" s="82">
        <f>Mass_2_2!LB5</f>
        <v>0</v>
      </c>
      <c r="KJ225" s="82">
        <f>Mass_2_2!LC5</f>
        <v>0</v>
      </c>
      <c r="KK225" s="82">
        <f>Mass_2_2!LD5</f>
        <v>0</v>
      </c>
      <c r="KL225" s="82">
        <f>Mass_2_2!LE5</f>
        <v>0</v>
      </c>
      <c r="KM225" s="82">
        <f>Mass_2_2!LF5</f>
        <v>0</v>
      </c>
      <c r="KN225" s="82">
        <f>Mass_2_2!LG5</f>
        <v>0</v>
      </c>
      <c r="KO225" s="82">
        <f>Mass_2_2!LH5</f>
        <v>0</v>
      </c>
    </row>
    <row r="226" spans="2:301" ht="18" customHeight="1">
      <c r="B226" s="82">
        <f>Mass_2_2!U6</f>
        <v>0</v>
      </c>
      <c r="C226" s="82">
        <f>Mass_2_2!V6</f>
        <v>0</v>
      </c>
      <c r="D226" s="82">
        <f>Mass_2_2!W6</f>
        <v>0</v>
      </c>
      <c r="E226" s="82">
        <f>Mass_2_2!X6</f>
        <v>0</v>
      </c>
      <c r="F226" s="82">
        <f>Mass_2_2!Y6</f>
        <v>0</v>
      </c>
      <c r="G226" s="82">
        <f>Mass_2_2!Z6</f>
        <v>0</v>
      </c>
      <c r="H226" s="82">
        <f>Mass_2_2!AA6</f>
        <v>0</v>
      </c>
      <c r="I226" s="82">
        <f>Mass_2_2!AB6</f>
        <v>0</v>
      </c>
      <c r="J226" s="82">
        <f>Mass_2_2!AC6</f>
        <v>0</v>
      </c>
      <c r="K226" s="82">
        <f>Mass_2_2!AD6</f>
        <v>0</v>
      </c>
      <c r="L226" s="82">
        <f>Mass_2_2!AE6</f>
        <v>0</v>
      </c>
      <c r="M226" s="82">
        <f>Mass_2_2!AF6</f>
        <v>0</v>
      </c>
      <c r="N226" s="82">
        <f>Mass_2_2!AG6</f>
        <v>0</v>
      </c>
      <c r="O226" s="82">
        <f>Mass_2_2!AH6</f>
        <v>0</v>
      </c>
      <c r="P226" s="82">
        <f>Mass_2_2!AI6</f>
        <v>0</v>
      </c>
      <c r="Q226" s="82">
        <f>Mass_2_2!AJ6</f>
        <v>0</v>
      </c>
      <c r="R226" s="82">
        <f>Mass_2_2!AK6</f>
        <v>0</v>
      </c>
      <c r="S226" s="82">
        <f>Mass_2_2!AL6</f>
        <v>0</v>
      </c>
      <c r="T226" s="82">
        <f>Mass_2_2!AM6</f>
        <v>0</v>
      </c>
      <c r="U226" s="82">
        <f>Mass_2_2!AN6</f>
        <v>0</v>
      </c>
      <c r="V226" s="82">
        <f>Mass_2_2!AO6</f>
        <v>0</v>
      </c>
      <c r="W226" s="82">
        <f>Mass_2_2!AP6</f>
        <v>0</v>
      </c>
      <c r="X226" s="82">
        <f>Mass_2_2!AQ6</f>
        <v>0</v>
      </c>
      <c r="Y226" s="82">
        <f>Mass_2_2!AR6</f>
        <v>0</v>
      </c>
      <c r="Z226" s="82">
        <f>Mass_2_2!AS6</f>
        <v>0</v>
      </c>
      <c r="AA226" s="82">
        <f>Mass_2_2!AT6</f>
        <v>0</v>
      </c>
      <c r="AB226" s="82">
        <f>Mass_2_2!AU6</f>
        <v>0</v>
      </c>
      <c r="AC226" s="82">
        <f>Mass_2_2!AV6</f>
        <v>0</v>
      </c>
      <c r="AD226" s="82">
        <f>Mass_2_2!AW6</f>
        <v>0</v>
      </c>
      <c r="AE226" s="82">
        <f>Mass_2_2!AX6</f>
        <v>0</v>
      </c>
      <c r="AF226" s="82">
        <f>Mass_2_2!AY6</f>
        <v>0</v>
      </c>
      <c r="AG226" s="82">
        <f>Mass_2_2!AZ6</f>
        <v>0</v>
      </c>
      <c r="AH226" s="82">
        <f>Mass_2_2!BA6</f>
        <v>0</v>
      </c>
      <c r="AI226" s="82">
        <f>Mass_2_2!BB6</f>
        <v>0</v>
      </c>
      <c r="AJ226" s="82">
        <f>Mass_2_2!BC6</f>
        <v>0</v>
      </c>
      <c r="AK226" s="82">
        <f>Mass_2_2!BD6</f>
        <v>0</v>
      </c>
      <c r="AL226" s="82">
        <f>Mass_2_2!BE6</f>
        <v>0</v>
      </c>
      <c r="AM226" s="82">
        <f>Mass_2_2!BF6</f>
        <v>0</v>
      </c>
      <c r="AN226" s="82">
        <f>Mass_2_2!BG6</f>
        <v>0</v>
      </c>
      <c r="AO226" s="82">
        <f>Mass_2_2!BH6</f>
        <v>0</v>
      </c>
      <c r="AP226" s="82">
        <f>Mass_2_2!BI6</f>
        <v>0</v>
      </c>
      <c r="AQ226" s="82">
        <f>Mass_2_2!BJ6</f>
        <v>0</v>
      </c>
      <c r="AR226" s="82">
        <f>Mass_2_2!BK6</f>
        <v>0</v>
      </c>
      <c r="AS226" s="82">
        <f>Mass_2_2!BL6</f>
        <v>0</v>
      </c>
      <c r="AT226" s="82">
        <f>Mass_2_2!BM6</f>
        <v>0</v>
      </c>
      <c r="AU226" s="82">
        <f>Mass_2_2!BN6</f>
        <v>0</v>
      </c>
      <c r="AV226" s="82">
        <f>Mass_2_2!BO6</f>
        <v>0</v>
      </c>
      <c r="AW226" s="82">
        <f>Mass_2_2!BP6</f>
        <v>0</v>
      </c>
      <c r="AX226" s="82">
        <f>Mass_2_2!BQ6</f>
        <v>0</v>
      </c>
      <c r="AY226" s="82">
        <f>Mass_2_2!BR6</f>
        <v>0</v>
      </c>
      <c r="AZ226" s="82">
        <f>Mass_2_2!BS6</f>
        <v>0</v>
      </c>
      <c r="BA226" s="82">
        <f>Mass_2_2!BT6</f>
        <v>0</v>
      </c>
      <c r="BB226" s="82">
        <f>Mass_2_2!BU6</f>
        <v>0</v>
      </c>
      <c r="BC226" s="82">
        <f>Mass_2_2!BV6</f>
        <v>0</v>
      </c>
      <c r="BD226" s="82">
        <f>Mass_2_2!BW6</f>
        <v>0</v>
      </c>
      <c r="BE226" s="82">
        <f>Mass_2_2!BX6</f>
        <v>0</v>
      </c>
      <c r="BF226" s="82">
        <f>Mass_2_2!BY6</f>
        <v>0</v>
      </c>
      <c r="BG226" s="82">
        <f>Mass_2_2!BZ6</f>
        <v>0</v>
      </c>
      <c r="BH226" s="82">
        <f>Mass_2_2!CA6</f>
        <v>0</v>
      </c>
      <c r="BI226" s="82">
        <f>Mass_2_2!CB6</f>
        <v>0</v>
      </c>
      <c r="BJ226" s="82">
        <f>Mass_2_2!CC6</f>
        <v>0</v>
      </c>
      <c r="BK226" s="82">
        <f>Mass_2_2!CD6</f>
        <v>0</v>
      </c>
      <c r="BL226" s="82">
        <f>Mass_2_2!CE6</f>
        <v>0</v>
      </c>
      <c r="BM226" s="82">
        <f>Mass_2_2!CF6</f>
        <v>0</v>
      </c>
      <c r="BN226" s="82">
        <f>Mass_2_2!CG6</f>
        <v>0</v>
      </c>
      <c r="BO226" s="82">
        <f>Mass_2_2!CH6</f>
        <v>0</v>
      </c>
      <c r="BP226" s="82">
        <f>Mass_2_2!CI6</f>
        <v>0</v>
      </c>
      <c r="BQ226" s="82">
        <f>Mass_2_2!CJ6</f>
        <v>0</v>
      </c>
      <c r="BR226" s="82">
        <f>Mass_2_2!CK6</f>
        <v>0</v>
      </c>
      <c r="BS226" s="82">
        <f>Mass_2_2!CL6</f>
        <v>0</v>
      </c>
      <c r="BT226" s="82">
        <f>Mass_2_2!CM6</f>
        <v>0</v>
      </c>
      <c r="BU226" s="82">
        <f>Mass_2_2!CN6</f>
        <v>0</v>
      </c>
      <c r="BV226" s="82">
        <f>Mass_2_2!CO6</f>
        <v>0</v>
      </c>
      <c r="BW226" s="82">
        <f>Mass_2_2!CP6</f>
        <v>0</v>
      </c>
      <c r="BX226" s="82">
        <f>Mass_2_2!CQ6</f>
        <v>0</v>
      </c>
      <c r="BY226" s="82">
        <f>Mass_2_2!CR6</f>
        <v>0</v>
      </c>
      <c r="BZ226" s="82">
        <f>Mass_2_2!CS6</f>
        <v>0</v>
      </c>
      <c r="CA226" s="82">
        <f>Mass_2_2!CT6</f>
        <v>0</v>
      </c>
      <c r="CB226" s="82">
        <f>Mass_2_2!CU6</f>
        <v>0</v>
      </c>
      <c r="CC226" s="82">
        <f>Mass_2_2!CV6</f>
        <v>0</v>
      </c>
      <c r="CD226" s="82">
        <f>Mass_2_2!CW6</f>
        <v>0</v>
      </c>
      <c r="CE226" s="82">
        <f>Mass_2_2!CX6</f>
        <v>0</v>
      </c>
      <c r="CF226" s="82">
        <f>Mass_2_2!CY6</f>
        <v>0</v>
      </c>
      <c r="CG226" s="82">
        <f>Mass_2_2!CZ6</f>
        <v>0</v>
      </c>
      <c r="CH226" s="82">
        <f>Mass_2_2!DA6</f>
        <v>0</v>
      </c>
      <c r="CI226" s="82">
        <f>Mass_2_2!DB6</f>
        <v>0</v>
      </c>
      <c r="CJ226" s="82">
        <f>Mass_2_2!DC6</f>
        <v>0</v>
      </c>
      <c r="CK226" s="82">
        <f>Mass_2_2!DD6</f>
        <v>0</v>
      </c>
      <c r="CL226" s="82">
        <f>Mass_2_2!DE6</f>
        <v>0</v>
      </c>
      <c r="CM226" s="82">
        <f>Mass_2_2!DF6</f>
        <v>0</v>
      </c>
      <c r="CN226" s="82">
        <f>Mass_2_2!DG6</f>
        <v>0</v>
      </c>
      <c r="CO226" s="82">
        <f>Mass_2_2!DH6</f>
        <v>0</v>
      </c>
      <c r="CP226" s="82">
        <f>Mass_2_2!DI6</f>
        <v>0</v>
      </c>
      <c r="CQ226" s="82">
        <f>Mass_2_2!DJ6</f>
        <v>0</v>
      </c>
      <c r="CR226" s="82">
        <f>Mass_2_2!DK6</f>
        <v>0</v>
      </c>
      <c r="CS226" s="82">
        <f>Mass_2_2!DL6</f>
        <v>0</v>
      </c>
      <c r="CT226" s="82">
        <f>Mass_2_2!DM6</f>
        <v>0</v>
      </c>
      <c r="CU226" s="82">
        <f>Mass_2_2!DN6</f>
        <v>0</v>
      </c>
      <c r="CV226" s="82">
        <f>Mass_2_2!DO6</f>
        <v>0</v>
      </c>
      <c r="CW226" s="82">
        <f>Mass_2_2!DP6</f>
        <v>0</v>
      </c>
      <c r="CX226" s="82">
        <f>Mass_2_2!DQ6</f>
        <v>0</v>
      </c>
      <c r="CY226" s="82">
        <f>Mass_2_2!DR6</f>
        <v>0</v>
      </c>
      <c r="CZ226" s="82">
        <f>Mass_2_2!DS6</f>
        <v>0</v>
      </c>
      <c r="DA226" s="82">
        <f>Mass_2_2!DT6</f>
        <v>0</v>
      </c>
      <c r="DB226" s="82">
        <f>Mass_2_2!DU6</f>
        <v>0</v>
      </c>
      <c r="DC226" s="82">
        <f>Mass_2_2!DV6</f>
        <v>0</v>
      </c>
      <c r="DD226" s="82">
        <f>Mass_2_2!DW6</f>
        <v>0</v>
      </c>
      <c r="DE226" s="82">
        <f>Mass_2_2!DX6</f>
        <v>0</v>
      </c>
      <c r="DF226" s="82">
        <f>Mass_2_2!DY6</f>
        <v>0</v>
      </c>
      <c r="DG226" s="82">
        <f>Mass_2_2!DZ6</f>
        <v>0</v>
      </c>
      <c r="DH226" s="82">
        <f>Mass_2_2!EA6</f>
        <v>0</v>
      </c>
      <c r="DI226" s="82">
        <f>Mass_2_2!EB6</f>
        <v>0</v>
      </c>
      <c r="DJ226" s="82">
        <f>Mass_2_2!EC6</f>
        <v>0</v>
      </c>
      <c r="DK226" s="82">
        <f>Mass_2_2!ED6</f>
        <v>0</v>
      </c>
      <c r="DL226" s="82">
        <f>Mass_2_2!EE6</f>
        <v>0</v>
      </c>
      <c r="DM226" s="82">
        <f>Mass_2_2!EF6</f>
        <v>0</v>
      </c>
      <c r="DN226" s="82">
        <f>Mass_2_2!EG6</f>
        <v>0</v>
      </c>
      <c r="DO226" s="82">
        <f>Mass_2_2!EH6</f>
        <v>0</v>
      </c>
      <c r="DP226" s="82">
        <f>Mass_2_2!EI6</f>
        <v>0</v>
      </c>
      <c r="DQ226" s="82">
        <f>Mass_2_2!EJ6</f>
        <v>0</v>
      </c>
      <c r="DR226" s="82">
        <f>Mass_2_2!EK6</f>
        <v>0</v>
      </c>
      <c r="DS226" s="82">
        <f>Mass_2_2!EL6</f>
        <v>0</v>
      </c>
      <c r="DT226" s="82">
        <f>Mass_2_2!EM6</f>
        <v>0</v>
      </c>
      <c r="DU226" s="82">
        <f>Mass_2_2!EN6</f>
        <v>0</v>
      </c>
      <c r="DV226" s="82">
        <f>Mass_2_2!EO6</f>
        <v>0</v>
      </c>
      <c r="DW226" s="82">
        <f>Mass_2_2!EP6</f>
        <v>0</v>
      </c>
      <c r="DX226" s="82">
        <f>Mass_2_2!EQ6</f>
        <v>0</v>
      </c>
      <c r="DY226" s="82">
        <f>Mass_2_2!ER6</f>
        <v>0</v>
      </c>
      <c r="DZ226" s="82">
        <f>Mass_2_2!ES6</f>
        <v>0</v>
      </c>
      <c r="EA226" s="82">
        <f>Mass_2_2!ET6</f>
        <v>0</v>
      </c>
      <c r="EB226" s="82">
        <f>Mass_2_2!EU6</f>
        <v>0</v>
      </c>
      <c r="EC226" s="82">
        <f>Mass_2_2!EV6</f>
        <v>0</v>
      </c>
      <c r="ED226" s="82">
        <f>Mass_2_2!EW6</f>
        <v>0</v>
      </c>
      <c r="EE226" s="82">
        <f>Mass_2_2!EX6</f>
        <v>0</v>
      </c>
      <c r="EF226" s="82">
        <f>Mass_2_2!EY6</f>
        <v>0</v>
      </c>
      <c r="EG226" s="82">
        <f>Mass_2_2!EZ6</f>
        <v>0</v>
      </c>
      <c r="EH226" s="82">
        <f>Mass_2_2!FA6</f>
        <v>0</v>
      </c>
      <c r="EI226" s="82">
        <f>Mass_2_2!FB6</f>
        <v>0</v>
      </c>
      <c r="EJ226" s="82">
        <f>Mass_2_2!FC6</f>
        <v>0</v>
      </c>
      <c r="EK226" s="82">
        <f>Mass_2_2!FD6</f>
        <v>0</v>
      </c>
      <c r="EL226" s="82">
        <f>Mass_2_2!FE6</f>
        <v>0</v>
      </c>
      <c r="EM226" s="82">
        <f>Mass_2_2!FF6</f>
        <v>0</v>
      </c>
      <c r="EN226" s="82">
        <f>Mass_2_2!FG6</f>
        <v>0</v>
      </c>
      <c r="EO226" s="82">
        <f>Mass_2_2!FH6</f>
        <v>0</v>
      </c>
      <c r="EP226" s="82">
        <f>Mass_2_2!FI6</f>
        <v>0</v>
      </c>
      <c r="EQ226" s="82">
        <f>Mass_2_2!FJ6</f>
        <v>0</v>
      </c>
      <c r="ER226" s="82">
        <f>Mass_2_2!FK6</f>
        <v>0</v>
      </c>
      <c r="ES226" s="82">
        <f>Mass_2_2!FL6</f>
        <v>0</v>
      </c>
      <c r="ET226" s="82">
        <f>Mass_2_2!FM6</f>
        <v>0</v>
      </c>
      <c r="EU226" s="82">
        <f>Mass_2_2!FN6</f>
        <v>0</v>
      </c>
      <c r="EV226" s="82">
        <f>Mass_2_2!FO6</f>
        <v>0</v>
      </c>
      <c r="EW226" s="82">
        <f>Mass_2_2!FP6</f>
        <v>0</v>
      </c>
      <c r="EX226" s="82">
        <f>Mass_2_2!FQ6</f>
        <v>0</v>
      </c>
      <c r="EY226" s="82">
        <f>Mass_2_2!FR6</f>
        <v>0</v>
      </c>
      <c r="EZ226" s="82">
        <f>Mass_2_2!FS6</f>
        <v>0</v>
      </c>
      <c r="FA226" s="82">
        <f>Mass_2_2!FT6</f>
        <v>0</v>
      </c>
      <c r="FB226" s="82">
        <f>Mass_2_2!FU6</f>
        <v>0</v>
      </c>
      <c r="FC226" s="82">
        <f>Mass_2_2!FV6</f>
        <v>0</v>
      </c>
      <c r="FD226" s="82">
        <f>Mass_2_2!FW6</f>
        <v>0</v>
      </c>
      <c r="FE226" s="82">
        <f>Mass_2_2!FX6</f>
        <v>0</v>
      </c>
      <c r="FF226" s="82">
        <f>Mass_2_2!FY6</f>
        <v>0</v>
      </c>
      <c r="FG226" s="82">
        <f>Mass_2_2!FZ6</f>
        <v>0</v>
      </c>
      <c r="FH226" s="82">
        <f>Mass_2_2!GA6</f>
        <v>0</v>
      </c>
      <c r="FI226" s="82">
        <f>Mass_2_2!GB6</f>
        <v>0</v>
      </c>
      <c r="FJ226" s="82">
        <f>Mass_2_2!GC6</f>
        <v>0</v>
      </c>
      <c r="FK226" s="82">
        <f>Mass_2_2!GD6</f>
        <v>0</v>
      </c>
      <c r="FL226" s="82">
        <f>Mass_2_2!GE6</f>
        <v>0</v>
      </c>
      <c r="FM226" s="82">
        <f>Mass_2_2!GF6</f>
        <v>0</v>
      </c>
      <c r="FN226" s="82">
        <f>Mass_2_2!GG6</f>
        <v>0</v>
      </c>
      <c r="FO226" s="82">
        <f>Mass_2_2!GH6</f>
        <v>0</v>
      </c>
      <c r="FP226" s="82">
        <f>Mass_2_2!GI6</f>
        <v>0</v>
      </c>
      <c r="FQ226" s="82">
        <f>Mass_2_2!GJ6</f>
        <v>0</v>
      </c>
      <c r="FR226" s="82">
        <f>Mass_2_2!GK6</f>
        <v>0</v>
      </c>
      <c r="FS226" s="82">
        <f>Mass_2_2!GL6</f>
        <v>0</v>
      </c>
      <c r="FT226" s="82">
        <f>Mass_2_2!GM6</f>
        <v>0</v>
      </c>
      <c r="FU226" s="82">
        <f>Mass_2_2!GN6</f>
        <v>0</v>
      </c>
      <c r="FV226" s="82">
        <f>Mass_2_2!GO6</f>
        <v>0</v>
      </c>
      <c r="FW226" s="82">
        <f>Mass_2_2!GP6</f>
        <v>0</v>
      </c>
      <c r="FX226" s="82">
        <f>Mass_2_2!GQ6</f>
        <v>0</v>
      </c>
      <c r="FY226" s="82">
        <f>Mass_2_2!GR6</f>
        <v>0</v>
      </c>
      <c r="FZ226" s="82">
        <f>Mass_2_2!GS6</f>
        <v>0</v>
      </c>
      <c r="GA226" s="82">
        <f>Mass_2_2!GT6</f>
        <v>0</v>
      </c>
      <c r="GB226" s="82">
        <f>Mass_2_2!GU6</f>
        <v>0</v>
      </c>
      <c r="GC226" s="82">
        <f>Mass_2_2!GV6</f>
        <v>0</v>
      </c>
      <c r="GD226" s="82">
        <f>Mass_2_2!GW6</f>
        <v>0</v>
      </c>
      <c r="GE226" s="82">
        <f>Mass_2_2!GX6</f>
        <v>0</v>
      </c>
      <c r="GF226" s="82">
        <f>Mass_2_2!GY6</f>
        <v>0</v>
      </c>
      <c r="GG226" s="82">
        <f>Mass_2_2!GZ6</f>
        <v>0</v>
      </c>
      <c r="GH226" s="82">
        <f>Mass_2_2!HA6</f>
        <v>0</v>
      </c>
      <c r="GI226" s="82">
        <f>Mass_2_2!HB6</f>
        <v>0</v>
      </c>
      <c r="GJ226" s="82">
        <f>Mass_2_2!HC6</f>
        <v>0</v>
      </c>
      <c r="GK226" s="82">
        <f>Mass_2_2!HD6</f>
        <v>0</v>
      </c>
      <c r="GL226" s="82">
        <f>Mass_2_2!HE6</f>
        <v>0</v>
      </c>
      <c r="GM226" s="82">
        <f>Mass_2_2!HF6</f>
        <v>0</v>
      </c>
      <c r="GN226" s="82">
        <f>Mass_2_2!HG6</f>
        <v>0</v>
      </c>
      <c r="GO226" s="82">
        <f>Mass_2_2!HH6</f>
        <v>0</v>
      </c>
      <c r="GP226" s="82">
        <f>Mass_2_2!HI6</f>
        <v>0</v>
      </c>
      <c r="GQ226" s="82">
        <f>Mass_2_2!HJ6</f>
        <v>0</v>
      </c>
      <c r="GR226" s="82">
        <f>Mass_2_2!HK6</f>
        <v>0</v>
      </c>
      <c r="GS226" s="82">
        <f>Mass_2_2!HL6</f>
        <v>0</v>
      </c>
      <c r="GT226" s="82">
        <f>Mass_2_2!HM6</f>
        <v>0</v>
      </c>
      <c r="GU226" s="82">
        <f>Mass_2_2!HN6</f>
        <v>0</v>
      </c>
      <c r="GV226" s="82">
        <f>Mass_2_2!HO6</f>
        <v>0</v>
      </c>
      <c r="GW226" s="82">
        <f>Mass_2_2!HP6</f>
        <v>0</v>
      </c>
      <c r="GX226" s="82">
        <f>Mass_2_2!HQ6</f>
        <v>0</v>
      </c>
      <c r="GY226" s="82">
        <f>Mass_2_2!HR6</f>
        <v>0</v>
      </c>
      <c r="GZ226" s="82">
        <f>Mass_2_2!HS6</f>
        <v>0</v>
      </c>
      <c r="HA226" s="82">
        <f>Mass_2_2!HT6</f>
        <v>0</v>
      </c>
      <c r="HB226" s="82">
        <f>Mass_2_2!HU6</f>
        <v>0</v>
      </c>
      <c r="HC226" s="82">
        <f>Mass_2_2!HV6</f>
        <v>0</v>
      </c>
      <c r="HD226" s="82">
        <f>Mass_2_2!HW6</f>
        <v>0</v>
      </c>
      <c r="HE226" s="82">
        <f>Mass_2_2!HX6</f>
        <v>0</v>
      </c>
      <c r="HF226" s="82">
        <f>Mass_2_2!HY6</f>
        <v>0</v>
      </c>
      <c r="HG226" s="82">
        <f>Mass_2_2!HZ6</f>
        <v>0</v>
      </c>
      <c r="HH226" s="82">
        <f>Mass_2_2!IA6</f>
        <v>0</v>
      </c>
      <c r="HI226" s="82">
        <f>Mass_2_2!IB6</f>
        <v>0</v>
      </c>
      <c r="HJ226" s="82">
        <f>Mass_2_2!IC6</f>
        <v>0</v>
      </c>
      <c r="HK226" s="82">
        <f>Mass_2_2!ID6</f>
        <v>0</v>
      </c>
      <c r="HL226" s="82">
        <f>Mass_2_2!IE6</f>
        <v>0</v>
      </c>
      <c r="HM226" s="82">
        <f>Mass_2_2!IF6</f>
        <v>0</v>
      </c>
      <c r="HN226" s="82">
        <f>Mass_2_2!IG6</f>
        <v>0</v>
      </c>
      <c r="HO226" s="82">
        <f>Mass_2_2!IH6</f>
        <v>0</v>
      </c>
      <c r="HP226" s="82">
        <f>Mass_2_2!II6</f>
        <v>0</v>
      </c>
      <c r="HQ226" s="82">
        <f>Mass_2_2!IJ6</f>
        <v>0</v>
      </c>
      <c r="HR226" s="82">
        <f>Mass_2_2!IK6</f>
        <v>0</v>
      </c>
      <c r="HS226" s="82">
        <f>Mass_2_2!IL6</f>
        <v>0</v>
      </c>
      <c r="HT226" s="82">
        <f>Mass_2_2!IM6</f>
        <v>0</v>
      </c>
      <c r="HU226" s="82">
        <f>Mass_2_2!IN6</f>
        <v>0</v>
      </c>
      <c r="HV226" s="82">
        <f>Mass_2_2!IO6</f>
        <v>0</v>
      </c>
      <c r="HW226" s="82">
        <f>Mass_2_2!IP6</f>
        <v>0</v>
      </c>
      <c r="HX226" s="82">
        <f>Mass_2_2!IQ6</f>
        <v>0</v>
      </c>
      <c r="HY226" s="82">
        <f>Mass_2_2!IR6</f>
        <v>0</v>
      </c>
      <c r="HZ226" s="82">
        <f>Mass_2_2!IS6</f>
        <v>0</v>
      </c>
      <c r="IA226" s="82">
        <f>Mass_2_2!IT6</f>
        <v>0</v>
      </c>
      <c r="IB226" s="82">
        <f>Mass_2_2!IU6</f>
        <v>0</v>
      </c>
      <c r="IC226" s="82">
        <f>Mass_2_2!IV6</f>
        <v>0</v>
      </c>
      <c r="ID226" s="82">
        <f>Mass_2_2!IW6</f>
        <v>0</v>
      </c>
      <c r="IE226" s="82">
        <f>Mass_2_2!IX6</f>
        <v>0</v>
      </c>
      <c r="IF226" s="82">
        <f>Mass_2_2!IY6</f>
        <v>0</v>
      </c>
      <c r="IG226" s="82">
        <f>Mass_2_2!IZ6</f>
        <v>0</v>
      </c>
      <c r="IH226" s="82">
        <f>Mass_2_2!JA6</f>
        <v>0</v>
      </c>
      <c r="II226" s="82">
        <f>Mass_2_2!JB6</f>
        <v>0</v>
      </c>
      <c r="IJ226" s="82">
        <f>Mass_2_2!JC6</f>
        <v>0</v>
      </c>
      <c r="IK226" s="82">
        <f>Mass_2_2!JD6</f>
        <v>0</v>
      </c>
      <c r="IL226" s="82">
        <f>Mass_2_2!JE6</f>
        <v>0</v>
      </c>
      <c r="IM226" s="82">
        <f>Mass_2_2!JF6</f>
        <v>0</v>
      </c>
      <c r="IN226" s="82">
        <f>Mass_2_2!JG6</f>
        <v>0</v>
      </c>
      <c r="IO226" s="82">
        <f>Mass_2_2!JH6</f>
        <v>0</v>
      </c>
      <c r="IP226" s="82">
        <f>Mass_2_2!JI6</f>
        <v>0</v>
      </c>
      <c r="IQ226" s="82">
        <f>Mass_2_2!JJ6</f>
        <v>0</v>
      </c>
      <c r="IR226" s="82">
        <f>Mass_2_2!JK6</f>
        <v>0</v>
      </c>
      <c r="IS226" s="82">
        <f>Mass_2_2!JL6</f>
        <v>0</v>
      </c>
      <c r="IT226" s="82">
        <f>Mass_2_2!JM6</f>
        <v>0</v>
      </c>
      <c r="IU226" s="82">
        <f>Mass_2_2!JN6</f>
        <v>0</v>
      </c>
      <c r="IV226" s="82">
        <f>Mass_2_2!JO6</f>
        <v>0</v>
      </c>
      <c r="IW226" s="82">
        <f>Mass_2_2!JP6</f>
        <v>0</v>
      </c>
      <c r="IX226" s="82">
        <f>Mass_2_2!JQ6</f>
        <v>0</v>
      </c>
      <c r="IY226" s="82">
        <f>Mass_2_2!JR6</f>
        <v>0</v>
      </c>
      <c r="IZ226" s="82">
        <f>Mass_2_2!JS6</f>
        <v>0</v>
      </c>
      <c r="JA226" s="82">
        <f>Mass_2_2!JT6</f>
        <v>0</v>
      </c>
      <c r="JB226" s="82">
        <f>Mass_2_2!JU6</f>
        <v>0</v>
      </c>
      <c r="JC226" s="82">
        <f>Mass_2_2!JV6</f>
        <v>0</v>
      </c>
      <c r="JD226" s="82">
        <f>Mass_2_2!JW6</f>
        <v>0</v>
      </c>
      <c r="JE226" s="82">
        <f>Mass_2_2!JX6</f>
        <v>0</v>
      </c>
      <c r="JF226" s="82">
        <f>Mass_2_2!JY6</f>
        <v>0</v>
      </c>
      <c r="JG226" s="82">
        <f>Mass_2_2!JZ6</f>
        <v>0</v>
      </c>
      <c r="JH226" s="82">
        <f>Mass_2_2!KA6</f>
        <v>0</v>
      </c>
      <c r="JI226" s="82">
        <f>Mass_2_2!KB6</f>
        <v>0</v>
      </c>
      <c r="JJ226" s="82">
        <f>Mass_2_2!KC6</f>
        <v>0</v>
      </c>
      <c r="JK226" s="82">
        <f>Mass_2_2!KD6</f>
        <v>0</v>
      </c>
      <c r="JL226" s="82">
        <f>Mass_2_2!KE6</f>
        <v>0</v>
      </c>
      <c r="JM226" s="82">
        <f>Mass_2_2!KF6</f>
        <v>0</v>
      </c>
      <c r="JN226" s="82">
        <f>Mass_2_2!KG6</f>
        <v>0</v>
      </c>
      <c r="JO226" s="82">
        <f>Mass_2_2!KH6</f>
        <v>0</v>
      </c>
      <c r="JP226" s="82">
        <f>Mass_2_2!KI6</f>
        <v>0</v>
      </c>
      <c r="JQ226" s="82">
        <f>Mass_2_2!KJ6</f>
        <v>0</v>
      </c>
      <c r="JR226" s="82">
        <f>Mass_2_2!KK6</f>
        <v>0</v>
      </c>
      <c r="JS226" s="82">
        <f>Mass_2_2!KL6</f>
        <v>0</v>
      </c>
      <c r="JT226" s="82">
        <f>Mass_2_2!KM6</f>
        <v>0</v>
      </c>
      <c r="JU226" s="82">
        <f>Mass_2_2!KN6</f>
        <v>0</v>
      </c>
      <c r="JV226" s="82">
        <f>Mass_2_2!KO6</f>
        <v>0</v>
      </c>
      <c r="JW226" s="82">
        <f>Mass_2_2!KP6</f>
        <v>0</v>
      </c>
      <c r="JX226" s="82">
        <f>Mass_2_2!KQ6</f>
        <v>0</v>
      </c>
      <c r="JY226" s="82">
        <f>Mass_2_2!KR6</f>
        <v>0</v>
      </c>
      <c r="JZ226" s="82">
        <f>Mass_2_2!KS6</f>
        <v>0</v>
      </c>
      <c r="KA226" s="82">
        <f>Mass_2_2!KT6</f>
        <v>0</v>
      </c>
      <c r="KB226" s="82">
        <f>Mass_2_2!KU6</f>
        <v>0</v>
      </c>
      <c r="KC226" s="82">
        <f>Mass_2_2!KV6</f>
        <v>0</v>
      </c>
      <c r="KD226" s="82">
        <f>Mass_2_2!KW6</f>
        <v>0</v>
      </c>
      <c r="KE226" s="82">
        <f>Mass_2_2!KX6</f>
        <v>0</v>
      </c>
      <c r="KF226" s="82">
        <f>Mass_2_2!KY6</f>
        <v>0</v>
      </c>
      <c r="KG226" s="82">
        <f>Mass_2_2!KZ6</f>
        <v>0</v>
      </c>
      <c r="KH226" s="82">
        <f>Mass_2_2!LA6</f>
        <v>0</v>
      </c>
      <c r="KI226" s="82">
        <f>Mass_2_2!LB6</f>
        <v>0</v>
      </c>
      <c r="KJ226" s="82">
        <f>Mass_2_2!LC6</f>
        <v>0</v>
      </c>
      <c r="KK226" s="82">
        <f>Mass_2_2!LD6</f>
        <v>0</v>
      </c>
      <c r="KL226" s="82">
        <f>Mass_2_2!LE6</f>
        <v>0</v>
      </c>
      <c r="KM226" s="82">
        <f>Mass_2_2!LF6</f>
        <v>0</v>
      </c>
      <c r="KN226" s="82">
        <f>Mass_2_2!LG6</f>
        <v>0</v>
      </c>
      <c r="KO226" s="82">
        <f>Mass_2_2!LH6</f>
        <v>0</v>
      </c>
    </row>
    <row r="227" spans="2:301" ht="18" customHeight="1">
      <c r="B227" s="82">
        <f>Mass_2_2!U7</f>
        <v>0</v>
      </c>
      <c r="C227" s="82">
        <f>Mass_2_2!V7</f>
        <v>0</v>
      </c>
      <c r="D227" s="82">
        <f>Mass_2_2!W7</f>
        <v>0</v>
      </c>
      <c r="E227" s="82">
        <f>Mass_2_2!X7</f>
        <v>0</v>
      </c>
      <c r="F227" s="82">
        <f>Mass_2_2!Y7</f>
        <v>0</v>
      </c>
      <c r="G227" s="82">
        <f>Mass_2_2!Z7</f>
        <v>0</v>
      </c>
      <c r="H227" s="82">
        <f>Mass_2_2!AA7</f>
        <v>0</v>
      </c>
      <c r="I227" s="82">
        <f>Mass_2_2!AB7</f>
        <v>0</v>
      </c>
      <c r="J227" s="82">
        <f>Mass_2_2!AC7</f>
        <v>0</v>
      </c>
      <c r="K227" s="82">
        <f>Mass_2_2!AD7</f>
        <v>0</v>
      </c>
      <c r="L227" s="82">
        <f>Mass_2_2!AE7</f>
        <v>0</v>
      </c>
      <c r="M227" s="82">
        <f>Mass_2_2!AF7</f>
        <v>0</v>
      </c>
      <c r="N227" s="82">
        <f>Mass_2_2!AG7</f>
        <v>0</v>
      </c>
      <c r="O227" s="82">
        <f>Mass_2_2!AH7</f>
        <v>0</v>
      </c>
      <c r="P227" s="82">
        <f>Mass_2_2!AI7</f>
        <v>0</v>
      </c>
      <c r="Q227" s="82">
        <f>Mass_2_2!AJ7</f>
        <v>0</v>
      </c>
      <c r="R227" s="82">
        <f>Mass_2_2!AK7</f>
        <v>0</v>
      </c>
      <c r="S227" s="82">
        <f>Mass_2_2!AL7</f>
        <v>0</v>
      </c>
      <c r="T227" s="82">
        <f>Mass_2_2!AM7</f>
        <v>0</v>
      </c>
      <c r="U227" s="82">
        <f>Mass_2_2!AN7</f>
        <v>0</v>
      </c>
      <c r="V227" s="82">
        <f>Mass_2_2!AO7</f>
        <v>0</v>
      </c>
      <c r="W227" s="82">
        <f>Mass_2_2!AP7</f>
        <v>0</v>
      </c>
      <c r="X227" s="82">
        <f>Mass_2_2!AQ7</f>
        <v>0</v>
      </c>
      <c r="Y227" s="82">
        <f>Mass_2_2!AR7</f>
        <v>0</v>
      </c>
      <c r="Z227" s="82">
        <f>Mass_2_2!AS7</f>
        <v>0</v>
      </c>
      <c r="AA227" s="82">
        <f>Mass_2_2!AT7</f>
        <v>0</v>
      </c>
      <c r="AB227" s="82">
        <f>Mass_2_2!AU7</f>
        <v>0</v>
      </c>
      <c r="AC227" s="82">
        <f>Mass_2_2!AV7</f>
        <v>0</v>
      </c>
      <c r="AD227" s="82">
        <f>Mass_2_2!AW7</f>
        <v>0</v>
      </c>
      <c r="AE227" s="82">
        <f>Mass_2_2!AX7</f>
        <v>0</v>
      </c>
      <c r="AF227" s="82">
        <f>Mass_2_2!AY7</f>
        <v>0</v>
      </c>
      <c r="AG227" s="82">
        <f>Mass_2_2!AZ7</f>
        <v>0</v>
      </c>
      <c r="AH227" s="82">
        <f>Mass_2_2!BA7</f>
        <v>0</v>
      </c>
      <c r="AI227" s="82">
        <f>Mass_2_2!BB7</f>
        <v>0</v>
      </c>
      <c r="AJ227" s="82">
        <f>Mass_2_2!BC7</f>
        <v>0</v>
      </c>
      <c r="AK227" s="82">
        <f>Mass_2_2!BD7</f>
        <v>0</v>
      </c>
      <c r="AL227" s="82">
        <f>Mass_2_2!BE7</f>
        <v>0</v>
      </c>
      <c r="AM227" s="82">
        <f>Mass_2_2!BF7</f>
        <v>0</v>
      </c>
      <c r="AN227" s="82">
        <f>Mass_2_2!BG7</f>
        <v>0</v>
      </c>
      <c r="AO227" s="82">
        <f>Mass_2_2!BH7</f>
        <v>0</v>
      </c>
      <c r="AP227" s="82">
        <f>Mass_2_2!BI7</f>
        <v>0</v>
      </c>
      <c r="AQ227" s="82">
        <f>Mass_2_2!BJ7</f>
        <v>0</v>
      </c>
      <c r="AR227" s="82">
        <f>Mass_2_2!BK7</f>
        <v>0</v>
      </c>
      <c r="AS227" s="82">
        <f>Mass_2_2!BL7</f>
        <v>0</v>
      </c>
      <c r="AT227" s="82">
        <f>Mass_2_2!BM7</f>
        <v>0</v>
      </c>
      <c r="AU227" s="82">
        <f>Mass_2_2!BN7</f>
        <v>0</v>
      </c>
      <c r="AV227" s="82">
        <f>Mass_2_2!BO7</f>
        <v>0</v>
      </c>
      <c r="AW227" s="82">
        <f>Mass_2_2!BP7</f>
        <v>0</v>
      </c>
      <c r="AX227" s="82">
        <f>Mass_2_2!BQ7</f>
        <v>0</v>
      </c>
      <c r="AY227" s="82">
        <f>Mass_2_2!BR7</f>
        <v>0</v>
      </c>
      <c r="AZ227" s="82">
        <f>Mass_2_2!BS7</f>
        <v>0</v>
      </c>
      <c r="BA227" s="82">
        <f>Mass_2_2!BT7</f>
        <v>0</v>
      </c>
      <c r="BB227" s="82">
        <f>Mass_2_2!BU7</f>
        <v>0</v>
      </c>
      <c r="BC227" s="82">
        <f>Mass_2_2!BV7</f>
        <v>0</v>
      </c>
      <c r="BD227" s="82">
        <f>Mass_2_2!BW7</f>
        <v>0</v>
      </c>
      <c r="BE227" s="82">
        <f>Mass_2_2!BX7</f>
        <v>0</v>
      </c>
      <c r="BF227" s="82">
        <f>Mass_2_2!BY7</f>
        <v>0</v>
      </c>
      <c r="BG227" s="82">
        <f>Mass_2_2!BZ7</f>
        <v>0</v>
      </c>
      <c r="BH227" s="82">
        <f>Mass_2_2!CA7</f>
        <v>0</v>
      </c>
      <c r="BI227" s="82">
        <f>Mass_2_2!CB7</f>
        <v>0</v>
      </c>
      <c r="BJ227" s="82">
        <f>Mass_2_2!CC7</f>
        <v>0</v>
      </c>
      <c r="BK227" s="82">
        <f>Mass_2_2!CD7</f>
        <v>0</v>
      </c>
      <c r="BL227" s="82">
        <f>Mass_2_2!CE7</f>
        <v>0</v>
      </c>
      <c r="BM227" s="82">
        <f>Mass_2_2!CF7</f>
        <v>0</v>
      </c>
      <c r="BN227" s="82">
        <f>Mass_2_2!CG7</f>
        <v>0</v>
      </c>
      <c r="BO227" s="82">
        <f>Mass_2_2!CH7</f>
        <v>0</v>
      </c>
      <c r="BP227" s="82">
        <f>Mass_2_2!CI7</f>
        <v>0</v>
      </c>
      <c r="BQ227" s="82">
        <f>Mass_2_2!CJ7</f>
        <v>0</v>
      </c>
      <c r="BR227" s="82">
        <f>Mass_2_2!CK7</f>
        <v>0</v>
      </c>
      <c r="BS227" s="82">
        <f>Mass_2_2!CL7</f>
        <v>0</v>
      </c>
      <c r="BT227" s="82">
        <f>Mass_2_2!CM7</f>
        <v>0</v>
      </c>
      <c r="BU227" s="82">
        <f>Mass_2_2!CN7</f>
        <v>0</v>
      </c>
      <c r="BV227" s="82">
        <f>Mass_2_2!CO7</f>
        <v>0</v>
      </c>
      <c r="BW227" s="82">
        <f>Mass_2_2!CP7</f>
        <v>0</v>
      </c>
      <c r="BX227" s="82">
        <f>Mass_2_2!CQ7</f>
        <v>0</v>
      </c>
      <c r="BY227" s="82">
        <f>Mass_2_2!CR7</f>
        <v>0</v>
      </c>
      <c r="BZ227" s="82">
        <f>Mass_2_2!CS7</f>
        <v>0</v>
      </c>
      <c r="CA227" s="82">
        <f>Mass_2_2!CT7</f>
        <v>0</v>
      </c>
      <c r="CB227" s="82">
        <f>Mass_2_2!CU7</f>
        <v>0</v>
      </c>
      <c r="CC227" s="82">
        <f>Mass_2_2!CV7</f>
        <v>0</v>
      </c>
      <c r="CD227" s="82">
        <f>Mass_2_2!CW7</f>
        <v>0</v>
      </c>
      <c r="CE227" s="82">
        <f>Mass_2_2!CX7</f>
        <v>0</v>
      </c>
      <c r="CF227" s="82">
        <f>Mass_2_2!CY7</f>
        <v>0</v>
      </c>
      <c r="CG227" s="82">
        <f>Mass_2_2!CZ7</f>
        <v>0</v>
      </c>
      <c r="CH227" s="82">
        <f>Mass_2_2!DA7</f>
        <v>0</v>
      </c>
      <c r="CI227" s="82">
        <f>Mass_2_2!DB7</f>
        <v>0</v>
      </c>
      <c r="CJ227" s="82">
        <f>Mass_2_2!DC7</f>
        <v>0</v>
      </c>
      <c r="CK227" s="82">
        <f>Mass_2_2!DD7</f>
        <v>0</v>
      </c>
      <c r="CL227" s="82">
        <f>Mass_2_2!DE7</f>
        <v>0</v>
      </c>
      <c r="CM227" s="82">
        <f>Mass_2_2!DF7</f>
        <v>0</v>
      </c>
      <c r="CN227" s="82">
        <f>Mass_2_2!DG7</f>
        <v>0</v>
      </c>
      <c r="CO227" s="82">
        <f>Mass_2_2!DH7</f>
        <v>0</v>
      </c>
      <c r="CP227" s="82">
        <f>Mass_2_2!DI7</f>
        <v>0</v>
      </c>
      <c r="CQ227" s="82">
        <f>Mass_2_2!DJ7</f>
        <v>0</v>
      </c>
      <c r="CR227" s="82">
        <f>Mass_2_2!DK7</f>
        <v>0</v>
      </c>
      <c r="CS227" s="82">
        <f>Mass_2_2!DL7</f>
        <v>0</v>
      </c>
      <c r="CT227" s="82">
        <f>Mass_2_2!DM7</f>
        <v>0</v>
      </c>
      <c r="CU227" s="82">
        <f>Mass_2_2!DN7</f>
        <v>0</v>
      </c>
      <c r="CV227" s="82">
        <f>Mass_2_2!DO7</f>
        <v>0</v>
      </c>
      <c r="CW227" s="82">
        <f>Mass_2_2!DP7</f>
        <v>0</v>
      </c>
      <c r="CX227" s="82">
        <f>Mass_2_2!DQ7</f>
        <v>0</v>
      </c>
      <c r="CY227" s="82">
        <f>Mass_2_2!DR7</f>
        <v>0</v>
      </c>
      <c r="CZ227" s="82">
        <f>Mass_2_2!DS7</f>
        <v>0</v>
      </c>
      <c r="DA227" s="82">
        <f>Mass_2_2!DT7</f>
        <v>0</v>
      </c>
      <c r="DB227" s="82">
        <f>Mass_2_2!DU7</f>
        <v>0</v>
      </c>
      <c r="DC227" s="82">
        <f>Mass_2_2!DV7</f>
        <v>0</v>
      </c>
      <c r="DD227" s="82">
        <f>Mass_2_2!DW7</f>
        <v>0</v>
      </c>
      <c r="DE227" s="82">
        <f>Mass_2_2!DX7</f>
        <v>0</v>
      </c>
      <c r="DF227" s="82">
        <f>Mass_2_2!DY7</f>
        <v>0</v>
      </c>
      <c r="DG227" s="82">
        <f>Mass_2_2!DZ7</f>
        <v>0</v>
      </c>
      <c r="DH227" s="82">
        <f>Mass_2_2!EA7</f>
        <v>0</v>
      </c>
      <c r="DI227" s="82">
        <f>Mass_2_2!EB7</f>
        <v>0</v>
      </c>
      <c r="DJ227" s="82">
        <f>Mass_2_2!EC7</f>
        <v>0</v>
      </c>
      <c r="DK227" s="82">
        <f>Mass_2_2!ED7</f>
        <v>0</v>
      </c>
      <c r="DL227" s="82">
        <f>Mass_2_2!EE7</f>
        <v>0</v>
      </c>
      <c r="DM227" s="82">
        <f>Mass_2_2!EF7</f>
        <v>0</v>
      </c>
      <c r="DN227" s="82">
        <f>Mass_2_2!EG7</f>
        <v>0</v>
      </c>
      <c r="DO227" s="82">
        <f>Mass_2_2!EH7</f>
        <v>0</v>
      </c>
      <c r="DP227" s="82">
        <f>Mass_2_2!EI7</f>
        <v>0</v>
      </c>
      <c r="DQ227" s="82">
        <f>Mass_2_2!EJ7</f>
        <v>0</v>
      </c>
      <c r="DR227" s="82">
        <f>Mass_2_2!EK7</f>
        <v>0</v>
      </c>
      <c r="DS227" s="82">
        <f>Mass_2_2!EL7</f>
        <v>0</v>
      </c>
      <c r="DT227" s="82">
        <f>Mass_2_2!EM7</f>
        <v>0</v>
      </c>
      <c r="DU227" s="82">
        <f>Mass_2_2!EN7</f>
        <v>0</v>
      </c>
      <c r="DV227" s="82">
        <f>Mass_2_2!EO7</f>
        <v>0</v>
      </c>
      <c r="DW227" s="82">
        <f>Mass_2_2!EP7</f>
        <v>0</v>
      </c>
      <c r="DX227" s="82">
        <f>Mass_2_2!EQ7</f>
        <v>0</v>
      </c>
      <c r="DY227" s="82">
        <f>Mass_2_2!ER7</f>
        <v>0</v>
      </c>
      <c r="DZ227" s="82">
        <f>Mass_2_2!ES7</f>
        <v>0</v>
      </c>
      <c r="EA227" s="82">
        <f>Mass_2_2!ET7</f>
        <v>0</v>
      </c>
      <c r="EB227" s="82">
        <f>Mass_2_2!EU7</f>
        <v>0</v>
      </c>
      <c r="EC227" s="82">
        <f>Mass_2_2!EV7</f>
        <v>0</v>
      </c>
      <c r="ED227" s="82">
        <f>Mass_2_2!EW7</f>
        <v>0</v>
      </c>
      <c r="EE227" s="82">
        <f>Mass_2_2!EX7</f>
        <v>0</v>
      </c>
      <c r="EF227" s="82">
        <f>Mass_2_2!EY7</f>
        <v>0</v>
      </c>
      <c r="EG227" s="82">
        <f>Mass_2_2!EZ7</f>
        <v>0</v>
      </c>
      <c r="EH227" s="82">
        <f>Mass_2_2!FA7</f>
        <v>0</v>
      </c>
      <c r="EI227" s="82">
        <f>Mass_2_2!FB7</f>
        <v>0</v>
      </c>
      <c r="EJ227" s="82">
        <f>Mass_2_2!FC7</f>
        <v>0</v>
      </c>
      <c r="EK227" s="82">
        <f>Mass_2_2!FD7</f>
        <v>0</v>
      </c>
      <c r="EL227" s="82">
        <f>Mass_2_2!FE7</f>
        <v>0</v>
      </c>
      <c r="EM227" s="82">
        <f>Mass_2_2!FF7</f>
        <v>0</v>
      </c>
      <c r="EN227" s="82">
        <f>Mass_2_2!FG7</f>
        <v>0</v>
      </c>
      <c r="EO227" s="82">
        <f>Mass_2_2!FH7</f>
        <v>0</v>
      </c>
      <c r="EP227" s="82">
        <f>Mass_2_2!FI7</f>
        <v>0</v>
      </c>
      <c r="EQ227" s="82">
        <f>Mass_2_2!FJ7</f>
        <v>0</v>
      </c>
      <c r="ER227" s="82">
        <f>Mass_2_2!FK7</f>
        <v>0</v>
      </c>
      <c r="ES227" s="82">
        <f>Mass_2_2!FL7</f>
        <v>0</v>
      </c>
      <c r="ET227" s="82">
        <f>Mass_2_2!FM7</f>
        <v>0</v>
      </c>
      <c r="EU227" s="82">
        <f>Mass_2_2!FN7</f>
        <v>0</v>
      </c>
      <c r="EV227" s="82">
        <f>Mass_2_2!FO7</f>
        <v>0</v>
      </c>
      <c r="EW227" s="82">
        <f>Mass_2_2!FP7</f>
        <v>0</v>
      </c>
      <c r="EX227" s="82">
        <f>Mass_2_2!FQ7</f>
        <v>0</v>
      </c>
      <c r="EY227" s="82">
        <f>Mass_2_2!FR7</f>
        <v>0</v>
      </c>
      <c r="EZ227" s="82">
        <f>Mass_2_2!FS7</f>
        <v>0</v>
      </c>
      <c r="FA227" s="82">
        <f>Mass_2_2!FT7</f>
        <v>0</v>
      </c>
      <c r="FB227" s="82">
        <f>Mass_2_2!FU7</f>
        <v>0</v>
      </c>
      <c r="FC227" s="82">
        <f>Mass_2_2!FV7</f>
        <v>0</v>
      </c>
      <c r="FD227" s="82">
        <f>Mass_2_2!FW7</f>
        <v>0</v>
      </c>
      <c r="FE227" s="82">
        <f>Mass_2_2!FX7</f>
        <v>0</v>
      </c>
      <c r="FF227" s="82">
        <f>Mass_2_2!FY7</f>
        <v>0</v>
      </c>
      <c r="FG227" s="82">
        <f>Mass_2_2!FZ7</f>
        <v>0</v>
      </c>
      <c r="FH227" s="82">
        <f>Mass_2_2!GA7</f>
        <v>0</v>
      </c>
      <c r="FI227" s="82">
        <f>Mass_2_2!GB7</f>
        <v>0</v>
      </c>
      <c r="FJ227" s="82">
        <f>Mass_2_2!GC7</f>
        <v>0</v>
      </c>
      <c r="FK227" s="82">
        <f>Mass_2_2!GD7</f>
        <v>0</v>
      </c>
      <c r="FL227" s="82">
        <f>Mass_2_2!GE7</f>
        <v>0</v>
      </c>
      <c r="FM227" s="82">
        <f>Mass_2_2!GF7</f>
        <v>0</v>
      </c>
      <c r="FN227" s="82">
        <f>Mass_2_2!GG7</f>
        <v>0</v>
      </c>
      <c r="FO227" s="82">
        <f>Mass_2_2!GH7</f>
        <v>0</v>
      </c>
      <c r="FP227" s="82">
        <f>Mass_2_2!GI7</f>
        <v>0</v>
      </c>
      <c r="FQ227" s="82">
        <f>Mass_2_2!GJ7</f>
        <v>0</v>
      </c>
      <c r="FR227" s="82">
        <f>Mass_2_2!GK7</f>
        <v>0</v>
      </c>
      <c r="FS227" s="82">
        <f>Mass_2_2!GL7</f>
        <v>0</v>
      </c>
      <c r="FT227" s="82">
        <f>Mass_2_2!GM7</f>
        <v>0</v>
      </c>
      <c r="FU227" s="82">
        <f>Mass_2_2!GN7</f>
        <v>0</v>
      </c>
      <c r="FV227" s="82">
        <f>Mass_2_2!GO7</f>
        <v>0</v>
      </c>
      <c r="FW227" s="82">
        <f>Mass_2_2!GP7</f>
        <v>0</v>
      </c>
      <c r="FX227" s="82">
        <f>Mass_2_2!GQ7</f>
        <v>0</v>
      </c>
      <c r="FY227" s="82">
        <f>Mass_2_2!GR7</f>
        <v>0</v>
      </c>
      <c r="FZ227" s="82">
        <f>Mass_2_2!GS7</f>
        <v>0</v>
      </c>
      <c r="GA227" s="82">
        <f>Mass_2_2!GT7</f>
        <v>0</v>
      </c>
      <c r="GB227" s="82">
        <f>Mass_2_2!GU7</f>
        <v>0</v>
      </c>
      <c r="GC227" s="82">
        <f>Mass_2_2!GV7</f>
        <v>0</v>
      </c>
      <c r="GD227" s="82">
        <f>Mass_2_2!GW7</f>
        <v>0</v>
      </c>
      <c r="GE227" s="82">
        <f>Mass_2_2!GX7</f>
        <v>0</v>
      </c>
      <c r="GF227" s="82">
        <f>Mass_2_2!GY7</f>
        <v>0</v>
      </c>
      <c r="GG227" s="82">
        <f>Mass_2_2!GZ7</f>
        <v>0</v>
      </c>
      <c r="GH227" s="82">
        <f>Mass_2_2!HA7</f>
        <v>0</v>
      </c>
      <c r="GI227" s="82">
        <f>Mass_2_2!HB7</f>
        <v>0</v>
      </c>
      <c r="GJ227" s="82">
        <f>Mass_2_2!HC7</f>
        <v>0</v>
      </c>
      <c r="GK227" s="82">
        <f>Mass_2_2!HD7</f>
        <v>0</v>
      </c>
      <c r="GL227" s="82">
        <f>Mass_2_2!HE7</f>
        <v>0</v>
      </c>
      <c r="GM227" s="82">
        <f>Mass_2_2!HF7</f>
        <v>0</v>
      </c>
      <c r="GN227" s="82">
        <f>Mass_2_2!HG7</f>
        <v>0</v>
      </c>
      <c r="GO227" s="82">
        <f>Mass_2_2!HH7</f>
        <v>0</v>
      </c>
      <c r="GP227" s="82">
        <f>Mass_2_2!HI7</f>
        <v>0</v>
      </c>
      <c r="GQ227" s="82">
        <f>Mass_2_2!HJ7</f>
        <v>0</v>
      </c>
      <c r="GR227" s="82">
        <f>Mass_2_2!HK7</f>
        <v>0</v>
      </c>
      <c r="GS227" s="82">
        <f>Mass_2_2!HL7</f>
        <v>0</v>
      </c>
      <c r="GT227" s="82">
        <f>Mass_2_2!HM7</f>
        <v>0</v>
      </c>
      <c r="GU227" s="82">
        <f>Mass_2_2!HN7</f>
        <v>0</v>
      </c>
      <c r="GV227" s="82">
        <f>Mass_2_2!HO7</f>
        <v>0</v>
      </c>
      <c r="GW227" s="82">
        <f>Mass_2_2!HP7</f>
        <v>0</v>
      </c>
      <c r="GX227" s="82">
        <f>Mass_2_2!HQ7</f>
        <v>0</v>
      </c>
      <c r="GY227" s="82">
        <f>Mass_2_2!HR7</f>
        <v>0</v>
      </c>
      <c r="GZ227" s="82">
        <f>Mass_2_2!HS7</f>
        <v>0</v>
      </c>
      <c r="HA227" s="82">
        <f>Mass_2_2!HT7</f>
        <v>0</v>
      </c>
      <c r="HB227" s="82">
        <f>Mass_2_2!HU7</f>
        <v>0</v>
      </c>
      <c r="HC227" s="82">
        <f>Mass_2_2!HV7</f>
        <v>0</v>
      </c>
      <c r="HD227" s="82">
        <f>Mass_2_2!HW7</f>
        <v>0</v>
      </c>
      <c r="HE227" s="82">
        <f>Mass_2_2!HX7</f>
        <v>0</v>
      </c>
      <c r="HF227" s="82">
        <f>Mass_2_2!HY7</f>
        <v>0</v>
      </c>
      <c r="HG227" s="82">
        <f>Mass_2_2!HZ7</f>
        <v>0</v>
      </c>
      <c r="HH227" s="82">
        <f>Mass_2_2!IA7</f>
        <v>0</v>
      </c>
      <c r="HI227" s="82">
        <f>Mass_2_2!IB7</f>
        <v>0</v>
      </c>
      <c r="HJ227" s="82">
        <f>Mass_2_2!IC7</f>
        <v>0</v>
      </c>
      <c r="HK227" s="82">
        <f>Mass_2_2!ID7</f>
        <v>0</v>
      </c>
      <c r="HL227" s="82">
        <f>Mass_2_2!IE7</f>
        <v>0</v>
      </c>
      <c r="HM227" s="82">
        <f>Mass_2_2!IF7</f>
        <v>0</v>
      </c>
      <c r="HN227" s="82">
        <f>Mass_2_2!IG7</f>
        <v>0</v>
      </c>
      <c r="HO227" s="82">
        <f>Mass_2_2!IH7</f>
        <v>0</v>
      </c>
      <c r="HP227" s="82">
        <f>Mass_2_2!II7</f>
        <v>0</v>
      </c>
      <c r="HQ227" s="82">
        <f>Mass_2_2!IJ7</f>
        <v>0</v>
      </c>
      <c r="HR227" s="82">
        <f>Mass_2_2!IK7</f>
        <v>0</v>
      </c>
      <c r="HS227" s="82">
        <f>Mass_2_2!IL7</f>
        <v>0</v>
      </c>
      <c r="HT227" s="82">
        <f>Mass_2_2!IM7</f>
        <v>0</v>
      </c>
      <c r="HU227" s="82">
        <f>Mass_2_2!IN7</f>
        <v>0</v>
      </c>
      <c r="HV227" s="82">
        <f>Mass_2_2!IO7</f>
        <v>0</v>
      </c>
      <c r="HW227" s="82">
        <f>Mass_2_2!IP7</f>
        <v>0</v>
      </c>
      <c r="HX227" s="82">
        <f>Mass_2_2!IQ7</f>
        <v>0</v>
      </c>
      <c r="HY227" s="82">
        <f>Mass_2_2!IR7</f>
        <v>0</v>
      </c>
      <c r="HZ227" s="82">
        <f>Mass_2_2!IS7</f>
        <v>0</v>
      </c>
      <c r="IA227" s="82">
        <f>Mass_2_2!IT7</f>
        <v>0</v>
      </c>
      <c r="IB227" s="82">
        <f>Mass_2_2!IU7</f>
        <v>0</v>
      </c>
      <c r="IC227" s="82">
        <f>Mass_2_2!IV7</f>
        <v>0</v>
      </c>
      <c r="ID227" s="82">
        <f>Mass_2_2!IW7</f>
        <v>0</v>
      </c>
      <c r="IE227" s="82">
        <f>Mass_2_2!IX7</f>
        <v>0</v>
      </c>
      <c r="IF227" s="82">
        <f>Mass_2_2!IY7</f>
        <v>0</v>
      </c>
      <c r="IG227" s="82">
        <f>Mass_2_2!IZ7</f>
        <v>0</v>
      </c>
      <c r="IH227" s="82">
        <f>Mass_2_2!JA7</f>
        <v>0</v>
      </c>
      <c r="II227" s="82">
        <f>Mass_2_2!JB7</f>
        <v>0</v>
      </c>
      <c r="IJ227" s="82">
        <f>Mass_2_2!JC7</f>
        <v>0</v>
      </c>
      <c r="IK227" s="82">
        <f>Mass_2_2!JD7</f>
        <v>0</v>
      </c>
      <c r="IL227" s="82">
        <f>Mass_2_2!JE7</f>
        <v>0</v>
      </c>
      <c r="IM227" s="82">
        <f>Mass_2_2!JF7</f>
        <v>0</v>
      </c>
      <c r="IN227" s="82">
        <f>Mass_2_2!JG7</f>
        <v>0</v>
      </c>
      <c r="IO227" s="82">
        <f>Mass_2_2!JH7</f>
        <v>0</v>
      </c>
      <c r="IP227" s="82">
        <f>Mass_2_2!JI7</f>
        <v>0</v>
      </c>
      <c r="IQ227" s="82">
        <f>Mass_2_2!JJ7</f>
        <v>0</v>
      </c>
      <c r="IR227" s="82">
        <f>Mass_2_2!JK7</f>
        <v>0</v>
      </c>
      <c r="IS227" s="82">
        <f>Mass_2_2!JL7</f>
        <v>0</v>
      </c>
      <c r="IT227" s="82">
        <f>Mass_2_2!JM7</f>
        <v>0</v>
      </c>
      <c r="IU227" s="82">
        <f>Mass_2_2!JN7</f>
        <v>0</v>
      </c>
      <c r="IV227" s="82">
        <f>Mass_2_2!JO7</f>
        <v>0</v>
      </c>
      <c r="IW227" s="82">
        <f>Mass_2_2!JP7</f>
        <v>0</v>
      </c>
      <c r="IX227" s="82">
        <f>Mass_2_2!JQ7</f>
        <v>0</v>
      </c>
      <c r="IY227" s="82">
        <f>Mass_2_2!JR7</f>
        <v>0</v>
      </c>
      <c r="IZ227" s="82">
        <f>Mass_2_2!JS7</f>
        <v>0</v>
      </c>
      <c r="JA227" s="82">
        <f>Mass_2_2!JT7</f>
        <v>0</v>
      </c>
      <c r="JB227" s="82">
        <f>Mass_2_2!JU7</f>
        <v>0</v>
      </c>
      <c r="JC227" s="82">
        <f>Mass_2_2!JV7</f>
        <v>0</v>
      </c>
      <c r="JD227" s="82">
        <f>Mass_2_2!JW7</f>
        <v>0</v>
      </c>
      <c r="JE227" s="82">
        <f>Mass_2_2!JX7</f>
        <v>0</v>
      </c>
      <c r="JF227" s="82">
        <f>Mass_2_2!JY7</f>
        <v>0</v>
      </c>
      <c r="JG227" s="82">
        <f>Mass_2_2!JZ7</f>
        <v>0</v>
      </c>
      <c r="JH227" s="82">
        <f>Mass_2_2!KA7</f>
        <v>0</v>
      </c>
      <c r="JI227" s="82">
        <f>Mass_2_2!KB7</f>
        <v>0</v>
      </c>
      <c r="JJ227" s="82">
        <f>Mass_2_2!KC7</f>
        <v>0</v>
      </c>
      <c r="JK227" s="82">
        <f>Mass_2_2!KD7</f>
        <v>0</v>
      </c>
      <c r="JL227" s="82">
        <f>Mass_2_2!KE7</f>
        <v>0</v>
      </c>
      <c r="JM227" s="82">
        <f>Mass_2_2!KF7</f>
        <v>0</v>
      </c>
      <c r="JN227" s="82">
        <f>Mass_2_2!KG7</f>
        <v>0</v>
      </c>
      <c r="JO227" s="82">
        <f>Mass_2_2!KH7</f>
        <v>0</v>
      </c>
      <c r="JP227" s="82">
        <f>Mass_2_2!KI7</f>
        <v>0</v>
      </c>
      <c r="JQ227" s="82">
        <f>Mass_2_2!KJ7</f>
        <v>0</v>
      </c>
      <c r="JR227" s="82">
        <f>Mass_2_2!KK7</f>
        <v>0</v>
      </c>
      <c r="JS227" s="82">
        <f>Mass_2_2!KL7</f>
        <v>0</v>
      </c>
      <c r="JT227" s="82">
        <f>Mass_2_2!KM7</f>
        <v>0</v>
      </c>
      <c r="JU227" s="82">
        <f>Mass_2_2!KN7</f>
        <v>0</v>
      </c>
      <c r="JV227" s="82">
        <f>Mass_2_2!KO7</f>
        <v>0</v>
      </c>
      <c r="JW227" s="82">
        <f>Mass_2_2!KP7</f>
        <v>0</v>
      </c>
      <c r="JX227" s="82">
        <f>Mass_2_2!KQ7</f>
        <v>0</v>
      </c>
      <c r="JY227" s="82">
        <f>Mass_2_2!KR7</f>
        <v>0</v>
      </c>
      <c r="JZ227" s="82">
        <f>Mass_2_2!KS7</f>
        <v>0</v>
      </c>
      <c r="KA227" s="82">
        <f>Mass_2_2!KT7</f>
        <v>0</v>
      </c>
      <c r="KB227" s="82">
        <f>Mass_2_2!KU7</f>
        <v>0</v>
      </c>
      <c r="KC227" s="82">
        <f>Mass_2_2!KV7</f>
        <v>0</v>
      </c>
      <c r="KD227" s="82">
        <f>Mass_2_2!KW7</f>
        <v>0</v>
      </c>
      <c r="KE227" s="82">
        <f>Mass_2_2!KX7</f>
        <v>0</v>
      </c>
      <c r="KF227" s="82">
        <f>Mass_2_2!KY7</f>
        <v>0</v>
      </c>
      <c r="KG227" s="82">
        <f>Mass_2_2!KZ7</f>
        <v>0</v>
      </c>
      <c r="KH227" s="82">
        <f>Mass_2_2!LA7</f>
        <v>0</v>
      </c>
      <c r="KI227" s="82">
        <f>Mass_2_2!LB7</f>
        <v>0</v>
      </c>
      <c r="KJ227" s="82">
        <f>Mass_2_2!LC7</f>
        <v>0</v>
      </c>
      <c r="KK227" s="82">
        <f>Mass_2_2!LD7</f>
        <v>0</v>
      </c>
      <c r="KL227" s="82">
        <f>Mass_2_2!LE7</f>
        <v>0</v>
      </c>
      <c r="KM227" s="82">
        <f>Mass_2_2!LF7</f>
        <v>0</v>
      </c>
      <c r="KN227" s="82">
        <f>Mass_2_2!LG7</f>
        <v>0</v>
      </c>
      <c r="KO227" s="82">
        <f>Mass_2_2!LH7</f>
        <v>0</v>
      </c>
    </row>
    <row r="228" spans="2:301" ht="18" customHeight="1">
      <c r="B228" s="82">
        <f>Mass_2_2!U8</f>
        <v>0</v>
      </c>
      <c r="C228" s="82">
        <f>Mass_2_2!V8</f>
        <v>0</v>
      </c>
      <c r="D228" s="82">
        <f>Mass_2_2!W8</f>
        <v>0</v>
      </c>
      <c r="E228" s="82">
        <f>Mass_2_2!X8</f>
        <v>0</v>
      </c>
      <c r="F228" s="82">
        <f>Mass_2_2!Y8</f>
        <v>0</v>
      </c>
      <c r="G228" s="82">
        <f>Mass_2_2!Z8</f>
        <v>0</v>
      </c>
      <c r="H228" s="82">
        <f>Mass_2_2!AA8</f>
        <v>0</v>
      </c>
      <c r="I228" s="82">
        <f>Mass_2_2!AB8</f>
        <v>0</v>
      </c>
      <c r="J228" s="82">
        <f>Mass_2_2!AC8</f>
        <v>0</v>
      </c>
      <c r="K228" s="82">
        <f>Mass_2_2!AD8</f>
        <v>0</v>
      </c>
      <c r="L228" s="82">
        <f>Mass_2_2!AE8</f>
        <v>0</v>
      </c>
      <c r="M228" s="82">
        <f>Mass_2_2!AF8</f>
        <v>0</v>
      </c>
      <c r="N228" s="82">
        <f>Mass_2_2!AG8</f>
        <v>0</v>
      </c>
      <c r="O228" s="82">
        <f>Mass_2_2!AH8</f>
        <v>0</v>
      </c>
      <c r="P228" s="82">
        <f>Mass_2_2!AI8</f>
        <v>0</v>
      </c>
      <c r="Q228" s="82">
        <f>Mass_2_2!AJ8</f>
        <v>0</v>
      </c>
      <c r="R228" s="82">
        <f>Mass_2_2!AK8</f>
        <v>0</v>
      </c>
      <c r="S228" s="82">
        <f>Mass_2_2!AL8</f>
        <v>0</v>
      </c>
      <c r="T228" s="82">
        <f>Mass_2_2!AM8</f>
        <v>0</v>
      </c>
      <c r="U228" s="82">
        <f>Mass_2_2!AN8</f>
        <v>0</v>
      </c>
      <c r="V228" s="82">
        <f>Mass_2_2!AO8</f>
        <v>0</v>
      </c>
      <c r="W228" s="82">
        <f>Mass_2_2!AP8</f>
        <v>0</v>
      </c>
      <c r="X228" s="82">
        <f>Mass_2_2!AQ8</f>
        <v>0</v>
      </c>
      <c r="Y228" s="82">
        <f>Mass_2_2!AR8</f>
        <v>0</v>
      </c>
      <c r="Z228" s="82">
        <f>Mass_2_2!AS8</f>
        <v>0</v>
      </c>
      <c r="AA228" s="82">
        <f>Mass_2_2!AT8</f>
        <v>0</v>
      </c>
      <c r="AB228" s="82">
        <f>Mass_2_2!AU8</f>
        <v>0</v>
      </c>
      <c r="AC228" s="82">
        <f>Mass_2_2!AV8</f>
        <v>0</v>
      </c>
      <c r="AD228" s="82">
        <f>Mass_2_2!AW8</f>
        <v>0</v>
      </c>
      <c r="AE228" s="82">
        <f>Mass_2_2!AX8</f>
        <v>0</v>
      </c>
      <c r="AF228" s="82">
        <f>Mass_2_2!AY8</f>
        <v>0</v>
      </c>
      <c r="AG228" s="82">
        <f>Mass_2_2!AZ8</f>
        <v>0</v>
      </c>
      <c r="AH228" s="82">
        <f>Mass_2_2!BA8</f>
        <v>0</v>
      </c>
      <c r="AI228" s="82">
        <f>Mass_2_2!BB8</f>
        <v>0</v>
      </c>
      <c r="AJ228" s="82">
        <f>Mass_2_2!BC8</f>
        <v>0</v>
      </c>
      <c r="AK228" s="82">
        <f>Mass_2_2!BD8</f>
        <v>0</v>
      </c>
      <c r="AL228" s="82">
        <f>Mass_2_2!BE8</f>
        <v>0</v>
      </c>
      <c r="AM228" s="82">
        <f>Mass_2_2!BF8</f>
        <v>0</v>
      </c>
      <c r="AN228" s="82">
        <f>Mass_2_2!BG8</f>
        <v>0</v>
      </c>
      <c r="AO228" s="82">
        <f>Mass_2_2!BH8</f>
        <v>0</v>
      </c>
      <c r="AP228" s="82">
        <f>Mass_2_2!BI8</f>
        <v>0</v>
      </c>
      <c r="AQ228" s="82">
        <f>Mass_2_2!BJ8</f>
        <v>0</v>
      </c>
      <c r="AR228" s="82">
        <f>Mass_2_2!BK8</f>
        <v>0</v>
      </c>
      <c r="AS228" s="82">
        <f>Mass_2_2!BL8</f>
        <v>0</v>
      </c>
      <c r="AT228" s="82">
        <f>Mass_2_2!BM8</f>
        <v>0</v>
      </c>
      <c r="AU228" s="82">
        <f>Mass_2_2!BN8</f>
        <v>0</v>
      </c>
      <c r="AV228" s="82">
        <f>Mass_2_2!BO8</f>
        <v>0</v>
      </c>
      <c r="AW228" s="82">
        <f>Mass_2_2!BP8</f>
        <v>0</v>
      </c>
      <c r="AX228" s="82">
        <f>Mass_2_2!BQ8</f>
        <v>0</v>
      </c>
      <c r="AY228" s="82">
        <f>Mass_2_2!BR8</f>
        <v>0</v>
      </c>
      <c r="AZ228" s="82">
        <f>Mass_2_2!BS8</f>
        <v>0</v>
      </c>
      <c r="BA228" s="82">
        <f>Mass_2_2!BT8</f>
        <v>0</v>
      </c>
      <c r="BB228" s="82">
        <f>Mass_2_2!BU8</f>
        <v>0</v>
      </c>
      <c r="BC228" s="82">
        <f>Mass_2_2!BV8</f>
        <v>0</v>
      </c>
      <c r="BD228" s="82">
        <f>Mass_2_2!BW8</f>
        <v>0</v>
      </c>
      <c r="BE228" s="82">
        <f>Mass_2_2!BX8</f>
        <v>0</v>
      </c>
      <c r="BF228" s="82">
        <f>Mass_2_2!BY8</f>
        <v>0</v>
      </c>
      <c r="BG228" s="82">
        <f>Mass_2_2!BZ8</f>
        <v>0</v>
      </c>
      <c r="BH228" s="82">
        <f>Mass_2_2!CA8</f>
        <v>0</v>
      </c>
      <c r="BI228" s="82">
        <f>Mass_2_2!CB8</f>
        <v>0</v>
      </c>
      <c r="BJ228" s="82">
        <f>Mass_2_2!CC8</f>
        <v>0</v>
      </c>
      <c r="BK228" s="82">
        <f>Mass_2_2!CD8</f>
        <v>0</v>
      </c>
      <c r="BL228" s="82">
        <f>Mass_2_2!CE8</f>
        <v>0</v>
      </c>
      <c r="BM228" s="82">
        <f>Mass_2_2!CF8</f>
        <v>0</v>
      </c>
      <c r="BN228" s="82">
        <f>Mass_2_2!CG8</f>
        <v>0</v>
      </c>
      <c r="BO228" s="82">
        <f>Mass_2_2!CH8</f>
        <v>0</v>
      </c>
      <c r="BP228" s="82">
        <f>Mass_2_2!CI8</f>
        <v>0</v>
      </c>
      <c r="BQ228" s="82">
        <f>Mass_2_2!CJ8</f>
        <v>0</v>
      </c>
      <c r="BR228" s="82">
        <f>Mass_2_2!CK8</f>
        <v>0</v>
      </c>
      <c r="BS228" s="82">
        <f>Mass_2_2!CL8</f>
        <v>0</v>
      </c>
      <c r="BT228" s="82">
        <f>Mass_2_2!CM8</f>
        <v>0</v>
      </c>
      <c r="BU228" s="82">
        <f>Mass_2_2!CN8</f>
        <v>0</v>
      </c>
      <c r="BV228" s="82">
        <f>Mass_2_2!CO8</f>
        <v>0</v>
      </c>
      <c r="BW228" s="82">
        <f>Mass_2_2!CP8</f>
        <v>0</v>
      </c>
      <c r="BX228" s="82">
        <f>Mass_2_2!CQ8</f>
        <v>0</v>
      </c>
      <c r="BY228" s="82">
        <f>Mass_2_2!CR8</f>
        <v>0</v>
      </c>
      <c r="BZ228" s="82">
        <f>Mass_2_2!CS8</f>
        <v>0</v>
      </c>
      <c r="CA228" s="82">
        <f>Mass_2_2!CT8</f>
        <v>0</v>
      </c>
      <c r="CB228" s="82">
        <f>Mass_2_2!CU8</f>
        <v>0</v>
      </c>
      <c r="CC228" s="82">
        <f>Mass_2_2!CV8</f>
        <v>0</v>
      </c>
      <c r="CD228" s="82">
        <f>Mass_2_2!CW8</f>
        <v>0</v>
      </c>
      <c r="CE228" s="82">
        <f>Mass_2_2!CX8</f>
        <v>0</v>
      </c>
      <c r="CF228" s="82">
        <f>Mass_2_2!CY8</f>
        <v>0</v>
      </c>
      <c r="CG228" s="82">
        <f>Mass_2_2!CZ8</f>
        <v>0</v>
      </c>
      <c r="CH228" s="82">
        <f>Mass_2_2!DA8</f>
        <v>0</v>
      </c>
      <c r="CI228" s="82">
        <f>Mass_2_2!DB8</f>
        <v>0</v>
      </c>
      <c r="CJ228" s="82">
        <f>Mass_2_2!DC8</f>
        <v>0</v>
      </c>
      <c r="CK228" s="82">
        <f>Mass_2_2!DD8</f>
        <v>0</v>
      </c>
      <c r="CL228" s="82">
        <f>Mass_2_2!DE8</f>
        <v>0</v>
      </c>
      <c r="CM228" s="82">
        <f>Mass_2_2!DF8</f>
        <v>0</v>
      </c>
      <c r="CN228" s="82">
        <f>Mass_2_2!DG8</f>
        <v>0</v>
      </c>
      <c r="CO228" s="82">
        <f>Mass_2_2!DH8</f>
        <v>0</v>
      </c>
      <c r="CP228" s="82">
        <f>Mass_2_2!DI8</f>
        <v>0</v>
      </c>
      <c r="CQ228" s="82">
        <f>Mass_2_2!DJ8</f>
        <v>0</v>
      </c>
      <c r="CR228" s="82">
        <f>Mass_2_2!DK8</f>
        <v>0</v>
      </c>
      <c r="CS228" s="82">
        <f>Mass_2_2!DL8</f>
        <v>0</v>
      </c>
      <c r="CT228" s="82">
        <f>Mass_2_2!DM8</f>
        <v>0</v>
      </c>
      <c r="CU228" s="82">
        <f>Mass_2_2!DN8</f>
        <v>0</v>
      </c>
      <c r="CV228" s="82">
        <f>Mass_2_2!DO8</f>
        <v>0</v>
      </c>
      <c r="CW228" s="82">
        <f>Mass_2_2!DP8</f>
        <v>0</v>
      </c>
      <c r="CX228" s="82">
        <f>Mass_2_2!DQ8</f>
        <v>0</v>
      </c>
      <c r="CY228" s="82">
        <f>Mass_2_2!DR8</f>
        <v>0</v>
      </c>
      <c r="CZ228" s="82">
        <f>Mass_2_2!DS8</f>
        <v>0</v>
      </c>
      <c r="DA228" s="82">
        <f>Mass_2_2!DT8</f>
        <v>0</v>
      </c>
      <c r="DB228" s="82">
        <f>Mass_2_2!DU8</f>
        <v>0</v>
      </c>
      <c r="DC228" s="82">
        <f>Mass_2_2!DV8</f>
        <v>0</v>
      </c>
      <c r="DD228" s="82">
        <f>Mass_2_2!DW8</f>
        <v>0</v>
      </c>
      <c r="DE228" s="82">
        <f>Mass_2_2!DX8</f>
        <v>0</v>
      </c>
      <c r="DF228" s="82">
        <f>Mass_2_2!DY8</f>
        <v>0</v>
      </c>
      <c r="DG228" s="82">
        <f>Mass_2_2!DZ8</f>
        <v>0</v>
      </c>
      <c r="DH228" s="82">
        <f>Mass_2_2!EA8</f>
        <v>0</v>
      </c>
      <c r="DI228" s="82">
        <f>Mass_2_2!EB8</f>
        <v>0</v>
      </c>
      <c r="DJ228" s="82">
        <f>Mass_2_2!EC8</f>
        <v>0</v>
      </c>
      <c r="DK228" s="82">
        <f>Mass_2_2!ED8</f>
        <v>0</v>
      </c>
      <c r="DL228" s="82">
        <f>Mass_2_2!EE8</f>
        <v>0</v>
      </c>
      <c r="DM228" s="82">
        <f>Mass_2_2!EF8</f>
        <v>0</v>
      </c>
      <c r="DN228" s="82">
        <f>Mass_2_2!EG8</f>
        <v>0</v>
      </c>
      <c r="DO228" s="82">
        <f>Mass_2_2!EH8</f>
        <v>0</v>
      </c>
      <c r="DP228" s="82">
        <f>Mass_2_2!EI8</f>
        <v>0</v>
      </c>
      <c r="DQ228" s="82">
        <f>Mass_2_2!EJ8</f>
        <v>0</v>
      </c>
      <c r="DR228" s="82">
        <f>Mass_2_2!EK8</f>
        <v>0</v>
      </c>
      <c r="DS228" s="82">
        <f>Mass_2_2!EL8</f>
        <v>0</v>
      </c>
      <c r="DT228" s="82">
        <f>Mass_2_2!EM8</f>
        <v>0</v>
      </c>
      <c r="DU228" s="82">
        <f>Mass_2_2!EN8</f>
        <v>0</v>
      </c>
      <c r="DV228" s="82">
        <f>Mass_2_2!EO8</f>
        <v>0</v>
      </c>
      <c r="DW228" s="82">
        <f>Mass_2_2!EP8</f>
        <v>0</v>
      </c>
      <c r="DX228" s="82">
        <f>Mass_2_2!EQ8</f>
        <v>0</v>
      </c>
      <c r="DY228" s="82">
        <f>Mass_2_2!ER8</f>
        <v>0</v>
      </c>
      <c r="DZ228" s="82">
        <f>Mass_2_2!ES8</f>
        <v>0</v>
      </c>
      <c r="EA228" s="82">
        <f>Mass_2_2!ET8</f>
        <v>0</v>
      </c>
      <c r="EB228" s="82">
        <f>Mass_2_2!EU8</f>
        <v>0</v>
      </c>
      <c r="EC228" s="82">
        <f>Mass_2_2!EV8</f>
        <v>0</v>
      </c>
      <c r="ED228" s="82">
        <f>Mass_2_2!EW8</f>
        <v>0</v>
      </c>
      <c r="EE228" s="82">
        <f>Mass_2_2!EX8</f>
        <v>0</v>
      </c>
      <c r="EF228" s="82">
        <f>Mass_2_2!EY8</f>
        <v>0</v>
      </c>
      <c r="EG228" s="82">
        <f>Mass_2_2!EZ8</f>
        <v>0</v>
      </c>
      <c r="EH228" s="82">
        <f>Mass_2_2!FA8</f>
        <v>0</v>
      </c>
      <c r="EI228" s="82">
        <f>Mass_2_2!FB8</f>
        <v>0</v>
      </c>
      <c r="EJ228" s="82">
        <f>Mass_2_2!FC8</f>
        <v>0</v>
      </c>
      <c r="EK228" s="82">
        <f>Mass_2_2!FD8</f>
        <v>0</v>
      </c>
      <c r="EL228" s="82">
        <f>Mass_2_2!FE8</f>
        <v>0</v>
      </c>
      <c r="EM228" s="82">
        <f>Mass_2_2!FF8</f>
        <v>0</v>
      </c>
      <c r="EN228" s="82">
        <f>Mass_2_2!FG8</f>
        <v>0</v>
      </c>
      <c r="EO228" s="82">
        <f>Mass_2_2!FH8</f>
        <v>0</v>
      </c>
      <c r="EP228" s="82">
        <f>Mass_2_2!FI8</f>
        <v>0</v>
      </c>
      <c r="EQ228" s="82">
        <f>Mass_2_2!FJ8</f>
        <v>0</v>
      </c>
      <c r="ER228" s="82">
        <f>Mass_2_2!FK8</f>
        <v>0</v>
      </c>
      <c r="ES228" s="82">
        <f>Mass_2_2!FL8</f>
        <v>0</v>
      </c>
      <c r="ET228" s="82">
        <f>Mass_2_2!FM8</f>
        <v>0</v>
      </c>
      <c r="EU228" s="82">
        <f>Mass_2_2!FN8</f>
        <v>0</v>
      </c>
      <c r="EV228" s="82">
        <f>Mass_2_2!FO8</f>
        <v>0</v>
      </c>
      <c r="EW228" s="82">
        <f>Mass_2_2!FP8</f>
        <v>0</v>
      </c>
      <c r="EX228" s="82">
        <f>Mass_2_2!FQ8</f>
        <v>0</v>
      </c>
      <c r="EY228" s="82">
        <f>Mass_2_2!FR8</f>
        <v>0</v>
      </c>
      <c r="EZ228" s="82">
        <f>Mass_2_2!FS8</f>
        <v>0</v>
      </c>
      <c r="FA228" s="82">
        <f>Mass_2_2!FT8</f>
        <v>0</v>
      </c>
      <c r="FB228" s="82">
        <f>Mass_2_2!FU8</f>
        <v>0</v>
      </c>
      <c r="FC228" s="82">
        <f>Mass_2_2!FV8</f>
        <v>0</v>
      </c>
      <c r="FD228" s="82">
        <f>Mass_2_2!FW8</f>
        <v>0</v>
      </c>
      <c r="FE228" s="82">
        <f>Mass_2_2!FX8</f>
        <v>0</v>
      </c>
      <c r="FF228" s="82">
        <f>Mass_2_2!FY8</f>
        <v>0</v>
      </c>
      <c r="FG228" s="82">
        <f>Mass_2_2!FZ8</f>
        <v>0</v>
      </c>
      <c r="FH228" s="82">
        <f>Mass_2_2!GA8</f>
        <v>0</v>
      </c>
      <c r="FI228" s="82">
        <f>Mass_2_2!GB8</f>
        <v>0</v>
      </c>
      <c r="FJ228" s="82">
        <f>Mass_2_2!GC8</f>
        <v>0</v>
      </c>
      <c r="FK228" s="82">
        <f>Mass_2_2!GD8</f>
        <v>0</v>
      </c>
      <c r="FL228" s="82">
        <f>Mass_2_2!GE8</f>
        <v>0</v>
      </c>
      <c r="FM228" s="82">
        <f>Mass_2_2!GF8</f>
        <v>0</v>
      </c>
      <c r="FN228" s="82">
        <f>Mass_2_2!GG8</f>
        <v>0</v>
      </c>
      <c r="FO228" s="82">
        <f>Mass_2_2!GH8</f>
        <v>0</v>
      </c>
      <c r="FP228" s="82">
        <f>Mass_2_2!GI8</f>
        <v>0</v>
      </c>
      <c r="FQ228" s="82">
        <f>Mass_2_2!GJ8</f>
        <v>0</v>
      </c>
      <c r="FR228" s="82">
        <f>Mass_2_2!GK8</f>
        <v>0</v>
      </c>
      <c r="FS228" s="82">
        <f>Mass_2_2!GL8</f>
        <v>0</v>
      </c>
      <c r="FT228" s="82">
        <f>Mass_2_2!GM8</f>
        <v>0</v>
      </c>
      <c r="FU228" s="82">
        <f>Mass_2_2!GN8</f>
        <v>0</v>
      </c>
      <c r="FV228" s="82">
        <f>Mass_2_2!GO8</f>
        <v>0</v>
      </c>
      <c r="FW228" s="82">
        <f>Mass_2_2!GP8</f>
        <v>0</v>
      </c>
      <c r="FX228" s="82">
        <f>Mass_2_2!GQ8</f>
        <v>0</v>
      </c>
      <c r="FY228" s="82">
        <f>Mass_2_2!GR8</f>
        <v>0</v>
      </c>
      <c r="FZ228" s="82">
        <f>Mass_2_2!GS8</f>
        <v>0</v>
      </c>
      <c r="GA228" s="82">
        <f>Mass_2_2!GT8</f>
        <v>0</v>
      </c>
      <c r="GB228" s="82">
        <f>Mass_2_2!GU8</f>
        <v>0</v>
      </c>
      <c r="GC228" s="82">
        <f>Mass_2_2!GV8</f>
        <v>0</v>
      </c>
      <c r="GD228" s="82">
        <f>Mass_2_2!GW8</f>
        <v>0</v>
      </c>
      <c r="GE228" s="82">
        <f>Mass_2_2!GX8</f>
        <v>0</v>
      </c>
      <c r="GF228" s="82">
        <f>Mass_2_2!GY8</f>
        <v>0</v>
      </c>
      <c r="GG228" s="82">
        <f>Mass_2_2!GZ8</f>
        <v>0</v>
      </c>
      <c r="GH228" s="82">
        <f>Mass_2_2!HA8</f>
        <v>0</v>
      </c>
      <c r="GI228" s="82">
        <f>Mass_2_2!HB8</f>
        <v>0</v>
      </c>
      <c r="GJ228" s="82">
        <f>Mass_2_2!HC8</f>
        <v>0</v>
      </c>
      <c r="GK228" s="82">
        <f>Mass_2_2!HD8</f>
        <v>0</v>
      </c>
      <c r="GL228" s="82">
        <f>Mass_2_2!HE8</f>
        <v>0</v>
      </c>
      <c r="GM228" s="82">
        <f>Mass_2_2!HF8</f>
        <v>0</v>
      </c>
      <c r="GN228" s="82">
        <f>Mass_2_2!HG8</f>
        <v>0</v>
      </c>
      <c r="GO228" s="82">
        <f>Mass_2_2!HH8</f>
        <v>0</v>
      </c>
      <c r="GP228" s="82">
        <f>Mass_2_2!HI8</f>
        <v>0</v>
      </c>
      <c r="GQ228" s="82">
        <f>Mass_2_2!HJ8</f>
        <v>0</v>
      </c>
      <c r="GR228" s="82">
        <f>Mass_2_2!HK8</f>
        <v>0</v>
      </c>
      <c r="GS228" s="82">
        <f>Mass_2_2!HL8</f>
        <v>0</v>
      </c>
      <c r="GT228" s="82">
        <f>Mass_2_2!HM8</f>
        <v>0</v>
      </c>
      <c r="GU228" s="82">
        <f>Mass_2_2!HN8</f>
        <v>0</v>
      </c>
      <c r="GV228" s="82">
        <f>Mass_2_2!HO8</f>
        <v>0</v>
      </c>
      <c r="GW228" s="82">
        <f>Mass_2_2!HP8</f>
        <v>0</v>
      </c>
      <c r="GX228" s="82">
        <f>Mass_2_2!HQ8</f>
        <v>0</v>
      </c>
      <c r="GY228" s="82">
        <f>Mass_2_2!HR8</f>
        <v>0</v>
      </c>
      <c r="GZ228" s="82">
        <f>Mass_2_2!HS8</f>
        <v>0</v>
      </c>
      <c r="HA228" s="82">
        <f>Mass_2_2!HT8</f>
        <v>0</v>
      </c>
      <c r="HB228" s="82">
        <f>Mass_2_2!HU8</f>
        <v>0</v>
      </c>
      <c r="HC228" s="82">
        <f>Mass_2_2!HV8</f>
        <v>0</v>
      </c>
      <c r="HD228" s="82">
        <f>Mass_2_2!HW8</f>
        <v>0</v>
      </c>
      <c r="HE228" s="82">
        <f>Mass_2_2!HX8</f>
        <v>0</v>
      </c>
      <c r="HF228" s="82">
        <f>Mass_2_2!HY8</f>
        <v>0</v>
      </c>
      <c r="HG228" s="82">
        <f>Mass_2_2!HZ8</f>
        <v>0</v>
      </c>
      <c r="HH228" s="82">
        <f>Mass_2_2!IA8</f>
        <v>0</v>
      </c>
      <c r="HI228" s="82">
        <f>Mass_2_2!IB8</f>
        <v>0</v>
      </c>
      <c r="HJ228" s="82">
        <f>Mass_2_2!IC8</f>
        <v>0</v>
      </c>
      <c r="HK228" s="82">
        <f>Mass_2_2!ID8</f>
        <v>0</v>
      </c>
      <c r="HL228" s="82">
        <f>Mass_2_2!IE8</f>
        <v>0</v>
      </c>
      <c r="HM228" s="82">
        <f>Mass_2_2!IF8</f>
        <v>0</v>
      </c>
      <c r="HN228" s="82">
        <f>Mass_2_2!IG8</f>
        <v>0</v>
      </c>
      <c r="HO228" s="82">
        <f>Mass_2_2!IH8</f>
        <v>0</v>
      </c>
      <c r="HP228" s="82">
        <f>Mass_2_2!II8</f>
        <v>0</v>
      </c>
      <c r="HQ228" s="82">
        <f>Mass_2_2!IJ8</f>
        <v>0</v>
      </c>
      <c r="HR228" s="82">
        <f>Mass_2_2!IK8</f>
        <v>0</v>
      </c>
      <c r="HS228" s="82">
        <f>Mass_2_2!IL8</f>
        <v>0</v>
      </c>
      <c r="HT228" s="82">
        <f>Mass_2_2!IM8</f>
        <v>0</v>
      </c>
      <c r="HU228" s="82">
        <f>Mass_2_2!IN8</f>
        <v>0</v>
      </c>
      <c r="HV228" s="82">
        <f>Mass_2_2!IO8</f>
        <v>0</v>
      </c>
      <c r="HW228" s="82">
        <f>Mass_2_2!IP8</f>
        <v>0</v>
      </c>
      <c r="HX228" s="82">
        <f>Mass_2_2!IQ8</f>
        <v>0</v>
      </c>
      <c r="HY228" s="82">
        <f>Mass_2_2!IR8</f>
        <v>0</v>
      </c>
      <c r="HZ228" s="82">
        <f>Mass_2_2!IS8</f>
        <v>0</v>
      </c>
      <c r="IA228" s="82">
        <f>Mass_2_2!IT8</f>
        <v>0</v>
      </c>
      <c r="IB228" s="82">
        <f>Mass_2_2!IU8</f>
        <v>0</v>
      </c>
      <c r="IC228" s="82">
        <f>Mass_2_2!IV8</f>
        <v>0</v>
      </c>
      <c r="ID228" s="82">
        <f>Mass_2_2!IW8</f>
        <v>0</v>
      </c>
      <c r="IE228" s="82">
        <f>Mass_2_2!IX8</f>
        <v>0</v>
      </c>
      <c r="IF228" s="82">
        <f>Mass_2_2!IY8</f>
        <v>0</v>
      </c>
      <c r="IG228" s="82">
        <f>Mass_2_2!IZ8</f>
        <v>0</v>
      </c>
      <c r="IH228" s="82">
        <f>Mass_2_2!JA8</f>
        <v>0</v>
      </c>
      <c r="II228" s="82">
        <f>Mass_2_2!JB8</f>
        <v>0</v>
      </c>
      <c r="IJ228" s="82">
        <f>Mass_2_2!JC8</f>
        <v>0</v>
      </c>
      <c r="IK228" s="82">
        <f>Mass_2_2!JD8</f>
        <v>0</v>
      </c>
      <c r="IL228" s="82">
        <f>Mass_2_2!JE8</f>
        <v>0</v>
      </c>
      <c r="IM228" s="82">
        <f>Mass_2_2!JF8</f>
        <v>0</v>
      </c>
      <c r="IN228" s="82">
        <f>Mass_2_2!JG8</f>
        <v>0</v>
      </c>
      <c r="IO228" s="82">
        <f>Mass_2_2!JH8</f>
        <v>0</v>
      </c>
      <c r="IP228" s="82">
        <f>Mass_2_2!JI8</f>
        <v>0</v>
      </c>
      <c r="IQ228" s="82">
        <f>Mass_2_2!JJ8</f>
        <v>0</v>
      </c>
      <c r="IR228" s="82">
        <f>Mass_2_2!JK8</f>
        <v>0</v>
      </c>
      <c r="IS228" s="82">
        <f>Mass_2_2!JL8</f>
        <v>0</v>
      </c>
      <c r="IT228" s="82">
        <f>Mass_2_2!JM8</f>
        <v>0</v>
      </c>
      <c r="IU228" s="82">
        <f>Mass_2_2!JN8</f>
        <v>0</v>
      </c>
      <c r="IV228" s="82">
        <f>Mass_2_2!JO8</f>
        <v>0</v>
      </c>
      <c r="IW228" s="82">
        <f>Mass_2_2!JP8</f>
        <v>0</v>
      </c>
      <c r="IX228" s="82">
        <f>Mass_2_2!JQ8</f>
        <v>0</v>
      </c>
      <c r="IY228" s="82">
        <f>Mass_2_2!JR8</f>
        <v>0</v>
      </c>
      <c r="IZ228" s="82">
        <f>Mass_2_2!JS8</f>
        <v>0</v>
      </c>
      <c r="JA228" s="82">
        <f>Mass_2_2!JT8</f>
        <v>0</v>
      </c>
      <c r="JB228" s="82">
        <f>Mass_2_2!JU8</f>
        <v>0</v>
      </c>
      <c r="JC228" s="82">
        <f>Mass_2_2!JV8</f>
        <v>0</v>
      </c>
      <c r="JD228" s="82">
        <f>Mass_2_2!JW8</f>
        <v>0</v>
      </c>
      <c r="JE228" s="82">
        <f>Mass_2_2!JX8</f>
        <v>0</v>
      </c>
      <c r="JF228" s="82">
        <f>Mass_2_2!JY8</f>
        <v>0</v>
      </c>
      <c r="JG228" s="82">
        <f>Mass_2_2!JZ8</f>
        <v>0</v>
      </c>
      <c r="JH228" s="82">
        <f>Mass_2_2!KA8</f>
        <v>0</v>
      </c>
      <c r="JI228" s="82">
        <f>Mass_2_2!KB8</f>
        <v>0</v>
      </c>
      <c r="JJ228" s="82">
        <f>Mass_2_2!KC8</f>
        <v>0</v>
      </c>
      <c r="JK228" s="82">
        <f>Mass_2_2!KD8</f>
        <v>0</v>
      </c>
      <c r="JL228" s="82">
        <f>Mass_2_2!KE8</f>
        <v>0</v>
      </c>
      <c r="JM228" s="82">
        <f>Mass_2_2!KF8</f>
        <v>0</v>
      </c>
      <c r="JN228" s="82">
        <f>Mass_2_2!KG8</f>
        <v>0</v>
      </c>
      <c r="JO228" s="82">
        <f>Mass_2_2!KH8</f>
        <v>0</v>
      </c>
      <c r="JP228" s="82">
        <f>Mass_2_2!KI8</f>
        <v>0</v>
      </c>
      <c r="JQ228" s="82">
        <f>Mass_2_2!KJ8</f>
        <v>0</v>
      </c>
      <c r="JR228" s="82">
        <f>Mass_2_2!KK8</f>
        <v>0</v>
      </c>
      <c r="JS228" s="82">
        <f>Mass_2_2!KL8</f>
        <v>0</v>
      </c>
      <c r="JT228" s="82">
        <f>Mass_2_2!KM8</f>
        <v>0</v>
      </c>
      <c r="JU228" s="82">
        <f>Mass_2_2!KN8</f>
        <v>0</v>
      </c>
      <c r="JV228" s="82">
        <f>Mass_2_2!KO8</f>
        <v>0</v>
      </c>
      <c r="JW228" s="82">
        <f>Mass_2_2!KP8</f>
        <v>0</v>
      </c>
      <c r="JX228" s="82">
        <f>Mass_2_2!KQ8</f>
        <v>0</v>
      </c>
      <c r="JY228" s="82">
        <f>Mass_2_2!KR8</f>
        <v>0</v>
      </c>
      <c r="JZ228" s="82">
        <f>Mass_2_2!KS8</f>
        <v>0</v>
      </c>
      <c r="KA228" s="82">
        <f>Mass_2_2!KT8</f>
        <v>0</v>
      </c>
      <c r="KB228" s="82">
        <f>Mass_2_2!KU8</f>
        <v>0</v>
      </c>
      <c r="KC228" s="82">
        <f>Mass_2_2!KV8</f>
        <v>0</v>
      </c>
      <c r="KD228" s="82">
        <f>Mass_2_2!KW8</f>
        <v>0</v>
      </c>
      <c r="KE228" s="82">
        <f>Mass_2_2!KX8</f>
        <v>0</v>
      </c>
      <c r="KF228" s="82">
        <f>Mass_2_2!KY8</f>
        <v>0</v>
      </c>
      <c r="KG228" s="82">
        <f>Mass_2_2!KZ8</f>
        <v>0</v>
      </c>
      <c r="KH228" s="82">
        <f>Mass_2_2!LA8</f>
        <v>0</v>
      </c>
      <c r="KI228" s="82">
        <f>Mass_2_2!LB8</f>
        <v>0</v>
      </c>
      <c r="KJ228" s="82">
        <f>Mass_2_2!LC8</f>
        <v>0</v>
      </c>
      <c r="KK228" s="82">
        <f>Mass_2_2!LD8</f>
        <v>0</v>
      </c>
      <c r="KL228" s="82">
        <f>Mass_2_2!LE8</f>
        <v>0</v>
      </c>
      <c r="KM228" s="82">
        <f>Mass_2_2!LF8</f>
        <v>0</v>
      </c>
      <c r="KN228" s="82">
        <f>Mass_2_2!LG8</f>
        <v>0</v>
      </c>
      <c r="KO228" s="82">
        <f>Mass_2_2!LH8</f>
        <v>0</v>
      </c>
    </row>
    <row r="229" spans="2:301" ht="18" customHeight="1">
      <c r="B229" s="82">
        <f>Mass_2_2!U9</f>
        <v>0</v>
      </c>
      <c r="C229" s="82">
        <f>Mass_2_2!V9</f>
        <v>0</v>
      </c>
      <c r="D229" s="82">
        <f>Mass_2_2!W9</f>
        <v>0</v>
      </c>
      <c r="E229" s="82">
        <f>Mass_2_2!X9</f>
        <v>0</v>
      </c>
      <c r="F229" s="82">
        <f>Mass_2_2!Y9</f>
        <v>0</v>
      </c>
      <c r="G229" s="82">
        <f>Mass_2_2!Z9</f>
        <v>0</v>
      </c>
      <c r="H229" s="82">
        <f>Mass_2_2!AA9</f>
        <v>0</v>
      </c>
      <c r="I229" s="82">
        <f>Mass_2_2!AB9</f>
        <v>0</v>
      </c>
      <c r="J229" s="82">
        <f>Mass_2_2!AC9</f>
        <v>0</v>
      </c>
      <c r="K229" s="82">
        <f>Mass_2_2!AD9</f>
        <v>0</v>
      </c>
      <c r="L229" s="82">
        <f>Mass_2_2!AE9</f>
        <v>0</v>
      </c>
      <c r="M229" s="82">
        <f>Mass_2_2!AF9</f>
        <v>0</v>
      </c>
      <c r="N229" s="82">
        <f>Mass_2_2!AG9</f>
        <v>0</v>
      </c>
      <c r="O229" s="82">
        <f>Mass_2_2!AH9</f>
        <v>0</v>
      </c>
      <c r="P229" s="82">
        <f>Mass_2_2!AI9</f>
        <v>0</v>
      </c>
      <c r="Q229" s="82">
        <f>Mass_2_2!AJ9</f>
        <v>0</v>
      </c>
      <c r="R229" s="82">
        <f>Mass_2_2!AK9</f>
        <v>0</v>
      </c>
      <c r="S229" s="82">
        <f>Mass_2_2!AL9</f>
        <v>0</v>
      </c>
      <c r="T229" s="82">
        <f>Mass_2_2!AM9</f>
        <v>0</v>
      </c>
      <c r="U229" s="82">
        <f>Mass_2_2!AN9</f>
        <v>0</v>
      </c>
      <c r="V229" s="82">
        <f>Mass_2_2!AO9</f>
        <v>0</v>
      </c>
      <c r="W229" s="82">
        <f>Mass_2_2!AP9</f>
        <v>0</v>
      </c>
      <c r="X229" s="82">
        <f>Mass_2_2!AQ9</f>
        <v>0</v>
      </c>
      <c r="Y229" s="82">
        <f>Mass_2_2!AR9</f>
        <v>0</v>
      </c>
      <c r="Z229" s="82">
        <f>Mass_2_2!AS9</f>
        <v>0</v>
      </c>
      <c r="AA229" s="82">
        <f>Mass_2_2!AT9</f>
        <v>0</v>
      </c>
      <c r="AB229" s="82">
        <f>Mass_2_2!AU9</f>
        <v>0</v>
      </c>
      <c r="AC229" s="82">
        <f>Mass_2_2!AV9</f>
        <v>0</v>
      </c>
      <c r="AD229" s="82">
        <f>Mass_2_2!AW9</f>
        <v>0</v>
      </c>
      <c r="AE229" s="82">
        <f>Mass_2_2!AX9</f>
        <v>0</v>
      </c>
      <c r="AF229" s="82">
        <f>Mass_2_2!AY9</f>
        <v>0</v>
      </c>
      <c r="AG229" s="82">
        <f>Mass_2_2!AZ9</f>
        <v>0</v>
      </c>
      <c r="AH229" s="82">
        <f>Mass_2_2!BA9</f>
        <v>0</v>
      </c>
      <c r="AI229" s="82">
        <f>Mass_2_2!BB9</f>
        <v>0</v>
      </c>
      <c r="AJ229" s="82">
        <f>Mass_2_2!BC9</f>
        <v>0</v>
      </c>
      <c r="AK229" s="82">
        <f>Mass_2_2!BD9</f>
        <v>0</v>
      </c>
      <c r="AL229" s="82">
        <f>Mass_2_2!BE9</f>
        <v>0</v>
      </c>
      <c r="AM229" s="82">
        <f>Mass_2_2!BF9</f>
        <v>0</v>
      </c>
      <c r="AN229" s="82">
        <f>Mass_2_2!BG9</f>
        <v>0</v>
      </c>
      <c r="AO229" s="82">
        <f>Mass_2_2!BH9</f>
        <v>0</v>
      </c>
      <c r="AP229" s="82">
        <f>Mass_2_2!BI9</f>
        <v>0</v>
      </c>
      <c r="AQ229" s="82">
        <f>Mass_2_2!BJ9</f>
        <v>0</v>
      </c>
      <c r="AR229" s="82">
        <f>Mass_2_2!BK9</f>
        <v>0</v>
      </c>
      <c r="AS229" s="82">
        <f>Mass_2_2!BL9</f>
        <v>0</v>
      </c>
      <c r="AT229" s="82">
        <f>Mass_2_2!BM9</f>
        <v>0</v>
      </c>
      <c r="AU229" s="82">
        <f>Mass_2_2!BN9</f>
        <v>0</v>
      </c>
      <c r="AV229" s="82">
        <f>Mass_2_2!BO9</f>
        <v>0</v>
      </c>
      <c r="AW229" s="82">
        <f>Mass_2_2!BP9</f>
        <v>0</v>
      </c>
      <c r="AX229" s="82">
        <f>Mass_2_2!BQ9</f>
        <v>0</v>
      </c>
      <c r="AY229" s="82">
        <f>Mass_2_2!BR9</f>
        <v>0</v>
      </c>
      <c r="AZ229" s="82">
        <f>Mass_2_2!BS9</f>
        <v>0</v>
      </c>
      <c r="BA229" s="82">
        <f>Mass_2_2!BT9</f>
        <v>0</v>
      </c>
      <c r="BB229" s="82">
        <f>Mass_2_2!BU9</f>
        <v>0</v>
      </c>
      <c r="BC229" s="82">
        <f>Mass_2_2!BV9</f>
        <v>0</v>
      </c>
      <c r="BD229" s="82">
        <f>Mass_2_2!BW9</f>
        <v>0</v>
      </c>
      <c r="BE229" s="82">
        <f>Mass_2_2!BX9</f>
        <v>0</v>
      </c>
      <c r="BF229" s="82">
        <f>Mass_2_2!BY9</f>
        <v>0</v>
      </c>
      <c r="BG229" s="82">
        <f>Mass_2_2!BZ9</f>
        <v>0</v>
      </c>
      <c r="BH229" s="82">
        <f>Mass_2_2!CA9</f>
        <v>0</v>
      </c>
      <c r="BI229" s="82">
        <f>Mass_2_2!CB9</f>
        <v>0</v>
      </c>
      <c r="BJ229" s="82">
        <f>Mass_2_2!CC9</f>
        <v>0</v>
      </c>
      <c r="BK229" s="82">
        <f>Mass_2_2!CD9</f>
        <v>0</v>
      </c>
      <c r="BL229" s="82">
        <f>Mass_2_2!CE9</f>
        <v>0</v>
      </c>
      <c r="BM229" s="82">
        <f>Mass_2_2!CF9</f>
        <v>0</v>
      </c>
      <c r="BN229" s="82">
        <f>Mass_2_2!CG9</f>
        <v>0</v>
      </c>
      <c r="BO229" s="82">
        <f>Mass_2_2!CH9</f>
        <v>0</v>
      </c>
      <c r="BP229" s="82">
        <f>Mass_2_2!CI9</f>
        <v>0</v>
      </c>
      <c r="BQ229" s="82">
        <f>Mass_2_2!CJ9</f>
        <v>0</v>
      </c>
      <c r="BR229" s="82">
        <f>Mass_2_2!CK9</f>
        <v>0</v>
      </c>
      <c r="BS229" s="82">
        <f>Mass_2_2!CL9</f>
        <v>0</v>
      </c>
      <c r="BT229" s="82">
        <f>Mass_2_2!CM9</f>
        <v>0</v>
      </c>
      <c r="BU229" s="82">
        <f>Mass_2_2!CN9</f>
        <v>0</v>
      </c>
      <c r="BV229" s="82">
        <f>Mass_2_2!CO9</f>
        <v>0</v>
      </c>
      <c r="BW229" s="82">
        <f>Mass_2_2!CP9</f>
        <v>0</v>
      </c>
      <c r="BX229" s="82">
        <f>Mass_2_2!CQ9</f>
        <v>0</v>
      </c>
      <c r="BY229" s="82">
        <f>Mass_2_2!CR9</f>
        <v>0</v>
      </c>
      <c r="BZ229" s="82">
        <f>Mass_2_2!CS9</f>
        <v>0</v>
      </c>
      <c r="CA229" s="82">
        <f>Mass_2_2!CT9</f>
        <v>0</v>
      </c>
      <c r="CB229" s="82">
        <f>Mass_2_2!CU9</f>
        <v>0</v>
      </c>
      <c r="CC229" s="82">
        <f>Mass_2_2!CV9</f>
        <v>0</v>
      </c>
      <c r="CD229" s="82">
        <f>Mass_2_2!CW9</f>
        <v>0</v>
      </c>
      <c r="CE229" s="82">
        <f>Mass_2_2!CX9</f>
        <v>0</v>
      </c>
      <c r="CF229" s="82">
        <f>Mass_2_2!CY9</f>
        <v>0</v>
      </c>
      <c r="CG229" s="82">
        <f>Mass_2_2!CZ9</f>
        <v>0</v>
      </c>
      <c r="CH229" s="82">
        <f>Mass_2_2!DA9</f>
        <v>0</v>
      </c>
      <c r="CI229" s="82">
        <f>Mass_2_2!DB9</f>
        <v>0</v>
      </c>
      <c r="CJ229" s="82">
        <f>Mass_2_2!DC9</f>
        <v>0</v>
      </c>
      <c r="CK229" s="82">
        <f>Mass_2_2!DD9</f>
        <v>0</v>
      </c>
      <c r="CL229" s="82">
        <f>Mass_2_2!DE9</f>
        <v>0</v>
      </c>
      <c r="CM229" s="82">
        <f>Mass_2_2!DF9</f>
        <v>0</v>
      </c>
      <c r="CN229" s="82">
        <f>Mass_2_2!DG9</f>
        <v>0</v>
      </c>
      <c r="CO229" s="82">
        <f>Mass_2_2!DH9</f>
        <v>0</v>
      </c>
      <c r="CP229" s="82">
        <f>Mass_2_2!DI9</f>
        <v>0</v>
      </c>
      <c r="CQ229" s="82">
        <f>Mass_2_2!DJ9</f>
        <v>0</v>
      </c>
      <c r="CR229" s="82">
        <f>Mass_2_2!DK9</f>
        <v>0</v>
      </c>
      <c r="CS229" s="82">
        <f>Mass_2_2!DL9</f>
        <v>0</v>
      </c>
      <c r="CT229" s="82">
        <f>Mass_2_2!DM9</f>
        <v>0</v>
      </c>
      <c r="CU229" s="82">
        <f>Mass_2_2!DN9</f>
        <v>0</v>
      </c>
      <c r="CV229" s="82">
        <f>Mass_2_2!DO9</f>
        <v>0</v>
      </c>
      <c r="CW229" s="82">
        <f>Mass_2_2!DP9</f>
        <v>0</v>
      </c>
      <c r="CX229" s="82">
        <f>Mass_2_2!DQ9</f>
        <v>0</v>
      </c>
      <c r="CY229" s="82">
        <f>Mass_2_2!DR9</f>
        <v>0</v>
      </c>
      <c r="CZ229" s="82">
        <f>Mass_2_2!DS9</f>
        <v>0</v>
      </c>
      <c r="DA229" s="82">
        <f>Mass_2_2!DT9</f>
        <v>0</v>
      </c>
      <c r="DB229" s="82">
        <f>Mass_2_2!DU9</f>
        <v>0</v>
      </c>
      <c r="DC229" s="82">
        <f>Mass_2_2!DV9</f>
        <v>0</v>
      </c>
      <c r="DD229" s="82">
        <f>Mass_2_2!DW9</f>
        <v>0</v>
      </c>
      <c r="DE229" s="82">
        <f>Mass_2_2!DX9</f>
        <v>0</v>
      </c>
      <c r="DF229" s="82">
        <f>Mass_2_2!DY9</f>
        <v>0</v>
      </c>
      <c r="DG229" s="82">
        <f>Mass_2_2!DZ9</f>
        <v>0</v>
      </c>
      <c r="DH229" s="82">
        <f>Mass_2_2!EA9</f>
        <v>0</v>
      </c>
      <c r="DI229" s="82">
        <f>Mass_2_2!EB9</f>
        <v>0</v>
      </c>
      <c r="DJ229" s="82">
        <f>Mass_2_2!EC9</f>
        <v>0</v>
      </c>
      <c r="DK229" s="82">
        <f>Mass_2_2!ED9</f>
        <v>0</v>
      </c>
      <c r="DL229" s="82">
        <f>Mass_2_2!EE9</f>
        <v>0</v>
      </c>
      <c r="DM229" s="82">
        <f>Mass_2_2!EF9</f>
        <v>0</v>
      </c>
      <c r="DN229" s="82">
        <f>Mass_2_2!EG9</f>
        <v>0</v>
      </c>
      <c r="DO229" s="82">
        <f>Mass_2_2!EH9</f>
        <v>0</v>
      </c>
      <c r="DP229" s="82">
        <f>Mass_2_2!EI9</f>
        <v>0</v>
      </c>
      <c r="DQ229" s="82">
        <f>Mass_2_2!EJ9</f>
        <v>0</v>
      </c>
      <c r="DR229" s="82">
        <f>Mass_2_2!EK9</f>
        <v>0</v>
      </c>
      <c r="DS229" s="82">
        <f>Mass_2_2!EL9</f>
        <v>0</v>
      </c>
      <c r="DT229" s="82">
        <f>Mass_2_2!EM9</f>
        <v>0</v>
      </c>
      <c r="DU229" s="82">
        <f>Mass_2_2!EN9</f>
        <v>0</v>
      </c>
      <c r="DV229" s="82">
        <f>Mass_2_2!EO9</f>
        <v>0</v>
      </c>
      <c r="DW229" s="82">
        <f>Mass_2_2!EP9</f>
        <v>0</v>
      </c>
      <c r="DX229" s="82">
        <f>Mass_2_2!EQ9</f>
        <v>0</v>
      </c>
      <c r="DY229" s="82">
        <f>Mass_2_2!ER9</f>
        <v>0</v>
      </c>
      <c r="DZ229" s="82">
        <f>Mass_2_2!ES9</f>
        <v>0</v>
      </c>
      <c r="EA229" s="82">
        <f>Mass_2_2!ET9</f>
        <v>0</v>
      </c>
      <c r="EB229" s="82">
        <f>Mass_2_2!EU9</f>
        <v>0</v>
      </c>
      <c r="EC229" s="82">
        <f>Mass_2_2!EV9</f>
        <v>0</v>
      </c>
      <c r="ED229" s="82">
        <f>Mass_2_2!EW9</f>
        <v>0</v>
      </c>
      <c r="EE229" s="82">
        <f>Mass_2_2!EX9</f>
        <v>0</v>
      </c>
      <c r="EF229" s="82">
        <f>Mass_2_2!EY9</f>
        <v>0</v>
      </c>
      <c r="EG229" s="82">
        <f>Mass_2_2!EZ9</f>
        <v>0</v>
      </c>
      <c r="EH229" s="82">
        <f>Mass_2_2!FA9</f>
        <v>0</v>
      </c>
      <c r="EI229" s="82">
        <f>Mass_2_2!FB9</f>
        <v>0</v>
      </c>
      <c r="EJ229" s="82">
        <f>Mass_2_2!FC9</f>
        <v>0</v>
      </c>
      <c r="EK229" s="82">
        <f>Mass_2_2!FD9</f>
        <v>0</v>
      </c>
      <c r="EL229" s="82">
        <f>Mass_2_2!FE9</f>
        <v>0</v>
      </c>
      <c r="EM229" s="82">
        <f>Mass_2_2!FF9</f>
        <v>0</v>
      </c>
      <c r="EN229" s="82">
        <f>Mass_2_2!FG9</f>
        <v>0</v>
      </c>
      <c r="EO229" s="82">
        <f>Mass_2_2!FH9</f>
        <v>0</v>
      </c>
      <c r="EP229" s="82">
        <f>Mass_2_2!FI9</f>
        <v>0</v>
      </c>
      <c r="EQ229" s="82">
        <f>Mass_2_2!FJ9</f>
        <v>0</v>
      </c>
      <c r="ER229" s="82">
        <f>Mass_2_2!FK9</f>
        <v>0</v>
      </c>
      <c r="ES229" s="82">
        <f>Mass_2_2!FL9</f>
        <v>0</v>
      </c>
      <c r="ET229" s="82">
        <f>Mass_2_2!FM9</f>
        <v>0</v>
      </c>
      <c r="EU229" s="82">
        <f>Mass_2_2!FN9</f>
        <v>0</v>
      </c>
      <c r="EV229" s="82">
        <f>Mass_2_2!FO9</f>
        <v>0</v>
      </c>
      <c r="EW229" s="82">
        <f>Mass_2_2!FP9</f>
        <v>0</v>
      </c>
      <c r="EX229" s="82">
        <f>Mass_2_2!FQ9</f>
        <v>0</v>
      </c>
      <c r="EY229" s="82">
        <f>Mass_2_2!FR9</f>
        <v>0</v>
      </c>
      <c r="EZ229" s="82">
        <f>Mass_2_2!FS9</f>
        <v>0</v>
      </c>
      <c r="FA229" s="82">
        <f>Mass_2_2!FT9</f>
        <v>0</v>
      </c>
      <c r="FB229" s="82">
        <f>Mass_2_2!FU9</f>
        <v>0</v>
      </c>
      <c r="FC229" s="82">
        <f>Mass_2_2!FV9</f>
        <v>0</v>
      </c>
      <c r="FD229" s="82">
        <f>Mass_2_2!FW9</f>
        <v>0</v>
      </c>
      <c r="FE229" s="82">
        <f>Mass_2_2!FX9</f>
        <v>0</v>
      </c>
      <c r="FF229" s="82">
        <f>Mass_2_2!FY9</f>
        <v>0</v>
      </c>
      <c r="FG229" s="82">
        <f>Mass_2_2!FZ9</f>
        <v>0</v>
      </c>
      <c r="FH229" s="82">
        <f>Mass_2_2!GA9</f>
        <v>0</v>
      </c>
      <c r="FI229" s="82">
        <f>Mass_2_2!GB9</f>
        <v>0</v>
      </c>
      <c r="FJ229" s="82">
        <f>Mass_2_2!GC9</f>
        <v>0</v>
      </c>
      <c r="FK229" s="82">
        <f>Mass_2_2!GD9</f>
        <v>0</v>
      </c>
      <c r="FL229" s="82">
        <f>Mass_2_2!GE9</f>
        <v>0</v>
      </c>
      <c r="FM229" s="82">
        <f>Mass_2_2!GF9</f>
        <v>0</v>
      </c>
      <c r="FN229" s="82">
        <f>Mass_2_2!GG9</f>
        <v>0</v>
      </c>
      <c r="FO229" s="82">
        <f>Mass_2_2!GH9</f>
        <v>0</v>
      </c>
      <c r="FP229" s="82">
        <f>Mass_2_2!GI9</f>
        <v>0</v>
      </c>
      <c r="FQ229" s="82">
        <f>Mass_2_2!GJ9</f>
        <v>0</v>
      </c>
      <c r="FR229" s="82">
        <f>Mass_2_2!GK9</f>
        <v>0</v>
      </c>
      <c r="FS229" s="82">
        <f>Mass_2_2!GL9</f>
        <v>0</v>
      </c>
      <c r="FT229" s="82">
        <f>Mass_2_2!GM9</f>
        <v>0</v>
      </c>
      <c r="FU229" s="82">
        <f>Mass_2_2!GN9</f>
        <v>0</v>
      </c>
      <c r="FV229" s="82">
        <f>Mass_2_2!GO9</f>
        <v>0</v>
      </c>
      <c r="FW229" s="82">
        <f>Mass_2_2!GP9</f>
        <v>0</v>
      </c>
      <c r="FX229" s="82">
        <f>Mass_2_2!GQ9</f>
        <v>0</v>
      </c>
      <c r="FY229" s="82">
        <f>Mass_2_2!GR9</f>
        <v>0</v>
      </c>
      <c r="FZ229" s="82">
        <f>Mass_2_2!GS9</f>
        <v>0</v>
      </c>
      <c r="GA229" s="82">
        <f>Mass_2_2!GT9</f>
        <v>0</v>
      </c>
      <c r="GB229" s="82">
        <f>Mass_2_2!GU9</f>
        <v>0</v>
      </c>
      <c r="GC229" s="82">
        <f>Mass_2_2!GV9</f>
        <v>0</v>
      </c>
      <c r="GD229" s="82">
        <f>Mass_2_2!GW9</f>
        <v>0</v>
      </c>
      <c r="GE229" s="82">
        <f>Mass_2_2!GX9</f>
        <v>0</v>
      </c>
      <c r="GF229" s="82">
        <f>Mass_2_2!GY9</f>
        <v>0</v>
      </c>
      <c r="GG229" s="82">
        <f>Mass_2_2!GZ9</f>
        <v>0</v>
      </c>
      <c r="GH229" s="82">
        <f>Mass_2_2!HA9</f>
        <v>0</v>
      </c>
      <c r="GI229" s="82">
        <f>Mass_2_2!HB9</f>
        <v>0</v>
      </c>
      <c r="GJ229" s="82">
        <f>Mass_2_2!HC9</f>
        <v>0</v>
      </c>
      <c r="GK229" s="82">
        <f>Mass_2_2!HD9</f>
        <v>0</v>
      </c>
      <c r="GL229" s="82">
        <f>Mass_2_2!HE9</f>
        <v>0</v>
      </c>
      <c r="GM229" s="82">
        <f>Mass_2_2!HF9</f>
        <v>0</v>
      </c>
      <c r="GN229" s="82">
        <f>Mass_2_2!HG9</f>
        <v>0</v>
      </c>
      <c r="GO229" s="82">
        <f>Mass_2_2!HH9</f>
        <v>0</v>
      </c>
      <c r="GP229" s="82">
        <f>Mass_2_2!HI9</f>
        <v>0</v>
      </c>
      <c r="GQ229" s="82">
        <f>Mass_2_2!HJ9</f>
        <v>0</v>
      </c>
      <c r="GR229" s="82">
        <f>Mass_2_2!HK9</f>
        <v>0</v>
      </c>
      <c r="GS229" s="82">
        <f>Mass_2_2!HL9</f>
        <v>0</v>
      </c>
      <c r="GT229" s="82">
        <f>Mass_2_2!HM9</f>
        <v>0</v>
      </c>
      <c r="GU229" s="82">
        <f>Mass_2_2!HN9</f>
        <v>0</v>
      </c>
      <c r="GV229" s="82">
        <f>Mass_2_2!HO9</f>
        <v>0</v>
      </c>
      <c r="GW229" s="82">
        <f>Mass_2_2!HP9</f>
        <v>0</v>
      </c>
      <c r="GX229" s="82">
        <f>Mass_2_2!HQ9</f>
        <v>0</v>
      </c>
      <c r="GY229" s="82">
        <f>Mass_2_2!HR9</f>
        <v>0</v>
      </c>
      <c r="GZ229" s="82">
        <f>Mass_2_2!HS9</f>
        <v>0</v>
      </c>
      <c r="HA229" s="82">
        <f>Mass_2_2!HT9</f>
        <v>0</v>
      </c>
      <c r="HB229" s="82">
        <f>Mass_2_2!HU9</f>
        <v>0</v>
      </c>
      <c r="HC229" s="82">
        <f>Mass_2_2!HV9</f>
        <v>0</v>
      </c>
      <c r="HD229" s="82">
        <f>Mass_2_2!HW9</f>
        <v>0</v>
      </c>
      <c r="HE229" s="82">
        <f>Mass_2_2!HX9</f>
        <v>0</v>
      </c>
      <c r="HF229" s="82">
        <f>Mass_2_2!HY9</f>
        <v>0</v>
      </c>
      <c r="HG229" s="82">
        <f>Mass_2_2!HZ9</f>
        <v>0</v>
      </c>
      <c r="HH229" s="82">
        <f>Mass_2_2!IA9</f>
        <v>0</v>
      </c>
      <c r="HI229" s="82">
        <f>Mass_2_2!IB9</f>
        <v>0</v>
      </c>
      <c r="HJ229" s="82">
        <f>Mass_2_2!IC9</f>
        <v>0</v>
      </c>
      <c r="HK229" s="82">
        <f>Mass_2_2!ID9</f>
        <v>0</v>
      </c>
      <c r="HL229" s="82">
        <f>Mass_2_2!IE9</f>
        <v>0</v>
      </c>
      <c r="HM229" s="82">
        <f>Mass_2_2!IF9</f>
        <v>0</v>
      </c>
      <c r="HN229" s="82">
        <f>Mass_2_2!IG9</f>
        <v>0</v>
      </c>
      <c r="HO229" s="82">
        <f>Mass_2_2!IH9</f>
        <v>0</v>
      </c>
      <c r="HP229" s="82">
        <f>Mass_2_2!II9</f>
        <v>0</v>
      </c>
      <c r="HQ229" s="82">
        <f>Mass_2_2!IJ9</f>
        <v>0</v>
      </c>
      <c r="HR229" s="82">
        <f>Mass_2_2!IK9</f>
        <v>0</v>
      </c>
      <c r="HS229" s="82">
        <f>Mass_2_2!IL9</f>
        <v>0</v>
      </c>
      <c r="HT229" s="82">
        <f>Mass_2_2!IM9</f>
        <v>0</v>
      </c>
      <c r="HU229" s="82">
        <f>Mass_2_2!IN9</f>
        <v>0</v>
      </c>
      <c r="HV229" s="82">
        <f>Mass_2_2!IO9</f>
        <v>0</v>
      </c>
      <c r="HW229" s="82">
        <f>Mass_2_2!IP9</f>
        <v>0</v>
      </c>
      <c r="HX229" s="82">
        <f>Mass_2_2!IQ9</f>
        <v>0</v>
      </c>
      <c r="HY229" s="82">
        <f>Mass_2_2!IR9</f>
        <v>0</v>
      </c>
      <c r="HZ229" s="82">
        <f>Mass_2_2!IS9</f>
        <v>0</v>
      </c>
      <c r="IA229" s="82">
        <f>Mass_2_2!IT9</f>
        <v>0</v>
      </c>
      <c r="IB229" s="82">
        <f>Mass_2_2!IU9</f>
        <v>0</v>
      </c>
      <c r="IC229" s="82">
        <f>Mass_2_2!IV9</f>
        <v>0</v>
      </c>
      <c r="ID229" s="82">
        <f>Mass_2_2!IW9</f>
        <v>0</v>
      </c>
      <c r="IE229" s="82">
        <f>Mass_2_2!IX9</f>
        <v>0</v>
      </c>
      <c r="IF229" s="82">
        <f>Mass_2_2!IY9</f>
        <v>0</v>
      </c>
      <c r="IG229" s="82">
        <f>Mass_2_2!IZ9</f>
        <v>0</v>
      </c>
      <c r="IH229" s="82">
        <f>Mass_2_2!JA9</f>
        <v>0</v>
      </c>
      <c r="II229" s="82">
        <f>Mass_2_2!JB9</f>
        <v>0</v>
      </c>
      <c r="IJ229" s="82">
        <f>Mass_2_2!JC9</f>
        <v>0</v>
      </c>
      <c r="IK229" s="82">
        <f>Mass_2_2!JD9</f>
        <v>0</v>
      </c>
      <c r="IL229" s="82">
        <f>Mass_2_2!JE9</f>
        <v>0</v>
      </c>
      <c r="IM229" s="82">
        <f>Mass_2_2!JF9</f>
        <v>0</v>
      </c>
      <c r="IN229" s="82">
        <f>Mass_2_2!JG9</f>
        <v>0</v>
      </c>
      <c r="IO229" s="82">
        <f>Mass_2_2!JH9</f>
        <v>0</v>
      </c>
      <c r="IP229" s="82">
        <f>Mass_2_2!JI9</f>
        <v>0</v>
      </c>
      <c r="IQ229" s="82">
        <f>Mass_2_2!JJ9</f>
        <v>0</v>
      </c>
      <c r="IR229" s="82">
        <f>Mass_2_2!JK9</f>
        <v>0</v>
      </c>
      <c r="IS229" s="82">
        <f>Mass_2_2!JL9</f>
        <v>0</v>
      </c>
      <c r="IT229" s="82">
        <f>Mass_2_2!JM9</f>
        <v>0</v>
      </c>
      <c r="IU229" s="82">
        <f>Mass_2_2!JN9</f>
        <v>0</v>
      </c>
      <c r="IV229" s="82">
        <f>Mass_2_2!JO9</f>
        <v>0</v>
      </c>
      <c r="IW229" s="82">
        <f>Mass_2_2!JP9</f>
        <v>0</v>
      </c>
      <c r="IX229" s="82">
        <f>Mass_2_2!JQ9</f>
        <v>0</v>
      </c>
      <c r="IY229" s="82">
        <f>Mass_2_2!JR9</f>
        <v>0</v>
      </c>
      <c r="IZ229" s="82">
        <f>Mass_2_2!JS9</f>
        <v>0</v>
      </c>
      <c r="JA229" s="82">
        <f>Mass_2_2!JT9</f>
        <v>0</v>
      </c>
      <c r="JB229" s="82">
        <f>Mass_2_2!JU9</f>
        <v>0</v>
      </c>
      <c r="JC229" s="82">
        <f>Mass_2_2!JV9</f>
        <v>0</v>
      </c>
      <c r="JD229" s="82">
        <f>Mass_2_2!JW9</f>
        <v>0</v>
      </c>
      <c r="JE229" s="82">
        <f>Mass_2_2!JX9</f>
        <v>0</v>
      </c>
      <c r="JF229" s="82">
        <f>Mass_2_2!JY9</f>
        <v>0</v>
      </c>
      <c r="JG229" s="82">
        <f>Mass_2_2!JZ9</f>
        <v>0</v>
      </c>
      <c r="JH229" s="82">
        <f>Mass_2_2!KA9</f>
        <v>0</v>
      </c>
      <c r="JI229" s="82">
        <f>Mass_2_2!KB9</f>
        <v>0</v>
      </c>
      <c r="JJ229" s="82">
        <f>Mass_2_2!KC9</f>
        <v>0</v>
      </c>
      <c r="JK229" s="82">
        <f>Mass_2_2!KD9</f>
        <v>0</v>
      </c>
      <c r="JL229" s="82">
        <f>Mass_2_2!KE9</f>
        <v>0</v>
      </c>
      <c r="JM229" s="82">
        <f>Mass_2_2!KF9</f>
        <v>0</v>
      </c>
      <c r="JN229" s="82">
        <f>Mass_2_2!KG9</f>
        <v>0</v>
      </c>
      <c r="JO229" s="82">
        <f>Mass_2_2!KH9</f>
        <v>0</v>
      </c>
      <c r="JP229" s="82">
        <f>Mass_2_2!KI9</f>
        <v>0</v>
      </c>
      <c r="JQ229" s="82">
        <f>Mass_2_2!KJ9</f>
        <v>0</v>
      </c>
      <c r="JR229" s="82">
        <f>Mass_2_2!KK9</f>
        <v>0</v>
      </c>
      <c r="JS229" s="82">
        <f>Mass_2_2!KL9</f>
        <v>0</v>
      </c>
      <c r="JT229" s="82">
        <f>Mass_2_2!KM9</f>
        <v>0</v>
      </c>
      <c r="JU229" s="82">
        <f>Mass_2_2!KN9</f>
        <v>0</v>
      </c>
      <c r="JV229" s="82">
        <f>Mass_2_2!KO9</f>
        <v>0</v>
      </c>
      <c r="JW229" s="82">
        <f>Mass_2_2!KP9</f>
        <v>0</v>
      </c>
      <c r="JX229" s="82">
        <f>Mass_2_2!KQ9</f>
        <v>0</v>
      </c>
      <c r="JY229" s="82">
        <f>Mass_2_2!KR9</f>
        <v>0</v>
      </c>
      <c r="JZ229" s="82">
        <f>Mass_2_2!KS9</f>
        <v>0</v>
      </c>
      <c r="KA229" s="82">
        <f>Mass_2_2!KT9</f>
        <v>0</v>
      </c>
      <c r="KB229" s="82">
        <f>Mass_2_2!KU9</f>
        <v>0</v>
      </c>
      <c r="KC229" s="82">
        <f>Mass_2_2!KV9</f>
        <v>0</v>
      </c>
      <c r="KD229" s="82">
        <f>Mass_2_2!KW9</f>
        <v>0</v>
      </c>
      <c r="KE229" s="82">
        <f>Mass_2_2!KX9</f>
        <v>0</v>
      </c>
      <c r="KF229" s="82">
        <f>Mass_2_2!KY9</f>
        <v>0</v>
      </c>
      <c r="KG229" s="82">
        <f>Mass_2_2!KZ9</f>
        <v>0</v>
      </c>
      <c r="KH229" s="82">
        <f>Mass_2_2!LA9</f>
        <v>0</v>
      </c>
      <c r="KI229" s="82">
        <f>Mass_2_2!LB9</f>
        <v>0</v>
      </c>
      <c r="KJ229" s="82">
        <f>Mass_2_2!LC9</f>
        <v>0</v>
      </c>
      <c r="KK229" s="82">
        <f>Mass_2_2!LD9</f>
        <v>0</v>
      </c>
      <c r="KL229" s="82">
        <f>Mass_2_2!LE9</f>
        <v>0</v>
      </c>
      <c r="KM229" s="82">
        <f>Mass_2_2!LF9</f>
        <v>0</v>
      </c>
      <c r="KN229" s="82">
        <f>Mass_2_2!LG9</f>
        <v>0</v>
      </c>
      <c r="KO229" s="82">
        <f>Mass_2_2!LH9</f>
        <v>0</v>
      </c>
    </row>
    <row r="230" spans="2:301" ht="18" customHeight="1">
      <c r="B230" s="82">
        <f>Mass_2_2!U10</f>
        <v>0</v>
      </c>
      <c r="C230" s="82">
        <f>Mass_2_2!V10</f>
        <v>0</v>
      </c>
      <c r="D230" s="82">
        <f>Mass_2_2!W10</f>
        <v>0</v>
      </c>
      <c r="E230" s="82">
        <f>Mass_2_2!X10</f>
        <v>0</v>
      </c>
      <c r="F230" s="82">
        <f>Mass_2_2!Y10</f>
        <v>0</v>
      </c>
      <c r="G230" s="82">
        <f>Mass_2_2!Z10</f>
        <v>0</v>
      </c>
      <c r="H230" s="82">
        <f>Mass_2_2!AA10</f>
        <v>0</v>
      </c>
      <c r="I230" s="82">
        <f>Mass_2_2!AB10</f>
        <v>0</v>
      </c>
      <c r="J230" s="82">
        <f>Mass_2_2!AC10</f>
        <v>0</v>
      </c>
      <c r="K230" s="82">
        <f>Mass_2_2!AD10</f>
        <v>0</v>
      </c>
      <c r="L230" s="82">
        <f>Mass_2_2!AE10</f>
        <v>0</v>
      </c>
      <c r="M230" s="82">
        <f>Mass_2_2!AF10</f>
        <v>0</v>
      </c>
      <c r="N230" s="82">
        <f>Mass_2_2!AG10</f>
        <v>0</v>
      </c>
      <c r="O230" s="82">
        <f>Mass_2_2!AH10</f>
        <v>0</v>
      </c>
      <c r="P230" s="82">
        <f>Mass_2_2!AI10</f>
        <v>0</v>
      </c>
      <c r="Q230" s="82">
        <f>Mass_2_2!AJ10</f>
        <v>0</v>
      </c>
      <c r="R230" s="82">
        <f>Mass_2_2!AK10</f>
        <v>0</v>
      </c>
      <c r="S230" s="82">
        <f>Mass_2_2!AL10</f>
        <v>0</v>
      </c>
      <c r="T230" s="82">
        <f>Mass_2_2!AM10</f>
        <v>0</v>
      </c>
      <c r="U230" s="82">
        <f>Mass_2_2!AN10</f>
        <v>0</v>
      </c>
      <c r="V230" s="82">
        <f>Mass_2_2!AO10</f>
        <v>0</v>
      </c>
      <c r="W230" s="82">
        <f>Mass_2_2!AP10</f>
        <v>0</v>
      </c>
      <c r="X230" s="82">
        <f>Mass_2_2!AQ10</f>
        <v>0</v>
      </c>
      <c r="Y230" s="82">
        <f>Mass_2_2!AR10</f>
        <v>0</v>
      </c>
      <c r="Z230" s="82">
        <f>Mass_2_2!AS10</f>
        <v>0</v>
      </c>
      <c r="AA230" s="82">
        <f>Mass_2_2!AT10</f>
        <v>0</v>
      </c>
      <c r="AB230" s="82">
        <f>Mass_2_2!AU10</f>
        <v>0</v>
      </c>
      <c r="AC230" s="82">
        <f>Mass_2_2!AV10</f>
        <v>0</v>
      </c>
      <c r="AD230" s="82">
        <f>Mass_2_2!AW10</f>
        <v>0</v>
      </c>
      <c r="AE230" s="82">
        <f>Mass_2_2!AX10</f>
        <v>0</v>
      </c>
      <c r="AF230" s="82">
        <f>Mass_2_2!AY10</f>
        <v>0</v>
      </c>
      <c r="AG230" s="82">
        <f>Mass_2_2!AZ10</f>
        <v>0</v>
      </c>
      <c r="AH230" s="82">
        <f>Mass_2_2!BA10</f>
        <v>0</v>
      </c>
      <c r="AI230" s="82">
        <f>Mass_2_2!BB10</f>
        <v>0</v>
      </c>
      <c r="AJ230" s="82">
        <f>Mass_2_2!BC10</f>
        <v>0</v>
      </c>
      <c r="AK230" s="82">
        <f>Mass_2_2!BD10</f>
        <v>0</v>
      </c>
      <c r="AL230" s="82">
        <f>Mass_2_2!BE10</f>
        <v>0</v>
      </c>
      <c r="AM230" s="82">
        <f>Mass_2_2!BF10</f>
        <v>0</v>
      </c>
      <c r="AN230" s="82">
        <f>Mass_2_2!BG10</f>
        <v>0</v>
      </c>
      <c r="AO230" s="82">
        <f>Mass_2_2!BH10</f>
        <v>0</v>
      </c>
      <c r="AP230" s="82">
        <f>Mass_2_2!BI10</f>
        <v>0</v>
      </c>
      <c r="AQ230" s="82">
        <f>Mass_2_2!BJ10</f>
        <v>0</v>
      </c>
      <c r="AR230" s="82">
        <f>Mass_2_2!BK10</f>
        <v>0</v>
      </c>
      <c r="AS230" s="82">
        <f>Mass_2_2!BL10</f>
        <v>0</v>
      </c>
      <c r="AT230" s="82">
        <f>Mass_2_2!BM10</f>
        <v>0</v>
      </c>
      <c r="AU230" s="82">
        <f>Mass_2_2!BN10</f>
        <v>0</v>
      </c>
      <c r="AV230" s="82">
        <f>Mass_2_2!BO10</f>
        <v>0</v>
      </c>
      <c r="AW230" s="82">
        <f>Mass_2_2!BP10</f>
        <v>0</v>
      </c>
      <c r="AX230" s="82">
        <f>Mass_2_2!BQ10</f>
        <v>0</v>
      </c>
      <c r="AY230" s="82">
        <f>Mass_2_2!BR10</f>
        <v>0</v>
      </c>
      <c r="AZ230" s="82">
        <f>Mass_2_2!BS10</f>
        <v>0</v>
      </c>
      <c r="BA230" s="82">
        <f>Mass_2_2!BT10</f>
        <v>0</v>
      </c>
      <c r="BB230" s="82">
        <f>Mass_2_2!BU10</f>
        <v>0</v>
      </c>
      <c r="BC230" s="82">
        <f>Mass_2_2!BV10</f>
        <v>0</v>
      </c>
      <c r="BD230" s="82">
        <f>Mass_2_2!BW10</f>
        <v>0</v>
      </c>
      <c r="BE230" s="82">
        <f>Mass_2_2!BX10</f>
        <v>0</v>
      </c>
      <c r="BF230" s="82">
        <f>Mass_2_2!BY10</f>
        <v>0</v>
      </c>
      <c r="BG230" s="82">
        <f>Mass_2_2!BZ10</f>
        <v>0</v>
      </c>
      <c r="BH230" s="82">
        <f>Mass_2_2!CA10</f>
        <v>0</v>
      </c>
      <c r="BI230" s="82">
        <f>Mass_2_2!CB10</f>
        <v>0</v>
      </c>
      <c r="BJ230" s="82">
        <f>Mass_2_2!CC10</f>
        <v>0</v>
      </c>
      <c r="BK230" s="82">
        <f>Mass_2_2!CD10</f>
        <v>0</v>
      </c>
      <c r="BL230" s="82">
        <f>Mass_2_2!CE10</f>
        <v>0</v>
      </c>
      <c r="BM230" s="82">
        <f>Mass_2_2!CF10</f>
        <v>0</v>
      </c>
      <c r="BN230" s="82">
        <f>Mass_2_2!CG10</f>
        <v>0</v>
      </c>
      <c r="BO230" s="82">
        <f>Mass_2_2!CH10</f>
        <v>0</v>
      </c>
      <c r="BP230" s="82">
        <f>Mass_2_2!CI10</f>
        <v>0</v>
      </c>
      <c r="BQ230" s="82">
        <f>Mass_2_2!CJ10</f>
        <v>0</v>
      </c>
      <c r="BR230" s="82">
        <f>Mass_2_2!CK10</f>
        <v>0</v>
      </c>
      <c r="BS230" s="82">
        <f>Mass_2_2!CL10</f>
        <v>0</v>
      </c>
      <c r="BT230" s="82">
        <f>Mass_2_2!CM10</f>
        <v>0</v>
      </c>
      <c r="BU230" s="82">
        <f>Mass_2_2!CN10</f>
        <v>0</v>
      </c>
      <c r="BV230" s="82">
        <f>Mass_2_2!CO10</f>
        <v>0</v>
      </c>
      <c r="BW230" s="82">
        <f>Mass_2_2!CP10</f>
        <v>0</v>
      </c>
      <c r="BX230" s="82">
        <f>Mass_2_2!CQ10</f>
        <v>0</v>
      </c>
      <c r="BY230" s="82">
        <f>Mass_2_2!CR10</f>
        <v>0</v>
      </c>
      <c r="BZ230" s="82">
        <f>Mass_2_2!CS10</f>
        <v>0</v>
      </c>
      <c r="CA230" s="82">
        <f>Mass_2_2!CT10</f>
        <v>0</v>
      </c>
      <c r="CB230" s="82">
        <f>Mass_2_2!CU10</f>
        <v>0</v>
      </c>
      <c r="CC230" s="82">
        <f>Mass_2_2!CV10</f>
        <v>0</v>
      </c>
      <c r="CD230" s="82">
        <f>Mass_2_2!CW10</f>
        <v>0</v>
      </c>
      <c r="CE230" s="82">
        <f>Mass_2_2!CX10</f>
        <v>0</v>
      </c>
      <c r="CF230" s="82">
        <f>Mass_2_2!CY10</f>
        <v>0</v>
      </c>
      <c r="CG230" s="82">
        <f>Mass_2_2!CZ10</f>
        <v>0</v>
      </c>
      <c r="CH230" s="82">
        <f>Mass_2_2!DA10</f>
        <v>0</v>
      </c>
      <c r="CI230" s="82">
        <f>Mass_2_2!DB10</f>
        <v>0</v>
      </c>
      <c r="CJ230" s="82">
        <f>Mass_2_2!DC10</f>
        <v>0</v>
      </c>
      <c r="CK230" s="82">
        <f>Mass_2_2!DD10</f>
        <v>0</v>
      </c>
      <c r="CL230" s="82">
        <f>Mass_2_2!DE10</f>
        <v>0</v>
      </c>
      <c r="CM230" s="82">
        <f>Mass_2_2!DF10</f>
        <v>0</v>
      </c>
      <c r="CN230" s="82">
        <f>Mass_2_2!DG10</f>
        <v>0</v>
      </c>
      <c r="CO230" s="82">
        <f>Mass_2_2!DH10</f>
        <v>0</v>
      </c>
      <c r="CP230" s="82">
        <f>Mass_2_2!DI10</f>
        <v>0</v>
      </c>
      <c r="CQ230" s="82">
        <f>Mass_2_2!DJ10</f>
        <v>0</v>
      </c>
      <c r="CR230" s="82">
        <f>Mass_2_2!DK10</f>
        <v>0</v>
      </c>
      <c r="CS230" s="82">
        <f>Mass_2_2!DL10</f>
        <v>0</v>
      </c>
      <c r="CT230" s="82">
        <f>Mass_2_2!DM10</f>
        <v>0</v>
      </c>
      <c r="CU230" s="82">
        <f>Mass_2_2!DN10</f>
        <v>0</v>
      </c>
      <c r="CV230" s="82">
        <f>Mass_2_2!DO10</f>
        <v>0</v>
      </c>
      <c r="CW230" s="82">
        <f>Mass_2_2!DP10</f>
        <v>0</v>
      </c>
      <c r="CX230" s="82">
        <f>Mass_2_2!DQ10</f>
        <v>0</v>
      </c>
      <c r="CY230" s="82">
        <f>Mass_2_2!DR10</f>
        <v>0</v>
      </c>
      <c r="CZ230" s="82">
        <f>Mass_2_2!DS10</f>
        <v>0</v>
      </c>
      <c r="DA230" s="82">
        <f>Mass_2_2!DT10</f>
        <v>0</v>
      </c>
      <c r="DB230" s="82">
        <f>Mass_2_2!DU10</f>
        <v>0</v>
      </c>
      <c r="DC230" s="82">
        <f>Mass_2_2!DV10</f>
        <v>0</v>
      </c>
      <c r="DD230" s="82">
        <f>Mass_2_2!DW10</f>
        <v>0</v>
      </c>
      <c r="DE230" s="82">
        <f>Mass_2_2!DX10</f>
        <v>0</v>
      </c>
      <c r="DF230" s="82">
        <f>Mass_2_2!DY10</f>
        <v>0</v>
      </c>
      <c r="DG230" s="82">
        <f>Mass_2_2!DZ10</f>
        <v>0</v>
      </c>
      <c r="DH230" s="82">
        <f>Mass_2_2!EA10</f>
        <v>0</v>
      </c>
      <c r="DI230" s="82">
        <f>Mass_2_2!EB10</f>
        <v>0</v>
      </c>
      <c r="DJ230" s="82">
        <f>Mass_2_2!EC10</f>
        <v>0</v>
      </c>
      <c r="DK230" s="82">
        <f>Mass_2_2!ED10</f>
        <v>0</v>
      </c>
      <c r="DL230" s="82">
        <f>Mass_2_2!EE10</f>
        <v>0</v>
      </c>
      <c r="DM230" s="82">
        <f>Mass_2_2!EF10</f>
        <v>0</v>
      </c>
      <c r="DN230" s="82">
        <f>Mass_2_2!EG10</f>
        <v>0</v>
      </c>
      <c r="DO230" s="82">
        <f>Mass_2_2!EH10</f>
        <v>0</v>
      </c>
      <c r="DP230" s="82">
        <f>Mass_2_2!EI10</f>
        <v>0</v>
      </c>
      <c r="DQ230" s="82">
        <f>Mass_2_2!EJ10</f>
        <v>0</v>
      </c>
      <c r="DR230" s="82">
        <f>Mass_2_2!EK10</f>
        <v>0</v>
      </c>
      <c r="DS230" s="82">
        <f>Mass_2_2!EL10</f>
        <v>0</v>
      </c>
      <c r="DT230" s="82">
        <f>Mass_2_2!EM10</f>
        <v>0</v>
      </c>
      <c r="DU230" s="82">
        <f>Mass_2_2!EN10</f>
        <v>0</v>
      </c>
      <c r="DV230" s="82">
        <f>Mass_2_2!EO10</f>
        <v>0</v>
      </c>
      <c r="DW230" s="82">
        <f>Mass_2_2!EP10</f>
        <v>0</v>
      </c>
      <c r="DX230" s="82">
        <f>Mass_2_2!EQ10</f>
        <v>0</v>
      </c>
      <c r="DY230" s="82">
        <f>Mass_2_2!ER10</f>
        <v>0</v>
      </c>
      <c r="DZ230" s="82">
        <f>Mass_2_2!ES10</f>
        <v>0</v>
      </c>
      <c r="EA230" s="82">
        <f>Mass_2_2!ET10</f>
        <v>0</v>
      </c>
      <c r="EB230" s="82">
        <f>Mass_2_2!EU10</f>
        <v>0</v>
      </c>
      <c r="EC230" s="82">
        <f>Mass_2_2!EV10</f>
        <v>0</v>
      </c>
      <c r="ED230" s="82">
        <f>Mass_2_2!EW10</f>
        <v>0</v>
      </c>
      <c r="EE230" s="82">
        <f>Mass_2_2!EX10</f>
        <v>0</v>
      </c>
      <c r="EF230" s="82">
        <f>Mass_2_2!EY10</f>
        <v>0</v>
      </c>
      <c r="EG230" s="82">
        <f>Mass_2_2!EZ10</f>
        <v>0</v>
      </c>
      <c r="EH230" s="82">
        <f>Mass_2_2!FA10</f>
        <v>0</v>
      </c>
      <c r="EI230" s="82">
        <f>Mass_2_2!FB10</f>
        <v>0</v>
      </c>
      <c r="EJ230" s="82">
        <f>Mass_2_2!FC10</f>
        <v>0</v>
      </c>
      <c r="EK230" s="82">
        <f>Mass_2_2!FD10</f>
        <v>0</v>
      </c>
      <c r="EL230" s="82">
        <f>Mass_2_2!FE10</f>
        <v>0</v>
      </c>
      <c r="EM230" s="82">
        <f>Mass_2_2!FF10</f>
        <v>0</v>
      </c>
      <c r="EN230" s="82">
        <f>Mass_2_2!FG10</f>
        <v>0</v>
      </c>
      <c r="EO230" s="82">
        <f>Mass_2_2!FH10</f>
        <v>0</v>
      </c>
      <c r="EP230" s="82">
        <f>Mass_2_2!FI10</f>
        <v>0</v>
      </c>
      <c r="EQ230" s="82">
        <f>Mass_2_2!FJ10</f>
        <v>0</v>
      </c>
      <c r="ER230" s="82">
        <f>Mass_2_2!FK10</f>
        <v>0</v>
      </c>
      <c r="ES230" s="82">
        <f>Mass_2_2!FL10</f>
        <v>0</v>
      </c>
      <c r="ET230" s="82">
        <f>Mass_2_2!FM10</f>
        <v>0</v>
      </c>
      <c r="EU230" s="82">
        <f>Mass_2_2!FN10</f>
        <v>0</v>
      </c>
      <c r="EV230" s="82">
        <f>Mass_2_2!FO10</f>
        <v>0</v>
      </c>
      <c r="EW230" s="82">
        <f>Mass_2_2!FP10</f>
        <v>0</v>
      </c>
      <c r="EX230" s="82">
        <f>Mass_2_2!FQ10</f>
        <v>0</v>
      </c>
      <c r="EY230" s="82">
        <f>Mass_2_2!FR10</f>
        <v>0</v>
      </c>
      <c r="EZ230" s="82">
        <f>Mass_2_2!FS10</f>
        <v>0</v>
      </c>
      <c r="FA230" s="82">
        <f>Mass_2_2!FT10</f>
        <v>0</v>
      </c>
      <c r="FB230" s="82">
        <f>Mass_2_2!FU10</f>
        <v>0</v>
      </c>
      <c r="FC230" s="82">
        <f>Mass_2_2!FV10</f>
        <v>0</v>
      </c>
      <c r="FD230" s="82">
        <f>Mass_2_2!FW10</f>
        <v>0</v>
      </c>
      <c r="FE230" s="82">
        <f>Mass_2_2!FX10</f>
        <v>0</v>
      </c>
      <c r="FF230" s="82">
        <f>Mass_2_2!FY10</f>
        <v>0</v>
      </c>
      <c r="FG230" s="82">
        <f>Mass_2_2!FZ10</f>
        <v>0</v>
      </c>
      <c r="FH230" s="82">
        <f>Mass_2_2!GA10</f>
        <v>0</v>
      </c>
      <c r="FI230" s="82">
        <f>Mass_2_2!GB10</f>
        <v>0</v>
      </c>
      <c r="FJ230" s="82">
        <f>Mass_2_2!GC10</f>
        <v>0</v>
      </c>
      <c r="FK230" s="82">
        <f>Mass_2_2!GD10</f>
        <v>0</v>
      </c>
      <c r="FL230" s="82">
        <f>Mass_2_2!GE10</f>
        <v>0</v>
      </c>
      <c r="FM230" s="82">
        <f>Mass_2_2!GF10</f>
        <v>0</v>
      </c>
      <c r="FN230" s="82">
        <f>Mass_2_2!GG10</f>
        <v>0</v>
      </c>
      <c r="FO230" s="82">
        <f>Mass_2_2!GH10</f>
        <v>0</v>
      </c>
      <c r="FP230" s="82">
        <f>Mass_2_2!GI10</f>
        <v>0</v>
      </c>
      <c r="FQ230" s="82">
        <f>Mass_2_2!GJ10</f>
        <v>0</v>
      </c>
      <c r="FR230" s="82">
        <f>Mass_2_2!GK10</f>
        <v>0</v>
      </c>
      <c r="FS230" s="82">
        <f>Mass_2_2!GL10</f>
        <v>0</v>
      </c>
      <c r="FT230" s="82">
        <f>Mass_2_2!GM10</f>
        <v>0</v>
      </c>
      <c r="FU230" s="82">
        <f>Mass_2_2!GN10</f>
        <v>0</v>
      </c>
      <c r="FV230" s="82">
        <f>Mass_2_2!GO10</f>
        <v>0</v>
      </c>
      <c r="FW230" s="82">
        <f>Mass_2_2!GP10</f>
        <v>0</v>
      </c>
      <c r="FX230" s="82">
        <f>Mass_2_2!GQ10</f>
        <v>0</v>
      </c>
      <c r="FY230" s="82">
        <f>Mass_2_2!GR10</f>
        <v>0</v>
      </c>
      <c r="FZ230" s="82">
        <f>Mass_2_2!GS10</f>
        <v>0</v>
      </c>
      <c r="GA230" s="82">
        <f>Mass_2_2!GT10</f>
        <v>0</v>
      </c>
      <c r="GB230" s="82">
        <f>Mass_2_2!GU10</f>
        <v>0</v>
      </c>
      <c r="GC230" s="82">
        <f>Mass_2_2!GV10</f>
        <v>0</v>
      </c>
      <c r="GD230" s="82">
        <f>Mass_2_2!GW10</f>
        <v>0</v>
      </c>
      <c r="GE230" s="82">
        <f>Mass_2_2!GX10</f>
        <v>0</v>
      </c>
      <c r="GF230" s="82">
        <f>Mass_2_2!GY10</f>
        <v>0</v>
      </c>
      <c r="GG230" s="82">
        <f>Mass_2_2!GZ10</f>
        <v>0</v>
      </c>
      <c r="GH230" s="82">
        <f>Mass_2_2!HA10</f>
        <v>0</v>
      </c>
      <c r="GI230" s="82">
        <f>Mass_2_2!HB10</f>
        <v>0</v>
      </c>
      <c r="GJ230" s="82">
        <f>Mass_2_2!HC10</f>
        <v>0</v>
      </c>
      <c r="GK230" s="82">
        <f>Mass_2_2!HD10</f>
        <v>0</v>
      </c>
      <c r="GL230" s="82">
        <f>Mass_2_2!HE10</f>
        <v>0</v>
      </c>
      <c r="GM230" s="82">
        <f>Mass_2_2!HF10</f>
        <v>0</v>
      </c>
      <c r="GN230" s="82">
        <f>Mass_2_2!HG10</f>
        <v>0</v>
      </c>
      <c r="GO230" s="82">
        <f>Mass_2_2!HH10</f>
        <v>0</v>
      </c>
      <c r="GP230" s="82">
        <f>Mass_2_2!HI10</f>
        <v>0</v>
      </c>
      <c r="GQ230" s="82">
        <f>Mass_2_2!HJ10</f>
        <v>0</v>
      </c>
      <c r="GR230" s="82">
        <f>Mass_2_2!HK10</f>
        <v>0</v>
      </c>
      <c r="GS230" s="82">
        <f>Mass_2_2!HL10</f>
        <v>0</v>
      </c>
      <c r="GT230" s="82">
        <f>Mass_2_2!HM10</f>
        <v>0</v>
      </c>
      <c r="GU230" s="82">
        <f>Mass_2_2!HN10</f>
        <v>0</v>
      </c>
      <c r="GV230" s="82">
        <f>Mass_2_2!HO10</f>
        <v>0</v>
      </c>
      <c r="GW230" s="82">
        <f>Mass_2_2!HP10</f>
        <v>0</v>
      </c>
      <c r="GX230" s="82">
        <f>Mass_2_2!HQ10</f>
        <v>0</v>
      </c>
      <c r="GY230" s="82">
        <f>Mass_2_2!HR10</f>
        <v>0</v>
      </c>
      <c r="GZ230" s="82">
        <f>Mass_2_2!HS10</f>
        <v>0</v>
      </c>
      <c r="HA230" s="82">
        <f>Mass_2_2!HT10</f>
        <v>0</v>
      </c>
      <c r="HB230" s="82">
        <f>Mass_2_2!HU10</f>
        <v>0</v>
      </c>
      <c r="HC230" s="82">
        <f>Mass_2_2!HV10</f>
        <v>0</v>
      </c>
      <c r="HD230" s="82">
        <f>Mass_2_2!HW10</f>
        <v>0</v>
      </c>
      <c r="HE230" s="82">
        <f>Mass_2_2!HX10</f>
        <v>0</v>
      </c>
      <c r="HF230" s="82">
        <f>Mass_2_2!HY10</f>
        <v>0</v>
      </c>
      <c r="HG230" s="82">
        <f>Mass_2_2!HZ10</f>
        <v>0</v>
      </c>
      <c r="HH230" s="82">
        <f>Mass_2_2!IA10</f>
        <v>0</v>
      </c>
      <c r="HI230" s="82">
        <f>Mass_2_2!IB10</f>
        <v>0</v>
      </c>
      <c r="HJ230" s="82">
        <f>Mass_2_2!IC10</f>
        <v>0</v>
      </c>
      <c r="HK230" s="82">
        <f>Mass_2_2!ID10</f>
        <v>0</v>
      </c>
      <c r="HL230" s="82">
        <f>Mass_2_2!IE10</f>
        <v>0</v>
      </c>
      <c r="HM230" s="82">
        <f>Mass_2_2!IF10</f>
        <v>0</v>
      </c>
      <c r="HN230" s="82">
        <f>Mass_2_2!IG10</f>
        <v>0</v>
      </c>
      <c r="HO230" s="82">
        <f>Mass_2_2!IH10</f>
        <v>0</v>
      </c>
      <c r="HP230" s="82">
        <f>Mass_2_2!II10</f>
        <v>0</v>
      </c>
      <c r="HQ230" s="82">
        <f>Mass_2_2!IJ10</f>
        <v>0</v>
      </c>
      <c r="HR230" s="82">
        <f>Mass_2_2!IK10</f>
        <v>0</v>
      </c>
      <c r="HS230" s="82">
        <f>Mass_2_2!IL10</f>
        <v>0</v>
      </c>
      <c r="HT230" s="82">
        <f>Mass_2_2!IM10</f>
        <v>0</v>
      </c>
      <c r="HU230" s="82">
        <f>Mass_2_2!IN10</f>
        <v>0</v>
      </c>
      <c r="HV230" s="82">
        <f>Mass_2_2!IO10</f>
        <v>0</v>
      </c>
      <c r="HW230" s="82">
        <f>Mass_2_2!IP10</f>
        <v>0</v>
      </c>
      <c r="HX230" s="82">
        <f>Mass_2_2!IQ10</f>
        <v>0</v>
      </c>
      <c r="HY230" s="82">
        <f>Mass_2_2!IR10</f>
        <v>0</v>
      </c>
      <c r="HZ230" s="82">
        <f>Mass_2_2!IS10</f>
        <v>0</v>
      </c>
      <c r="IA230" s="82">
        <f>Mass_2_2!IT10</f>
        <v>0</v>
      </c>
      <c r="IB230" s="82">
        <f>Mass_2_2!IU10</f>
        <v>0</v>
      </c>
      <c r="IC230" s="82">
        <f>Mass_2_2!IV10</f>
        <v>0</v>
      </c>
      <c r="ID230" s="82">
        <f>Mass_2_2!IW10</f>
        <v>0</v>
      </c>
      <c r="IE230" s="82">
        <f>Mass_2_2!IX10</f>
        <v>0</v>
      </c>
      <c r="IF230" s="82">
        <f>Mass_2_2!IY10</f>
        <v>0</v>
      </c>
      <c r="IG230" s="82">
        <f>Mass_2_2!IZ10</f>
        <v>0</v>
      </c>
      <c r="IH230" s="82">
        <f>Mass_2_2!JA10</f>
        <v>0</v>
      </c>
      <c r="II230" s="82">
        <f>Mass_2_2!JB10</f>
        <v>0</v>
      </c>
      <c r="IJ230" s="82">
        <f>Mass_2_2!JC10</f>
        <v>0</v>
      </c>
      <c r="IK230" s="82">
        <f>Mass_2_2!JD10</f>
        <v>0</v>
      </c>
      <c r="IL230" s="82">
        <f>Mass_2_2!JE10</f>
        <v>0</v>
      </c>
      <c r="IM230" s="82">
        <f>Mass_2_2!JF10</f>
        <v>0</v>
      </c>
      <c r="IN230" s="82">
        <f>Mass_2_2!JG10</f>
        <v>0</v>
      </c>
      <c r="IO230" s="82">
        <f>Mass_2_2!JH10</f>
        <v>0</v>
      </c>
      <c r="IP230" s="82">
        <f>Mass_2_2!JI10</f>
        <v>0</v>
      </c>
      <c r="IQ230" s="82">
        <f>Mass_2_2!JJ10</f>
        <v>0</v>
      </c>
      <c r="IR230" s="82">
        <f>Mass_2_2!JK10</f>
        <v>0</v>
      </c>
      <c r="IS230" s="82">
        <f>Mass_2_2!JL10</f>
        <v>0</v>
      </c>
      <c r="IT230" s="82">
        <f>Mass_2_2!JM10</f>
        <v>0</v>
      </c>
      <c r="IU230" s="82">
        <f>Mass_2_2!JN10</f>
        <v>0</v>
      </c>
      <c r="IV230" s="82">
        <f>Mass_2_2!JO10</f>
        <v>0</v>
      </c>
      <c r="IW230" s="82">
        <f>Mass_2_2!JP10</f>
        <v>0</v>
      </c>
      <c r="IX230" s="82">
        <f>Mass_2_2!JQ10</f>
        <v>0</v>
      </c>
      <c r="IY230" s="82">
        <f>Mass_2_2!JR10</f>
        <v>0</v>
      </c>
      <c r="IZ230" s="82">
        <f>Mass_2_2!JS10</f>
        <v>0</v>
      </c>
      <c r="JA230" s="82">
        <f>Mass_2_2!JT10</f>
        <v>0</v>
      </c>
      <c r="JB230" s="82">
        <f>Mass_2_2!JU10</f>
        <v>0</v>
      </c>
      <c r="JC230" s="82">
        <f>Mass_2_2!JV10</f>
        <v>0</v>
      </c>
      <c r="JD230" s="82">
        <f>Mass_2_2!JW10</f>
        <v>0</v>
      </c>
      <c r="JE230" s="82">
        <f>Mass_2_2!JX10</f>
        <v>0</v>
      </c>
      <c r="JF230" s="82">
        <f>Mass_2_2!JY10</f>
        <v>0</v>
      </c>
      <c r="JG230" s="82">
        <f>Mass_2_2!JZ10</f>
        <v>0</v>
      </c>
      <c r="JH230" s="82">
        <f>Mass_2_2!KA10</f>
        <v>0</v>
      </c>
      <c r="JI230" s="82">
        <f>Mass_2_2!KB10</f>
        <v>0</v>
      </c>
      <c r="JJ230" s="82">
        <f>Mass_2_2!KC10</f>
        <v>0</v>
      </c>
      <c r="JK230" s="82">
        <f>Mass_2_2!KD10</f>
        <v>0</v>
      </c>
      <c r="JL230" s="82">
        <f>Mass_2_2!KE10</f>
        <v>0</v>
      </c>
      <c r="JM230" s="82">
        <f>Mass_2_2!KF10</f>
        <v>0</v>
      </c>
      <c r="JN230" s="82">
        <f>Mass_2_2!KG10</f>
        <v>0</v>
      </c>
      <c r="JO230" s="82">
        <f>Mass_2_2!KH10</f>
        <v>0</v>
      </c>
      <c r="JP230" s="82">
        <f>Mass_2_2!KI10</f>
        <v>0</v>
      </c>
      <c r="JQ230" s="82">
        <f>Mass_2_2!KJ10</f>
        <v>0</v>
      </c>
      <c r="JR230" s="82">
        <f>Mass_2_2!KK10</f>
        <v>0</v>
      </c>
      <c r="JS230" s="82">
        <f>Mass_2_2!KL10</f>
        <v>0</v>
      </c>
      <c r="JT230" s="82">
        <f>Mass_2_2!KM10</f>
        <v>0</v>
      </c>
      <c r="JU230" s="82">
        <f>Mass_2_2!KN10</f>
        <v>0</v>
      </c>
      <c r="JV230" s="82">
        <f>Mass_2_2!KO10</f>
        <v>0</v>
      </c>
      <c r="JW230" s="82">
        <f>Mass_2_2!KP10</f>
        <v>0</v>
      </c>
      <c r="JX230" s="82">
        <f>Mass_2_2!KQ10</f>
        <v>0</v>
      </c>
      <c r="JY230" s="82">
        <f>Mass_2_2!KR10</f>
        <v>0</v>
      </c>
      <c r="JZ230" s="82">
        <f>Mass_2_2!KS10</f>
        <v>0</v>
      </c>
      <c r="KA230" s="82">
        <f>Mass_2_2!KT10</f>
        <v>0</v>
      </c>
      <c r="KB230" s="82">
        <f>Mass_2_2!KU10</f>
        <v>0</v>
      </c>
      <c r="KC230" s="82">
        <f>Mass_2_2!KV10</f>
        <v>0</v>
      </c>
      <c r="KD230" s="82">
        <f>Mass_2_2!KW10</f>
        <v>0</v>
      </c>
      <c r="KE230" s="82">
        <f>Mass_2_2!KX10</f>
        <v>0</v>
      </c>
      <c r="KF230" s="82">
        <f>Mass_2_2!KY10</f>
        <v>0</v>
      </c>
      <c r="KG230" s="82">
        <f>Mass_2_2!KZ10</f>
        <v>0</v>
      </c>
      <c r="KH230" s="82">
        <f>Mass_2_2!LA10</f>
        <v>0</v>
      </c>
      <c r="KI230" s="82">
        <f>Mass_2_2!LB10</f>
        <v>0</v>
      </c>
      <c r="KJ230" s="82">
        <f>Mass_2_2!LC10</f>
        <v>0</v>
      </c>
      <c r="KK230" s="82">
        <f>Mass_2_2!LD10</f>
        <v>0</v>
      </c>
      <c r="KL230" s="82">
        <f>Mass_2_2!LE10</f>
        <v>0</v>
      </c>
      <c r="KM230" s="82">
        <f>Mass_2_2!LF10</f>
        <v>0</v>
      </c>
      <c r="KN230" s="82">
        <f>Mass_2_2!LG10</f>
        <v>0</v>
      </c>
      <c r="KO230" s="82">
        <f>Mass_2_2!LH10</f>
        <v>0</v>
      </c>
    </row>
    <row r="231" spans="2:301" ht="18" customHeight="1">
      <c r="B231" s="82">
        <f>Mass_2_2!U11</f>
        <v>0</v>
      </c>
      <c r="C231" s="82"/>
      <c r="D231" s="82"/>
      <c r="E231" s="82">
        <f>Mass_2_2!X11</f>
        <v>0</v>
      </c>
      <c r="F231" s="82"/>
      <c r="G231" s="82"/>
      <c r="H231" s="82">
        <f>Mass_2_2!AA11</f>
        <v>0</v>
      </c>
      <c r="I231" s="82"/>
      <c r="J231" s="82"/>
      <c r="K231" s="82">
        <f>Mass_2_2!AD11</f>
        <v>0</v>
      </c>
      <c r="L231" s="82"/>
      <c r="M231" s="82"/>
      <c r="N231" s="82">
        <f>Mass_2_2!AG11</f>
        <v>0</v>
      </c>
      <c r="O231" s="82"/>
      <c r="P231" s="82"/>
      <c r="Q231" s="82">
        <f>Mass_2_2!AJ11</f>
        <v>0</v>
      </c>
      <c r="R231" s="82"/>
      <c r="S231" s="82"/>
      <c r="T231" s="82">
        <f>Mass_2_2!AM11</f>
        <v>0</v>
      </c>
      <c r="U231" s="82"/>
      <c r="V231" s="82"/>
      <c r="W231" s="82">
        <f>Mass_2_2!AP11</f>
        <v>0</v>
      </c>
      <c r="X231" s="82"/>
      <c r="Y231" s="82"/>
      <c r="Z231" s="82">
        <f>Mass_2_2!AS11</f>
        <v>0</v>
      </c>
      <c r="AA231" s="82"/>
      <c r="AB231" s="82"/>
      <c r="AC231" s="82">
        <f>Mass_2_2!AV11</f>
        <v>0</v>
      </c>
      <c r="AD231" s="82"/>
      <c r="AE231" s="82"/>
      <c r="AF231" s="82">
        <f>Mass_2_2!AY11</f>
        <v>0</v>
      </c>
      <c r="AG231" s="82"/>
      <c r="AH231" s="82"/>
      <c r="AI231" s="82">
        <f>Mass_2_2!BB11</f>
        <v>0</v>
      </c>
      <c r="AJ231" s="82"/>
      <c r="AK231" s="82"/>
      <c r="AL231" s="82">
        <f>Mass_2_2!BE11</f>
        <v>0</v>
      </c>
      <c r="AM231" s="82"/>
      <c r="AN231" s="82"/>
      <c r="AO231" s="82">
        <f>Mass_2_2!BH11</f>
        <v>0</v>
      </c>
      <c r="AP231" s="82"/>
      <c r="AQ231" s="82"/>
      <c r="AR231" s="82">
        <f>Mass_2_2!BK11</f>
        <v>0</v>
      </c>
      <c r="AS231" s="82"/>
      <c r="AT231" s="82"/>
      <c r="AU231" s="82">
        <f>Mass_2_2!BN11</f>
        <v>0</v>
      </c>
      <c r="AV231" s="82"/>
      <c r="AW231" s="82"/>
      <c r="AX231" s="82">
        <f>Mass_2_2!BQ11</f>
        <v>0</v>
      </c>
      <c r="AY231" s="82"/>
      <c r="AZ231" s="82"/>
      <c r="BA231" s="82">
        <f>Mass_2_2!BT11</f>
        <v>0</v>
      </c>
      <c r="BB231" s="82"/>
      <c r="BC231" s="82"/>
      <c r="BD231" s="82">
        <f>Mass_2_2!BW11</f>
        <v>0</v>
      </c>
      <c r="BE231" s="82"/>
      <c r="BF231" s="82"/>
      <c r="BG231" s="82">
        <f>Mass_2_2!BZ11</f>
        <v>0</v>
      </c>
      <c r="BH231" s="82"/>
      <c r="BI231" s="82"/>
      <c r="BJ231" s="82">
        <f>Mass_2_2!CC11</f>
        <v>0</v>
      </c>
      <c r="BK231" s="82"/>
      <c r="BL231" s="82"/>
      <c r="BM231" s="82">
        <f>Mass_2_2!CF11</f>
        <v>0</v>
      </c>
      <c r="BN231" s="82"/>
      <c r="BO231" s="82"/>
      <c r="BP231" s="82">
        <f>Mass_2_2!CI11</f>
        <v>0</v>
      </c>
      <c r="BQ231" s="82"/>
      <c r="BR231" s="82"/>
      <c r="BS231" s="82">
        <f>Mass_2_2!CL11</f>
        <v>0</v>
      </c>
      <c r="BT231" s="82"/>
      <c r="BU231" s="82"/>
      <c r="BV231" s="82">
        <f>Mass_2_2!CO11</f>
        <v>0</v>
      </c>
      <c r="BW231" s="82"/>
      <c r="BX231" s="82"/>
      <c r="BY231" s="82">
        <f>Mass_2_2!CR11</f>
        <v>0</v>
      </c>
      <c r="BZ231" s="82"/>
      <c r="CA231" s="82"/>
      <c r="CB231" s="82">
        <f>Mass_2_2!CU11</f>
        <v>0</v>
      </c>
      <c r="CC231" s="82"/>
      <c r="CD231" s="82"/>
      <c r="CE231" s="82">
        <f>Mass_2_2!CX11</f>
        <v>0</v>
      </c>
      <c r="CF231" s="82"/>
      <c r="CG231" s="82"/>
      <c r="CH231" s="82">
        <f>Mass_2_2!DA11</f>
        <v>0</v>
      </c>
      <c r="CI231" s="82"/>
      <c r="CJ231" s="82"/>
      <c r="CK231" s="82">
        <f>Mass_2_2!DD11</f>
        <v>0</v>
      </c>
      <c r="CL231" s="82"/>
      <c r="CM231" s="82"/>
      <c r="CN231" s="82">
        <f>Mass_2_2!DG11</f>
        <v>0</v>
      </c>
      <c r="CO231" s="82"/>
      <c r="CP231" s="82"/>
      <c r="CQ231" s="82">
        <f>Mass_2_2!DJ11</f>
        <v>0</v>
      </c>
      <c r="CR231" s="82"/>
      <c r="CS231" s="82"/>
      <c r="CT231" s="82">
        <f>Mass_2_2!DM11</f>
        <v>0</v>
      </c>
      <c r="CU231" s="82"/>
      <c r="CV231" s="82"/>
      <c r="CW231" s="82">
        <f>Mass_2_2!DP11</f>
        <v>0</v>
      </c>
      <c r="CX231" s="82"/>
      <c r="CY231" s="82"/>
      <c r="CZ231" s="82">
        <f>Mass_2_2!DS11</f>
        <v>0</v>
      </c>
      <c r="DA231" s="82"/>
      <c r="DB231" s="82"/>
      <c r="DC231" s="82">
        <f>Mass_2_2!DV11</f>
        <v>0</v>
      </c>
      <c r="DD231" s="82"/>
      <c r="DE231" s="82"/>
      <c r="DF231" s="82">
        <f>Mass_2_2!DY11</f>
        <v>0</v>
      </c>
      <c r="DG231" s="82"/>
      <c r="DH231" s="82"/>
      <c r="DI231" s="82">
        <f>Mass_2_2!EB11</f>
        <v>0</v>
      </c>
      <c r="DJ231" s="82"/>
      <c r="DK231" s="82"/>
      <c r="DL231" s="82">
        <f>Mass_2_2!EE11</f>
        <v>0</v>
      </c>
      <c r="DM231" s="82"/>
      <c r="DN231" s="82"/>
      <c r="DO231" s="82">
        <f>Mass_2_2!EH11</f>
        <v>0</v>
      </c>
      <c r="DP231" s="82"/>
      <c r="DQ231" s="82"/>
      <c r="DR231" s="82">
        <f>Mass_2_2!EK11</f>
        <v>0</v>
      </c>
      <c r="DS231" s="82"/>
      <c r="DT231" s="82"/>
      <c r="DU231" s="82">
        <f>Mass_2_2!EN11</f>
        <v>0</v>
      </c>
      <c r="DV231" s="82"/>
      <c r="DW231" s="82"/>
      <c r="DX231" s="82">
        <f>Mass_2_2!EQ11</f>
        <v>0</v>
      </c>
      <c r="DY231" s="82"/>
      <c r="DZ231" s="82"/>
      <c r="EA231" s="82">
        <f>Mass_2_2!ET11</f>
        <v>0</v>
      </c>
      <c r="EB231" s="82"/>
      <c r="EC231" s="82"/>
      <c r="ED231" s="82">
        <f>Mass_2_2!EW11</f>
        <v>0</v>
      </c>
      <c r="EE231" s="82"/>
      <c r="EF231" s="82"/>
      <c r="EG231" s="82">
        <f>Mass_2_2!EZ11</f>
        <v>0</v>
      </c>
      <c r="EH231" s="82"/>
      <c r="EI231" s="82"/>
      <c r="EJ231" s="82">
        <f>Mass_2_2!FC11</f>
        <v>0</v>
      </c>
      <c r="EK231" s="82"/>
      <c r="EL231" s="82"/>
      <c r="EM231" s="82">
        <f>Mass_2_2!FF11</f>
        <v>0</v>
      </c>
      <c r="EN231" s="82"/>
      <c r="EO231" s="82"/>
      <c r="EP231" s="82">
        <f>Mass_2_2!FI11</f>
        <v>0</v>
      </c>
      <c r="EQ231" s="82"/>
      <c r="ER231" s="82"/>
      <c r="ES231" s="82">
        <f>Mass_2_2!FL11</f>
        <v>0</v>
      </c>
      <c r="ET231" s="82"/>
      <c r="EU231" s="82"/>
      <c r="EV231" s="82">
        <f>Mass_2_2!FO11</f>
        <v>0</v>
      </c>
      <c r="EW231" s="82"/>
      <c r="EX231" s="82"/>
      <c r="EY231" s="82">
        <f>Mass_2_2!FR11</f>
        <v>0</v>
      </c>
      <c r="EZ231" s="82"/>
      <c r="FA231" s="82"/>
      <c r="FB231" s="82">
        <f>Mass_2_2!FU11</f>
        <v>0</v>
      </c>
      <c r="FC231" s="82"/>
      <c r="FD231" s="82"/>
      <c r="FE231" s="82">
        <f>Mass_2_2!FX11</f>
        <v>0</v>
      </c>
      <c r="FF231" s="82"/>
      <c r="FG231" s="82"/>
      <c r="FH231" s="82">
        <f>Mass_2_2!GA11</f>
        <v>0</v>
      </c>
      <c r="FI231" s="82"/>
      <c r="FJ231" s="82"/>
      <c r="FK231" s="82">
        <f>Mass_2_2!GD11</f>
        <v>0</v>
      </c>
      <c r="FL231" s="82"/>
      <c r="FM231" s="82"/>
      <c r="FN231" s="82">
        <f>Mass_2_2!GG11</f>
        <v>0</v>
      </c>
      <c r="FO231" s="82"/>
      <c r="FP231" s="82"/>
      <c r="FQ231" s="82">
        <f>Mass_2_2!GJ11</f>
        <v>0</v>
      </c>
      <c r="FR231" s="82"/>
      <c r="FS231" s="82"/>
      <c r="FT231" s="82">
        <f>Mass_2_2!GM11</f>
        <v>0</v>
      </c>
      <c r="FU231" s="82"/>
      <c r="FV231" s="82"/>
      <c r="FW231" s="82">
        <f>Mass_2_2!GP11</f>
        <v>0</v>
      </c>
      <c r="FX231" s="82"/>
      <c r="FY231" s="82"/>
      <c r="FZ231" s="82">
        <f>Mass_2_2!GS11</f>
        <v>0</v>
      </c>
      <c r="GA231" s="82"/>
      <c r="GB231" s="82"/>
      <c r="GC231" s="82">
        <f>Mass_2_2!GV11</f>
        <v>0</v>
      </c>
      <c r="GD231" s="82"/>
      <c r="GE231" s="82"/>
      <c r="GF231" s="82">
        <f>Mass_2_2!GY11</f>
        <v>0</v>
      </c>
      <c r="GG231" s="82"/>
      <c r="GH231" s="82"/>
      <c r="GI231" s="82">
        <f>Mass_2_2!HB11</f>
        <v>0</v>
      </c>
      <c r="GJ231" s="82"/>
      <c r="GK231" s="82"/>
      <c r="GL231" s="82">
        <f>Mass_2_2!HE11</f>
        <v>0</v>
      </c>
      <c r="GM231" s="82"/>
      <c r="GN231" s="82"/>
      <c r="GO231" s="82">
        <f>Mass_2_2!HH11</f>
        <v>0</v>
      </c>
      <c r="GP231" s="82"/>
      <c r="GQ231" s="82"/>
      <c r="GR231" s="82">
        <f>Mass_2_2!HK11</f>
        <v>0</v>
      </c>
      <c r="GS231" s="82"/>
      <c r="GT231" s="82"/>
      <c r="GU231" s="82">
        <f>Mass_2_2!HN11</f>
        <v>0</v>
      </c>
      <c r="GV231" s="82"/>
      <c r="GW231" s="82"/>
      <c r="GX231" s="82">
        <f>Mass_2_2!HQ11</f>
        <v>0</v>
      </c>
      <c r="GY231" s="82"/>
      <c r="GZ231" s="82"/>
      <c r="HA231" s="82">
        <f>Mass_2_2!HT11</f>
        <v>0</v>
      </c>
      <c r="HB231" s="82"/>
      <c r="HC231" s="82"/>
      <c r="HD231" s="82">
        <f>Mass_2_2!HW11</f>
        <v>0</v>
      </c>
      <c r="HE231" s="82"/>
      <c r="HF231" s="82"/>
      <c r="HG231" s="82">
        <f>Mass_2_2!HZ11</f>
        <v>0</v>
      </c>
      <c r="HH231" s="82"/>
      <c r="HI231" s="82"/>
      <c r="HJ231" s="82">
        <f>Mass_2_2!IC11</f>
        <v>0</v>
      </c>
      <c r="HK231" s="82"/>
      <c r="HL231" s="82"/>
      <c r="HM231" s="82">
        <f>Mass_2_2!IF11</f>
        <v>0</v>
      </c>
      <c r="HN231" s="82"/>
      <c r="HO231" s="82"/>
      <c r="HP231" s="82">
        <f>Mass_2_2!II11</f>
        <v>0</v>
      </c>
      <c r="HQ231" s="82"/>
      <c r="HR231" s="82"/>
      <c r="HS231" s="82">
        <f>Mass_2_2!IL11</f>
        <v>0</v>
      </c>
      <c r="HT231" s="82"/>
      <c r="HU231" s="82"/>
      <c r="HV231" s="82">
        <f>Mass_2_2!IO11</f>
        <v>0</v>
      </c>
      <c r="HW231" s="82"/>
      <c r="HX231" s="82"/>
      <c r="HY231" s="82">
        <f>Mass_2_2!IR11</f>
        <v>0</v>
      </c>
      <c r="HZ231" s="82"/>
      <c r="IA231" s="82"/>
      <c r="IB231" s="82">
        <f>Mass_2_2!IU11</f>
        <v>0</v>
      </c>
      <c r="IC231" s="82"/>
      <c r="ID231" s="82"/>
      <c r="IE231" s="82">
        <f>Mass_2_2!IX11</f>
        <v>0</v>
      </c>
      <c r="IF231" s="82"/>
      <c r="IG231" s="82"/>
      <c r="IH231" s="82">
        <f>Mass_2_2!JA11</f>
        <v>0</v>
      </c>
      <c r="II231" s="82"/>
      <c r="IJ231" s="82"/>
      <c r="IK231" s="82">
        <f>Mass_2_2!JD11</f>
        <v>0</v>
      </c>
      <c r="IL231" s="82"/>
      <c r="IM231" s="82"/>
      <c r="IN231" s="82">
        <f>Mass_2_2!JG11</f>
        <v>0</v>
      </c>
      <c r="IO231" s="82"/>
      <c r="IP231" s="82"/>
      <c r="IQ231" s="82">
        <f>Mass_2_2!JJ11</f>
        <v>0</v>
      </c>
      <c r="IR231" s="82"/>
      <c r="IS231" s="82"/>
      <c r="IT231" s="82">
        <f>Mass_2_2!JM11</f>
        <v>0</v>
      </c>
      <c r="IU231" s="82"/>
      <c r="IV231" s="82"/>
      <c r="IW231" s="82">
        <f>Mass_2_2!JP11</f>
        <v>0</v>
      </c>
      <c r="IX231" s="82"/>
      <c r="IY231" s="82"/>
      <c r="IZ231" s="82">
        <f>Mass_2_2!JS11</f>
        <v>0</v>
      </c>
      <c r="JA231" s="82"/>
      <c r="JB231" s="82"/>
      <c r="JC231" s="82">
        <f>Mass_2_2!JV11</f>
        <v>0</v>
      </c>
      <c r="JD231" s="82"/>
      <c r="JE231" s="82"/>
      <c r="JF231" s="82">
        <f>Mass_2_2!JY11</f>
        <v>0</v>
      </c>
      <c r="JG231" s="82"/>
      <c r="JH231" s="82"/>
      <c r="JI231" s="82">
        <f>Mass_2_2!KB11</f>
        <v>0</v>
      </c>
      <c r="JJ231" s="82"/>
      <c r="JK231" s="82"/>
      <c r="JL231" s="82">
        <f>Mass_2_2!KE11</f>
        <v>0</v>
      </c>
      <c r="JM231" s="82"/>
      <c r="JN231" s="82"/>
      <c r="JO231" s="82">
        <f>Mass_2_2!KH11</f>
        <v>0</v>
      </c>
      <c r="JP231" s="82"/>
      <c r="JQ231" s="82"/>
      <c r="JR231" s="82">
        <f>Mass_2_2!KK11</f>
        <v>0</v>
      </c>
      <c r="JS231" s="82"/>
      <c r="JT231" s="82"/>
      <c r="JU231" s="82">
        <f>Mass_2_2!KN11</f>
        <v>0</v>
      </c>
      <c r="JV231" s="82"/>
      <c r="JW231" s="82"/>
      <c r="JX231" s="82">
        <f>Mass_2_2!KQ11</f>
        <v>0</v>
      </c>
      <c r="JY231" s="82"/>
      <c r="JZ231" s="82"/>
      <c r="KA231" s="82">
        <f>Mass_2_2!KT11</f>
        <v>0</v>
      </c>
      <c r="KB231" s="82"/>
      <c r="KC231" s="82"/>
      <c r="KD231" s="82">
        <f>Mass_2_2!KW11</f>
        <v>0</v>
      </c>
      <c r="KE231" s="82"/>
      <c r="KF231" s="82"/>
      <c r="KG231" s="82">
        <f>Mass_2_2!KZ11</f>
        <v>0</v>
      </c>
      <c r="KH231" s="82"/>
      <c r="KI231" s="82"/>
      <c r="KJ231" s="82">
        <f>Mass_2_2!LC11</f>
        <v>0</v>
      </c>
      <c r="KK231" s="82"/>
      <c r="KL231" s="82"/>
      <c r="KM231" s="82">
        <f>Mass_2_2!LF11</f>
        <v>0</v>
      </c>
      <c r="KN231" s="82"/>
      <c r="KO231" s="82"/>
    </row>
    <row r="232" spans="2:301" ht="18" customHeight="1">
      <c r="AB232" s="46"/>
    </row>
    <row r="233" spans="2:301" ht="18" customHeight="1">
      <c r="B233" s="126" t="s">
        <v>557</v>
      </c>
      <c r="C233" s="126" t="s">
        <v>558</v>
      </c>
      <c r="D233" s="126" t="s">
        <v>559</v>
      </c>
      <c r="E233" s="126" t="s">
        <v>557</v>
      </c>
      <c r="F233" s="126" t="s">
        <v>558</v>
      </c>
      <c r="G233" s="126" t="s">
        <v>559</v>
      </c>
      <c r="H233" s="126" t="s">
        <v>557</v>
      </c>
      <c r="I233" s="126" t="s">
        <v>558</v>
      </c>
      <c r="J233" s="126" t="s">
        <v>559</v>
      </c>
      <c r="K233" s="126" t="s">
        <v>557</v>
      </c>
      <c r="L233" s="126" t="s">
        <v>558</v>
      </c>
      <c r="M233" s="126" t="s">
        <v>559</v>
      </c>
      <c r="N233" s="126" t="s">
        <v>557</v>
      </c>
      <c r="O233" s="126" t="s">
        <v>558</v>
      </c>
      <c r="P233" s="126" t="s">
        <v>559</v>
      </c>
      <c r="Q233" s="126" t="s">
        <v>557</v>
      </c>
      <c r="R233" s="126" t="s">
        <v>558</v>
      </c>
      <c r="S233" s="126" t="s">
        <v>559</v>
      </c>
      <c r="T233" s="126" t="s">
        <v>557</v>
      </c>
      <c r="U233" s="126" t="s">
        <v>558</v>
      </c>
      <c r="V233" s="126" t="s">
        <v>559</v>
      </c>
      <c r="W233" s="126" t="s">
        <v>557</v>
      </c>
      <c r="X233" s="126" t="s">
        <v>558</v>
      </c>
      <c r="Y233" s="126" t="s">
        <v>559</v>
      </c>
      <c r="Z233" s="126" t="s">
        <v>557</v>
      </c>
      <c r="AA233" s="126" t="s">
        <v>558</v>
      </c>
      <c r="AB233" s="126" t="s">
        <v>559</v>
      </c>
      <c r="AC233" s="126" t="s">
        <v>557</v>
      </c>
      <c r="AD233" s="126" t="s">
        <v>558</v>
      </c>
      <c r="AE233" s="126" t="s">
        <v>559</v>
      </c>
      <c r="AF233" s="126" t="s">
        <v>557</v>
      </c>
      <c r="AG233" s="126" t="s">
        <v>558</v>
      </c>
      <c r="AH233" s="126" t="s">
        <v>559</v>
      </c>
      <c r="AI233" s="126" t="s">
        <v>557</v>
      </c>
      <c r="AJ233" s="126" t="s">
        <v>558</v>
      </c>
      <c r="AK233" s="126" t="s">
        <v>559</v>
      </c>
      <c r="AL233" s="126" t="s">
        <v>557</v>
      </c>
      <c r="AM233" s="126" t="s">
        <v>558</v>
      </c>
      <c r="AN233" s="126" t="s">
        <v>559</v>
      </c>
      <c r="AO233" s="126" t="s">
        <v>557</v>
      </c>
      <c r="AP233" s="126" t="s">
        <v>558</v>
      </c>
      <c r="AQ233" s="126" t="s">
        <v>559</v>
      </c>
      <c r="AR233" s="126" t="s">
        <v>557</v>
      </c>
      <c r="AS233" s="126" t="s">
        <v>558</v>
      </c>
      <c r="AT233" s="126" t="s">
        <v>559</v>
      </c>
      <c r="AU233" s="126" t="s">
        <v>557</v>
      </c>
      <c r="AV233" s="126" t="s">
        <v>558</v>
      </c>
      <c r="AW233" s="126" t="s">
        <v>559</v>
      </c>
      <c r="AX233" s="126" t="s">
        <v>557</v>
      </c>
      <c r="AY233" s="126" t="s">
        <v>558</v>
      </c>
      <c r="AZ233" s="126" t="s">
        <v>559</v>
      </c>
      <c r="BA233" s="126" t="s">
        <v>557</v>
      </c>
      <c r="BB233" s="126" t="s">
        <v>558</v>
      </c>
      <c r="BC233" s="126" t="s">
        <v>559</v>
      </c>
      <c r="BD233" s="126" t="s">
        <v>557</v>
      </c>
      <c r="BE233" s="126" t="s">
        <v>558</v>
      </c>
      <c r="BF233" s="126" t="s">
        <v>559</v>
      </c>
      <c r="BG233" s="126" t="s">
        <v>557</v>
      </c>
      <c r="BH233" s="126" t="s">
        <v>558</v>
      </c>
      <c r="BI233" s="126" t="s">
        <v>559</v>
      </c>
      <c r="BJ233" s="126" t="s">
        <v>557</v>
      </c>
      <c r="BK233" s="126" t="s">
        <v>558</v>
      </c>
      <c r="BL233" s="126" t="s">
        <v>559</v>
      </c>
      <c r="BM233" s="126" t="s">
        <v>557</v>
      </c>
      <c r="BN233" s="126" t="s">
        <v>558</v>
      </c>
      <c r="BO233" s="126" t="s">
        <v>559</v>
      </c>
      <c r="BP233" s="126" t="s">
        <v>557</v>
      </c>
      <c r="BQ233" s="126" t="s">
        <v>558</v>
      </c>
      <c r="BR233" s="126" t="s">
        <v>559</v>
      </c>
      <c r="BS233" s="126" t="s">
        <v>557</v>
      </c>
      <c r="BT233" s="126" t="s">
        <v>558</v>
      </c>
      <c r="BU233" s="126" t="s">
        <v>559</v>
      </c>
      <c r="BV233" s="126" t="s">
        <v>557</v>
      </c>
      <c r="BW233" s="126" t="s">
        <v>558</v>
      </c>
      <c r="BX233" s="126" t="s">
        <v>559</v>
      </c>
      <c r="BY233" s="126" t="s">
        <v>557</v>
      </c>
      <c r="BZ233" s="126" t="s">
        <v>558</v>
      </c>
      <c r="CA233" s="126" t="s">
        <v>559</v>
      </c>
      <c r="CB233" s="126" t="s">
        <v>557</v>
      </c>
      <c r="CC233" s="126" t="s">
        <v>558</v>
      </c>
      <c r="CD233" s="126" t="s">
        <v>559</v>
      </c>
      <c r="CE233" s="126" t="s">
        <v>557</v>
      </c>
      <c r="CF233" s="126" t="s">
        <v>558</v>
      </c>
      <c r="CG233" s="126" t="s">
        <v>559</v>
      </c>
      <c r="CH233" s="126" t="s">
        <v>557</v>
      </c>
      <c r="CI233" s="126" t="s">
        <v>558</v>
      </c>
      <c r="CJ233" s="126" t="s">
        <v>559</v>
      </c>
      <c r="CK233" s="126" t="s">
        <v>557</v>
      </c>
      <c r="CL233" s="126" t="s">
        <v>558</v>
      </c>
      <c r="CM233" s="126" t="s">
        <v>559</v>
      </c>
      <c r="CN233" s="126" t="s">
        <v>557</v>
      </c>
      <c r="CO233" s="126" t="s">
        <v>558</v>
      </c>
      <c r="CP233" s="126" t="s">
        <v>559</v>
      </c>
      <c r="CQ233" s="126" t="s">
        <v>557</v>
      </c>
      <c r="CR233" s="126" t="s">
        <v>558</v>
      </c>
      <c r="CS233" s="126" t="s">
        <v>559</v>
      </c>
      <c r="CT233" s="126" t="s">
        <v>557</v>
      </c>
      <c r="CU233" s="126" t="s">
        <v>558</v>
      </c>
      <c r="CV233" s="126" t="s">
        <v>559</v>
      </c>
      <c r="CW233" s="126" t="s">
        <v>557</v>
      </c>
      <c r="CX233" s="126" t="s">
        <v>558</v>
      </c>
      <c r="CY233" s="126" t="s">
        <v>559</v>
      </c>
      <c r="CZ233" s="126" t="s">
        <v>557</v>
      </c>
      <c r="DA233" s="126" t="s">
        <v>558</v>
      </c>
      <c r="DB233" s="126" t="s">
        <v>559</v>
      </c>
      <c r="DC233" s="126" t="s">
        <v>557</v>
      </c>
      <c r="DD233" s="126" t="s">
        <v>558</v>
      </c>
      <c r="DE233" s="126" t="s">
        <v>559</v>
      </c>
      <c r="DF233" s="126" t="s">
        <v>557</v>
      </c>
      <c r="DG233" s="126" t="s">
        <v>558</v>
      </c>
      <c r="DH233" s="126" t="s">
        <v>559</v>
      </c>
      <c r="DI233" s="126" t="s">
        <v>557</v>
      </c>
      <c r="DJ233" s="126" t="s">
        <v>558</v>
      </c>
      <c r="DK233" s="126" t="s">
        <v>559</v>
      </c>
      <c r="DL233" s="126" t="s">
        <v>557</v>
      </c>
      <c r="DM233" s="126" t="s">
        <v>558</v>
      </c>
      <c r="DN233" s="126" t="s">
        <v>559</v>
      </c>
      <c r="DO233" s="126" t="s">
        <v>557</v>
      </c>
      <c r="DP233" s="126" t="s">
        <v>558</v>
      </c>
      <c r="DQ233" s="126" t="s">
        <v>559</v>
      </c>
      <c r="DR233" s="126" t="s">
        <v>557</v>
      </c>
      <c r="DS233" s="126" t="s">
        <v>558</v>
      </c>
      <c r="DT233" s="126" t="s">
        <v>559</v>
      </c>
      <c r="DU233" s="126" t="s">
        <v>557</v>
      </c>
      <c r="DV233" s="126" t="s">
        <v>558</v>
      </c>
      <c r="DW233" s="126" t="s">
        <v>559</v>
      </c>
      <c r="DX233" s="126" t="s">
        <v>557</v>
      </c>
      <c r="DY233" s="126" t="s">
        <v>558</v>
      </c>
      <c r="DZ233" s="126" t="s">
        <v>559</v>
      </c>
      <c r="EA233" s="126" t="s">
        <v>557</v>
      </c>
      <c r="EB233" s="126" t="s">
        <v>558</v>
      </c>
      <c r="EC233" s="126" t="s">
        <v>559</v>
      </c>
      <c r="ED233" s="126" t="s">
        <v>557</v>
      </c>
      <c r="EE233" s="126" t="s">
        <v>558</v>
      </c>
      <c r="EF233" s="126" t="s">
        <v>559</v>
      </c>
      <c r="EG233" s="126" t="s">
        <v>557</v>
      </c>
      <c r="EH233" s="126" t="s">
        <v>558</v>
      </c>
      <c r="EI233" s="126" t="s">
        <v>559</v>
      </c>
      <c r="EJ233" s="126" t="s">
        <v>557</v>
      </c>
      <c r="EK233" s="126" t="s">
        <v>558</v>
      </c>
      <c r="EL233" s="126" t="s">
        <v>559</v>
      </c>
      <c r="EM233" s="126" t="s">
        <v>557</v>
      </c>
      <c r="EN233" s="126" t="s">
        <v>558</v>
      </c>
      <c r="EO233" s="126" t="s">
        <v>559</v>
      </c>
      <c r="EP233" s="126" t="s">
        <v>557</v>
      </c>
      <c r="EQ233" s="126" t="s">
        <v>558</v>
      </c>
      <c r="ER233" s="126" t="s">
        <v>559</v>
      </c>
      <c r="ES233" s="126" t="s">
        <v>557</v>
      </c>
      <c r="ET233" s="126" t="s">
        <v>558</v>
      </c>
      <c r="EU233" s="126" t="s">
        <v>559</v>
      </c>
      <c r="EV233" s="126" t="s">
        <v>557</v>
      </c>
      <c r="EW233" s="126" t="s">
        <v>558</v>
      </c>
      <c r="EX233" s="126" t="s">
        <v>559</v>
      </c>
      <c r="EY233" s="126" t="s">
        <v>557</v>
      </c>
      <c r="EZ233" s="126" t="s">
        <v>558</v>
      </c>
      <c r="FA233" s="126" t="s">
        <v>559</v>
      </c>
      <c r="FB233" s="126" t="s">
        <v>557</v>
      </c>
      <c r="FC233" s="126" t="s">
        <v>558</v>
      </c>
      <c r="FD233" s="126" t="s">
        <v>559</v>
      </c>
      <c r="FE233" s="126" t="s">
        <v>557</v>
      </c>
      <c r="FF233" s="126" t="s">
        <v>558</v>
      </c>
      <c r="FG233" s="126" t="s">
        <v>559</v>
      </c>
      <c r="FH233" s="126" t="s">
        <v>557</v>
      </c>
      <c r="FI233" s="126" t="s">
        <v>558</v>
      </c>
      <c r="FJ233" s="126" t="s">
        <v>559</v>
      </c>
      <c r="FK233" s="126" t="s">
        <v>557</v>
      </c>
      <c r="FL233" s="126" t="s">
        <v>558</v>
      </c>
      <c r="FM233" s="126" t="s">
        <v>559</v>
      </c>
      <c r="FN233" s="126" t="s">
        <v>557</v>
      </c>
      <c r="FO233" s="126" t="s">
        <v>558</v>
      </c>
      <c r="FP233" s="126" t="s">
        <v>559</v>
      </c>
      <c r="FQ233" s="126" t="s">
        <v>557</v>
      </c>
      <c r="FR233" s="126" t="s">
        <v>558</v>
      </c>
      <c r="FS233" s="126" t="s">
        <v>559</v>
      </c>
      <c r="FT233" s="126" t="s">
        <v>557</v>
      </c>
      <c r="FU233" s="126" t="s">
        <v>558</v>
      </c>
      <c r="FV233" s="126" t="s">
        <v>559</v>
      </c>
      <c r="FW233" s="126" t="s">
        <v>557</v>
      </c>
      <c r="FX233" s="126" t="s">
        <v>558</v>
      </c>
      <c r="FY233" s="126" t="s">
        <v>559</v>
      </c>
      <c r="FZ233" s="126" t="s">
        <v>557</v>
      </c>
      <c r="GA233" s="126" t="s">
        <v>558</v>
      </c>
      <c r="GB233" s="126" t="s">
        <v>559</v>
      </c>
      <c r="GC233" s="126" t="s">
        <v>557</v>
      </c>
      <c r="GD233" s="126" t="s">
        <v>558</v>
      </c>
      <c r="GE233" s="126" t="s">
        <v>559</v>
      </c>
      <c r="GF233" s="126" t="s">
        <v>557</v>
      </c>
      <c r="GG233" s="126" t="s">
        <v>558</v>
      </c>
      <c r="GH233" s="126" t="s">
        <v>559</v>
      </c>
      <c r="GI233" s="126" t="s">
        <v>557</v>
      </c>
      <c r="GJ233" s="126" t="s">
        <v>558</v>
      </c>
      <c r="GK233" s="126" t="s">
        <v>559</v>
      </c>
      <c r="GL233" s="126" t="s">
        <v>557</v>
      </c>
      <c r="GM233" s="126" t="s">
        <v>558</v>
      </c>
      <c r="GN233" s="126" t="s">
        <v>559</v>
      </c>
      <c r="GO233" s="126" t="s">
        <v>557</v>
      </c>
      <c r="GP233" s="126" t="s">
        <v>558</v>
      </c>
      <c r="GQ233" s="126" t="s">
        <v>559</v>
      </c>
      <c r="GR233" s="126" t="s">
        <v>557</v>
      </c>
      <c r="GS233" s="126" t="s">
        <v>558</v>
      </c>
      <c r="GT233" s="126" t="s">
        <v>559</v>
      </c>
      <c r="GU233" s="126" t="s">
        <v>557</v>
      </c>
      <c r="GV233" s="126" t="s">
        <v>558</v>
      </c>
      <c r="GW233" s="126" t="s">
        <v>559</v>
      </c>
      <c r="GX233" s="126" t="s">
        <v>557</v>
      </c>
      <c r="GY233" s="126" t="s">
        <v>558</v>
      </c>
      <c r="GZ233" s="126" t="s">
        <v>559</v>
      </c>
      <c r="HA233" s="126" t="s">
        <v>557</v>
      </c>
      <c r="HB233" s="126" t="s">
        <v>558</v>
      </c>
      <c r="HC233" s="126" t="s">
        <v>559</v>
      </c>
      <c r="HD233" s="126" t="s">
        <v>557</v>
      </c>
      <c r="HE233" s="126" t="s">
        <v>558</v>
      </c>
      <c r="HF233" s="126" t="s">
        <v>559</v>
      </c>
      <c r="HG233" s="126" t="s">
        <v>557</v>
      </c>
      <c r="HH233" s="126" t="s">
        <v>558</v>
      </c>
      <c r="HI233" s="126" t="s">
        <v>559</v>
      </c>
      <c r="HJ233" s="126" t="s">
        <v>557</v>
      </c>
      <c r="HK233" s="126" t="s">
        <v>558</v>
      </c>
      <c r="HL233" s="126" t="s">
        <v>559</v>
      </c>
      <c r="HM233" s="126" t="s">
        <v>557</v>
      </c>
      <c r="HN233" s="126" t="s">
        <v>558</v>
      </c>
      <c r="HO233" s="126" t="s">
        <v>559</v>
      </c>
      <c r="HP233" s="126" t="s">
        <v>557</v>
      </c>
      <c r="HQ233" s="126" t="s">
        <v>558</v>
      </c>
      <c r="HR233" s="126" t="s">
        <v>559</v>
      </c>
      <c r="HS233" s="126" t="s">
        <v>557</v>
      </c>
      <c r="HT233" s="126" t="s">
        <v>558</v>
      </c>
      <c r="HU233" s="126" t="s">
        <v>559</v>
      </c>
      <c r="HV233" s="126" t="s">
        <v>557</v>
      </c>
      <c r="HW233" s="126" t="s">
        <v>558</v>
      </c>
      <c r="HX233" s="126" t="s">
        <v>559</v>
      </c>
      <c r="HY233" s="126" t="s">
        <v>557</v>
      </c>
      <c r="HZ233" s="126" t="s">
        <v>558</v>
      </c>
      <c r="IA233" s="126" t="s">
        <v>559</v>
      </c>
      <c r="IB233" s="126" t="s">
        <v>557</v>
      </c>
      <c r="IC233" s="126" t="s">
        <v>558</v>
      </c>
      <c r="ID233" s="126" t="s">
        <v>559</v>
      </c>
      <c r="IE233" s="126" t="s">
        <v>557</v>
      </c>
      <c r="IF233" s="126" t="s">
        <v>558</v>
      </c>
      <c r="IG233" s="126" t="s">
        <v>559</v>
      </c>
      <c r="IH233" s="126" t="s">
        <v>557</v>
      </c>
      <c r="II233" s="126" t="s">
        <v>558</v>
      </c>
      <c r="IJ233" s="126" t="s">
        <v>559</v>
      </c>
      <c r="IK233" s="126" t="s">
        <v>557</v>
      </c>
      <c r="IL233" s="126" t="s">
        <v>558</v>
      </c>
      <c r="IM233" s="126" t="s">
        <v>559</v>
      </c>
      <c r="IN233" s="126" t="s">
        <v>557</v>
      </c>
      <c r="IO233" s="126" t="s">
        <v>558</v>
      </c>
      <c r="IP233" s="126" t="s">
        <v>559</v>
      </c>
      <c r="IQ233" s="126" t="s">
        <v>557</v>
      </c>
      <c r="IR233" s="126" t="s">
        <v>558</v>
      </c>
      <c r="IS233" s="126" t="s">
        <v>559</v>
      </c>
      <c r="IT233" s="126" t="s">
        <v>557</v>
      </c>
      <c r="IU233" s="126" t="s">
        <v>558</v>
      </c>
      <c r="IV233" s="126" t="s">
        <v>559</v>
      </c>
      <c r="IW233" s="126" t="s">
        <v>557</v>
      </c>
      <c r="IX233" s="126" t="s">
        <v>558</v>
      </c>
      <c r="IY233" s="126" t="s">
        <v>559</v>
      </c>
      <c r="IZ233" s="126" t="s">
        <v>557</v>
      </c>
      <c r="JA233" s="126" t="s">
        <v>558</v>
      </c>
      <c r="JB233" s="126" t="s">
        <v>559</v>
      </c>
      <c r="JC233" s="126" t="s">
        <v>557</v>
      </c>
      <c r="JD233" s="126" t="s">
        <v>558</v>
      </c>
      <c r="JE233" s="126" t="s">
        <v>559</v>
      </c>
      <c r="JF233" s="126" t="s">
        <v>557</v>
      </c>
      <c r="JG233" s="126" t="s">
        <v>558</v>
      </c>
      <c r="JH233" s="126" t="s">
        <v>559</v>
      </c>
      <c r="JI233" s="126" t="s">
        <v>557</v>
      </c>
      <c r="JJ233" s="126" t="s">
        <v>558</v>
      </c>
      <c r="JK233" s="126" t="s">
        <v>559</v>
      </c>
      <c r="JL233" s="126" t="s">
        <v>557</v>
      </c>
      <c r="JM233" s="126" t="s">
        <v>558</v>
      </c>
      <c r="JN233" s="126" t="s">
        <v>559</v>
      </c>
      <c r="JO233" s="126" t="s">
        <v>557</v>
      </c>
      <c r="JP233" s="126" t="s">
        <v>558</v>
      </c>
      <c r="JQ233" s="126" t="s">
        <v>559</v>
      </c>
      <c r="JR233" s="126" t="s">
        <v>557</v>
      </c>
      <c r="JS233" s="126" t="s">
        <v>558</v>
      </c>
      <c r="JT233" s="126" t="s">
        <v>559</v>
      </c>
      <c r="JU233" s="126" t="s">
        <v>557</v>
      </c>
      <c r="JV233" s="126" t="s">
        <v>558</v>
      </c>
      <c r="JW233" s="126" t="s">
        <v>559</v>
      </c>
      <c r="JX233" s="126" t="s">
        <v>557</v>
      </c>
      <c r="JY233" s="126" t="s">
        <v>558</v>
      </c>
      <c r="JZ233" s="126" t="s">
        <v>559</v>
      </c>
      <c r="KA233" s="126" t="s">
        <v>557</v>
      </c>
      <c r="KB233" s="126" t="s">
        <v>558</v>
      </c>
      <c r="KC233" s="126" t="s">
        <v>559</v>
      </c>
      <c r="KD233" s="126" t="s">
        <v>557</v>
      </c>
      <c r="KE233" s="126" t="s">
        <v>558</v>
      </c>
      <c r="KF233" s="126" t="s">
        <v>559</v>
      </c>
      <c r="KG233" s="126" t="s">
        <v>557</v>
      </c>
      <c r="KH233" s="126" t="s">
        <v>558</v>
      </c>
      <c r="KI233" s="126" t="s">
        <v>559</v>
      </c>
      <c r="KJ233" s="126" t="s">
        <v>557</v>
      </c>
      <c r="KK233" s="126" t="s">
        <v>558</v>
      </c>
      <c r="KL233" s="126" t="s">
        <v>559</v>
      </c>
      <c r="KM233" s="126" t="s">
        <v>557</v>
      </c>
      <c r="KN233" s="126" t="s">
        <v>558</v>
      </c>
      <c r="KO233" s="126" t="s">
        <v>559</v>
      </c>
    </row>
    <row r="234" spans="2:301" ht="18" customHeight="1">
      <c r="B234" s="82">
        <f>MATCH(B223,$C$18:$C$117,0)</f>
        <v>1</v>
      </c>
      <c r="C234" s="251" t="e">
        <f ca="1">B$242/(B$238-(B$236+B$240)/2)*(((B225-C225)+(B226-C225))/2)</f>
        <v>#DIV/0!</v>
      </c>
      <c r="D234" s="128">
        <f>D226-(D$225+D$230)/2</f>
        <v>0</v>
      </c>
      <c r="E234" s="82">
        <f t="shared" ref="E234" si="145">MATCH(E223,$C$18:$C$117,0)</f>
        <v>1</v>
      </c>
      <c r="F234" s="251" t="e">
        <f t="shared" ref="F234" ca="1" si="146">E$242/(E$238-(E$236+E$240)/2)*(((E225-F225)+(E226-F225))/2)</f>
        <v>#DIV/0!</v>
      </c>
      <c r="G234" s="128">
        <f t="shared" ref="G234" si="147">G226-(G$225+G$230)/2</f>
        <v>0</v>
      </c>
      <c r="H234" s="82">
        <f t="shared" ref="H234" si="148">MATCH(H223,$C$18:$C$117,0)</f>
        <v>1</v>
      </c>
      <c r="I234" s="251" t="e">
        <f t="shared" ref="I234" ca="1" si="149">H$242/(H$238-(H$236+H$240)/2)*(((H225-I225)+(H226-I225))/2)</f>
        <v>#DIV/0!</v>
      </c>
      <c r="J234" s="128">
        <f t="shared" ref="J234" si="150">J226-(J$225+J$230)/2</f>
        <v>0</v>
      </c>
      <c r="K234" s="82">
        <f t="shared" ref="K234" si="151">MATCH(K223,$C$18:$C$117,0)</f>
        <v>1</v>
      </c>
      <c r="L234" s="251" t="e">
        <f t="shared" ref="L234" ca="1" si="152">K$242/(K$238-(K$236+K$240)/2)*(((K225-L225)+(K226-L225))/2)</f>
        <v>#DIV/0!</v>
      </c>
      <c r="M234" s="128">
        <f t="shared" ref="M234" si="153">M226-(M$225+M$230)/2</f>
        <v>0</v>
      </c>
      <c r="N234" s="82">
        <f t="shared" ref="N234" si="154">MATCH(N223,$C$18:$C$117,0)</f>
        <v>1</v>
      </c>
      <c r="O234" s="251" t="e">
        <f t="shared" ref="O234" ca="1" si="155">N$242/(N$238-(N$236+N$240)/2)*(((N225-O225)+(N226-O225))/2)</f>
        <v>#DIV/0!</v>
      </c>
      <c r="P234" s="128">
        <f t="shared" ref="P234" si="156">P226-(P$225+P$230)/2</f>
        <v>0</v>
      </c>
      <c r="Q234" s="82">
        <f t="shared" ref="Q234" si="157">MATCH(Q223,$C$18:$C$117,0)</f>
        <v>1</v>
      </c>
      <c r="R234" s="251" t="e">
        <f t="shared" ref="R234" ca="1" si="158">Q$242/(Q$238-(Q$236+Q$240)/2)*(((Q225-R225)+(Q226-R225))/2)</f>
        <v>#DIV/0!</v>
      </c>
      <c r="S234" s="128">
        <f t="shared" ref="S234" si="159">S226-(S$225+S$230)/2</f>
        <v>0</v>
      </c>
      <c r="T234" s="82">
        <f t="shared" ref="T234" si="160">MATCH(T223,$C$18:$C$117,0)</f>
        <v>1</v>
      </c>
      <c r="U234" s="251" t="e">
        <f t="shared" ref="U234" ca="1" si="161">T$242/(T$238-(T$236+T$240)/2)*(((T225-U225)+(T226-U225))/2)</f>
        <v>#DIV/0!</v>
      </c>
      <c r="V234" s="128">
        <f t="shared" ref="V234" si="162">V226-(V$225+V$230)/2</f>
        <v>0</v>
      </c>
      <c r="W234" s="82">
        <f t="shared" ref="W234" si="163">MATCH(W223,$C$18:$C$117,0)</f>
        <v>1</v>
      </c>
      <c r="X234" s="251" t="e">
        <f t="shared" ref="X234" ca="1" si="164">W$242/(W$238-(W$236+W$240)/2)*(((W225-X225)+(W226-X225))/2)</f>
        <v>#DIV/0!</v>
      </c>
      <c r="Y234" s="128">
        <f t="shared" ref="Y234" si="165">Y226-(Y$225+Y$230)/2</f>
        <v>0</v>
      </c>
      <c r="Z234" s="82">
        <f t="shared" ref="Z234" si="166">MATCH(Z223,$C$18:$C$117,0)</f>
        <v>1</v>
      </c>
      <c r="AA234" s="251" t="e">
        <f t="shared" ref="AA234" ca="1" si="167">Z$242/(Z$238-(Z$236+Z$240)/2)*(((Z225-AA225)+(Z226-AA225))/2)</f>
        <v>#DIV/0!</v>
      </c>
      <c r="AB234" s="128">
        <f t="shared" ref="AB234" si="168">AB226-(AB$225+AB$230)/2</f>
        <v>0</v>
      </c>
      <c r="AC234" s="82">
        <f t="shared" ref="AC234" si="169">MATCH(AC223,$C$18:$C$117,0)</f>
        <v>1</v>
      </c>
      <c r="AD234" s="251" t="e">
        <f t="shared" ref="AD234" ca="1" si="170">AC$242/(AC$238-(AC$236+AC$240)/2)*(((AC225-AD225)+(AC226-AD225))/2)</f>
        <v>#DIV/0!</v>
      </c>
      <c r="AE234" s="128">
        <f t="shared" ref="AE234" si="171">AE226-(AE$225+AE$230)/2</f>
        <v>0</v>
      </c>
      <c r="AF234" s="82">
        <f t="shared" ref="AF234" si="172">MATCH(AF223,$C$18:$C$117,0)</f>
        <v>1</v>
      </c>
      <c r="AG234" s="251" t="e">
        <f t="shared" ref="AG234" ca="1" si="173">AF$242/(AF$238-(AF$236+AF$240)/2)*(((AF225-AG225)+(AF226-AG225))/2)</f>
        <v>#DIV/0!</v>
      </c>
      <c r="AH234" s="128">
        <f t="shared" ref="AH234" si="174">AH226-(AH$225+AH$230)/2</f>
        <v>0</v>
      </c>
      <c r="AI234" s="82">
        <f t="shared" ref="AI234" si="175">MATCH(AI223,$C$18:$C$117,0)</f>
        <v>1</v>
      </c>
      <c r="AJ234" s="251" t="e">
        <f t="shared" ref="AJ234" ca="1" si="176">AI$242/(AI$238-(AI$236+AI$240)/2)*(((AI225-AJ225)+(AI226-AJ225))/2)</f>
        <v>#DIV/0!</v>
      </c>
      <c r="AK234" s="128">
        <f t="shared" ref="AK234" si="177">AK226-(AK$225+AK$230)/2</f>
        <v>0</v>
      </c>
      <c r="AL234" s="82">
        <f t="shared" ref="AL234" si="178">MATCH(AL223,$C$18:$C$117,0)</f>
        <v>1</v>
      </c>
      <c r="AM234" s="251" t="e">
        <f t="shared" ref="AM234" ca="1" si="179">AL$242/(AL$238-(AL$236+AL$240)/2)*(((AL225-AM225)+(AL226-AM225))/2)</f>
        <v>#DIV/0!</v>
      </c>
      <c r="AN234" s="128">
        <f t="shared" ref="AN234" si="180">AN226-(AN$225+AN$230)/2</f>
        <v>0</v>
      </c>
      <c r="AO234" s="82">
        <f t="shared" ref="AO234" si="181">MATCH(AO223,$C$18:$C$117,0)</f>
        <v>1</v>
      </c>
      <c r="AP234" s="251" t="e">
        <f t="shared" ref="AP234" ca="1" si="182">AO$242/(AO$238-(AO$236+AO$240)/2)*(((AO225-AP225)+(AO226-AP225))/2)</f>
        <v>#DIV/0!</v>
      </c>
      <c r="AQ234" s="128">
        <f t="shared" ref="AQ234" si="183">AQ226-(AQ$225+AQ$230)/2</f>
        <v>0</v>
      </c>
      <c r="AR234" s="82">
        <f t="shared" ref="AR234" si="184">MATCH(AR223,$C$18:$C$117,0)</f>
        <v>1</v>
      </c>
      <c r="AS234" s="251" t="e">
        <f t="shared" ref="AS234" ca="1" si="185">AR$242/(AR$238-(AR$236+AR$240)/2)*(((AR225-AS225)+(AR226-AS225))/2)</f>
        <v>#DIV/0!</v>
      </c>
      <c r="AT234" s="128">
        <f t="shared" ref="AT234" si="186">AT226-(AT$225+AT$230)/2</f>
        <v>0</v>
      </c>
      <c r="AU234" s="82">
        <f t="shared" ref="AU234" si="187">MATCH(AU223,$C$18:$C$117,0)</f>
        <v>1</v>
      </c>
      <c r="AV234" s="251" t="e">
        <f t="shared" ref="AV234" ca="1" si="188">AU$242/(AU$238-(AU$236+AU$240)/2)*(((AU225-AV225)+(AU226-AV225))/2)</f>
        <v>#DIV/0!</v>
      </c>
      <c r="AW234" s="128">
        <f t="shared" ref="AW234" si="189">AW226-(AW$225+AW$230)/2</f>
        <v>0</v>
      </c>
      <c r="AX234" s="82">
        <f t="shared" ref="AX234" si="190">MATCH(AX223,$C$18:$C$117,0)</f>
        <v>1</v>
      </c>
      <c r="AY234" s="251" t="e">
        <f t="shared" ref="AY234" ca="1" si="191">AX$242/(AX$238-(AX$236+AX$240)/2)*(((AX225-AY225)+(AX226-AY225))/2)</f>
        <v>#DIV/0!</v>
      </c>
      <c r="AZ234" s="128">
        <f t="shared" ref="AZ234" si="192">AZ226-(AZ$225+AZ$230)/2</f>
        <v>0</v>
      </c>
      <c r="BA234" s="82">
        <f t="shared" ref="BA234" si="193">MATCH(BA223,$C$18:$C$117,0)</f>
        <v>1</v>
      </c>
      <c r="BB234" s="251" t="e">
        <f t="shared" ref="BB234" ca="1" si="194">BA$242/(BA$238-(BA$236+BA$240)/2)*(((BA225-BB225)+(BA226-BB225))/2)</f>
        <v>#DIV/0!</v>
      </c>
      <c r="BC234" s="128">
        <f t="shared" ref="BC234" si="195">BC226-(BC$225+BC$230)/2</f>
        <v>0</v>
      </c>
      <c r="BD234" s="82">
        <f t="shared" ref="BD234" si="196">MATCH(BD223,$C$18:$C$117,0)</f>
        <v>1</v>
      </c>
      <c r="BE234" s="251" t="e">
        <f t="shared" ref="BE234" ca="1" si="197">BD$242/(BD$238-(BD$236+BD$240)/2)*(((BD225-BE225)+(BD226-BE225))/2)</f>
        <v>#DIV/0!</v>
      </c>
      <c r="BF234" s="128">
        <f t="shared" ref="BF234" si="198">BF226-(BF$225+BF$230)/2</f>
        <v>0</v>
      </c>
      <c r="BG234" s="82">
        <f t="shared" ref="BG234" si="199">MATCH(BG223,$C$18:$C$117,0)</f>
        <v>1</v>
      </c>
      <c r="BH234" s="251" t="e">
        <f t="shared" ref="BH234" ca="1" si="200">BG$242/(BG$238-(BG$236+BG$240)/2)*(((BG225-BH225)+(BG226-BH225))/2)</f>
        <v>#DIV/0!</v>
      </c>
      <c r="BI234" s="128">
        <f t="shared" ref="BI234" si="201">BI226-(BI$225+BI$230)/2</f>
        <v>0</v>
      </c>
      <c r="BJ234" s="82">
        <f t="shared" ref="BJ234" si="202">MATCH(BJ223,$C$18:$C$117,0)</f>
        <v>1</v>
      </c>
      <c r="BK234" s="251" t="e">
        <f t="shared" ref="BK234" ca="1" si="203">BJ$242/(BJ$238-(BJ$236+BJ$240)/2)*(((BJ225-BK225)+(BJ226-BK225))/2)</f>
        <v>#DIV/0!</v>
      </c>
      <c r="BL234" s="128">
        <f t="shared" ref="BL234" si="204">BL226-(BL$225+BL$230)/2</f>
        <v>0</v>
      </c>
      <c r="BM234" s="82">
        <f t="shared" ref="BM234" si="205">MATCH(BM223,$C$18:$C$117,0)</f>
        <v>1</v>
      </c>
      <c r="BN234" s="251" t="e">
        <f t="shared" ref="BN234" ca="1" si="206">BM$242/(BM$238-(BM$236+BM$240)/2)*(((BM225-BN225)+(BM226-BN225))/2)</f>
        <v>#DIV/0!</v>
      </c>
      <c r="BO234" s="128">
        <f t="shared" ref="BO234" si="207">BO226-(BO$225+BO$230)/2</f>
        <v>0</v>
      </c>
      <c r="BP234" s="82">
        <f t="shared" ref="BP234" si="208">MATCH(BP223,$C$18:$C$117,0)</f>
        <v>1</v>
      </c>
      <c r="BQ234" s="251" t="e">
        <f t="shared" ref="BQ234" ca="1" si="209">BP$242/(BP$238-(BP$236+BP$240)/2)*(((BP225-BQ225)+(BP226-BQ225))/2)</f>
        <v>#DIV/0!</v>
      </c>
      <c r="BR234" s="128">
        <f t="shared" ref="BR234" si="210">BR226-(BR$225+BR$230)/2</f>
        <v>0</v>
      </c>
      <c r="BS234" s="82">
        <f t="shared" ref="BS234" si="211">MATCH(BS223,$C$18:$C$117,0)</f>
        <v>1</v>
      </c>
      <c r="BT234" s="251" t="e">
        <f t="shared" ref="BT234" ca="1" si="212">BS$242/(BS$238-(BS$236+BS$240)/2)*(((BS225-BT225)+(BS226-BT225))/2)</f>
        <v>#DIV/0!</v>
      </c>
      <c r="BU234" s="128">
        <f t="shared" ref="BU234" si="213">BU226-(BU$225+BU$230)/2</f>
        <v>0</v>
      </c>
      <c r="BV234" s="82">
        <f t="shared" ref="BV234" si="214">MATCH(BV223,$C$18:$C$117,0)</f>
        <v>1</v>
      </c>
      <c r="BW234" s="251" t="e">
        <f t="shared" ref="BW234" ca="1" si="215">BV$242/(BV$238-(BV$236+BV$240)/2)*(((BV225-BW225)+(BV226-BW225))/2)</f>
        <v>#DIV/0!</v>
      </c>
      <c r="BX234" s="128">
        <f t="shared" ref="BX234" si="216">BX226-(BX$225+BX$230)/2</f>
        <v>0</v>
      </c>
      <c r="BY234" s="82">
        <f t="shared" ref="BY234" si="217">MATCH(BY223,$C$18:$C$117,0)</f>
        <v>1</v>
      </c>
      <c r="BZ234" s="251" t="e">
        <f t="shared" ref="BZ234" ca="1" si="218">BY$242/(BY$238-(BY$236+BY$240)/2)*(((BY225-BZ225)+(BY226-BZ225))/2)</f>
        <v>#DIV/0!</v>
      </c>
      <c r="CA234" s="128">
        <f t="shared" ref="CA234" si="219">CA226-(CA$225+CA$230)/2</f>
        <v>0</v>
      </c>
      <c r="CB234" s="82">
        <f t="shared" ref="CB234" si="220">MATCH(CB223,$C$18:$C$117,0)</f>
        <v>1</v>
      </c>
      <c r="CC234" s="251" t="e">
        <f t="shared" ref="CC234" ca="1" si="221">CB$242/(CB$238-(CB$236+CB$240)/2)*(((CB225-CC225)+(CB226-CC225))/2)</f>
        <v>#DIV/0!</v>
      </c>
      <c r="CD234" s="128">
        <f t="shared" ref="CD234" si="222">CD226-(CD$225+CD$230)/2</f>
        <v>0</v>
      </c>
      <c r="CE234" s="82">
        <f t="shared" ref="CE234" si="223">MATCH(CE223,$C$18:$C$117,0)</f>
        <v>1</v>
      </c>
      <c r="CF234" s="251" t="e">
        <f t="shared" ref="CF234" ca="1" si="224">CE$242/(CE$238-(CE$236+CE$240)/2)*(((CE225-CF225)+(CE226-CF225))/2)</f>
        <v>#DIV/0!</v>
      </c>
      <c r="CG234" s="128">
        <f t="shared" ref="CG234" si="225">CG226-(CG$225+CG$230)/2</f>
        <v>0</v>
      </c>
      <c r="CH234" s="82">
        <f t="shared" ref="CH234" si="226">MATCH(CH223,$C$18:$C$117,0)</f>
        <v>1</v>
      </c>
      <c r="CI234" s="251" t="e">
        <f t="shared" ref="CI234" ca="1" si="227">CH$242/(CH$238-(CH$236+CH$240)/2)*(((CH225-CI225)+(CH226-CI225))/2)</f>
        <v>#DIV/0!</v>
      </c>
      <c r="CJ234" s="128">
        <f t="shared" ref="CJ234" si="228">CJ226-(CJ$225+CJ$230)/2</f>
        <v>0</v>
      </c>
      <c r="CK234" s="82">
        <f t="shared" ref="CK234" si="229">MATCH(CK223,$C$18:$C$117,0)</f>
        <v>1</v>
      </c>
      <c r="CL234" s="251" t="e">
        <f t="shared" ref="CL234" ca="1" si="230">CK$242/(CK$238-(CK$236+CK$240)/2)*(((CK225-CL225)+(CK226-CL225))/2)</f>
        <v>#DIV/0!</v>
      </c>
      <c r="CM234" s="128">
        <f t="shared" ref="CM234" si="231">CM226-(CM$225+CM$230)/2</f>
        <v>0</v>
      </c>
      <c r="CN234" s="82">
        <f t="shared" ref="CN234" si="232">MATCH(CN223,$C$18:$C$117,0)</f>
        <v>1</v>
      </c>
      <c r="CO234" s="251" t="e">
        <f t="shared" ref="CO234" ca="1" si="233">CN$242/(CN$238-(CN$236+CN$240)/2)*(((CN225-CO225)+(CN226-CO225))/2)</f>
        <v>#DIV/0!</v>
      </c>
      <c r="CP234" s="128">
        <f t="shared" ref="CP234" si="234">CP226-(CP$225+CP$230)/2</f>
        <v>0</v>
      </c>
      <c r="CQ234" s="82">
        <f t="shared" ref="CQ234" si="235">MATCH(CQ223,$C$18:$C$117,0)</f>
        <v>1</v>
      </c>
      <c r="CR234" s="251" t="e">
        <f t="shared" ref="CR234" ca="1" si="236">CQ$242/(CQ$238-(CQ$236+CQ$240)/2)*(((CQ225-CR225)+(CQ226-CR225))/2)</f>
        <v>#DIV/0!</v>
      </c>
      <c r="CS234" s="128">
        <f t="shared" ref="CS234" si="237">CS226-(CS$225+CS$230)/2</f>
        <v>0</v>
      </c>
      <c r="CT234" s="82">
        <f t="shared" ref="CT234" si="238">MATCH(CT223,$C$18:$C$117,0)</f>
        <v>1</v>
      </c>
      <c r="CU234" s="251" t="e">
        <f t="shared" ref="CU234" ca="1" si="239">CT$242/(CT$238-(CT$236+CT$240)/2)*(((CT225-CU225)+(CT226-CU225))/2)</f>
        <v>#DIV/0!</v>
      </c>
      <c r="CV234" s="128">
        <f t="shared" ref="CV234" si="240">CV226-(CV$225+CV$230)/2</f>
        <v>0</v>
      </c>
      <c r="CW234" s="82">
        <f t="shared" ref="CW234" si="241">MATCH(CW223,$C$18:$C$117,0)</f>
        <v>1</v>
      </c>
      <c r="CX234" s="251" t="e">
        <f t="shared" ref="CX234" ca="1" si="242">CW$242/(CW$238-(CW$236+CW$240)/2)*(((CW225-CX225)+(CW226-CX225))/2)</f>
        <v>#DIV/0!</v>
      </c>
      <c r="CY234" s="128">
        <f t="shared" ref="CY234" si="243">CY226-(CY$225+CY$230)/2</f>
        <v>0</v>
      </c>
      <c r="CZ234" s="82">
        <f t="shared" ref="CZ234" si="244">MATCH(CZ223,$C$18:$C$117,0)</f>
        <v>1</v>
      </c>
      <c r="DA234" s="251" t="e">
        <f t="shared" ref="DA234" ca="1" si="245">CZ$242/(CZ$238-(CZ$236+CZ$240)/2)*(((CZ225-DA225)+(CZ226-DA225))/2)</f>
        <v>#DIV/0!</v>
      </c>
      <c r="DB234" s="128">
        <f t="shared" ref="DB234" si="246">DB226-(DB$225+DB$230)/2</f>
        <v>0</v>
      </c>
      <c r="DC234" s="82">
        <f t="shared" ref="DC234" si="247">MATCH(DC223,$C$18:$C$117,0)</f>
        <v>1</v>
      </c>
      <c r="DD234" s="251" t="e">
        <f t="shared" ref="DD234" ca="1" si="248">DC$242/(DC$238-(DC$236+DC$240)/2)*(((DC225-DD225)+(DC226-DD225))/2)</f>
        <v>#DIV/0!</v>
      </c>
      <c r="DE234" s="128">
        <f t="shared" ref="DE234" si="249">DE226-(DE$225+DE$230)/2</f>
        <v>0</v>
      </c>
      <c r="DF234" s="82">
        <f t="shared" ref="DF234" si="250">MATCH(DF223,$C$18:$C$117,0)</f>
        <v>1</v>
      </c>
      <c r="DG234" s="251" t="e">
        <f t="shared" ref="DG234" ca="1" si="251">DF$242/(DF$238-(DF$236+DF$240)/2)*(((DF225-DG225)+(DF226-DG225))/2)</f>
        <v>#DIV/0!</v>
      </c>
      <c r="DH234" s="128">
        <f t="shared" ref="DH234" si="252">DH226-(DH$225+DH$230)/2</f>
        <v>0</v>
      </c>
      <c r="DI234" s="82">
        <f t="shared" ref="DI234" si="253">MATCH(DI223,$C$18:$C$117,0)</f>
        <v>1</v>
      </c>
      <c r="DJ234" s="251" t="e">
        <f t="shared" ref="DJ234" ca="1" si="254">DI$242/(DI$238-(DI$236+DI$240)/2)*(((DI225-DJ225)+(DI226-DJ225))/2)</f>
        <v>#DIV/0!</v>
      </c>
      <c r="DK234" s="128">
        <f t="shared" ref="DK234" si="255">DK226-(DK$225+DK$230)/2</f>
        <v>0</v>
      </c>
      <c r="DL234" s="82">
        <f t="shared" ref="DL234" si="256">MATCH(DL223,$C$18:$C$117,0)</f>
        <v>1</v>
      </c>
      <c r="DM234" s="251" t="e">
        <f t="shared" ref="DM234" ca="1" si="257">DL$242/(DL$238-(DL$236+DL$240)/2)*(((DL225-DM225)+(DL226-DM225))/2)</f>
        <v>#DIV/0!</v>
      </c>
      <c r="DN234" s="128">
        <f t="shared" ref="DN234" si="258">DN226-(DN$225+DN$230)/2</f>
        <v>0</v>
      </c>
      <c r="DO234" s="82">
        <f t="shared" ref="DO234" si="259">MATCH(DO223,$C$18:$C$117,0)</f>
        <v>1</v>
      </c>
      <c r="DP234" s="251" t="e">
        <f t="shared" ref="DP234" ca="1" si="260">DO$242/(DO$238-(DO$236+DO$240)/2)*(((DO225-DP225)+(DO226-DP225))/2)</f>
        <v>#DIV/0!</v>
      </c>
      <c r="DQ234" s="128">
        <f t="shared" ref="DQ234" si="261">DQ226-(DQ$225+DQ$230)/2</f>
        <v>0</v>
      </c>
      <c r="DR234" s="82">
        <f t="shared" ref="DR234" si="262">MATCH(DR223,$C$18:$C$117,0)</f>
        <v>1</v>
      </c>
      <c r="DS234" s="251" t="e">
        <f t="shared" ref="DS234" ca="1" si="263">DR$242/(DR$238-(DR$236+DR$240)/2)*(((DR225-DS225)+(DR226-DS225))/2)</f>
        <v>#DIV/0!</v>
      </c>
      <c r="DT234" s="128">
        <f t="shared" ref="DT234" si="264">DT226-(DT$225+DT$230)/2</f>
        <v>0</v>
      </c>
      <c r="DU234" s="82">
        <f t="shared" ref="DU234" si="265">MATCH(DU223,$C$18:$C$117,0)</f>
        <v>1</v>
      </c>
      <c r="DV234" s="251" t="e">
        <f t="shared" ref="DV234" ca="1" si="266">DU$242/(DU$238-(DU$236+DU$240)/2)*(((DU225-DV225)+(DU226-DV225))/2)</f>
        <v>#DIV/0!</v>
      </c>
      <c r="DW234" s="128">
        <f t="shared" ref="DW234" si="267">DW226-(DW$225+DW$230)/2</f>
        <v>0</v>
      </c>
      <c r="DX234" s="82">
        <f t="shared" ref="DX234" si="268">MATCH(DX223,$C$18:$C$117,0)</f>
        <v>1</v>
      </c>
      <c r="DY234" s="251" t="e">
        <f t="shared" ref="DY234" ca="1" si="269">DX$242/(DX$238-(DX$236+DX$240)/2)*(((DX225-DY225)+(DX226-DY225))/2)</f>
        <v>#DIV/0!</v>
      </c>
      <c r="DZ234" s="128">
        <f t="shared" ref="DZ234" si="270">DZ226-(DZ$225+DZ$230)/2</f>
        <v>0</v>
      </c>
      <c r="EA234" s="82">
        <f t="shared" ref="EA234" si="271">MATCH(EA223,$C$18:$C$117,0)</f>
        <v>1</v>
      </c>
      <c r="EB234" s="251" t="e">
        <f t="shared" ref="EB234" ca="1" si="272">EA$242/(EA$238-(EA$236+EA$240)/2)*(((EA225-EB225)+(EA226-EB225))/2)</f>
        <v>#DIV/0!</v>
      </c>
      <c r="EC234" s="128">
        <f t="shared" ref="EC234" si="273">EC226-(EC$225+EC$230)/2</f>
        <v>0</v>
      </c>
      <c r="ED234" s="82">
        <f t="shared" ref="ED234" si="274">MATCH(ED223,$C$18:$C$117,0)</f>
        <v>1</v>
      </c>
      <c r="EE234" s="251" t="e">
        <f t="shared" ref="EE234" ca="1" si="275">ED$242/(ED$238-(ED$236+ED$240)/2)*(((ED225-EE225)+(ED226-EE225))/2)</f>
        <v>#DIV/0!</v>
      </c>
      <c r="EF234" s="128">
        <f t="shared" ref="EF234" si="276">EF226-(EF$225+EF$230)/2</f>
        <v>0</v>
      </c>
      <c r="EG234" s="82">
        <f t="shared" ref="EG234" si="277">MATCH(EG223,$C$18:$C$117,0)</f>
        <v>1</v>
      </c>
      <c r="EH234" s="251" t="e">
        <f t="shared" ref="EH234" ca="1" si="278">EG$242/(EG$238-(EG$236+EG$240)/2)*(((EG225-EH225)+(EG226-EH225))/2)</f>
        <v>#DIV/0!</v>
      </c>
      <c r="EI234" s="128">
        <f t="shared" ref="EI234" si="279">EI226-(EI$225+EI$230)/2</f>
        <v>0</v>
      </c>
      <c r="EJ234" s="82">
        <f t="shared" ref="EJ234" si="280">MATCH(EJ223,$C$18:$C$117,0)</f>
        <v>1</v>
      </c>
      <c r="EK234" s="251" t="e">
        <f t="shared" ref="EK234" ca="1" si="281">EJ$242/(EJ$238-(EJ$236+EJ$240)/2)*(((EJ225-EK225)+(EJ226-EK225))/2)</f>
        <v>#DIV/0!</v>
      </c>
      <c r="EL234" s="128">
        <f t="shared" ref="EL234" si="282">EL226-(EL$225+EL$230)/2</f>
        <v>0</v>
      </c>
      <c r="EM234" s="82">
        <f t="shared" ref="EM234" si="283">MATCH(EM223,$C$18:$C$117,0)</f>
        <v>1</v>
      </c>
      <c r="EN234" s="251" t="e">
        <f t="shared" ref="EN234" ca="1" si="284">EM$242/(EM$238-(EM$236+EM$240)/2)*(((EM225-EN225)+(EM226-EN225))/2)</f>
        <v>#DIV/0!</v>
      </c>
      <c r="EO234" s="128">
        <f t="shared" ref="EO234" si="285">EO226-(EO$225+EO$230)/2</f>
        <v>0</v>
      </c>
      <c r="EP234" s="82">
        <f t="shared" ref="EP234" si="286">MATCH(EP223,$C$18:$C$117,0)</f>
        <v>1</v>
      </c>
      <c r="EQ234" s="251" t="e">
        <f t="shared" ref="EQ234" ca="1" si="287">EP$242/(EP$238-(EP$236+EP$240)/2)*(((EP225-EQ225)+(EP226-EQ225))/2)</f>
        <v>#DIV/0!</v>
      </c>
      <c r="ER234" s="128">
        <f t="shared" ref="ER234" si="288">ER226-(ER$225+ER$230)/2</f>
        <v>0</v>
      </c>
      <c r="ES234" s="82">
        <f t="shared" ref="ES234" si="289">MATCH(ES223,$C$18:$C$117,0)</f>
        <v>1</v>
      </c>
      <c r="ET234" s="251" t="e">
        <f t="shared" ref="ET234" ca="1" si="290">ES$242/(ES$238-(ES$236+ES$240)/2)*(((ES225-ET225)+(ES226-ET225))/2)</f>
        <v>#DIV/0!</v>
      </c>
      <c r="EU234" s="128">
        <f t="shared" ref="EU234" si="291">EU226-(EU$225+EU$230)/2</f>
        <v>0</v>
      </c>
      <c r="EV234" s="82">
        <f t="shared" ref="EV234" si="292">MATCH(EV223,$C$18:$C$117,0)</f>
        <v>1</v>
      </c>
      <c r="EW234" s="251" t="e">
        <f t="shared" ref="EW234" ca="1" si="293">EV$242/(EV$238-(EV$236+EV$240)/2)*(((EV225-EW225)+(EV226-EW225))/2)</f>
        <v>#DIV/0!</v>
      </c>
      <c r="EX234" s="128">
        <f t="shared" ref="EX234" si="294">EX226-(EX$225+EX$230)/2</f>
        <v>0</v>
      </c>
      <c r="EY234" s="82">
        <f t="shared" ref="EY234" si="295">MATCH(EY223,$C$18:$C$117,0)</f>
        <v>1</v>
      </c>
      <c r="EZ234" s="251" t="e">
        <f t="shared" ref="EZ234" ca="1" si="296">EY$242/(EY$238-(EY$236+EY$240)/2)*(((EY225-EZ225)+(EY226-EZ225))/2)</f>
        <v>#DIV/0!</v>
      </c>
      <c r="FA234" s="128">
        <f t="shared" ref="FA234" si="297">FA226-(FA$225+FA$230)/2</f>
        <v>0</v>
      </c>
      <c r="FB234" s="82">
        <f t="shared" ref="FB234" si="298">MATCH(FB223,$C$18:$C$117,0)</f>
        <v>1</v>
      </c>
      <c r="FC234" s="251" t="e">
        <f t="shared" ref="FC234" ca="1" si="299">FB$242/(FB$238-(FB$236+FB$240)/2)*(((FB225-FC225)+(FB226-FC225))/2)</f>
        <v>#DIV/0!</v>
      </c>
      <c r="FD234" s="128">
        <f t="shared" ref="FD234" si="300">FD226-(FD$225+FD$230)/2</f>
        <v>0</v>
      </c>
      <c r="FE234" s="82">
        <f t="shared" ref="FE234" si="301">MATCH(FE223,$C$18:$C$117,0)</f>
        <v>1</v>
      </c>
      <c r="FF234" s="251" t="e">
        <f t="shared" ref="FF234" ca="1" si="302">FE$242/(FE$238-(FE$236+FE$240)/2)*(((FE225-FF225)+(FE226-FF225))/2)</f>
        <v>#DIV/0!</v>
      </c>
      <c r="FG234" s="128">
        <f t="shared" ref="FG234" si="303">FG226-(FG$225+FG$230)/2</f>
        <v>0</v>
      </c>
      <c r="FH234" s="82">
        <f t="shared" ref="FH234" si="304">MATCH(FH223,$C$18:$C$117,0)</f>
        <v>1</v>
      </c>
      <c r="FI234" s="251" t="e">
        <f t="shared" ref="FI234" ca="1" si="305">FH$242/(FH$238-(FH$236+FH$240)/2)*(((FH225-FI225)+(FH226-FI225))/2)</f>
        <v>#DIV/0!</v>
      </c>
      <c r="FJ234" s="128">
        <f t="shared" ref="FJ234" si="306">FJ226-(FJ$225+FJ$230)/2</f>
        <v>0</v>
      </c>
      <c r="FK234" s="82">
        <f t="shared" ref="FK234" si="307">MATCH(FK223,$C$18:$C$117,0)</f>
        <v>1</v>
      </c>
      <c r="FL234" s="251" t="e">
        <f t="shared" ref="FL234" ca="1" si="308">FK$242/(FK$238-(FK$236+FK$240)/2)*(((FK225-FL225)+(FK226-FL225))/2)</f>
        <v>#DIV/0!</v>
      </c>
      <c r="FM234" s="128">
        <f t="shared" ref="FM234" si="309">FM226-(FM$225+FM$230)/2</f>
        <v>0</v>
      </c>
      <c r="FN234" s="82">
        <f t="shared" ref="FN234" si="310">MATCH(FN223,$C$18:$C$117,0)</f>
        <v>1</v>
      </c>
      <c r="FO234" s="251" t="e">
        <f t="shared" ref="FO234" ca="1" si="311">FN$242/(FN$238-(FN$236+FN$240)/2)*(((FN225-FO225)+(FN226-FO225))/2)</f>
        <v>#DIV/0!</v>
      </c>
      <c r="FP234" s="128">
        <f t="shared" ref="FP234" si="312">FP226-(FP$225+FP$230)/2</f>
        <v>0</v>
      </c>
      <c r="FQ234" s="82">
        <f t="shared" ref="FQ234" si="313">MATCH(FQ223,$C$18:$C$117,0)</f>
        <v>1</v>
      </c>
      <c r="FR234" s="251" t="e">
        <f t="shared" ref="FR234" ca="1" si="314">FQ$242/(FQ$238-(FQ$236+FQ$240)/2)*(((FQ225-FR225)+(FQ226-FR225))/2)</f>
        <v>#DIV/0!</v>
      </c>
      <c r="FS234" s="128">
        <f t="shared" ref="FS234" si="315">FS226-(FS$225+FS$230)/2</f>
        <v>0</v>
      </c>
      <c r="FT234" s="82">
        <f t="shared" ref="FT234" si="316">MATCH(FT223,$C$18:$C$117,0)</f>
        <v>1</v>
      </c>
      <c r="FU234" s="251" t="e">
        <f t="shared" ref="FU234" ca="1" si="317">FT$242/(FT$238-(FT$236+FT$240)/2)*(((FT225-FU225)+(FT226-FU225))/2)</f>
        <v>#DIV/0!</v>
      </c>
      <c r="FV234" s="128">
        <f t="shared" ref="FV234" si="318">FV226-(FV$225+FV$230)/2</f>
        <v>0</v>
      </c>
      <c r="FW234" s="82">
        <f t="shared" ref="FW234" si="319">MATCH(FW223,$C$18:$C$117,0)</f>
        <v>1</v>
      </c>
      <c r="FX234" s="251" t="e">
        <f t="shared" ref="FX234" ca="1" si="320">FW$242/(FW$238-(FW$236+FW$240)/2)*(((FW225-FX225)+(FW226-FX225))/2)</f>
        <v>#DIV/0!</v>
      </c>
      <c r="FY234" s="128">
        <f t="shared" ref="FY234" si="321">FY226-(FY$225+FY$230)/2</f>
        <v>0</v>
      </c>
      <c r="FZ234" s="82">
        <f t="shared" ref="FZ234" si="322">MATCH(FZ223,$C$18:$C$117,0)</f>
        <v>1</v>
      </c>
      <c r="GA234" s="251" t="e">
        <f t="shared" ref="GA234" ca="1" si="323">FZ$242/(FZ$238-(FZ$236+FZ$240)/2)*(((FZ225-GA225)+(FZ226-GA225))/2)</f>
        <v>#DIV/0!</v>
      </c>
      <c r="GB234" s="128">
        <f t="shared" ref="GB234" si="324">GB226-(GB$225+GB$230)/2</f>
        <v>0</v>
      </c>
      <c r="GC234" s="82">
        <f t="shared" ref="GC234" si="325">MATCH(GC223,$C$18:$C$117,0)</f>
        <v>1</v>
      </c>
      <c r="GD234" s="251" t="e">
        <f t="shared" ref="GD234" ca="1" si="326">GC$242/(GC$238-(GC$236+GC$240)/2)*(((GC225-GD225)+(GC226-GD225))/2)</f>
        <v>#DIV/0!</v>
      </c>
      <c r="GE234" s="128">
        <f t="shared" ref="GE234" si="327">GE226-(GE$225+GE$230)/2</f>
        <v>0</v>
      </c>
      <c r="GF234" s="82">
        <f t="shared" ref="GF234" si="328">MATCH(GF223,$C$18:$C$117,0)</f>
        <v>1</v>
      </c>
      <c r="GG234" s="251" t="e">
        <f t="shared" ref="GG234" ca="1" si="329">GF$242/(GF$238-(GF$236+GF$240)/2)*(((GF225-GG225)+(GF226-GG225))/2)</f>
        <v>#DIV/0!</v>
      </c>
      <c r="GH234" s="128">
        <f t="shared" ref="GH234" si="330">GH226-(GH$225+GH$230)/2</f>
        <v>0</v>
      </c>
      <c r="GI234" s="82">
        <f t="shared" ref="GI234" si="331">MATCH(GI223,$C$18:$C$117,0)</f>
        <v>1</v>
      </c>
      <c r="GJ234" s="251" t="e">
        <f t="shared" ref="GJ234" ca="1" si="332">GI$242/(GI$238-(GI$236+GI$240)/2)*(((GI225-GJ225)+(GI226-GJ225))/2)</f>
        <v>#DIV/0!</v>
      </c>
      <c r="GK234" s="128">
        <f t="shared" ref="GK234" si="333">GK226-(GK$225+GK$230)/2</f>
        <v>0</v>
      </c>
      <c r="GL234" s="82">
        <f t="shared" ref="GL234" si="334">MATCH(GL223,$C$18:$C$117,0)</f>
        <v>1</v>
      </c>
      <c r="GM234" s="251" t="e">
        <f t="shared" ref="GM234" ca="1" si="335">GL$242/(GL$238-(GL$236+GL$240)/2)*(((GL225-GM225)+(GL226-GM225))/2)</f>
        <v>#DIV/0!</v>
      </c>
      <c r="GN234" s="128">
        <f t="shared" ref="GN234" si="336">GN226-(GN$225+GN$230)/2</f>
        <v>0</v>
      </c>
      <c r="GO234" s="82">
        <f t="shared" ref="GO234" si="337">MATCH(GO223,$C$18:$C$117,0)</f>
        <v>1</v>
      </c>
      <c r="GP234" s="251" t="e">
        <f t="shared" ref="GP234" ca="1" si="338">GO$242/(GO$238-(GO$236+GO$240)/2)*(((GO225-GP225)+(GO226-GP225))/2)</f>
        <v>#DIV/0!</v>
      </c>
      <c r="GQ234" s="128">
        <f t="shared" ref="GQ234" si="339">GQ226-(GQ$225+GQ$230)/2</f>
        <v>0</v>
      </c>
      <c r="GR234" s="82">
        <f t="shared" ref="GR234" si="340">MATCH(GR223,$C$18:$C$117,0)</f>
        <v>1</v>
      </c>
      <c r="GS234" s="251" t="e">
        <f t="shared" ref="GS234" ca="1" si="341">GR$242/(GR$238-(GR$236+GR$240)/2)*(((GR225-GS225)+(GR226-GS225))/2)</f>
        <v>#DIV/0!</v>
      </c>
      <c r="GT234" s="128">
        <f t="shared" ref="GT234" si="342">GT226-(GT$225+GT$230)/2</f>
        <v>0</v>
      </c>
      <c r="GU234" s="82">
        <f t="shared" ref="GU234" si="343">MATCH(GU223,$C$18:$C$117,0)</f>
        <v>1</v>
      </c>
      <c r="GV234" s="251" t="e">
        <f t="shared" ref="GV234" ca="1" si="344">GU$242/(GU$238-(GU$236+GU$240)/2)*(((GU225-GV225)+(GU226-GV225))/2)</f>
        <v>#DIV/0!</v>
      </c>
      <c r="GW234" s="128">
        <f t="shared" ref="GW234" si="345">GW226-(GW$225+GW$230)/2</f>
        <v>0</v>
      </c>
      <c r="GX234" s="82">
        <f t="shared" ref="GX234" si="346">MATCH(GX223,$C$18:$C$117,0)</f>
        <v>1</v>
      </c>
      <c r="GY234" s="251" t="e">
        <f t="shared" ref="GY234" ca="1" si="347">GX$242/(GX$238-(GX$236+GX$240)/2)*(((GX225-GY225)+(GX226-GY225))/2)</f>
        <v>#DIV/0!</v>
      </c>
      <c r="GZ234" s="128">
        <f t="shared" ref="GZ234" si="348">GZ226-(GZ$225+GZ$230)/2</f>
        <v>0</v>
      </c>
      <c r="HA234" s="82">
        <f t="shared" ref="HA234" si="349">MATCH(HA223,$C$18:$C$117,0)</f>
        <v>1</v>
      </c>
      <c r="HB234" s="251" t="e">
        <f t="shared" ref="HB234" ca="1" si="350">HA$242/(HA$238-(HA$236+HA$240)/2)*(((HA225-HB225)+(HA226-HB225))/2)</f>
        <v>#DIV/0!</v>
      </c>
      <c r="HC234" s="128">
        <f t="shared" ref="HC234" si="351">HC226-(HC$225+HC$230)/2</f>
        <v>0</v>
      </c>
      <c r="HD234" s="82">
        <f t="shared" ref="HD234" si="352">MATCH(HD223,$C$18:$C$117,0)</f>
        <v>1</v>
      </c>
      <c r="HE234" s="251" t="e">
        <f t="shared" ref="HE234" ca="1" si="353">HD$242/(HD$238-(HD$236+HD$240)/2)*(((HD225-HE225)+(HD226-HE225))/2)</f>
        <v>#DIV/0!</v>
      </c>
      <c r="HF234" s="128">
        <f t="shared" ref="HF234" si="354">HF226-(HF$225+HF$230)/2</f>
        <v>0</v>
      </c>
      <c r="HG234" s="82">
        <f t="shared" ref="HG234" si="355">MATCH(HG223,$C$18:$C$117,0)</f>
        <v>1</v>
      </c>
      <c r="HH234" s="251" t="e">
        <f t="shared" ref="HH234" ca="1" si="356">HG$242/(HG$238-(HG$236+HG$240)/2)*(((HG225-HH225)+(HG226-HH225))/2)</f>
        <v>#DIV/0!</v>
      </c>
      <c r="HI234" s="128">
        <f t="shared" ref="HI234" si="357">HI226-(HI$225+HI$230)/2</f>
        <v>0</v>
      </c>
      <c r="HJ234" s="82">
        <f t="shared" ref="HJ234" si="358">MATCH(HJ223,$C$18:$C$117,0)</f>
        <v>1</v>
      </c>
      <c r="HK234" s="251" t="e">
        <f t="shared" ref="HK234" ca="1" si="359">HJ$242/(HJ$238-(HJ$236+HJ$240)/2)*(((HJ225-HK225)+(HJ226-HK225))/2)</f>
        <v>#DIV/0!</v>
      </c>
      <c r="HL234" s="128">
        <f t="shared" ref="HL234" si="360">HL226-(HL$225+HL$230)/2</f>
        <v>0</v>
      </c>
      <c r="HM234" s="82">
        <f t="shared" ref="HM234" si="361">MATCH(HM223,$C$18:$C$117,0)</f>
        <v>1</v>
      </c>
      <c r="HN234" s="251" t="e">
        <f t="shared" ref="HN234" ca="1" si="362">HM$242/(HM$238-(HM$236+HM$240)/2)*(((HM225-HN225)+(HM226-HN225))/2)</f>
        <v>#DIV/0!</v>
      </c>
      <c r="HO234" s="128">
        <f t="shared" ref="HO234" si="363">HO226-(HO$225+HO$230)/2</f>
        <v>0</v>
      </c>
      <c r="HP234" s="82">
        <f t="shared" ref="HP234" si="364">MATCH(HP223,$C$18:$C$117,0)</f>
        <v>1</v>
      </c>
      <c r="HQ234" s="251" t="e">
        <f t="shared" ref="HQ234" ca="1" si="365">HP$242/(HP$238-(HP$236+HP$240)/2)*(((HP225-HQ225)+(HP226-HQ225))/2)</f>
        <v>#DIV/0!</v>
      </c>
      <c r="HR234" s="128">
        <f t="shared" ref="HR234" si="366">HR226-(HR$225+HR$230)/2</f>
        <v>0</v>
      </c>
      <c r="HS234" s="82">
        <f t="shared" ref="HS234" si="367">MATCH(HS223,$C$18:$C$117,0)</f>
        <v>1</v>
      </c>
      <c r="HT234" s="251" t="e">
        <f t="shared" ref="HT234" ca="1" si="368">HS$242/(HS$238-(HS$236+HS$240)/2)*(((HS225-HT225)+(HS226-HT225))/2)</f>
        <v>#DIV/0!</v>
      </c>
      <c r="HU234" s="128">
        <f t="shared" ref="HU234" si="369">HU226-(HU$225+HU$230)/2</f>
        <v>0</v>
      </c>
      <c r="HV234" s="82">
        <f t="shared" ref="HV234" si="370">MATCH(HV223,$C$18:$C$117,0)</f>
        <v>1</v>
      </c>
      <c r="HW234" s="251" t="e">
        <f t="shared" ref="HW234" ca="1" si="371">HV$242/(HV$238-(HV$236+HV$240)/2)*(((HV225-HW225)+(HV226-HW225))/2)</f>
        <v>#DIV/0!</v>
      </c>
      <c r="HX234" s="128">
        <f t="shared" ref="HX234" si="372">HX226-(HX$225+HX$230)/2</f>
        <v>0</v>
      </c>
      <c r="HY234" s="82">
        <f t="shared" ref="HY234" si="373">MATCH(HY223,$C$18:$C$117,0)</f>
        <v>1</v>
      </c>
      <c r="HZ234" s="251" t="e">
        <f t="shared" ref="HZ234" ca="1" si="374">HY$242/(HY$238-(HY$236+HY$240)/2)*(((HY225-HZ225)+(HY226-HZ225))/2)</f>
        <v>#DIV/0!</v>
      </c>
      <c r="IA234" s="128">
        <f t="shared" ref="IA234" si="375">IA226-(IA$225+IA$230)/2</f>
        <v>0</v>
      </c>
      <c r="IB234" s="82">
        <f t="shared" ref="IB234" si="376">MATCH(IB223,$C$18:$C$117,0)</f>
        <v>1</v>
      </c>
      <c r="IC234" s="251" t="e">
        <f t="shared" ref="IC234" ca="1" si="377">IB$242/(IB$238-(IB$236+IB$240)/2)*(((IB225-IC225)+(IB226-IC225))/2)</f>
        <v>#DIV/0!</v>
      </c>
      <c r="ID234" s="128">
        <f t="shared" ref="ID234" si="378">ID226-(ID$225+ID$230)/2</f>
        <v>0</v>
      </c>
      <c r="IE234" s="82">
        <f t="shared" ref="IE234" si="379">MATCH(IE223,$C$18:$C$117,0)</f>
        <v>1</v>
      </c>
      <c r="IF234" s="251" t="e">
        <f t="shared" ref="IF234" ca="1" si="380">IE$242/(IE$238-(IE$236+IE$240)/2)*(((IE225-IF225)+(IE226-IF225))/2)</f>
        <v>#DIV/0!</v>
      </c>
      <c r="IG234" s="128">
        <f t="shared" ref="IG234" si="381">IG226-(IG$225+IG$230)/2</f>
        <v>0</v>
      </c>
      <c r="IH234" s="82">
        <f t="shared" ref="IH234" si="382">MATCH(IH223,$C$18:$C$117,0)</f>
        <v>1</v>
      </c>
      <c r="II234" s="251" t="e">
        <f t="shared" ref="II234" ca="1" si="383">IH$242/(IH$238-(IH$236+IH$240)/2)*(((IH225-II225)+(IH226-II225))/2)</f>
        <v>#DIV/0!</v>
      </c>
      <c r="IJ234" s="128">
        <f t="shared" ref="IJ234" si="384">IJ226-(IJ$225+IJ$230)/2</f>
        <v>0</v>
      </c>
      <c r="IK234" s="82">
        <f t="shared" ref="IK234" si="385">MATCH(IK223,$C$18:$C$117,0)</f>
        <v>1</v>
      </c>
      <c r="IL234" s="251" t="e">
        <f t="shared" ref="IL234" ca="1" si="386">IK$242/(IK$238-(IK$236+IK$240)/2)*(((IK225-IL225)+(IK226-IL225))/2)</f>
        <v>#DIV/0!</v>
      </c>
      <c r="IM234" s="128">
        <f t="shared" ref="IM234" si="387">IM226-(IM$225+IM$230)/2</f>
        <v>0</v>
      </c>
      <c r="IN234" s="82">
        <f t="shared" ref="IN234" si="388">MATCH(IN223,$C$18:$C$117,0)</f>
        <v>1</v>
      </c>
      <c r="IO234" s="251" t="e">
        <f t="shared" ref="IO234" ca="1" si="389">IN$242/(IN$238-(IN$236+IN$240)/2)*(((IN225-IO225)+(IN226-IO225))/2)</f>
        <v>#DIV/0!</v>
      </c>
      <c r="IP234" s="128">
        <f t="shared" ref="IP234" si="390">IP226-(IP$225+IP$230)/2</f>
        <v>0</v>
      </c>
      <c r="IQ234" s="82">
        <f t="shared" ref="IQ234" si="391">MATCH(IQ223,$C$18:$C$117,0)</f>
        <v>1</v>
      </c>
      <c r="IR234" s="251" t="e">
        <f t="shared" ref="IR234" ca="1" si="392">IQ$242/(IQ$238-(IQ$236+IQ$240)/2)*(((IQ225-IR225)+(IQ226-IR225))/2)</f>
        <v>#DIV/0!</v>
      </c>
      <c r="IS234" s="128">
        <f t="shared" ref="IS234" si="393">IS226-(IS$225+IS$230)/2</f>
        <v>0</v>
      </c>
      <c r="IT234" s="82">
        <f t="shared" ref="IT234" si="394">MATCH(IT223,$C$18:$C$117,0)</f>
        <v>1</v>
      </c>
      <c r="IU234" s="251" t="e">
        <f t="shared" ref="IU234" ca="1" si="395">IT$242/(IT$238-(IT$236+IT$240)/2)*(((IT225-IU225)+(IT226-IU225))/2)</f>
        <v>#DIV/0!</v>
      </c>
      <c r="IV234" s="128">
        <f t="shared" ref="IV234" si="396">IV226-(IV$225+IV$230)/2</f>
        <v>0</v>
      </c>
      <c r="IW234" s="82">
        <f t="shared" ref="IW234" si="397">MATCH(IW223,$C$18:$C$117,0)</f>
        <v>1</v>
      </c>
      <c r="IX234" s="251" t="e">
        <f t="shared" ref="IX234" ca="1" si="398">IW$242/(IW$238-(IW$236+IW$240)/2)*(((IW225-IX225)+(IW226-IX225))/2)</f>
        <v>#DIV/0!</v>
      </c>
      <c r="IY234" s="128">
        <f t="shared" ref="IY234" si="399">IY226-(IY$225+IY$230)/2</f>
        <v>0</v>
      </c>
      <c r="IZ234" s="82">
        <f t="shared" ref="IZ234" si="400">MATCH(IZ223,$C$18:$C$117,0)</f>
        <v>1</v>
      </c>
      <c r="JA234" s="251" t="e">
        <f t="shared" ref="JA234" ca="1" si="401">IZ$242/(IZ$238-(IZ$236+IZ$240)/2)*(((IZ225-JA225)+(IZ226-JA225))/2)</f>
        <v>#DIV/0!</v>
      </c>
      <c r="JB234" s="128">
        <f t="shared" ref="JB234" si="402">JB226-(JB$225+JB$230)/2</f>
        <v>0</v>
      </c>
      <c r="JC234" s="82">
        <f t="shared" ref="JC234" si="403">MATCH(JC223,$C$18:$C$117,0)</f>
        <v>1</v>
      </c>
      <c r="JD234" s="251" t="e">
        <f t="shared" ref="JD234" ca="1" si="404">JC$242/(JC$238-(JC$236+JC$240)/2)*(((JC225-JD225)+(JC226-JD225))/2)</f>
        <v>#DIV/0!</v>
      </c>
      <c r="JE234" s="128">
        <f t="shared" ref="JE234" si="405">JE226-(JE$225+JE$230)/2</f>
        <v>0</v>
      </c>
      <c r="JF234" s="82">
        <f t="shared" ref="JF234" si="406">MATCH(JF223,$C$18:$C$117,0)</f>
        <v>1</v>
      </c>
      <c r="JG234" s="251" t="e">
        <f t="shared" ref="JG234" ca="1" si="407">JF$242/(JF$238-(JF$236+JF$240)/2)*(((JF225-JG225)+(JF226-JG225))/2)</f>
        <v>#DIV/0!</v>
      </c>
      <c r="JH234" s="128">
        <f t="shared" ref="JH234" si="408">JH226-(JH$225+JH$230)/2</f>
        <v>0</v>
      </c>
      <c r="JI234" s="82">
        <f t="shared" ref="JI234" si="409">MATCH(JI223,$C$18:$C$117,0)</f>
        <v>1</v>
      </c>
      <c r="JJ234" s="251" t="e">
        <f t="shared" ref="JJ234" ca="1" si="410">JI$242/(JI$238-(JI$236+JI$240)/2)*(((JI225-JJ225)+(JI226-JJ225))/2)</f>
        <v>#DIV/0!</v>
      </c>
      <c r="JK234" s="128">
        <f t="shared" ref="JK234" si="411">JK226-(JK$225+JK$230)/2</f>
        <v>0</v>
      </c>
      <c r="JL234" s="82">
        <f t="shared" ref="JL234" si="412">MATCH(JL223,$C$18:$C$117,0)</f>
        <v>1</v>
      </c>
      <c r="JM234" s="251" t="e">
        <f t="shared" ref="JM234" ca="1" si="413">JL$242/(JL$238-(JL$236+JL$240)/2)*(((JL225-JM225)+(JL226-JM225))/2)</f>
        <v>#DIV/0!</v>
      </c>
      <c r="JN234" s="128">
        <f t="shared" ref="JN234" si="414">JN226-(JN$225+JN$230)/2</f>
        <v>0</v>
      </c>
      <c r="JO234" s="82">
        <f t="shared" ref="JO234" si="415">MATCH(JO223,$C$18:$C$117,0)</f>
        <v>1</v>
      </c>
      <c r="JP234" s="251" t="e">
        <f t="shared" ref="JP234" ca="1" si="416">JO$242/(JO$238-(JO$236+JO$240)/2)*(((JO225-JP225)+(JO226-JP225))/2)</f>
        <v>#DIV/0!</v>
      </c>
      <c r="JQ234" s="128">
        <f t="shared" ref="JQ234" si="417">JQ226-(JQ$225+JQ$230)/2</f>
        <v>0</v>
      </c>
      <c r="JR234" s="82">
        <f t="shared" ref="JR234" si="418">MATCH(JR223,$C$18:$C$117,0)</f>
        <v>1</v>
      </c>
      <c r="JS234" s="251" t="e">
        <f t="shared" ref="JS234" ca="1" si="419">JR$242/(JR$238-(JR$236+JR$240)/2)*(((JR225-JS225)+(JR226-JS225))/2)</f>
        <v>#DIV/0!</v>
      </c>
      <c r="JT234" s="128">
        <f t="shared" ref="JT234" si="420">JT226-(JT$225+JT$230)/2</f>
        <v>0</v>
      </c>
      <c r="JU234" s="82">
        <f t="shared" ref="JU234" si="421">MATCH(JU223,$C$18:$C$117,0)</f>
        <v>1</v>
      </c>
      <c r="JV234" s="251" t="e">
        <f t="shared" ref="JV234" ca="1" si="422">JU$242/(JU$238-(JU$236+JU$240)/2)*(((JU225-JV225)+(JU226-JV225))/2)</f>
        <v>#DIV/0!</v>
      </c>
      <c r="JW234" s="128">
        <f t="shared" ref="JW234" si="423">JW226-(JW$225+JW$230)/2</f>
        <v>0</v>
      </c>
      <c r="JX234" s="82">
        <f t="shared" ref="JX234" si="424">MATCH(JX223,$C$18:$C$117,0)</f>
        <v>1</v>
      </c>
      <c r="JY234" s="251" t="e">
        <f t="shared" ref="JY234" ca="1" si="425">JX$242/(JX$238-(JX$236+JX$240)/2)*(((JX225-JY225)+(JX226-JY225))/2)</f>
        <v>#DIV/0!</v>
      </c>
      <c r="JZ234" s="128">
        <f t="shared" ref="JZ234" si="426">JZ226-(JZ$225+JZ$230)/2</f>
        <v>0</v>
      </c>
      <c r="KA234" s="82">
        <f t="shared" ref="KA234" si="427">MATCH(KA223,$C$18:$C$117,0)</f>
        <v>1</v>
      </c>
      <c r="KB234" s="251" t="e">
        <f t="shared" ref="KB234" ca="1" si="428">KA$242/(KA$238-(KA$236+KA$240)/2)*(((KA225-KB225)+(KA226-KB225))/2)</f>
        <v>#DIV/0!</v>
      </c>
      <c r="KC234" s="128">
        <f t="shared" ref="KC234" si="429">KC226-(KC$225+KC$230)/2</f>
        <v>0</v>
      </c>
      <c r="KD234" s="82">
        <f t="shared" ref="KD234" si="430">MATCH(KD223,$C$18:$C$117,0)</f>
        <v>1</v>
      </c>
      <c r="KE234" s="251" t="e">
        <f t="shared" ref="KE234" ca="1" si="431">KD$242/(KD$238-(KD$236+KD$240)/2)*(((KD225-KE225)+(KD226-KE225))/2)</f>
        <v>#DIV/0!</v>
      </c>
      <c r="KF234" s="128">
        <f t="shared" ref="KF234" si="432">KF226-(KF$225+KF$230)/2</f>
        <v>0</v>
      </c>
      <c r="KG234" s="82">
        <f t="shared" ref="KG234" si="433">MATCH(KG223,$C$18:$C$117,0)</f>
        <v>1</v>
      </c>
      <c r="KH234" s="251" t="e">
        <f t="shared" ref="KH234" ca="1" si="434">KG$242/(KG$238-(KG$236+KG$240)/2)*(((KG225-KH225)+(KG226-KH225))/2)</f>
        <v>#DIV/0!</v>
      </c>
      <c r="KI234" s="128">
        <f t="shared" ref="KI234" si="435">KI226-(KI$225+KI$230)/2</f>
        <v>0</v>
      </c>
      <c r="KJ234" s="82">
        <f t="shared" ref="KJ234" si="436">MATCH(KJ223,$C$18:$C$117,0)</f>
        <v>1</v>
      </c>
      <c r="KK234" s="251" t="e">
        <f t="shared" ref="KK234" ca="1" si="437">KJ$242/(KJ$238-(KJ$236+KJ$240)/2)*(((KJ225-KK225)+(KJ226-KK225))/2)</f>
        <v>#DIV/0!</v>
      </c>
      <c r="KL234" s="128">
        <f t="shared" ref="KL234" si="438">KL226-(KL$225+KL$230)/2</f>
        <v>0</v>
      </c>
      <c r="KM234" s="82">
        <f t="shared" ref="KM234" si="439">MATCH(KM223,$C$18:$C$117,0)</f>
        <v>1</v>
      </c>
      <c r="KN234" s="251" t="e">
        <f t="shared" ref="KN234" ca="1" si="440">KM$242/(KM$238-(KM$236+KM$240)/2)*(((KM225-KN225)+(KM226-KN225))/2)</f>
        <v>#DIV/0!</v>
      </c>
      <c r="KO234" s="128">
        <f t="shared" ref="KO234:KO237" si="441">KO226-(KO$225+KO$230)/2</f>
        <v>0</v>
      </c>
    </row>
    <row r="235" spans="2:301" ht="18" customHeight="1">
      <c r="B235" s="126" t="s">
        <v>636</v>
      </c>
      <c r="C235" s="251" t="e">
        <f ca="1">B$242/(B$238-(B$236+B$240)/2)*(((B226-C226)+(B227-C226))/2)</f>
        <v>#DIV/0!</v>
      </c>
      <c r="D235" s="128">
        <f>D227-(D$225+D$230)/2</f>
        <v>0</v>
      </c>
      <c r="E235" s="126" t="s">
        <v>636</v>
      </c>
      <c r="F235" s="251" t="e">
        <f t="shared" ref="F235" ca="1" si="442">E$242/(E$238-(E$236+E$240)/2)*(((E226-F226)+(E227-F226))/2)</f>
        <v>#DIV/0!</v>
      </c>
      <c r="G235" s="128">
        <f t="shared" ref="G235" si="443">G227-(G$225+G$230)/2</f>
        <v>0</v>
      </c>
      <c r="H235" s="126" t="s">
        <v>636</v>
      </c>
      <c r="I235" s="251" t="e">
        <f t="shared" ref="I235" ca="1" si="444">H$242/(H$238-(H$236+H$240)/2)*(((H226-I226)+(H227-I226))/2)</f>
        <v>#DIV/0!</v>
      </c>
      <c r="J235" s="128">
        <f t="shared" ref="J235" si="445">J227-(J$225+J$230)/2</f>
        <v>0</v>
      </c>
      <c r="K235" s="126" t="s">
        <v>636</v>
      </c>
      <c r="L235" s="251" t="e">
        <f t="shared" ref="L235" ca="1" si="446">K$242/(K$238-(K$236+K$240)/2)*(((K226-L226)+(K227-L226))/2)</f>
        <v>#DIV/0!</v>
      </c>
      <c r="M235" s="128">
        <f t="shared" ref="M235" si="447">M227-(M$225+M$230)/2</f>
        <v>0</v>
      </c>
      <c r="N235" s="126" t="s">
        <v>636</v>
      </c>
      <c r="O235" s="251" t="e">
        <f t="shared" ref="O235" ca="1" si="448">N$242/(N$238-(N$236+N$240)/2)*(((N226-O226)+(N227-O226))/2)</f>
        <v>#DIV/0!</v>
      </c>
      <c r="P235" s="128">
        <f t="shared" ref="P235" si="449">P227-(P$225+P$230)/2</f>
        <v>0</v>
      </c>
      <c r="Q235" s="126" t="s">
        <v>636</v>
      </c>
      <c r="R235" s="251" t="e">
        <f t="shared" ref="R235" ca="1" si="450">Q$242/(Q$238-(Q$236+Q$240)/2)*(((Q226-R226)+(Q227-R226))/2)</f>
        <v>#DIV/0!</v>
      </c>
      <c r="S235" s="128">
        <f t="shared" ref="S235" si="451">S227-(S$225+S$230)/2</f>
        <v>0</v>
      </c>
      <c r="T235" s="126" t="s">
        <v>636</v>
      </c>
      <c r="U235" s="251" t="e">
        <f t="shared" ref="U235" ca="1" si="452">T$242/(T$238-(T$236+T$240)/2)*(((T226-U226)+(T227-U226))/2)</f>
        <v>#DIV/0!</v>
      </c>
      <c r="V235" s="128">
        <f t="shared" ref="V235" si="453">V227-(V$225+V$230)/2</f>
        <v>0</v>
      </c>
      <c r="W235" s="126" t="s">
        <v>636</v>
      </c>
      <c r="X235" s="251" t="e">
        <f t="shared" ref="X235" ca="1" si="454">W$242/(W$238-(W$236+W$240)/2)*(((W226-X226)+(W227-X226))/2)</f>
        <v>#DIV/0!</v>
      </c>
      <c r="Y235" s="128">
        <f t="shared" ref="Y235" si="455">Y227-(Y$225+Y$230)/2</f>
        <v>0</v>
      </c>
      <c r="Z235" s="126" t="s">
        <v>636</v>
      </c>
      <c r="AA235" s="251" t="e">
        <f t="shared" ref="AA235" ca="1" si="456">Z$242/(Z$238-(Z$236+Z$240)/2)*(((Z226-AA226)+(Z227-AA226))/2)</f>
        <v>#DIV/0!</v>
      </c>
      <c r="AB235" s="128">
        <f t="shared" ref="AB235" si="457">AB227-(AB$225+AB$230)/2</f>
        <v>0</v>
      </c>
      <c r="AC235" s="126" t="s">
        <v>636</v>
      </c>
      <c r="AD235" s="251" t="e">
        <f t="shared" ref="AD235" ca="1" si="458">AC$242/(AC$238-(AC$236+AC$240)/2)*(((AC226-AD226)+(AC227-AD226))/2)</f>
        <v>#DIV/0!</v>
      </c>
      <c r="AE235" s="128">
        <f t="shared" ref="AE235" si="459">AE227-(AE$225+AE$230)/2</f>
        <v>0</v>
      </c>
      <c r="AF235" s="126" t="s">
        <v>636</v>
      </c>
      <c r="AG235" s="251" t="e">
        <f t="shared" ref="AG235" ca="1" si="460">AF$242/(AF$238-(AF$236+AF$240)/2)*(((AF226-AG226)+(AF227-AG226))/2)</f>
        <v>#DIV/0!</v>
      </c>
      <c r="AH235" s="128">
        <f t="shared" ref="AH235" si="461">AH227-(AH$225+AH$230)/2</f>
        <v>0</v>
      </c>
      <c r="AI235" s="126" t="s">
        <v>636</v>
      </c>
      <c r="AJ235" s="251" t="e">
        <f t="shared" ref="AJ235" ca="1" si="462">AI$242/(AI$238-(AI$236+AI$240)/2)*(((AI226-AJ226)+(AI227-AJ226))/2)</f>
        <v>#DIV/0!</v>
      </c>
      <c r="AK235" s="128">
        <f t="shared" ref="AK235" si="463">AK227-(AK$225+AK$230)/2</f>
        <v>0</v>
      </c>
      <c r="AL235" s="126" t="s">
        <v>636</v>
      </c>
      <c r="AM235" s="251" t="e">
        <f t="shared" ref="AM235" ca="1" si="464">AL$242/(AL$238-(AL$236+AL$240)/2)*(((AL226-AM226)+(AL227-AM226))/2)</f>
        <v>#DIV/0!</v>
      </c>
      <c r="AN235" s="128">
        <f t="shared" ref="AN235" si="465">AN227-(AN$225+AN$230)/2</f>
        <v>0</v>
      </c>
      <c r="AO235" s="126" t="s">
        <v>636</v>
      </c>
      <c r="AP235" s="251" t="e">
        <f t="shared" ref="AP235" ca="1" si="466">AO$242/(AO$238-(AO$236+AO$240)/2)*(((AO226-AP226)+(AO227-AP226))/2)</f>
        <v>#DIV/0!</v>
      </c>
      <c r="AQ235" s="128">
        <f t="shared" ref="AQ235" si="467">AQ227-(AQ$225+AQ$230)/2</f>
        <v>0</v>
      </c>
      <c r="AR235" s="126" t="s">
        <v>636</v>
      </c>
      <c r="AS235" s="251" t="e">
        <f t="shared" ref="AS235" ca="1" si="468">AR$242/(AR$238-(AR$236+AR$240)/2)*(((AR226-AS226)+(AR227-AS226))/2)</f>
        <v>#DIV/0!</v>
      </c>
      <c r="AT235" s="128">
        <f t="shared" ref="AT235" si="469">AT227-(AT$225+AT$230)/2</f>
        <v>0</v>
      </c>
      <c r="AU235" s="126" t="s">
        <v>636</v>
      </c>
      <c r="AV235" s="251" t="e">
        <f t="shared" ref="AV235" ca="1" si="470">AU$242/(AU$238-(AU$236+AU$240)/2)*(((AU226-AV226)+(AU227-AV226))/2)</f>
        <v>#DIV/0!</v>
      </c>
      <c r="AW235" s="128">
        <f t="shared" ref="AW235" si="471">AW227-(AW$225+AW$230)/2</f>
        <v>0</v>
      </c>
      <c r="AX235" s="126" t="s">
        <v>636</v>
      </c>
      <c r="AY235" s="251" t="e">
        <f t="shared" ref="AY235" ca="1" si="472">AX$242/(AX$238-(AX$236+AX$240)/2)*(((AX226-AY226)+(AX227-AY226))/2)</f>
        <v>#DIV/0!</v>
      </c>
      <c r="AZ235" s="128">
        <f t="shared" ref="AZ235" si="473">AZ227-(AZ$225+AZ$230)/2</f>
        <v>0</v>
      </c>
      <c r="BA235" s="126" t="s">
        <v>636</v>
      </c>
      <c r="BB235" s="251" t="e">
        <f t="shared" ref="BB235" ca="1" si="474">BA$242/(BA$238-(BA$236+BA$240)/2)*(((BA226-BB226)+(BA227-BB226))/2)</f>
        <v>#DIV/0!</v>
      </c>
      <c r="BC235" s="128">
        <f t="shared" ref="BC235" si="475">BC227-(BC$225+BC$230)/2</f>
        <v>0</v>
      </c>
      <c r="BD235" s="126" t="s">
        <v>636</v>
      </c>
      <c r="BE235" s="251" t="e">
        <f t="shared" ref="BE235" ca="1" si="476">BD$242/(BD$238-(BD$236+BD$240)/2)*(((BD226-BE226)+(BD227-BE226))/2)</f>
        <v>#DIV/0!</v>
      </c>
      <c r="BF235" s="128">
        <f t="shared" ref="BF235" si="477">BF227-(BF$225+BF$230)/2</f>
        <v>0</v>
      </c>
      <c r="BG235" s="126" t="s">
        <v>636</v>
      </c>
      <c r="BH235" s="251" t="e">
        <f t="shared" ref="BH235" ca="1" si="478">BG$242/(BG$238-(BG$236+BG$240)/2)*(((BG226-BH226)+(BG227-BH226))/2)</f>
        <v>#DIV/0!</v>
      </c>
      <c r="BI235" s="128">
        <f t="shared" ref="BI235" si="479">BI227-(BI$225+BI$230)/2</f>
        <v>0</v>
      </c>
      <c r="BJ235" s="126" t="s">
        <v>636</v>
      </c>
      <c r="BK235" s="251" t="e">
        <f t="shared" ref="BK235" ca="1" si="480">BJ$242/(BJ$238-(BJ$236+BJ$240)/2)*(((BJ226-BK226)+(BJ227-BK226))/2)</f>
        <v>#DIV/0!</v>
      </c>
      <c r="BL235" s="128">
        <f t="shared" ref="BL235" si="481">BL227-(BL$225+BL$230)/2</f>
        <v>0</v>
      </c>
      <c r="BM235" s="126" t="s">
        <v>636</v>
      </c>
      <c r="BN235" s="251" t="e">
        <f t="shared" ref="BN235" ca="1" si="482">BM$242/(BM$238-(BM$236+BM$240)/2)*(((BM226-BN226)+(BM227-BN226))/2)</f>
        <v>#DIV/0!</v>
      </c>
      <c r="BO235" s="128">
        <f t="shared" ref="BO235" si="483">BO227-(BO$225+BO$230)/2</f>
        <v>0</v>
      </c>
      <c r="BP235" s="126" t="s">
        <v>636</v>
      </c>
      <c r="BQ235" s="251" t="e">
        <f t="shared" ref="BQ235" ca="1" si="484">BP$242/(BP$238-(BP$236+BP$240)/2)*(((BP226-BQ226)+(BP227-BQ226))/2)</f>
        <v>#DIV/0!</v>
      </c>
      <c r="BR235" s="128">
        <f t="shared" ref="BR235" si="485">BR227-(BR$225+BR$230)/2</f>
        <v>0</v>
      </c>
      <c r="BS235" s="126" t="s">
        <v>636</v>
      </c>
      <c r="BT235" s="251" t="e">
        <f t="shared" ref="BT235" ca="1" si="486">BS$242/(BS$238-(BS$236+BS$240)/2)*(((BS226-BT226)+(BS227-BT226))/2)</f>
        <v>#DIV/0!</v>
      </c>
      <c r="BU235" s="128">
        <f t="shared" ref="BU235" si="487">BU227-(BU$225+BU$230)/2</f>
        <v>0</v>
      </c>
      <c r="BV235" s="126" t="s">
        <v>636</v>
      </c>
      <c r="BW235" s="251" t="e">
        <f t="shared" ref="BW235" ca="1" si="488">BV$242/(BV$238-(BV$236+BV$240)/2)*(((BV226-BW226)+(BV227-BW226))/2)</f>
        <v>#DIV/0!</v>
      </c>
      <c r="BX235" s="128">
        <f t="shared" ref="BX235" si="489">BX227-(BX$225+BX$230)/2</f>
        <v>0</v>
      </c>
      <c r="BY235" s="126" t="s">
        <v>636</v>
      </c>
      <c r="BZ235" s="251" t="e">
        <f t="shared" ref="BZ235" ca="1" si="490">BY$242/(BY$238-(BY$236+BY$240)/2)*(((BY226-BZ226)+(BY227-BZ226))/2)</f>
        <v>#DIV/0!</v>
      </c>
      <c r="CA235" s="128">
        <f t="shared" ref="CA235" si="491">CA227-(CA$225+CA$230)/2</f>
        <v>0</v>
      </c>
      <c r="CB235" s="126" t="s">
        <v>636</v>
      </c>
      <c r="CC235" s="251" t="e">
        <f t="shared" ref="CC235" ca="1" si="492">CB$242/(CB$238-(CB$236+CB$240)/2)*(((CB226-CC226)+(CB227-CC226))/2)</f>
        <v>#DIV/0!</v>
      </c>
      <c r="CD235" s="128">
        <f t="shared" ref="CD235" si="493">CD227-(CD$225+CD$230)/2</f>
        <v>0</v>
      </c>
      <c r="CE235" s="126" t="s">
        <v>636</v>
      </c>
      <c r="CF235" s="251" t="e">
        <f t="shared" ref="CF235" ca="1" si="494">CE$242/(CE$238-(CE$236+CE$240)/2)*(((CE226-CF226)+(CE227-CF226))/2)</f>
        <v>#DIV/0!</v>
      </c>
      <c r="CG235" s="128">
        <f t="shared" ref="CG235" si="495">CG227-(CG$225+CG$230)/2</f>
        <v>0</v>
      </c>
      <c r="CH235" s="126" t="s">
        <v>636</v>
      </c>
      <c r="CI235" s="251" t="e">
        <f t="shared" ref="CI235" ca="1" si="496">CH$242/(CH$238-(CH$236+CH$240)/2)*(((CH226-CI226)+(CH227-CI226))/2)</f>
        <v>#DIV/0!</v>
      </c>
      <c r="CJ235" s="128">
        <f t="shared" ref="CJ235" si="497">CJ227-(CJ$225+CJ$230)/2</f>
        <v>0</v>
      </c>
      <c r="CK235" s="126" t="s">
        <v>636</v>
      </c>
      <c r="CL235" s="251" t="e">
        <f t="shared" ref="CL235" ca="1" si="498">CK$242/(CK$238-(CK$236+CK$240)/2)*(((CK226-CL226)+(CK227-CL226))/2)</f>
        <v>#DIV/0!</v>
      </c>
      <c r="CM235" s="128">
        <f t="shared" ref="CM235" si="499">CM227-(CM$225+CM$230)/2</f>
        <v>0</v>
      </c>
      <c r="CN235" s="126" t="s">
        <v>636</v>
      </c>
      <c r="CO235" s="251" t="e">
        <f t="shared" ref="CO235" ca="1" si="500">CN$242/(CN$238-(CN$236+CN$240)/2)*(((CN226-CO226)+(CN227-CO226))/2)</f>
        <v>#DIV/0!</v>
      </c>
      <c r="CP235" s="128">
        <f t="shared" ref="CP235" si="501">CP227-(CP$225+CP$230)/2</f>
        <v>0</v>
      </c>
      <c r="CQ235" s="126" t="s">
        <v>636</v>
      </c>
      <c r="CR235" s="251" t="e">
        <f t="shared" ref="CR235" ca="1" si="502">CQ$242/(CQ$238-(CQ$236+CQ$240)/2)*(((CQ226-CR226)+(CQ227-CR226))/2)</f>
        <v>#DIV/0!</v>
      </c>
      <c r="CS235" s="128">
        <f t="shared" ref="CS235" si="503">CS227-(CS$225+CS$230)/2</f>
        <v>0</v>
      </c>
      <c r="CT235" s="126" t="s">
        <v>636</v>
      </c>
      <c r="CU235" s="251" t="e">
        <f t="shared" ref="CU235" ca="1" si="504">CT$242/(CT$238-(CT$236+CT$240)/2)*(((CT226-CU226)+(CT227-CU226))/2)</f>
        <v>#DIV/0!</v>
      </c>
      <c r="CV235" s="128">
        <f t="shared" ref="CV235" si="505">CV227-(CV$225+CV$230)/2</f>
        <v>0</v>
      </c>
      <c r="CW235" s="126" t="s">
        <v>636</v>
      </c>
      <c r="CX235" s="251" t="e">
        <f t="shared" ref="CX235" ca="1" si="506">CW$242/(CW$238-(CW$236+CW$240)/2)*(((CW226-CX226)+(CW227-CX226))/2)</f>
        <v>#DIV/0!</v>
      </c>
      <c r="CY235" s="128">
        <f t="shared" ref="CY235" si="507">CY227-(CY$225+CY$230)/2</f>
        <v>0</v>
      </c>
      <c r="CZ235" s="126" t="s">
        <v>636</v>
      </c>
      <c r="DA235" s="251" t="e">
        <f t="shared" ref="DA235" ca="1" si="508">CZ$242/(CZ$238-(CZ$236+CZ$240)/2)*(((CZ226-DA226)+(CZ227-DA226))/2)</f>
        <v>#DIV/0!</v>
      </c>
      <c r="DB235" s="128">
        <f t="shared" ref="DB235" si="509">DB227-(DB$225+DB$230)/2</f>
        <v>0</v>
      </c>
      <c r="DC235" s="126" t="s">
        <v>636</v>
      </c>
      <c r="DD235" s="251" t="e">
        <f t="shared" ref="DD235" ca="1" si="510">DC$242/(DC$238-(DC$236+DC$240)/2)*(((DC226-DD226)+(DC227-DD226))/2)</f>
        <v>#DIV/0!</v>
      </c>
      <c r="DE235" s="128">
        <f t="shared" ref="DE235" si="511">DE227-(DE$225+DE$230)/2</f>
        <v>0</v>
      </c>
      <c r="DF235" s="126" t="s">
        <v>636</v>
      </c>
      <c r="DG235" s="251" t="e">
        <f t="shared" ref="DG235" ca="1" si="512">DF$242/(DF$238-(DF$236+DF$240)/2)*(((DF226-DG226)+(DF227-DG226))/2)</f>
        <v>#DIV/0!</v>
      </c>
      <c r="DH235" s="128">
        <f t="shared" ref="DH235" si="513">DH227-(DH$225+DH$230)/2</f>
        <v>0</v>
      </c>
      <c r="DI235" s="126" t="s">
        <v>636</v>
      </c>
      <c r="DJ235" s="251" t="e">
        <f t="shared" ref="DJ235" ca="1" si="514">DI$242/(DI$238-(DI$236+DI$240)/2)*(((DI226-DJ226)+(DI227-DJ226))/2)</f>
        <v>#DIV/0!</v>
      </c>
      <c r="DK235" s="128">
        <f t="shared" ref="DK235" si="515">DK227-(DK$225+DK$230)/2</f>
        <v>0</v>
      </c>
      <c r="DL235" s="126" t="s">
        <v>636</v>
      </c>
      <c r="DM235" s="251" t="e">
        <f t="shared" ref="DM235" ca="1" si="516">DL$242/(DL$238-(DL$236+DL$240)/2)*(((DL226-DM226)+(DL227-DM226))/2)</f>
        <v>#DIV/0!</v>
      </c>
      <c r="DN235" s="128">
        <f t="shared" ref="DN235" si="517">DN227-(DN$225+DN$230)/2</f>
        <v>0</v>
      </c>
      <c r="DO235" s="126" t="s">
        <v>636</v>
      </c>
      <c r="DP235" s="251" t="e">
        <f t="shared" ref="DP235" ca="1" si="518">DO$242/(DO$238-(DO$236+DO$240)/2)*(((DO226-DP226)+(DO227-DP226))/2)</f>
        <v>#DIV/0!</v>
      </c>
      <c r="DQ235" s="128">
        <f t="shared" ref="DQ235" si="519">DQ227-(DQ$225+DQ$230)/2</f>
        <v>0</v>
      </c>
      <c r="DR235" s="126" t="s">
        <v>636</v>
      </c>
      <c r="DS235" s="251" t="e">
        <f t="shared" ref="DS235" ca="1" si="520">DR$242/(DR$238-(DR$236+DR$240)/2)*(((DR226-DS226)+(DR227-DS226))/2)</f>
        <v>#DIV/0!</v>
      </c>
      <c r="DT235" s="128">
        <f t="shared" ref="DT235" si="521">DT227-(DT$225+DT$230)/2</f>
        <v>0</v>
      </c>
      <c r="DU235" s="126" t="s">
        <v>636</v>
      </c>
      <c r="DV235" s="251" t="e">
        <f t="shared" ref="DV235" ca="1" si="522">DU$242/(DU$238-(DU$236+DU$240)/2)*(((DU226-DV226)+(DU227-DV226))/2)</f>
        <v>#DIV/0!</v>
      </c>
      <c r="DW235" s="128">
        <f t="shared" ref="DW235" si="523">DW227-(DW$225+DW$230)/2</f>
        <v>0</v>
      </c>
      <c r="DX235" s="126" t="s">
        <v>636</v>
      </c>
      <c r="DY235" s="251" t="e">
        <f t="shared" ref="DY235" ca="1" si="524">DX$242/(DX$238-(DX$236+DX$240)/2)*(((DX226-DY226)+(DX227-DY226))/2)</f>
        <v>#DIV/0!</v>
      </c>
      <c r="DZ235" s="128">
        <f t="shared" ref="DZ235" si="525">DZ227-(DZ$225+DZ$230)/2</f>
        <v>0</v>
      </c>
      <c r="EA235" s="126" t="s">
        <v>636</v>
      </c>
      <c r="EB235" s="251" t="e">
        <f t="shared" ref="EB235" ca="1" si="526">EA$242/(EA$238-(EA$236+EA$240)/2)*(((EA226-EB226)+(EA227-EB226))/2)</f>
        <v>#DIV/0!</v>
      </c>
      <c r="EC235" s="128">
        <f t="shared" ref="EC235" si="527">EC227-(EC$225+EC$230)/2</f>
        <v>0</v>
      </c>
      <c r="ED235" s="126" t="s">
        <v>636</v>
      </c>
      <c r="EE235" s="251" t="e">
        <f t="shared" ref="EE235" ca="1" si="528">ED$242/(ED$238-(ED$236+ED$240)/2)*(((ED226-EE226)+(ED227-EE226))/2)</f>
        <v>#DIV/0!</v>
      </c>
      <c r="EF235" s="128">
        <f t="shared" ref="EF235" si="529">EF227-(EF$225+EF$230)/2</f>
        <v>0</v>
      </c>
      <c r="EG235" s="126" t="s">
        <v>636</v>
      </c>
      <c r="EH235" s="251" t="e">
        <f t="shared" ref="EH235" ca="1" si="530">EG$242/(EG$238-(EG$236+EG$240)/2)*(((EG226-EH226)+(EG227-EH226))/2)</f>
        <v>#DIV/0!</v>
      </c>
      <c r="EI235" s="128">
        <f t="shared" ref="EI235" si="531">EI227-(EI$225+EI$230)/2</f>
        <v>0</v>
      </c>
      <c r="EJ235" s="126" t="s">
        <v>636</v>
      </c>
      <c r="EK235" s="251" t="e">
        <f t="shared" ref="EK235" ca="1" si="532">EJ$242/(EJ$238-(EJ$236+EJ$240)/2)*(((EJ226-EK226)+(EJ227-EK226))/2)</f>
        <v>#DIV/0!</v>
      </c>
      <c r="EL235" s="128">
        <f t="shared" ref="EL235" si="533">EL227-(EL$225+EL$230)/2</f>
        <v>0</v>
      </c>
      <c r="EM235" s="126" t="s">
        <v>636</v>
      </c>
      <c r="EN235" s="251" t="e">
        <f t="shared" ref="EN235" ca="1" si="534">EM$242/(EM$238-(EM$236+EM$240)/2)*(((EM226-EN226)+(EM227-EN226))/2)</f>
        <v>#DIV/0!</v>
      </c>
      <c r="EO235" s="128">
        <f t="shared" ref="EO235" si="535">EO227-(EO$225+EO$230)/2</f>
        <v>0</v>
      </c>
      <c r="EP235" s="126" t="s">
        <v>636</v>
      </c>
      <c r="EQ235" s="251" t="e">
        <f t="shared" ref="EQ235" ca="1" si="536">EP$242/(EP$238-(EP$236+EP$240)/2)*(((EP226-EQ226)+(EP227-EQ226))/2)</f>
        <v>#DIV/0!</v>
      </c>
      <c r="ER235" s="128">
        <f t="shared" ref="ER235" si="537">ER227-(ER$225+ER$230)/2</f>
        <v>0</v>
      </c>
      <c r="ES235" s="126" t="s">
        <v>636</v>
      </c>
      <c r="ET235" s="251" t="e">
        <f t="shared" ref="ET235" ca="1" si="538">ES$242/(ES$238-(ES$236+ES$240)/2)*(((ES226-ET226)+(ES227-ET226))/2)</f>
        <v>#DIV/0!</v>
      </c>
      <c r="EU235" s="128">
        <f t="shared" ref="EU235" si="539">EU227-(EU$225+EU$230)/2</f>
        <v>0</v>
      </c>
      <c r="EV235" s="126" t="s">
        <v>636</v>
      </c>
      <c r="EW235" s="251" t="e">
        <f t="shared" ref="EW235" ca="1" si="540">EV$242/(EV$238-(EV$236+EV$240)/2)*(((EV226-EW226)+(EV227-EW226))/2)</f>
        <v>#DIV/0!</v>
      </c>
      <c r="EX235" s="128">
        <f t="shared" ref="EX235" si="541">EX227-(EX$225+EX$230)/2</f>
        <v>0</v>
      </c>
      <c r="EY235" s="126" t="s">
        <v>636</v>
      </c>
      <c r="EZ235" s="251" t="e">
        <f t="shared" ref="EZ235" ca="1" si="542">EY$242/(EY$238-(EY$236+EY$240)/2)*(((EY226-EZ226)+(EY227-EZ226))/2)</f>
        <v>#DIV/0!</v>
      </c>
      <c r="FA235" s="128">
        <f t="shared" ref="FA235" si="543">FA227-(FA$225+FA$230)/2</f>
        <v>0</v>
      </c>
      <c r="FB235" s="126" t="s">
        <v>636</v>
      </c>
      <c r="FC235" s="251" t="e">
        <f t="shared" ref="FC235" ca="1" si="544">FB$242/(FB$238-(FB$236+FB$240)/2)*(((FB226-FC226)+(FB227-FC226))/2)</f>
        <v>#DIV/0!</v>
      </c>
      <c r="FD235" s="128">
        <f t="shared" ref="FD235" si="545">FD227-(FD$225+FD$230)/2</f>
        <v>0</v>
      </c>
      <c r="FE235" s="126" t="s">
        <v>636</v>
      </c>
      <c r="FF235" s="251" t="e">
        <f t="shared" ref="FF235" ca="1" si="546">FE$242/(FE$238-(FE$236+FE$240)/2)*(((FE226-FF226)+(FE227-FF226))/2)</f>
        <v>#DIV/0!</v>
      </c>
      <c r="FG235" s="128">
        <f t="shared" ref="FG235" si="547">FG227-(FG$225+FG$230)/2</f>
        <v>0</v>
      </c>
      <c r="FH235" s="126" t="s">
        <v>636</v>
      </c>
      <c r="FI235" s="251" t="e">
        <f t="shared" ref="FI235" ca="1" si="548">FH$242/(FH$238-(FH$236+FH$240)/2)*(((FH226-FI226)+(FH227-FI226))/2)</f>
        <v>#DIV/0!</v>
      </c>
      <c r="FJ235" s="128">
        <f t="shared" ref="FJ235" si="549">FJ227-(FJ$225+FJ$230)/2</f>
        <v>0</v>
      </c>
      <c r="FK235" s="126" t="s">
        <v>636</v>
      </c>
      <c r="FL235" s="251" t="e">
        <f t="shared" ref="FL235" ca="1" si="550">FK$242/(FK$238-(FK$236+FK$240)/2)*(((FK226-FL226)+(FK227-FL226))/2)</f>
        <v>#DIV/0!</v>
      </c>
      <c r="FM235" s="128">
        <f t="shared" ref="FM235" si="551">FM227-(FM$225+FM$230)/2</f>
        <v>0</v>
      </c>
      <c r="FN235" s="126" t="s">
        <v>636</v>
      </c>
      <c r="FO235" s="251" t="e">
        <f t="shared" ref="FO235" ca="1" si="552">FN$242/(FN$238-(FN$236+FN$240)/2)*(((FN226-FO226)+(FN227-FO226))/2)</f>
        <v>#DIV/0!</v>
      </c>
      <c r="FP235" s="128">
        <f t="shared" ref="FP235" si="553">FP227-(FP$225+FP$230)/2</f>
        <v>0</v>
      </c>
      <c r="FQ235" s="126" t="s">
        <v>636</v>
      </c>
      <c r="FR235" s="251" t="e">
        <f t="shared" ref="FR235" ca="1" si="554">FQ$242/(FQ$238-(FQ$236+FQ$240)/2)*(((FQ226-FR226)+(FQ227-FR226))/2)</f>
        <v>#DIV/0!</v>
      </c>
      <c r="FS235" s="128">
        <f t="shared" ref="FS235" si="555">FS227-(FS$225+FS$230)/2</f>
        <v>0</v>
      </c>
      <c r="FT235" s="126" t="s">
        <v>636</v>
      </c>
      <c r="FU235" s="251" t="e">
        <f t="shared" ref="FU235" ca="1" si="556">FT$242/(FT$238-(FT$236+FT$240)/2)*(((FT226-FU226)+(FT227-FU226))/2)</f>
        <v>#DIV/0!</v>
      </c>
      <c r="FV235" s="128">
        <f t="shared" ref="FV235" si="557">FV227-(FV$225+FV$230)/2</f>
        <v>0</v>
      </c>
      <c r="FW235" s="126" t="s">
        <v>636</v>
      </c>
      <c r="FX235" s="251" t="e">
        <f t="shared" ref="FX235" ca="1" si="558">FW$242/(FW$238-(FW$236+FW$240)/2)*(((FW226-FX226)+(FW227-FX226))/2)</f>
        <v>#DIV/0!</v>
      </c>
      <c r="FY235" s="128">
        <f t="shared" ref="FY235" si="559">FY227-(FY$225+FY$230)/2</f>
        <v>0</v>
      </c>
      <c r="FZ235" s="126" t="s">
        <v>636</v>
      </c>
      <c r="GA235" s="251" t="e">
        <f t="shared" ref="GA235" ca="1" si="560">FZ$242/(FZ$238-(FZ$236+FZ$240)/2)*(((FZ226-GA226)+(FZ227-GA226))/2)</f>
        <v>#DIV/0!</v>
      </c>
      <c r="GB235" s="128">
        <f t="shared" ref="GB235" si="561">GB227-(GB$225+GB$230)/2</f>
        <v>0</v>
      </c>
      <c r="GC235" s="126" t="s">
        <v>636</v>
      </c>
      <c r="GD235" s="251" t="e">
        <f t="shared" ref="GD235" ca="1" si="562">GC$242/(GC$238-(GC$236+GC$240)/2)*(((GC226-GD226)+(GC227-GD226))/2)</f>
        <v>#DIV/0!</v>
      </c>
      <c r="GE235" s="128">
        <f t="shared" ref="GE235" si="563">GE227-(GE$225+GE$230)/2</f>
        <v>0</v>
      </c>
      <c r="GF235" s="126" t="s">
        <v>636</v>
      </c>
      <c r="GG235" s="251" t="e">
        <f t="shared" ref="GG235" ca="1" si="564">GF$242/(GF$238-(GF$236+GF$240)/2)*(((GF226-GG226)+(GF227-GG226))/2)</f>
        <v>#DIV/0!</v>
      </c>
      <c r="GH235" s="128">
        <f t="shared" ref="GH235" si="565">GH227-(GH$225+GH$230)/2</f>
        <v>0</v>
      </c>
      <c r="GI235" s="126" t="s">
        <v>636</v>
      </c>
      <c r="GJ235" s="251" t="e">
        <f t="shared" ref="GJ235" ca="1" si="566">GI$242/(GI$238-(GI$236+GI$240)/2)*(((GI226-GJ226)+(GI227-GJ226))/2)</f>
        <v>#DIV/0!</v>
      </c>
      <c r="GK235" s="128">
        <f t="shared" ref="GK235" si="567">GK227-(GK$225+GK$230)/2</f>
        <v>0</v>
      </c>
      <c r="GL235" s="126" t="s">
        <v>636</v>
      </c>
      <c r="GM235" s="251" t="e">
        <f t="shared" ref="GM235" ca="1" si="568">GL$242/(GL$238-(GL$236+GL$240)/2)*(((GL226-GM226)+(GL227-GM226))/2)</f>
        <v>#DIV/0!</v>
      </c>
      <c r="GN235" s="128">
        <f t="shared" ref="GN235" si="569">GN227-(GN$225+GN$230)/2</f>
        <v>0</v>
      </c>
      <c r="GO235" s="126" t="s">
        <v>636</v>
      </c>
      <c r="GP235" s="251" t="e">
        <f t="shared" ref="GP235" ca="1" si="570">GO$242/(GO$238-(GO$236+GO$240)/2)*(((GO226-GP226)+(GO227-GP226))/2)</f>
        <v>#DIV/0!</v>
      </c>
      <c r="GQ235" s="128">
        <f t="shared" ref="GQ235" si="571">GQ227-(GQ$225+GQ$230)/2</f>
        <v>0</v>
      </c>
      <c r="GR235" s="126" t="s">
        <v>636</v>
      </c>
      <c r="GS235" s="251" t="e">
        <f t="shared" ref="GS235" ca="1" si="572">GR$242/(GR$238-(GR$236+GR$240)/2)*(((GR226-GS226)+(GR227-GS226))/2)</f>
        <v>#DIV/0!</v>
      </c>
      <c r="GT235" s="128">
        <f t="shared" ref="GT235" si="573">GT227-(GT$225+GT$230)/2</f>
        <v>0</v>
      </c>
      <c r="GU235" s="126" t="s">
        <v>636</v>
      </c>
      <c r="GV235" s="251" t="e">
        <f t="shared" ref="GV235" ca="1" si="574">GU$242/(GU$238-(GU$236+GU$240)/2)*(((GU226-GV226)+(GU227-GV226))/2)</f>
        <v>#DIV/0!</v>
      </c>
      <c r="GW235" s="128">
        <f t="shared" ref="GW235" si="575">GW227-(GW$225+GW$230)/2</f>
        <v>0</v>
      </c>
      <c r="GX235" s="126" t="s">
        <v>636</v>
      </c>
      <c r="GY235" s="251" t="e">
        <f t="shared" ref="GY235" ca="1" si="576">GX$242/(GX$238-(GX$236+GX$240)/2)*(((GX226-GY226)+(GX227-GY226))/2)</f>
        <v>#DIV/0!</v>
      </c>
      <c r="GZ235" s="128">
        <f t="shared" ref="GZ235" si="577">GZ227-(GZ$225+GZ$230)/2</f>
        <v>0</v>
      </c>
      <c r="HA235" s="126" t="s">
        <v>636</v>
      </c>
      <c r="HB235" s="251" t="e">
        <f t="shared" ref="HB235" ca="1" si="578">HA$242/(HA$238-(HA$236+HA$240)/2)*(((HA226-HB226)+(HA227-HB226))/2)</f>
        <v>#DIV/0!</v>
      </c>
      <c r="HC235" s="128">
        <f t="shared" ref="HC235" si="579">HC227-(HC$225+HC$230)/2</f>
        <v>0</v>
      </c>
      <c r="HD235" s="126" t="s">
        <v>636</v>
      </c>
      <c r="HE235" s="251" t="e">
        <f t="shared" ref="HE235" ca="1" si="580">HD$242/(HD$238-(HD$236+HD$240)/2)*(((HD226-HE226)+(HD227-HE226))/2)</f>
        <v>#DIV/0!</v>
      </c>
      <c r="HF235" s="128">
        <f t="shared" ref="HF235" si="581">HF227-(HF$225+HF$230)/2</f>
        <v>0</v>
      </c>
      <c r="HG235" s="126" t="s">
        <v>636</v>
      </c>
      <c r="HH235" s="251" t="e">
        <f t="shared" ref="HH235" ca="1" si="582">HG$242/(HG$238-(HG$236+HG$240)/2)*(((HG226-HH226)+(HG227-HH226))/2)</f>
        <v>#DIV/0!</v>
      </c>
      <c r="HI235" s="128">
        <f t="shared" ref="HI235" si="583">HI227-(HI$225+HI$230)/2</f>
        <v>0</v>
      </c>
      <c r="HJ235" s="126" t="s">
        <v>636</v>
      </c>
      <c r="HK235" s="251" t="e">
        <f t="shared" ref="HK235" ca="1" si="584">HJ$242/(HJ$238-(HJ$236+HJ$240)/2)*(((HJ226-HK226)+(HJ227-HK226))/2)</f>
        <v>#DIV/0!</v>
      </c>
      <c r="HL235" s="128">
        <f t="shared" ref="HL235" si="585">HL227-(HL$225+HL$230)/2</f>
        <v>0</v>
      </c>
      <c r="HM235" s="126" t="s">
        <v>636</v>
      </c>
      <c r="HN235" s="251" t="e">
        <f t="shared" ref="HN235" ca="1" si="586">HM$242/(HM$238-(HM$236+HM$240)/2)*(((HM226-HN226)+(HM227-HN226))/2)</f>
        <v>#DIV/0!</v>
      </c>
      <c r="HO235" s="128">
        <f t="shared" ref="HO235" si="587">HO227-(HO$225+HO$230)/2</f>
        <v>0</v>
      </c>
      <c r="HP235" s="126" t="s">
        <v>636</v>
      </c>
      <c r="HQ235" s="251" t="e">
        <f t="shared" ref="HQ235" ca="1" si="588">HP$242/(HP$238-(HP$236+HP$240)/2)*(((HP226-HQ226)+(HP227-HQ226))/2)</f>
        <v>#DIV/0!</v>
      </c>
      <c r="HR235" s="128">
        <f t="shared" ref="HR235" si="589">HR227-(HR$225+HR$230)/2</f>
        <v>0</v>
      </c>
      <c r="HS235" s="126" t="s">
        <v>636</v>
      </c>
      <c r="HT235" s="251" t="e">
        <f t="shared" ref="HT235" ca="1" si="590">HS$242/(HS$238-(HS$236+HS$240)/2)*(((HS226-HT226)+(HS227-HT226))/2)</f>
        <v>#DIV/0!</v>
      </c>
      <c r="HU235" s="128">
        <f t="shared" ref="HU235" si="591">HU227-(HU$225+HU$230)/2</f>
        <v>0</v>
      </c>
      <c r="HV235" s="126" t="s">
        <v>636</v>
      </c>
      <c r="HW235" s="251" t="e">
        <f t="shared" ref="HW235" ca="1" si="592">HV$242/(HV$238-(HV$236+HV$240)/2)*(((HV226-HW226)+(HV227-HW226))/2)</f>
        <v>#DIV/0!</v>
      </c>
      <c r="HX235" s="128">
        <f t="shared" ref="HX235" si="593">HX227-(HX$225+HX$230)/2</f>
        <v>0</v>
      </c>
      <c r="HY235" s="126" t="s">
        <v>636</v>
      </c>
      <c r="HZ235" s="251" t="e">
        <f t="shared" ref="HZ235" ca="1" si="594">HY$242/(HY$238-(HY$236+HY$240)/2)*(((HY226-HZ226)+(HY227-HZ226))/2)</f>
        <v>#DIV/0!</v>
      </c>
      <c r="IA235" s="128">
        <f t="shared" ref="IA235" si="595">IA227-(IA$225+IA$230)/2</f>
        <v>0</v>
      </c>
      <c r="IB235" s="126" t="s">
        <v>636</v>
      </c>
      <c r="IC235" s="251" t="e">
        <f t="shared" ref="IC235" ca="1" si="596">IB$242/(IB$238-(IB$236+IB$240)/2)*(((IB226-IC226)+(IB227-IC226))/2)</f>
        <v>#DIV/0!</v>
      </c>
      <c r="ID235" s="128">
        <f t="shared" ref="ID235" si="597">ID227-(ID$225+ID$230)/2</f>
        <v>0</v>
      </c>
      <c r="IE235" s="126" t="s">
        <v>636</v>
      </c>
      <c r="IF235" s="251" t="e">
        <f t="shared" ref="IF235" ca="1" si="598">IE$242/(IE$238-(IE$236+IE$240)/2)*(((IE226-IF226)+(IE227-IF226))/2)</f>
        <v>#DIV/0!</v>
      </c>
      <c r="IG235" s="128">
        <f t="shared" ref="IG235" si="599">IG227-(IG$225+IG$230)/2</f>
        <v>0</v>
      </c>
      <c r="IH235" s="126" t="s">
        <v>636</v>
      </c>
      <c r="II235" s="251" t="e">
        <f t="shared" ref="II235" ca="1" si="600">IH$242/(IH$238-(IH$236+IH$240)/2)*(((IH226-II226)+(IH227-II226))/2)</f>
        <v>#DIV/0!</v>
      </c>
      <c r="IJ235" s="128">
        <f t="shared" ref="IJ235" si="601">IJ227-(IJ$225+IJ$230)/2</f>
        <v>0</v>
      </c>
      <c r="IK235" s="126" t="s">
        <v>636</v>
      </c>
      <c r="IL235" s="251" t="e">
        <f t="shared" ref="IL235" ca="1" si="602">IK$242/(IK$238-(IK$236+IK$240)/2)*(((IK226-IL226)+(IK227-IL226))/2)</f>
        <v>#DIV/0!</v>
      </c>
      <c r="IM235" s="128">
        <f t="shared" ref="IM235" si="603">IM227-(IM$225+IM$230)/2</f>
        <v>0</v>
      </c>
      <c r="IN235" s="126" t="s">
        <v>636</v>
      </c>
      <c r="IO235" s="251" t="e">
        <f t="shared" ref="IO235" ca="1" si="604">IN$242/(IN$238-(IN$236+IN$240)/2)*(((IN226-IO226)+(IN227-IO226))/2)</f>
        <v>#DIV/0!</v>
      </c>
      <c r="IP235" s="128">
        <f t="shared" ref="IP235" si="605">IP227-(IP$225+IP$230)/2</f>
        <v>0</v>
      </c>
      <c r="IQ235" s="126" t="s">
        <v>636</v>
      </c>
      <c r="IR235" s="251" t="e">
        <f t="shared" ref="IR235" ca="1" si="606">IQ$242/(IQ$238-(IQ$236+IQ$240)/2)*(((IQ226-IR226)+(IQ227-IR226))/2)</f>
        <v>#DIV/0!</v>
      </c>
      <c r="IS235" s="128">
        <f t="shared" ref="IS235" si="607">IS227-(IS$225+IS$230)/2</f>
        <v>0</v>
      </c>
      <c r="IT235" s="126" t="s">
        <v>636</v>
      </c>
      <c r="IU235" s="251" t="e">
        <f t="shared" ref="IU235" ca="1" si="608">IT$242/(IT$238-(IT$236+IT$240)/2)*(((IT226-IU226)+(IT227-IU226))/2)</f>
        <v>#DIV/0!</v>
      </c>
      <c r="IV235" s="128">
        <f t="shared" ref="IV235" si="609">IV227-(IV$225+IV$230)/2</f>
        <v>0</v>
      </c>
      <c r="IW235" s="126" t="s">
        <v>636</v>
      </c>
      <c r="IX235" s="251" t="e">
        <f t="shared" ref="IX235" ca="1" si="610">IW$242/(IW$238-(IW$236+IW$240)/2)*(((IW226-IX226)+(IW227-IX226))/2)</f>
        <v>#DIV/0!</v>
      </c>
      <c r="IY235" s="128">
        <f t="shared" ref="IY235" si="611">IY227-(IY$225+IY$230)/2</f>
        <v>0</v>
      </c>
      <c r="IZ235" s="126" t="s">
        <v>636</v>
      </c>
      <c r="JA235" s="251" t="e">
        <f t="shared" ref="JA235" ca="1" si="612">IZ$242/(IZ$238-(IZ$236+IZ$240)/2)*(((IZ226-JA226)+(IZ227-JA226))/2)</f>
        <v>#DIV/0!</v>
      </c>
      <c r="JB235" s="128">
        <f t="shared" ref="JB235" si="613">JB227-(JB$225+JB$230)/2</f>
        <v>0</v>
      </c>
      <c r="JC235" s="126" t="s">
        <v>636</v>
      </c>
      <c r="JD235" s="251" t="e">
        <f t="shared" ref="JD235" ca="1" si="614">JC$242/(JC$238-(JC$236+JC$240)/2)*(((JC226-JD226)+(JC227-JD226))/2)</f>
        <v>#DIV/0!</v>
      </c>
      <c r="JE235" s="128">
        <f t="shared" ref="JE235" si="615">JE227-(JE$225+JE$230)/2</f>
        <v>0</v>
      </c>
      <c r="JF235" s="126" t="s">
        <v>636</v>
      </c>
      <c r="JG235" s="251" t="e">
        <f t="shared" ref="JG235" ca="1" si="616">JF$242/(JF$238-(JF$236+JF$240)/2)*(((JF226-JG226)+(JF227-JG226))/2)</f>
        <v>#DIV/0!</v>
      </c>
      <c r="JH235" s="128">
        <f t="shared" ref="JH235" si="617">JH227-(JH$225+JH$230)/2</f>
        <v>0</v>
      </c>
      <c r="JI235" s="126" t="s">
        <v>636</v>
      </c>
      <c r="JJ235" s="251" t="e">
        <f t="shared" ref="JJ235" ca="1" si="618">JI$242/(JI$238-(JI$236+JI$240)/2)*(((JI226-JJ226)+(JI227-JJ226))/2)</f>
        <v>#DIV/0!</v>
      </c>
      <c r="JK235" s="128">
        <f t="shared" ref="JK235" si="619">JK227-(JK$225+JK$230)/2</f>
        <v>0</v>
      </c>
      <c r="JL235" s="126" t="s">
        <v>636</v>
      </c>
      <c r="JM235" s="251" t="e">
        <f t="shared" ref="JM235" ca="1" si="620">JL$242/(JL$238-(JL$236+JL$240)/2)*(((JL226-JM226)+(JL227-JM226))/2)</f>
        <v>#DIV/0!</v>
      </c>
      <c r="JN235" s="128">
        <f t="shared" ref="JN235" si="621">JN227-(JN$225+JN$230)/2</f>
        <v>0</v>
      </c>
      <c r="JO235" s="126" t="s">
        <v>636</v>
      </c>
      <c r="JP235" s="251" t="e">
        <f t="shared" ref="JP235" ca="1" si="622">JO$242/(JO$238-(JO$236+JO$240)/2)*(((JO226-JP226)+(JO227-JP226))/2)</f>
        <v>#DIV/0!</v>
      </c>
      <c r="JQ235" s="128">
        <f t="shared" ref="JQ235" si="623">JQ227-(JQ$225+JQ$230)/2</f>
        <v>0</v>
      </c>
      <c r="JR235" s="126" t="s">
        <v>636</v>
      </c>
      <c r="JS235" s="251" t="e">
        <f t="shared" ref="JS235" ca="1" si="624">JR$242/(JR$238-(JR$236+JR$240)/2)*(((JR226-JS226)+(JR227-JS226))/2)</f>
        <v>#DIV/0!</v>
      </c>
      <c r="JT235" s="128">
        <f t="shared" ref="JT235" si="625">JT227-(JT$225+JT$230)/2</f>
        <v>0</v>
      </c>
      <c r="JU235" s="126" t="s">
        <v>636</v>
      </c>
      <c r="JV235" s="251" t="e">
        <f t="shared" ref="JV235" ca="1" si="626">JU$242/(JU$238-(JU$236+JU$240)/2)*(((JU226-JV226)+(JU227-JV226))/2)</f>
        <v>#DIV/0!</v>
      </c>
      <c r="JW235" s="128">
        <f t="shared" ref="JW235" si="627">JW227-(JW$225+JW$230)/2</f>
        <v>0</v>
      </c>
      <c r="JX235" s="126" t="s">
        <v>636</v>
      </c>
      <c r="JY235" s="251" t="e">
        <f t="shared" ref="JY235" ca="1" si="628">JX$242/(JX$238-(JX$236+JX$240)/2)*(((JX226-JY226)+(JX227-JY226))/2)</f>
        <v>#DIV/0!</v>
      </c>
      <c r="JZ235" s="128">
        <f t="shared" ref="JZ235" si="629">JZ227-(JZ$225+JZ$230)/2</f>
        <v>0</v>
      </c>
      <c r="KA235" s="126" t="s">
        <v>636</v>
      </c>
      <c r="KB235" s="251" t="e">
        <f t="shared" ref="KB235" ca="1" si="630">KA$242/(KA$238-(KA$236+KA$240)/2)*(((KA226-KB226)+(KA227-KB226))/2)</f>
        <v>#DIV/0!</v>
      </c>
      <c r="KC235" s="128">
        <f t="shared" ref="KC235" si="631">KC227-(KC$225+KC$230)/2</f>
        <v>0</v>
      </c>
      <c r="KD235" s="126" t="s">
        <v>636</v>
      </c>
      <c r="KE235" s="251" t="e">
        <f t="shared" ref="KE235" ca="1" si="632">KD$242/(KD$238-(KD$236+KD$240)/2)*(((KD226-KE226)+(KD227-KE226))/2)</f>
        <v>#DIV/0!</v>
      </c>
      <c r="KF235" s="128">
        <f t="shared" ref="KF235" si="633">KF227-(KF$225+KF$230)/2</f>
        <v>0</v>
      </c>
      <c r="KG235" s="126" t="s">
        <v>636</v>
      </c>
      <c r="KH235" s="251" t="e">
        <f t="shared" ref="KH235" ca="1" si="634">KG$242/(KG$238-(KG$236+KG$240)/2)*(((KG226-KH226)+(KG227-KH226))/2)</f>
        <v>#DIV/0!</v>
      </c>
      <c r="KI235" s="128">
        <f t="shared" ref="KI235" si="635">KI227-(KI$225+KI$230)/2</f>
        <v>0</v>
      </c>
      <c r="KJ235" s="126" t="s">
        <v>636</v>
      </c>
      <c r="KK235" s="251" t="e">
        <f t="shared" ref="KK235" ca="1" si="636">KJ$242/(KJ$238-(KJ$236+KJ$240)/2)*(((KJ226-KK226)+(KJ227-KK226))/2)</f>
        <v>#DIV/0!</v>
      </c>
      <c r="KL235" s="128">
        <f t="shared" ref="KL235" si="637">KL227-(KL$225+KL$230)/2</f>
        <v>0</v>
      </c>
      <c r="KM235" s="126" t="s">
        <v>636</v>
      </c>
      <c r="KN235" s="251" t="e">
        <f t="shared" ref="KN235" ca="1" si="638">KM$242/(KM$238-(KM$236+KM$240)/2)*(((KM226-KN226)+(KM227-KN226))/2)</f>
        <v>#DIV/0!</v>
      </c>
      <c r="KO235" s="128">
        <f t="shared" si="441"/>
        <v>0</v>
      </c>
    </row>
    <row r="236" spans="2:301" ht="18" customHeight="1">
      <c r="B236" s="82">
        <f>B230</f>
        <v>0</v>
      </c>
      <c r="C236" s="251" t="e">
        <f ca="1">B$242/(B$238-(B$236+B$240)/2)*(((B227-C227)+(B228-C227))/2)</f>
        <v>#DIV/0!</v>
      </c>
      <c r="D236" s="128">
        <f>D228-(D$225+D$230)/2</f>
        <v>0</v>
      </c>
      <c r="E236" s="82">
        <f t="shared" ref="E236" si="639">E230</f>
        <v>0</v>
      </c>
      <c r="F236" s="251" t="e">
        <f t="shared" ref="F236" ca="1" si="640">E$242/(E$238-(E$236+E$240)/2)*(((E227-F227)+(E228-F227))/2)</f>
        <v>#DIV/0!</v>
      </c>
      <c r="G236" s="128">
        <f t="shared" ref="G236" si="641">G228-(G$225+G$230)/2</f>
        <v>0</v>
      </c>
      <c r="H236" s="82">
        <f t="shared" ref="H236" si="642">H230</f>
        <v>0</v>
      </c>
      <c r="I236" s="251" t="e">
        <f t="shared" ref="I236" ca="1" si="643">H$242/(H$238-(H$236+H$240)/2)*(((H227-I227)+(H228-I227))/2)</f>
        <v>#DIV/0!</v>
      </c>
      <c r="J236" s="128">
        <f t="shared" ref="J236" si="644">J228-(J$225+J$230)/2</f>
        <v>0</v>
      </c>
      <c r="K236" s="82">
        <f t="shared" ref="K236" si="645">K230</f>
        <v>0</v>
      </c>
      <c r="L236" s="251" t="e">
        <f t="shared" ref="L236" ca="1" si="646">K$242/(K$238-(K$236+K$240)/2)*(((K227-L227)+(K228-L227))/2)</f>
        <v>#DIV/0!</v>
      </c>
      <c r="M236" s="128">
        <f t="shared" ref="M236" si="647">M228-(M$225+M$230)/2</f>
        <v>0</v>
      </c>
      <c r="N236" s="82">
        <f t="shared" ref="N236" si="648">N230</f>
        <v>0</v>
      </c>
      <c r="O236" s="251" t="e">
        <f t="shared" ref="O236" ca="1" si="649">N$242/(N$238-(N$236+N$240)/2)*(((N227-O227)+(N228-O227))/2)</f>
        <v>#DIV/0!</v>
      </c>
      <c r="P236" s="128">
        <f t="shared" ref="P236" si="650">P228-(P$225+P$230)/2</f>
        <v>0</v>
      </c>
      <c r="Q236" s="82">
        <f t="shared" ref="Q236" si="651">Q230</f>
        <v>0</v>
      </c>
      <c r="R236" s="251" t="e">
        <f t="shared" ref="R236" ca="1" si="652">Q$242/(Q$238-(Q$236+Q$240)/2)*(((Q227-R227)+(Q228-R227))/2)</f>
        <v>#DIV/0!</v>
      </c>
      <c r="S236" s="128">
        <f t="shared" ref="S236" si="653">S228-(S$225+S$230)/2</f>
        <v>0</v>
      </c>
      <c r="T236" s="82">
        <f t="shared" ref="T236" si="654">T230</f>
        <v>0</v>
      </c>
      <c r="U236" s="251" t="e">
        <f t="shared" ref="U236" ca="1" si="655">T$242/(T$238-(T$236+T$240)/2)*(((T227-U227)+(T228-U227))/2)</f>
        <v>#DIV/0!</v>
      </c>
      <c r="V236" s="128">
        <f t="shared" ref="V236" si="656">V228-(V$225+V$230)/2</f>
        <v>0</v>
      </c>
      <c r="W236" s="82">
        <f t="shared" ref="W236" si="657">W230</f>
        <v>0</v>
      </c>
      <c r="X236" s="251" t="e">
        <f t="shared" ref="X236" ca="1" si="658">W$242/(W$238-(W$236+W$240)/2)*(((W227-X227)+(W228-X227))/2)</f>
        <v>#DIV/0!</v>
      </c>
      <c r="Y236" s="128">
        <f t="shared" ref="Y236" si="659">Y228-(Y$225+Y$230)/2</f>
        <v>0</v>
      </c>
      <c r="Z236" s="82">
        <f t="shared" ref="Z236" si="660">Z230</f>
        <v>0</v>
      </c>
      <c r="AA236" s="251" t="e">
        <f t="shared" ref="AA236" ca="1" si="661">Z$242/(Z$238-(Z$236+Z$240)/2)*(((Z227-AA227)+(Z228-AA227))/2)</f>
        <v>#DIV/0!</v>
      </c>
      <c r="AB236" s="128">
        <f t="shared" ref="AB236" si="662">AB228-(AB$225+AB$230)/2</f>
        <v>0</v>
      </c>
      <c r="AC236" s="82">
        <f t="shared" ref="AC236" si="663">AC230</f>
        <v>0</v>
      </c>
      <c r="AD236" s="251" t="e">
        <f t="shared" ref="AD236" ca="1" si="664">AC$242/(AC$238-(AC$236+AC$240)/2)*(((AC227-AD227)+(AC228-AD227))/2)</f>
        <v>#DIV/0!</v>
      </c>
      <c r="AE236" s="128">
        <f t="shared" ref="AE236" si="665">AE228-(AE$225+AE$230)/2</f>
        <v>0</v>
      </c>
      <c r="AF236" s="82">
        <f t="shared" ref="AF236" si="666">AF230</f>
        <v>0</v>
      </c>
      <c r="AG236" s="251" t="e">
        <f t="shared" ref="AG236" ca="1" si="667">AF$242/(AF$238-(AF$236+AF$240)/2)*(((AF227-AG227)+(AF228-AG227))/2)</f>
        <v>#DIV/0!</v>
      </c>
      <c r="AH236" s="128">
        <f t="shared" ref="AH236" si="668">AH228-(AH$225+AH$230)/2</f>
        <v>0</v>
      </c>
      <c r="AI236" s="82">
        <f t="shared" ref="AI236" si="669">AI230</f>
        <v>0</v>
      </c>
      <c r="AJ236" s="251" t="e">
        <f t="shared" ref="AJ236" ca="1" si="670">AI$242/(AI$238-(AI$236+AI$240)/2)*(((AI227-AJ227)+(AI228-AJ227))/2)</f>
        <v>#DIV/0!</v>
      </c>
      <c r="AK236" s="128">
        <f t="shared" ref="AK236" si="671">AK228-(AK$225+AK$230)/2</f>
        <v>0</v>
      </c>
      <c r="AL236" s="82">
        <f t="shared" ref="AL236" si="672">AL230</f>
        <v>0</v>
      </c>
      <c r="AM236" s="251" t="e">
        <f t="shared" ref="AM236" ca="1" si="673">AL$242/(AL$238-(AL$236+AL$240)/2)*(((AL227-AM227)+(AL228-AM227))/2)</f>
        <v>#DIV/0!</v>
      </c>
      <c r="AN236" s="128">
        <f t="shared" ref="AN236" si="674">AN228-(AN$225+AN$230)/2</f>
        <v>0</v>
      </c>
      <c r="AO236" s="82">
        <f t="shared" ref="AO236" si="675">AO230</f>
        <v>0</v>
      </c>
      <c r="AP236" s="251" t="e">
        <f t="shared" ref="AP236" ca="1" si="676">AO$242/(AO$238-(AO$236+AO$240)/2)*(((AO227-AP227)+(AO228-AP227))/2)</f>
        <v>#DIV/0!</v>
      </c>
      <c r="AQ236" s="128">
        <f t="shared" ref="AQ236" si="677">AQ228-(AQ$225+AQ$230)/2</f>
        <v>0</v>
      </c>
      <c r="AR236" s="82">
        <f t="shared" ref="AR236" si="678">AR230</f>
        <v>0</v>
      </c>
      <c r="AS236" s="251" t="e">
        <f t="shared" ref="AS236" ca="1" si="679">AR$242/(AR$238-(AR$236+AR$240)/2)*(((AR227-AS227)+(AR228-AS227))/2)</f>
        <v>#DIV/0!</v>
      </c>
      <c r="AT236" s="128">
        <f t="shared" ref="AT236" si="680">AT228-(AT$225+AT$230)/2</f>
        <v>0</v>
      </c>
      <c r="AU236" s="82">
        <f t="shared" ref="AU236" si="681">AU230</f>
        <v>0</v>
      </c>
      <c r="AV236" s="251" t="e">
        <f t="shared" ref="AV236" ca="1" si="682">AU$242/(AU$238-(AU$236+AU$240)/2)*(((AU227-AV227)+(AU228-AV227))/2)</f>
        <v>#DIV/0!</v>
      </c>
      <c r="AW236" s="128">
        <f t="shared" ref="AW236" si="683">AW228-(AW$225+AW$230)/2</f>
        <v>0</v>
      </c>
      <c r="AX236" s="82">
        <f t="shared" ref="AX236" si="684">AX230</f>
        <v>0</v>
      </c>
      <c r="AY236" s="251" t="e">
        <f t="shared" ref="AY236" ca="1" si="685">AX$242/(AX$238-(AX$236+AX$240)/2)*(((AX227-AY227)+(AX228-AY227))/2)</f>
        <v>#DIV/0!</v>
      </c>
      <c r="AZ236" s="128">
        <f t="shared" ref="AZ236" si="686">AZ228-(AZ$225+AZ$230)/2</f>
        <v>0</v>
      </c>
      <c r="BA236" s="82">
        <f t="shared" ref="BA236" si="687">BA230</f>
        <v>0</v>
      </c>
      <c r="BB236" s="251" t="e">
        <f t="shared" ref="BB236" ca="1" si="688">BA$242/(BA$238-(BA$236+BA$240)/2)*(((BA227-BB227)+(BA228-BB227))/2)</f>
        <v>#DIV/0!</v>
      </c>
      <c r="BC236" s="128">
        <f t="shared" ref="BC236" si="689">BC228-(BC$225+BC$230)/2</f>
        <v>0</v>
      </c>
      <c r="BD236" s="82">
        <f t="shared" ref="BD236" si="690">BD230</f>
        <v>0</v>
      </c>
      <c r="BE236" s="251" t="e">
        <f t="shared" ref="BE236" ca="1" si="691">BD$242/(BD$238-(BD$236+BD$240)/2)*(((BD227-BE227)+(BD228-BE227))/2)</f>
        <v>#DIV/0!</v>
      </c>
      <c r="BF236" s="128">
        <f t="shared" ref="BF236" si="692">BF228-(BF$225+BF$230)/2</f>
        <v>0</v>
      </c>
      <c r="BG236" s="82">
        <f t="shared" ref="BG236" si="693">BG230</f>
        <v>0</v>
      </c>
      <c r="BH236" s="251" t="e">
        <f t="shared" ref="BH236" ca="1" si="694">BG$242/(BG$238-(BG$236+BG$240)/2)*(((BG227-BH227)+(BG228-BH227))/2)</f>
        <v>#DIV/0!</v>
      </c>
      <c r="BI236" s="128">
        <f t="shared" ref="BI236" si="695">BI228-(BI$225+BI$230)/2</f>
        <v>0</v>
      </c>
      <c r="BJ236" s="82">
        <f t="shared" ref="BJ236" si="696">BJ230</f>
        <v>0</v>
      </c>
      <c r="BK236" s="251" t="e">
        <f t="shared" ref="BK236" ca="1" si="697">BJ$242/(BJ$238-(BJ$236+BJ$240)/2)*(((BJ227-BK227)+(BJ228-BK227))/2)</f>
        <v>#DIV/0!</v>
      </c>
      <c r="BL236" s="128">
        <f t="shared" ref="BL236" si="698">BL228-(BL$225+BL$230)/2</f>
        <v>0</v>
      </c>
      <c r="BM236" s="82">
        <f t="shared" ref="BM236" si="699">BM230</f>
        <v>0</v>
      </c>
      <c r="BN236" s="251" t="e">
        <f t="shared" ref="BN236" ca="1" si="700">BM$242/(BM$238-(BM$236+BM$240)/2)*(((BM227-BN227)+(BM228-BN227))/2)</f>
        <v>#DIV/0!</v>
      </c>
      <c r="BO236" s="128">
        <f t="shared" ref="BO236" si="701">BO228-(BO$225+BO$230)/2</f>
        <v>0</v>
      </c>
      <c r="BP236" s="82">
        <f t="shared" ref="BP236" si="702">BP230</f>
        <v>0</v>
      </c>
      <c r="BQ236" s="251" t="e">
        <f t="shared" ref="BQ236" ca="1" si="703">BP$242/(BP$238-(BP$236+BP$240)/2)*(((BP227-BQ227)+(BP228-BQ227))/2)</f>
        <v>#DIV/0!</v>
      </c>
      <c r="BR236" s="128">
        <f t="shared" ref="BR236" si="704">BR228-(BR$225+BR$230)/2</f>
        <v>0</v>
      </c>
      <c r="BS236" s="82">
        <f t="shared" ref="BS236" si="705">BS230</f>
        <v>0</v>
      </c>
      <c r="BT236" s="251" t="e">
        <f t="shared" ref="BT236" ca="1" si="706">BS$242/(BS$238-(BS$236+BS$240)/2)*(((BS227-BT227)+(BS228-BT227))/2)</f>
        <v>#DIV/0!</v>
      </c>
      <c r="BU236" s="128">
        <f t="shared" ref="BU236" si="707">BU228-(BU$225+BU$230)/2</f>
        <v>0</v>
      </c>
      <c r="BV236" s="82">
        <f t="shared" ref="BV236" si="708">BV230</f>
        <v>0</v>
      </c>
      <c r="BW236" s="251" t="e">
        <f t="shared" ref="BW236" ca="1" si="709">BV$242/(BV$238-(BV$236+BV$240)/2)*(((BV227-BW227)+(BV228-BW227))/2)</f>
        <v>#DIV/0!</v>
      </c>
      <c r="BX236" s="128">
        <f t="shared" ref="BX236" si="710">BX228-(BX$225+BX$230)/2</f>
        <v>0</v>
      </c>
      <c r="BY236" s="82">
        <f t="shared" ref="BY236" si="711">BY230</f>
        <v>0</v>
      </c>
      <c r="BZ236" s="251" t="e">
        <f t="shared" ref="BZ236" ca="1" si="712">BY$242/(BY$238-(BY$236+BY$240)/2)*(((BY227-BZ227)+(BY228-BZ227))/2)</f>
        <v>#DIV/0!</v>
      </c>
      <c r="CA236" s="128">
        <f t="shared" ref="CA236" si="713">CA228-(CA$225+CA$230)/2</f>
        <v>0</v>
      </c>
      <c r="CB236" s="82">
        <f t="shared" ref="CB236" si="714">CB230</f>
        <v>0</v>
      </c>
      <c r="CC236" s="251" t="e">
        <f t="shared" ref="CC236" ca="1" si="715">CB$242/(CB$238-(CB$236+CB$240)/2)*(((CB227-CC227)+(CB228-CC227))/2)</f>
        <v>#DIV/0!</v>
      </c>
      <c r="CD236" s="128">
        <f t="shared" ref="CD236" si="716">CD228-(CD$225+CD$230)/2</f>
        <v>0</v>
      </c>
      <c r="CE236" s="82">
        <f t="shared" ref="CE236" si="717">CE230</f>
        <v>0</v>
      </c>
      <c r="CF236" s="251" t="e">
        <f t="shared" ref="CF236" ca="1" si="718">CE$242/(CE$238-(CE$236+CE$240)/2)*(((CE227-CF227)+(CE228-CF227))/2)</f>
        <v>#DIV/0!</v>
      </c>
      <c r="CG236" s="128">
        <f t="shared" ref="CG236" si="719">CG228-(CG$225+CG$230)/2</f>
        <v>0</v>
      </c>
      <c r="CH236" s="82">
        <f t="shared" ref="CH236" si="720">CH230</f>
        <v>0</v>
      </c>
      <c r="CI236" s="251" t="e">
        <f t="shared" ref="CI236" ca="1" si="721">CH$242/(CH$238-(CH$236+CH$240)/2)*(((CH227-CI227)+(CH228-CI227))/2)</f>
        <v>#DIV/0!</v>
      </c>
      <c r="CJ236" s="128">
        <f t="shared" ref="CJ236" si="722">CJ228-(CJ$225+CJ$230)/2</f>
        <v>0</v>
      </c>
      <c r="CK236" s="82">
        <f t="shared" ref="CK236" si="723">CK230</f>
        <v>0</v>
      </c>
      <c r="CL236" s="251" t="e">
        <f t="shared" ref="CL236" ca="1" si="724">CK$242/(CK$238-(CK$236+CK$240)/2)*(((CK227-CL227)+(CK228-CL227))/2)</f>
        <v>#DIV/0!</v>
      </c>
      <c r="CM236" s="128">
        <f t="shared" ref="CM236" si="725">CM228-(CM$225+CM$230)/2</f>
        <v>0</v>
      </c>
      <c r="CN236" s="82">
        <f t="shared" ref="CN236" si="726">CN230</f>
        <v>0</v>
      </c>
      <c r="CO236" s="251" t="e">
        <f t="shared" ref="CO236" ca="1" si="727">CN$242/(CN$238-(CN$236+CN$240)/2)*(((CN227-CO227)+(CN228-CO227))/2)</f>
        <v>#DIV/0!</v>
      </c>
      <c r="CP236" s="128">
        <f t="shared" ref="CP236" si="728">CP228-(CP$225+CP$230)/2</f>
        <v>0</v>
      </c>
      <c r="CQ236" s="82">
        <f t="shared" ref="CQ236" si="729">CQ230</f>
        <v>0</v>
      </c>
      <c r="CR236" s="251" t="e">
        <f t="shared" ref="CR236" ca="1" si="730">CQ$242/(CQ$238-(CQ$236+CQ$240)/2)*(((CQ227-CR227)+(CQ228-CR227))/2)</f>
        <v>#DIV/0!</v>
      </c>
      <c r="CS236" s="128">
        <f t="shared" ref="CS236" si="731">CS228-(CS$225+CS$230)/2</f>
        <v>0</v>
      </c>
      <c r="CT236" s="82">
        <f t="shared" ref="CT236" si="732">CT230</f>
        <v>0</v>
      </c>
      <c r="CU236" s="251" t="e">
        <f t="shared" ref="CU236" ca="1" si="733">CT$242/(CT$238-(CT$236+CT$240)/2)*(((CT227-CU227)+(CT228-CU227))/2)</f>
        <v>#DIV/0!</v>
      </c>
      <c r="CV236" s="128">
        <f t="shared" ref="CV236" si="734">CV228-(CV$225+CV$230)/2</f>
        <v>0</v>
      </c>
      <c r="CW236" s="82">
        <f t="shared" ref="CW236" si="735">CW230</f>
        <v>0</v>
      </c>
      <c r="CX236" s="251" t="e">
        <f t="shared" ref="CX236" ca="1" si="736">CW$242/(CW$238-(CW$236+CW$240)/2)*(((CW227-CX227)+(CW228-CX227))/2)</f>
        <v>#DIV/0!</v>
      </c>
      <c r="CY236" s="128">
        <f t="shared" ref="CY236" si="737">CY228-(CY$225+CY$230)/2</f>
        <v>0</v>
      </c>
      <c r="CZ236" s="82">
        <f t="shared" ref="CZ236" si="738">CZ230</f>
        <v>0</v>
      </c>
      <c r="DA236" s="251" t="e">
        <f t="shared" ref="DA236" ca="1" si="739">CZ$242/(CZ$238-(CZ$236+CZ$240)/2)*(((CZ227-DA227)+(CZ228-DA227))/2)</f>
        <v>#DIV/0!</v>
      </c>
      <c r="DB236" s="128">
        <f t="shared" ref="DB236" si="740">DB228-(DB$225+DB$230)/2</f>
        <v>0</v>
      </c>
      <c r="DC236" s="82">
        <f t="shared" ref="DC236" si="741">DC230</f>
        <v>0</v>
      </c>
      <c r="DD236" s="251" t="e">
        <f t="shared" ref="DD236" ca="1" si="742">DC$242/(DC$238-(DC$236+DC$240)/2)*(((DC227-DD227)+(DC228-DD227))/2)</f>
        <v>#DIV/0!</v>
      </c>
      <c r="DE236" s="128">
        <f t="shared" ref="DE236" si="743">DE228-(DE$225+DE$230)/2</f>
        <v>0</v>
      </c>
      <c r="DF236" s="82">
        <f t="shared" ref="DF236" si="744">DF230</f>
        <v>0</v>
      </c>
      <c r="DG236" s="251" t="e">
        <f t="shared" ref="DG236" ca="1" si="745">DF$242/(DF$238-(DF$236+DF$240)/2)*(((DF227-DG227)+(DF228-DG227))/2)</f>
        <v>#DIV/0!</v>
      </c>
      <c r="DH236" s="128">
        <f t="shared" ref="DH236" si="746">DH228-(DH$225+DH$230)/2</f>
        <v>0</v>
      </c>
      <c r="DI236" s="82">
        <f t="shared" ref="DI236" si="747">DI230</f>
        <v>0</v>
      </c>
      <c r="DJ236" s="251" t="e">
        <f t="shared" ref="DJ236" ca="1" si="748">DI$242/(DI$238-(DI$236+DI$240)/2)*(((DI227-DJ227)+(DI228-DJ227))/2)</f>
        <v>#DIV/0!</v>
      </c>
      <c r="DK236" s="128">
        <f t="shared" ref="DK236" si="749">DK228-(DK$225+DK$230)/2</f>
        <v>0</v>
      </c>
      <c r="DL236" s="82">
        <f t="shared" ref="DL236" si="750">DL230</f>
        <v>0</v>
      </c>
      <c r="DM236" s="251" t="e">
        <f t="shared" ref="DM236" ca="1" si="751">DL$242/(DL$238-(DL$236+DL$240)/2)*(((DL227-DM227)+(DL228-DM227))/2)</f>
        <v>#DIV/0!</v>
      </c>
      <c r="DN236" s="128">
        <f t="shared" ref="DN236" si="752">DN228-(DN$225+DN$230)/2</f>
        <v>0</v>
      </c>
      <c r="DO236" s="82">
        <f t="shared" ref="DO236" si="753">DO230</f>
        <v>0</v>
      </c>
      <c r="DP236" s="251" t="e">
        <f t="shared" ref="DP236" ca="1" si="754">DO$242/(DO$238-(DO$236+DO$240)/2)*(((DO227-DP227)+(DO228-DP227))/2)</f>
        <v>#DIV/0!</v>
      </c>
      <c r="DQ236" s="128">
        <f t="shared" ref="DQ236" si="755">DQ228-(DQ$225+DQ$230)/2</f>
        <v>0</v>
      </c>
      <c r="DR236" s="82">
        <f t="shared" ref="DR236" si="756">DR230</f>
        <v>0</v>
      </c>
      <c r="DS236" s="251" t="e">
        <f t="shared" ref="DS236" ca="1" si="757">DR$242/(DR$238-(DR$236+DR$240)/2)*(((DR227-DS227)+(DR228-DS227))/2)</f>
        <v>#DIV/0!</v>
      </c>
      <c r="DT236" s="128">
        <f t="shared" ref="DT236" si="758">DT228-(DT$225+DT$230)/2</f>
        <v>0</v>
      </c>
      <c r="DU236" s="82">
        <f t="shared" ref="DU236" si="759">DU230</f>
        <v>0</v>
      </c>
      <c r="DV236" s="251" t="e">
        <f t="shared" ref="DV236" ca="1" si="760">DU$242/(DU$238-(DU$236+DU$240)/2)*(((DU227-DV227)+(DU228-DV227))/2)</f>
        <v>#DIV/0!</v>
      </c>
      <c r="DW236" s="128">
        <f t="shared" ref="DW236" si="761">DW228-(DW$225+DW$230)/2</f>
        <v>0</v>
      </c>
      <c r="DX236" s="82">
        <f t="shared" ref="DX236" si="762">DX230</f>
        <v>0</v>
      </c>
      <c r="DY236" s="251" t="e">
        <f t="shared" ref="DY236" ca="1" si="763">DX$242/(DX$238-(DX$236+DX$240)/2)*(((DX227-DY227)+(DX228-DY227))/2)</f>
        <v>#DIV/0!</v>
      </c>
      <c r="DZ236" s="128">
        <f t="shared" ref="DZ236" si="764">DZ228-(DZ$225+DZ$230)/2</f>
        <v>0</v>
      </c>
      <c r="EA236" s="82">
        <f t="shared" ref="EA236" si="765">EA230</f>
        <v>0</v>
      </c>
      <c r="EB236" s="251" t="e">
        <f t="shared" ref="EB236" ca="1" si="766">EA$242/(EA$238-(EA$236+EA$240)/2)*(((EA227-EB227)+(EA228-EB227))/2)</f>
        <v>#DIV/0!</v>
      </c>
      <c r="EC236" s="128">
        <f t="shared" ref="EC236" si="767">EC228-(EC$225+EC$230)/2</f>
        <v>0</v>
      </c>
      <c r="ED236" s="82">
        <f t="shared" ref="ED236" si="768">ED230</f>
        <v>0</v>
      </c>
      <c r="EE236" s="251" t="e">
        <f t="shared" ref="EE236" ca="1" si="769">ED$242/(ED$238-(ED$236+ED$240)/2)*(((ED227-EE227)+(ED228-EE227))/2)</f>
        <v>#DIV/0!</v>
      </c>
      <c r="EF236" s="128">
        <f t="shared" ref="EF236" si="770">EF228-(EF$225+EF$230)/2</f>
        <v>0</v>
      </c>
      <c r="EG236" s="82">
        <f t="shared" ref="EG236" si="771">EG230</f>
        <v>0</v>
      </c>
      <c r="EH236" s="251" t="e">
        <f t="shared" ref="EH236" ca="1" si="772">EG$242/(EG$238-(EG$236+EG$240)/2)*(((EG227-EH227)+(EG228-EH227))/2)</f>
        <v>#DIV/0!</v>
      </c>
      <c r="EI236" s="128">
        <f t="shared" ref="EI236" si="773">EI228-(EI$225+EI$230)/2</f>
        <v>0</v>
      </c>
      <c r="EJ236" s="82">
        <f t="shared" ref="EJ236" si="774">EJ230</f>
        <v>0</v>
      </c>
      <c r="EK236" s="251" t="e">
        <f t="shared" ref="EK236" ca="1" si="775">EJ$242/(EJ$238-(EJ$236+EJ$240)/2)*(((EJ227-EK227)+(EJ228-EK227))/2)</f>
        <v>#DIV/0!</v>
      </c>
      <c r="EL236" s="128">
        <f t="shared" ref="EL236" si="776">EL228-(EL$225+EL$230)/2</f>
        <v>0</v>
      </c>
      <c r="EM236" s="82">
        <f t="shared" ref="EM236" si="777">EM230</f>
        <v>0</v>
      </c>
      <c r="EN236" s="251" t="e">
        <f t="shared" ref="EN236" ca="1" si="778">EM$242/(EM$238-(EM$236+EM$240)/2)*(((EM227-EN227)+(EM228-EN227))/2)</f>
        <v>#DIV/0!</v>
      </c>
      <c r="EO236" s="128">
        <f t="shared" ref="EO236" si="779">EO228-(EO$225+EO$230)/2</f>
        <v>0</v>
      </c>
      <c r="EP236" s="82">
        <f t="shared" ref="EP236" si="780">EP230</f>
        <v>0</v>
      </c>
      <c r="EQ236" s="251" t="e">
        <f t="shared" ref="EQ236" ca="1" si="781">EP$242/(EP$238-(EP$236+EP$240)/2)*(((EP227-EQ227)+(EP228-EQ227))/2)</f>
        <v>#DIV/0!</v>
      </c>
      <c r="ER236" s="128">
        <f t="shared" ref="ER236" si="782">ER228-(ER$225+ER$230)/2</f>
        <v>0</v>
      </c>
      <c r="ES236" s="82">
        <f t="shared" ref="ES236" si="783">ES230</f>
        <v>0</v>
      </c>
      <c r="ET236" s="251" t="e">
        <f t="shared" ref="ET236" ca="1" si="784">ES$242/(ES$238-(ES$236+ES$240)/2)*(((ES227-ET227)+(ES228-ET227))/2)</f>
        <v>#DIV/0!</v>
      </c>
      <c r="EU236" s="128">
        <f t="shared" ref="EU236" si="785">EU228-(EU$225+EU$230)/2</f>
        <v>0</v>
      </c>
      <c r="EV236" s="82">
        <f t="shared" ref="EV236" si="786">EV230</f>
        <v>0</v>
      </c>
      <c r="EW236" s="251" t="e">
        <f t="shared" ref="EW236" ca="1" si="787">EV$242/(EV$238-(EV$236+EV$240)/2)*(((EV227-EW227)+(EV228-EW227))/2)</f>
        <v>#DIV/0!</v>
      </c>
      <c r="EX236" s="128">
        <f t="shared" ref="EX236" si="788">EX228-(EX$225+EX$230)/2</f>
        <v>0</v>
      </c>
      <c r="EY236" s="82">
        <f t="shared" ref="EY236" si="789">EY230</f>
        <v>0</v>
      </c>
      <c r="EZ236" s="251" t="e">
        <f t="shared" ref="EZ236" ca="1" si="790">EY$242/(EY$238-(EY$236+EY$240)/2)*(((EY227-EZ227)+(EY228-EZ227))/2)</f>
        <v>#DIV/0!</v>
      </c>
      <c r="FA236" s="128">
        <f t="shared" ref="FA236" si="791">FA228-(FA$225+FA$230)/2</f>
        <v>0</v>
      </c>
      <c r="FB236" s="82">
        <f t="shared" ref="FB236" si="792">FB230</f>
        <v>0</v>
      </c>
      <c r="FC236" s="251" t="e">
        <f t="shared" ref="FC236" ca="1" si="793">FB$242/(FB$238-(FB$236+FB$240)/2)*(((FB227-FC227)+(FB228-FC227))/2)</f>
        <v>#DIV/0!</v>
      </c>
      <c r="FD236" s="128">
        <f t="shared" ref="FD236" si="794">FD228-(FD$225+FD$230)/2</f>
        <v>0</v>
      </c>
      <c r="FE236" s="82">
        <f t="shared" ref="FE236" si="795">FE230</f>
        <v>0</v>
      </c>
      <c r="FF236" s="251" t="e">
        <f t="shared" ref="FF236" ca="1" si="796">FE$242/(FE$238-(FE$236+FE$240)/2)*(((FE227-FF227)+(FE228-FF227))/2)</f>
        <v>#DIV/0!</v>
      </c>
      <c r="FG236" s="128">
        <f t="shared" ref="FG236" si="797">FG228-(FG$225+FG$230)/2</f>
        <v>0</v>
      </c>
      <c r="FH236" s="82">
        <f t="shared" ref="FH236" si="798">FH230</f>
        <v>0</v>
      </c>
      <c r="FI236" s="251" t="e">
        <f t="shared" ref="FI236" ca="1" si="799">FH$242/(FH$238-(FH$236+FH$240)/2)*(((FH227-FI227)+(FH228-FI227))/2)</f>
        <v>#DIV/0!</v>
      </c>
      <c r="FJ236" s="128">
        <f t="shared" ref="FJ236" si="800">FJ228-(FJ$225+FJ$230)/2</f>
        <v>0</v>
      </c>
      <c r="FK236" s="82">
        <f t="shared" ref="FK236" si="801">FK230</f>
        <v>0</v>
      </c>
      <c r="FL236" s="251" t="e">
        <f t="shared" ref="FL236" ca="1" si="802">FK$242/(FK$238-(FK$236+FK$240)/2)*(((FK227-FL227)+(FK228-FL227))/2)</f>
        <v>#DIV/0!</v>
      </c>
      <c r="FM236" s="128">
        <f t="shared" ref="FM236" si="803">FM228-(FM$225+FM$230)/2</f>
        <v>0</v>
      </c>
      <c r="FN236" s="82">
        <f t="shared" ref="FN236" si="804">FN230</f>
        <v>0</v>
      </c>
      <c r="FO236" s="251" t="e">
        <f t="shared" ref="FO236" ca="1" si="805">FN$242/(FN$238-(FN$236+FN$240)/2)*(((FN227-FO227)+(FN228-FO227))/2)</f>
        <v>#DIV/0!</v>
      </c>
      <c r="FP236" s="128">
        <f t="shared" ref="FP236" si="806">FP228-(FP$225+FP$230)/2</f>
        <v>0</v>
      </c>
      <c r="FQ236" s="82">
        <f t="shared" ref="FQ236" si="807">FQ230</f>
        <v>0</v>
      </c>
      <c r="FR236" s="251" t="e">
        <f t="shared" ref="FR236" ca="1" si="808">FQ$242/(FQ$238-(FQ$236+FQ$240)/2)*(((FQ227-FR227)+(FQ228-FR227))/2)</f>
        <v>#DIV/0!</v>
      </c>
      <c r="FS236" s="128">
        <f t="shared" ref="FS236" si="809">FS228-(FS$225+FS$230)/2</f>
        <v>0</v>
      </c>
      <c r="FT236" s="82">
        <f t="shared" ref="FT236" si="810">FT230</f>
        <v>0</v>
      </c>
      <c r="FU236" s="251" t="e">
        <f t="shared" ref="FU236" ca="1" si="811">FT$242/(FT$238-(FT$236+FT$240)/2)*(((FT227-FU227)+(FT228-FU227))/2)</f>
        <v>#DIV/0!</v>
      </c>
      <c r="FV236" s="128">
        <f t="shared" ref="FV236" si="812">FV228-(FV$225+FV$230)/2</f>
        <v>0</v>
      </c>
      <c r="FW236" s="82">
        <f t="shared" ref="FW236" si="813">FW230</f>
        <v>0</v>
      </c>
      <c r="FX236" s="251" t="e">
        <f t="shared" ref="FX236" ca="1" si="814">FW$242/(FW$238-(FW$236+FW$240)/2)*(((FW227-FX227)+(FW228-FX227))/2)</f>
        <v>#DIV/0!</v>
      </c>
      <c r="FY236" s="128">
        <f t="shared" ref="FY236" si="815">FY228-(FY$225+FY$230)/2</f>
        <v>0</v>
      </c>
      <c r="FZ236" s="82">
        <f t="shared" ref="FZ236" si="816">FZ230</f>
        <v>0</v>
      </c>
      <c r="GA236" s="251" t="e">
        <f t="shared" ref="GA236" ca="1" si="817">FZ$242/(FZ$238-(FZ$236+FZ$240)/2)*(((FZ227-GA227)+(FZ228-GA227))/2)</f>
        <v>#DIV/0!</v>
      </c>
      <c r="GB236" s="128">
        <f t="shared" ref="GB236" si="818">GB228-(GB$225+GB$230)/2</f>
        <v>0</v>
      </c>
      <c r="GC236" s="82">
        <f t="shared" ref="GC236" si="819">GC230</f>
        <v>0</v>
      </c>
      <c r="GD236" s="251" t="e">
        <f t="shared" ref="GD236" ca="1" si="820">GC$242/(GC$238-(GC$236+GC$240)/2)*(((GC227-GD227)+(GC228-GD227))/2)</f>
        <v>#DIV/0!</v>
      </c>
      <c r="GE236" s="128">
        <f t="shared" ref="GE236" si="821">GE228-(GE$225+GE$230)/2</f>
        <v>0</v>
      </c>
      <c r="GF236" s="82">
        <f t="shared" ref="GF236" si="822">GF230</f>
        <v>0</v>
      </c>
      <c r="GG236" s="251" t="e">
        <f t="shared" ref="GG236" ca="1" si="823">GF$242/(GF$238-(GF$236+GF$240)/2)*(((GF227-GG227)+(GF228-GG227))/2)</f>
        <v>#DIV/0!</v>
      </c>
      <c r="GH236" s="128">
        <f t="shared" ref="GH236" si="824">GH228-(GH$225+GH$230)/2</f>
        <v>0</v>
      </c>
      <c r="GI236" s="82">
        <f t="shared" ref="GI236" si="825">GI230</f>
        <v>0</v>
      </c>
      <c r="GJ236" s="251" t="e">
        <f t="shared" ref="GJ236" ca="1" si="826">GI$242/(GI$238-(GI$236+GI$240)/2)*(((GI227-GJ227)+(GI228-GJ227))/2)</f>
        <v>#DIV/0!</v>
      </c>
      <c r="GK236" s="128">
        <f t="shared" ref="GK236" si="827">GK228-(GK$225+GK$230)/2</f>
        <v>0</v>
      </c>
      <c r="GL236" s="82">
        <f t="shared" ref="GL236" si="828">GL230</f>
        <v>0</v>
      </c>
      <c r="GM236" s="251" t="e">
        <f t="shared" ref="GM236" ca="1" si="829">GL$242/(GL$238-(GL$236+GL$240)/2)*(((GL227-GM227)+(GL228-GM227))/2)</f>
        <v>#DIV/0!</v>
      </c>
      <c r="GN236" s="128">
        <f t="shared" ref="GN236" si="830">GN228-(GN$225+GN$230)/2</f>
        <v>0</v>
      </c>
      <c r="GO236" s="82">
        <f t="shared" ref="GO236" si="831">GO230</f>
        <v>0</v>
      </c>
      <c r="GP236" s="251" t="e">
        <f t="shared" ref="GP236" ca="1" si="832">GO$242/(GO$238-(GO$236+GO$240)/2)*(((GO227-GP227)+(GO228-GP227))/2)</f>
        <v>#DIV/0!</v>
      </c>
      <c r="GQ236" s="128">
        <f t="shared" ref="GQ236" si="833">GQ228-(GQ$225+GQ$230)/2</f>
        <v>0</v>
      </c>
      <c r="GR236" s="82">
        <f t="shared" ref="GR236" si="834">GR230</f>
        <v>0</v>
      </c>
      <c r="GS236" s="251" t="e">
        <f t="shared" ref="GS236" ca="1" si="835">GR$242/(GR$238-(GR$236+GR$240)/2)*(((GR227-GS227)+(GR228-GS227))/2)</f>
        <v>#DIV/0!</v>
      </c>
      <c r="GT236" s="128">
        <f t="shared" ref="GT236" si="836">GT228-(GT$225+GT$230)/2</f>
        <v>0</v>
      </c>
      <c r="GU236" s="82">
        <f t="shared" ref="GU236" si="837">GU230</f>
        <v>0</v>
      </c>
      <c r="GV236" s="251" t="e">
        <f t="shared" ref="GV236" ca="1" si="838">GU$242/(GU$238-(GU$236+GU$240)/2)*(((GU227-GV227)+(GU228-GV227))/2)</f>
        <v>#DIV/0!</v>
      </c>
      <c r="GW236" s="128">
        <f t="shared" ref="GW236" si="839">GW228-(GW$225+GW$230)/2</f>
        <v>0</v>
      </c>
      <c r="GX236" s="82">
        <f t="shared" ref="GX236" si="840">GX230</f>
        <v>0</v>
      </c>
      <c r="GY236" s="251" t="e">
        <f t="shared" ref="GY236" ca="1" si="841">GX$242/(GX$238-(GX$236+GX$240)/2)*(((GX227-GY227)+(GX228-GY227))/2)</f>
        <v>#DIV/0!</v>
      </c>
      <c r="GZ236" s="128">
        <f t="shared" ref="GZ236" si="842">GZ228-(GZ$225+GZ$230)/2</f>
        <v>0</v>
      </c>
      <c r="HA236" s="82">
        <f t="shared" ref="HA236" si="843">HA230</f>
        <v>0</v>
      </c>
      <c r="HB236" s="251" t="e">
        <f t="shared" ref="HB236" ca="1" si="844">HA$242/(HA$238-(HA$236+HA$240)/2)*(((HA227-HB227)+(HA228-HB227))/2)</f>
        <v>#DIV/0!</v>
      </c>
      <c r="HC236" s="128">
        <f t="shared" ref="HC236" si="845">HC228-(HC$225+HC$230)/2</f>
        <v>0</v>
      </c>
      <c r="HD236" s="82">
        <f t="shared" ref="HD236" si="846">HD230</f>
        <v>0</v>
      </c>
      <c r="HE236" s="251" t="e">
        <f t="shared" ref="HE236" ca="1" si="847">HD$242/(HD$238-(HD$236+HD$240)/2)*(((HD227-HE227)+(HD228-HE227))/2)</f>
        <v>#DIV/0!</v>
      </c>
      <c r="HF236" s="128">
        <f t="shared" ref="HF236" si="848">HF228-(HF$225+HF$230)/2</f>
        <v>0</v>
      </c>
      <c r="HG236" s="82">
        <f t="shared" ref="HG236" si="849">HG230</f>
        <v>0</v>
      </c>
      <c r="HH236" s="251" t="e">
        <f t="shared" ref="HH236" ca="1" si="850">HG$242/(HG$238-(HG$236+HG$240)/2)*(((HG227-HH227)+(HG228-HH227))/2)</f>
        <v>#DIV/0!</v>
      </c>
      <c r="HI236" s="128">
        <f t="shared" ref="HI236" si="851">HI228-(HI$225+HI$230)/2</f>
        <v>0</v>
      </c>
      <c r="HJ236" s="82">
        <f t="shared" ref="HJ236" si="852">HJ230</f>
        <v>0</v>
      </c>
      <c r="HK236" s="251" t="e">
        <f t="shared" ref="HK236" ca="1" si="853">HJ$242/(HJ$238-(HJ$236+HJ$240)/2)*(((HJ227-HK227)+(HJ228-HK227))/2)</f>
        <v>#DIV/0!</v>
      </c>
      <c r="HL236" s="128">
        <f t="shared" ref="HL236" si="854">HL228-(HL$225+HL$230)/2</f>
        <v>0</v>
      </c>
      <c r="HM236" s="82">
        <f t="shared" ref="HM236" si="855">HM230</f>
        <v>0</v>
      </c>
      <c r="HN236" s="251" t="e">
        <f t="shared" ref="HN236" ca="1" si="856">HM$242/(HM$238-(HM$236+HM$240)/2)*(((HM227-HN227)+(HM228-HN227))/2)</f>
        <v>#DIV/0!</v>
      </c>
      <c r="HO236" s="128">
        <f t="shared" ref="HO236" si="857">HO228-(HO$225+HO$230)/2</f>
        <v>0</v>
      </c>
      <c r="HP236" s="82">
        <f t="shared" ref="HP236" si="858">HP230</f>
        <v>0</v>
      </c>
      <c r="HQ236" s="251" t="e">
        <f t="shared" ref="HQ236" ca="1" si="859">HP$242/(HP$238-(HP$236+HP$240)/2)*(((HP227-HQ227)+(HP228-HQ227))/2)</f>
        <v>#DIV/0!</v>
      </c>
      <c r="HR236" s="128">
        <f t="shared" ref="HR236" si="860">HR228-(HR$225+HR$230)/2</f>
        <v>0</v>
      </c>
      <c r="HS236" s="82">
        <f t="shared" ref="HS236" si="861">HS230</f>
        <v>0</v>
      </c>
      <c r="HT236" s="251" t="e">
        <f t="shared" ref="HT236" ca="1" si="862">HS$242/(HS$238-(HS$236+HS$240)/2)*(((HS227-HT227)+(HS228-HT227))/2)</f>
        <v>#DIV/0!</v>
      </c>
      <c r="HU236" s="128">
        <f t="shared" ref="HU236" si="863">HU228-(HU$225+HU$230)/2</f>
        <v>0</v>
      </c>
      <c r="HV236" s="82">
        <f t="shared" ref="HV236" si="864">HV230</f>
        <v>0</v>
      </c>
      <c r="HW236" s="251" t="e">
        <f t="shared" ref="HW236" ca="1" si="865">HV$242/(HV$238-(HV$236+HV$240)/2)*(((HV227-HW227)+(HV228-HW227))/2)</f>
        <v>#DIV/0!</v>
      </c>
      <c r="HX236" s="128">
        <f t="shared" ref="HX236" si="866">HX228-(HX$225+HX$230)/2</f>
        <v>0</v>
      </c>
      <c r="HY236" s="82">
        <f t="shared" ref="HY236" si="867">HY230</f>
        <v>0</v>
      </c>
      <c r="HZ236" s="251" t="e">
        <f t="shared" ref="HZ236" ca="1" si="868">HY$242/(HY$238-(HY$236+HY$240)/2)*(((HY227-HZ227)+(HY228-HZ227))/2)</f>
        <v>#DIV/0!</v>
      </c>
      <c r="IA236" s="128">
        <f t="shared" ref="IA236" si="869">IA228-(IA$225+IA$230)/2</f>
        <v>0</v>
      </c>
      <c r="IB236" s="82">
        <f t="shared" ref="IB236" si="870">IB230</f>
        <v>0</v>
      </c>
      <c r="IC236" s="251" t="e">
        <f t="shared" ref="IC236" ca="1" si="871">IB$242/(IB$238-(IB$236+IB$240)/2)*(((IB227-IC227)+(IB228-IC227))/2)</f>
        <v>#DIV/0!</v>
      </c>
      <c r="ID236" s="128">
        <f t="shared" ref="ID236" si="872">ID228-(ID$225+ID$230)/2</f>
        <v>0</v>
      </c>
      <c r="IE236" s="82">
        <f t="shared" ref="IE236" si="873">IE230</f>
        <v>0</v>
      </c>
      <c r="IF236" s="251" t="e">
        <f t="shared" ref="IF236" ca="1" si="874">IE$242/(IE$238-(IE$236+IE$240)/2)*(((IE227-IF227)+(IE228-IF227))/2)</f>
        <v>#DIV/0!</v>
      </c>
      <c r="IG236" s="128">
        <f t="shared" ref="IG236" si="875">IG228-(IG$225+IG$230)/2</f>
        <v>0</v>
      </c>
      <c r="IH236" s="82">
        <f t="shared" ref="IH236" si="876">IH230</f>
        <v>0</v>
      </c>
      <c r="II236" s="251" t="e">
        <f t="shared" ref="II236" ca="1" si="877">IH$242/(IH$238-(IH$236+IH$240)/2)*(((IH227-II227)+(IH228-II227))/2)</f>
        <v>#DIV/0!</v>
      </c>
      <c r="IJ236" s="128">
        <f t="shared" ref="IJ236" si="878">IJ228-(IJ$225+IJ$230)/2</f>
        <v>0</v>
      </c>
      <c r="IK236" s="82">
        <f t="shared" ref="IK236" si="879">IK230</f>
        <v>0</v>
      </c>
      <c r="IL236" s="251" t="e">
        <f t="shared" ref="IL236" ca="1" si="880">IK$242/(IK$238-(IK$236+IK$240)/2)*(((IK227-IL227)+(IK228-IL227))/2)</f>
        <v>#DIV/0!</v>
      </c>
      <c r="IM236" s="128">
        <f t="shared" ref="IM236" si="881">IM228-(IM$225+IM$230)/2</f>
        <v>0</v>
      </c>
      <c r="IN236" s="82">
        <f t="shared" ref="IN236" si="882">IN230</f>
        <v>0</v>
      </c>
      <c r="IO236" s="251" t="e">
        <f t="shared" ref="IO236" ca="1" si="883">IN$242/(IN$238-(IN$236+IN$240)/2)*(((IN227-IO227)+(IN228-IO227))/2)</f>
        <v>#DIV/0!</v>
      </c>
      <c r="IP236" s="128">
        <f t="shared" ref="IP236" si="884">IP228-(IP$225+IP$230)/2</f>
        <v>0</v>
      </c>
      <c r="IQ236" s="82">
        <f t="shared" ref="IQ236" si="885">IQ230</f>
        <v>0</v>
      </c>
      <c r="IR236" s="251" t="e">
        <f t="shared" ref="IR236" ca="1" si="886">IQ$242/(IQ$238-(IQ$236+IQ$240)/2)*(((IQ227-IR227)+(IQ228-IR227))/2)</f>
        <v>#DIV/0!</v>
      </c>
      <c r="IS236" s="128">
        <f t="shared" ref="IS236" si="887">IS228-(IS$225+IS$230)/2</f>
        <v>0</v>
      </c>
      <c r="IT236" s="82">
        <f t="shared" ref="IT236" si="888">IT230</f>
        <v>0</v>
      </c>
      <c r="IU236" s="251" t="e">
        <f t="shared" ref="IU236" ca="1" si="889">IT$242/(IT$238-(IT$236+IT$240)/2)*(((IT227-IU227)+(IT228-IU227))/2)</f>
        <v>#DIV/0!</v>
      </c>
      <c r="IV236" s="128">
        <f t="shared" ref="IV236" si="890">IV228-(IV$225+IV$230)/2</f>
        <v>0</v>
      </c>
      <c r="IW236" s="82">
        <f t="shared" ref="IW236" si="891">IW230</f>
        <v>0</v>
      </c>
      <c r="IX236" s="251" t="e">
        <f t="shared" ref="IX236" ca="1" si="892">IW$242/(IW$238-(IW$236+IW$240)/2)*(((IW227-IX227)+(IW228-IX227))/2)</f>
        <v>#DIV/0!</v>
      </c>
      <c r="IY236" s="128">
        <f t="shared" ref="IY236" si="893">IY228-(IY$225+IY$230)/2</f>
        <v>0</v>
      </c>
      <c r="IZ236" s="82">
        <f t="shared" ref="IZ236" si="894">IZ230</f>
        <v>0</v>
      </c>
      <c r="JA236" s="251" t="e">
        <f t="shared" ref="JA236" ca="1" si="895">IZ$242/(IZ$238-(IZ$236+IZ$240)/2)*(((IZ227-JA227)+(IZ228-JA227))/2)</f>
        <v>#DIV/0!</v>
      </c>
      <c r="JB236" s="128">
        <f t="shared" ref="JB236" si="896">JB228-(JB$225+JB$230)/2</f>
        <v>0</v>
      </c>
      <c r="JC236" s="82">
        <f t="shared" ref="JC236" si="897">JC230</f>
        <v>0</v>
      </c>
      <c r="JD236" s="251" t="e">
        <f t="shared" ref="JD236" ca="1" si="898">JC$242/(JC$238-(JC$236+JC$240)/2)*(((JC227-JD227)+(JC228-JD227))/2)</f>
        <v>#DIV/0!</v>
      </c>
      <c r="JE236" s="128">
        <f t="shared" ref="JE236" si="899">JE228-(JE$225+JE$230)/2</f>
        <v>0</v>
      </c>
      <c r="JF236" s="82">
        <f t="shared" ref="JF236" si="900">JF230</f>
        <v>0</v>
      </c>
      <c r="JG236" s="251" t="e">
        <f t="shared" ref="JG236" ca="1" si="901">JF$242/(JF$238-(JF$236+JF$240)/2)*(((JF227-JG227)+(JF228-JG227))/2)</f>
        <v>#DIV/0!</v>
      </c>
      <c r="JH236" s="128">
        <f t="shared" ref="JH236" si="902">JH228-(JH$225+JH$230)/2</f>
        <v>0</v>
      </c>
      <c r="JI236" s="82">
        <f t="shared" ref="JI236" si="903">JI230</f>
        <v>0</v>
      </c>
      <c r="JJ236" s="251" t="e">
        <f t="shared" ref="JJ236" ca="1" si="904">JI$242/(JI$238-(JI$236+JI$240)/2)*(((JI227-JJ227)+(JI228-JJ227))/2)</f>
        <v>#DIV/0!</v>
      </c>
      <c r="JK236" s="128">
        <f t="shared" ref="JK236" si="905">JK228-(JK$225+JK$230)/2</f>
        <v>0</v>
      </c>
      <c r="JL236" s="82">
        <f t="shared" ref="JL236" si="906">JL230</f>
        <v>0</v>
      </c>
      <c r="JM236" s="251" t="e">
        <f t="shared" ref="JM236" ca="1" si="907">JL$242/(JL$238-(JL$236+JL$240)/2)*(((JL227-JM227)+(JL228-JM227))/2)</f>
        <v>#DIV/0!</v>
      </c>
      <c r="JN236" s="128">
        <f t="shared" ref="JN236" si="908">JN228-(JN$225+JN$230)/2</f>
        <v>0</v>
      </c>
      <c r="JO236" s="82">
        <f t="shared" ref="JO236" si="909">JO230</f>
        <v>0</v>
      </c>
      <c r="JP236" s="251" t="e">
        <f t="shared" ref="JP236" ca="1" si="910">JO$242/(JO$238-(JO$236+JO$240)/2)*(((JO227-JP227)+(JO228-JP227))/2)</f>
        <v>#DIV/0!</v>
      </c>
      <c r="JQ236" s="128">
        <f t="shared" ref="JQ236" si="911">JQ228-(JQ$225+JQ$230)/2</f>
        <v>0</v>
      </c>
      <c r="JR236" s="82">
        <f t="shared" ref="JR236" si="912">JR230</f>
        <v>0</v>
      </c>
      <c r="JS236" s="251" t="e">
        <f t="shared" ref="JS236" ca="1" si="913">JR$242/(JR$238-(JR$236+JR$240)/2)*(((JR227-JS227)+(JR228-JS227))/2)</f>
        <v>#DIV/0!</v>
      </c>
      <c r="JT236" s="128">
        <f t="shared" ref="JT236" si="914">JT228-(JT$225+JT$230)/2</f>
        <v>0</v>
      </c>
      <c r="JU236" s="82">
        <f t="shared" ref="JU236" si="915">JU230</f>
        <v>0</v>
      </c>
      <c r="JV236" s="251" t="e">
        <f t="shared" ref="JV236" ca="1" si="916">JU$242/(JU$238-(JU$236+JU$240)/2)*(((JU227-JV227)+(JU228-JV227))/2)</f>
        <v>#DIV/0!</v>
      </c>
      <c r="JW236" s="128">
        <f t="shared" ref="JW236" si="917">JW228-(JW$225+JW$230)/2</f>
        <v>0</v>
      </c>
      <c r="JX236" s="82">
        <f t="shared" ref="JX236" si="918">JX230</f>
        <v>0</v>
      </c>
      <c r="JY236" s="251" t="e">
        <f t="shared" ref="JY236" ca="1" si="919">JX$242/(JX$238-(JX$236+JX$240)/2)*(((JX227-JY227)+(JX228-JY227))/2)</f>
        <v>#DIV/0!</v>
      </c>
      <c r="JZ236" s="128">
        <f t="shared" ref="JZ236" si="920">JZ228-(JZ$225+JZ$230)/2</f>
        <v>0</v>
      </c>
      <c r="KA236" s="82">
        <f t="shared" ref="KA236" si="921">KA230</f>
        <v>0</v>
      </c>
      <c r="KB236" s="251" t="e">
        <f t="shared" ref="KB236" ca="1" si="922">KA$242/(KA$238-(KA$236+KA$240)/2)*(((KA227-KB227)+(KA228-KB227))/2)</f>
        <v>#DIV/0!</v>
      </c>
      <c r="KC236" s="128">
        <f t="shared" ref="KC236" si="923">KC228-(KC$225+KC$230)/2</f>
        <v>0</v>
      </c>
      <c r="KD236" s="82">
        <f t="shared" ref="KD236" si="924">KD230</f>
        <v>0</v>
      </c>
      <c r="KE236" s="251" t="e">
        <f t="shared" ref="KE236" ca="1" si="925">KD$242/(KD$238-(KD$236+KD$240)/2)*(((KD227-KE227)+(KD228-KE227))/2)</f>
        <v>#DIV/0!</v>
      </c>
      <c r="KF236" s="128">
        <f t="shared" ref="KF236" si="926">KF228-(KF$225+KF$230)/2</f>
        <v>0</v>
      </c>
      <c r="KG236" s="82">
        <f t="shared" ref="KG236" si="927">KG230</f>
        <v>0</v>
      </c>
      <c r="KH236" s="251" t="e">
        <f t="shared" ref="KH236" ca="1" si="928">KG$242/(KG$238-(KG$236+KG$240)/2)*(((KG227-KH227)+(KG228-KH227))/2)</f>
        <v>#DIV/0!</v>
      </c>
      <c r="KI236" s="128">
        <f t="shared" ref="KI236" si="929">KI228-(KI$225+KI$230)/2</f>
        <v>0</v>
      </c>
      <c r="KJ236" s="82">
        <f t="shared" ref="KJ236" si="930">KJ230</f>
        <v>0</v>
      </c>
      <c r="KK236" s="251" t="e">
        <f t="shared" ref="KK236" ca="1" si="931">KJ$242/(KJ$238-(KJ$236+KJ$240)/2)*(((KJ227-KK227)+(KJ228-KK227))/2)</f>
        <v>#DIV/0!</v>
      </c>
      <c r="KL236" s="128">
        <f t="shared" ref="KL236" si="932">KL228-(KL$225+KL$230)/2</f>
        <v>0</v>
      </c>
      <c r="KM236" s="82">
        <f t="shared" ref="KM236" si="933">KM230</f>
        <v>0</v>
      </c>
      <c r="KN236" s="251" t="e">
        <f t="shared" ref="KN236" ca="1" si="934">KM$242/(KM$238-(KM$236+KM$240)/2)*(((KM227-KN227)+(KM228-KN227))/2)</f>
        <v>#DIV/0!</v>
      </c>
      <c r="KO236" s="128">
        <f t="shared" si="441"/>
        <v>0</v>
      </c>
    </row>
    <row r="237" spans="2:301" ht="18" customHeight="1">
      <c r="B237" s="126" t="s">
        <v>637</v>
      </c>
      <c r="C237" s="251" t="e">
        <f ca="1">B$242/(B$238-(B$236+B$240)/2)*(((B228-C228)+(B229-C228))/2)</f>
        <v>#DIV/0!</v>
      </c>
      <c r="D237" s="128">
        <f>D229-(D$225+D$230)/2</f>
        <v>0</v>
      </c>
      <c r="E237" s="126" t="s">
        <v>637</v>
      </c>
      <c r="F237" s="251" t="e">
        <f t="shared" ref="F237" ca="1" si="935">E$242/(E$238-(E$236+E$240)/2)*(((E228-F228)+(E229-F228))/2)</f>
        <v>#DIV/0!</v>
      </c>
      <c r="G237" s="128">
        <f t="shared" ref="G237" si="936">G229-(G$225+G$230)/2</f>
        <v>0</v>
      </c>
      <c r="H237" s="126" t="s">
        <v>637</v>
      </c>
      <c r="I237" s="251" t="e">
        <f t="shared" ref="I237" ca="1" si="937">H$242/(H$238-(H$236+H$240)/2)*(((H228-I228)+(H229-I228))/2)</f>
        <v>#DIV/0!</v>
      </c>
      <c r="J237" s="128">
        <f t="shared" ref="J237" si="938">J229-(J$225+J$230)/2</f>
        <v>0</v>
      </c>
      <c r="K237" s="126" t="s">
        <v>637</v>
      </c>
      <c r="L237" s="251" t="e">
        <f t="shared" ref="L237" ca="1" si="939">K$242/(K$238-(K$236+K$240)/2)*(((K228-L228)+(K229-L228))/2)</f>
        <v>#DIV/0!</v>
      </c>
      <c r="M237" s="128">
        <f t="shared" ref="M237" si="940">M229-(M$225+M$230)/2</f>
        <v>0</v>
      </c>
      <c r="N237" s="126" t="s">
        <v>637</v>
      </c>
      <c r="O237" s="251" t="e">
        <f t="shared" ref="O237" ca="1" si="941">N$242/(N$238-(N$236+N$240)/2)*(((N228-O228)+(N229-O228))/2)</f>
        <v>#DIV/0!</v>
      </c>
      <c r="P237" s="128">
        <f t="shared" ref="P237" si="942">P229-(P$225+P$230)/2</f>
        <v>0</v>
      </c>
      <c r="Q237" s="126" t="s">
        <v>637</v>
      </c>
      <c r="R237" s="251" t="e">
        <f t="shared" ref="R237" ca="1" si="943">Q$242/(Q$238-(Q$236+Q$240)/2)*(((Q228-R228)+(Q229-R228))/2)</f>
        <v>#DIV/0!</v>
      </c>
      <c r="S237" s="128">
        <f t="shared" ref="S237" si="944">S229-(S$225+S$230)/2</f>
        <v>0</v>
      </c>
      <c r="T237" s="126" t="s">
        <v>637</v>
      </c>
      <c r="U237" s="251" t="e">
        <f t="shared" ref="U237" ca="1" si="945">T$242/(T$238-(T$236+T$240)/2)*(((T228-U228)+(T229-U228))/2)</f>
        <v>#DIV/0!</v>
      </c>
      <c r="V237" s="128">
        <f t="shared" ref="V237" si="946">V229-(V$225+V$230)/2</f>
        <v>0</v>
      </c>
      <c r="W237" s="126" t="s">
        <v>637</v>
      </c>
      <c r="X237" s="251" t="e">
        <f t="shared" ref="X237" ca="1" si="947">W$242/(W$238-(W$236+W$240)/2)*(((W228-X228)+(W229-X228))/2)</f>
        <v>#DIV/0!</v>
      </c>
      <c r="Y237" s="128">
        <f t="shared" ref="Y237" si="948">Y229-(Y$225+Y$230)/2</f>
        <v>0</v>
      </c>
      <c r="Z237" s="126" t="s">
        <v>637</v>
      </c>
      <c r="AA237" s="251" t="e">
        <f t="shared" ref="AA237" ca="1" si="949">Z$242/(Z$238-(Z$236+Z$240)/2)*(((Z228-AA228)+(Z229-AA228))/2)</f>
        <v>#DIV/0!</v>
      </c>
      <c r="AB237" s="128">
        <f t="shared" ref="AB237" si="950">AB229-(AB$225+AB$230)/2</f>
        <v>0</v>
      </c>
      <c r="AC237" s="126" t="s">
        <v>637</v>
      </c>
      <c r="AD237" s="251" t="e">
        <f t="shared" ref="AD237" ca="1" si="951">AC$242/(AC$238-(AC$236+AC$240)/2)*(((AC228-AD228)+(AC229-AD228))/2)</f>
        <v>#DIV/0!</v>
      </c>
      <c r="AE237" s="128">
        <f t="shared" ref="AE237" si="952">AE229-(AE$225+AE$230)/2</f>
        <v>0</v>
      </c>
      <c r="AF237" s="126" t="s">
        <v>637</v>
      </c>
      <c r="AG237" s="251" t="e">
        <f t="shared" ref="AG237" ca="1" si="953">AF$242/(AF$238-(AF$236+AF$240)/2)*(((AF228-AG228)+(AF229-AG228))/2)</f>
        <v>#DIV/0!</v>
      </c>
      <c r="AH237" s="128">
        <f t="shared" ref="AH237" si="954">AH229-(AH$225+AH$230)/2</f>
        <v>0</v>
      </c>
      <c r="AI237" s="126" t="s">
        <v>637</v>
      </c>
      <c r="AJ237" s="251" t="e">
        <f t="shared" ref="AJ237" ca="1" si="955">AI$242/(AI$238-(AI$236+AI$240)/2)*(((AI228-AJ228)+(AI229-AJ228))/2)</f>
        <v>#DIV/0!</v>
      </c>
      <c r="AK237" s="128">
        <f t="shared" ref="AK237" si="956">AK229-(AK$225+AK$230)/2</f>
        <v>0</v>
      </c>
      <c r="AL237" s="126" t="s">
        <v>637</v>
      </c>
      <c r="AM237" s="251" t="e">
        <f t="shared" ref="AM237" ca="1" si="957">AL$242/(AL$238-(AL$236+AL$240)/2)*(((AL228-AM228)+(AL229-AM228))/2)</f>
        <v>#DIV/0!</v>
      </c>
      <c r="AN237" s="128">
        <f t="shared" ref="AN237" si="958">AN229-(AN$225+AN$230)/2</f>
        <v>0</v>
      </c>
      <c r="AO237" s="126" t="s">
        <v>637</v>
      </c>
      <c r="AP237" s="251" t="e">
        <f t="shared" ref="AP237" ca="1" si="959">AO$242/(AO$238-(AO$236+AO$240)/2)*(((AO228-AP228)+(AO229-AP228))/2)</f>
        <v>#DIV/0!</v>
      </c>
      <c r="AQ237" s="128">
        <f t="shared" ref="AQ237" si="960">AQ229-(AQ$225+AQ$230)/2</f>
        <v>0</v>
      </c>
      <c r="AR237" s="126" t="s">
        <v>637</v>
      </c>
      <c r="AS237" s="251" t="e">
        <f t="shared" ref="AS237" ca="1" si="961">AR$242/(AR$238-(AR$236+AR$240)/2)*(((AR228-AS228)+(AR229-AS228))/2)</f>
        <v>#DIV/0!</v>
      </c>
      <c r="AT237" s="128">
        <f t="shared" ref="AT237" si="962">AT229-(AT$225+AT$230)/2</f>
        <v>0</v>
      </c>
      <c r="AU237" s="126" t="s">
        <v>637</v>
      </c>
      <c r="AV237" s="251" t="e">
        <f t="shared" ref="AV237" ca="1" si="963">AU$242/(AU$238-(AU$236+AU$240)/2)*(((AU228-AV228)+(AU229-AV228))/2)</f>
        <v>#DIV/0!</v>
      </c>
      <c r="AW237" s="128">
        <f t="shared" ref="AW237" si="964">AW229-(AW$225+AW$230)/2</f>
        <v>0</v>
      </c>
      <c r="AX237" s="126" t="s">
        <v>637</v>
      </c>
      <c r="AY237" s="251" t="e">
        <f t="shared" ref="AY237" ca="1" si="965">AX$242/(AX$238-(AX$236+AX$240)/2)*(((AX228-AY228)+(AX229-AY228))/2)</f>
        <v>#DIV/0!</v>
      </c>
      <c r="AZ237" s="128">
        <f t="shared" ref="AZ237" si="966">AZ229-(AZ$225+AZ$230)/2</f>
        <v>0</v>
      </c>
      <c r="BA237" s="126" t="s">
        <v>637</v>
      </c>
      <c r="BB237" s="251" t="e">
        <f t="shared" ref="BB237" ca="1" si="967">BA$242/(BA$238-(BA$236+BA$240)/2)*(((BA228-BB228)+(BA229-BB228))/2)</f>
        <v>#DIV/0!</v>
      </c>
      <c r="BC237" s="128">
        <f t="shared" ref="BC237" si="968">BC229-(BC$225+BC$230)/2</f>
        <v>0</v>
      </c>
      <c r="BD237" s="126" t="s">
        <v>637</v>
      </c>
      <c r="BE237" s="251" t="e">
        <f t="shared" ref="BE237" ca="1" si="969">BD$242/(BD$238-(BD$236+BD$240)/2)*(((BD228-BE228)+(BD229-BE228))/2)</f>
        <v>#DIV/0!</v>
      </c>
      <c r="BF237" s="128">
        <f t="shared" ref="BF237" si="970">BF229-(BF$225+BF$230)/2</f>
        <v>0</v>
      </c>
      <c r="BG237" s="126" t="s">
        <v>637</v>
      </c>
      <c r="BH237" s="251" t="e">
        <f t="shared" ref="BH237" ca="1" si="971">BG$242/(BG$238-(BG$236+BG$240)/2)*(((BG228-BH228)+(BG229-BH228))/2)</f>
        <v>#DIV/0!</v>
      </c>
      <c r="BI237" s="128">
        <f t="shared" ref="BI237" si="972">BI229-(BI$225+BI$230)/2</f>
        <v>0</v>
      </c>
      <c r="BJ237" s="126" t="s">
        <v>637</v>
      </c>
      <c r="BK237" s="251" t="e">
        <f t="shared" ref="BK237" ca="1" si="973">BJ$242/(BJ$238-(BJ$236+BJ$240)/2)*(((BJ228-BK228)+(BJ229-BK228))/2)</f>
        <v>#DIV/0!</v>
      </c>
      <c r="BL237" s="128">
        <f t="shared" ref="BL237" si="974">BL229-(BL$225+BL$230)/2</f>
        <v>0</v>
      </c>
      <c r="BM237" s="126" t="s">
        <v>637</v>
      </c>
      <c r="BN237" s="251" t="e">
        <f t="shared" ref="BN237" ca="1" si="975">BM$242/(BM$238-(BM$236+BM$240)/2)*(((BM228-BN228)+(BM229-BN228))/2)</f>
        <v>#DIV/0!</v>
      </c>
      <c r="BO237" s="128">
        <f t="shared" ref="BO237" si="976">BO229-(BO$225+BO$230)/2</f>
        <v>0</v>
      </c>
      <c r="BP237" s="126" t="s">
        <v>637</v>
      </c>
      <c r="BQ237" s="251" t="e">
        <f t="shared" ref="BQ237" ca="1" si="977">BP$242/(BP$238-(BP$236+BP$240)/2)*(((BP228-BQ228)+(BP229-BQ228))/2)</f>
        <v>#DIV/0!</v>
      </c>
      <c r="BR237" s="128">
        <f t="shared" ref="BR237" si="978">BR229-(BR$225+BR$230)/2</f>
        <v>0</v>
      </c>
      <c r="BS237" s="126" t="s">
        <v>637</v>
      </c>
      <c r="BT237" s="251" t="e">
        <f t="shared" ref="BT237" ca="1" si="979">BS$242/(BS$238-(BS$236+BS$240)/2)*(((BS228-BT228)+(BS229-BT228))/2)</f>
        <v>#DIV/0!</v>
      </c>
      <c r="BU237" s="128">
        <f t="shared" ref="BU237" si="980">BU229-(BU$225+BU$230)/2</f>
        <v>0</v>
      </c>
      <c r="BV237" s="126" t="s">
        <v>637</v>
      </c>
      <c r="BW237" s="251" t="e">
        <f t="shared" ref="BW237" ca="1" si="981">BV$242/(BV$238-(BV$236+BV$240)/2)*(((BV228-BW228)+(BV229-BW228))/2)</f>
        <v>#DIV/0!</v>
      </c>
      <c r="BX237" s="128">
        <f t="shared" ref="BX237" si="982">BX229-(BX$225+BX$230)/2</f>
        <v>0</v>
      </c>
      <c r="BY237" s="126" t="s">
        <v>637</v>
      </c>
      <c r="BZ237" s="251" t="e">
        <f t="shared" ref="BZ237" ca="1" si="983">BY$242/(BY$238-(BY$236+BY$240)/2)*(((BY228-BZ228)+(BY229-BZ228))/2)</f>
        <v>#DIV/0!</v>
      </c>
      <c r="CA237" s="128">
        <f t="shared" ref="CA237" si="984">CA229-(CA$225+CA$230)/2</f>
        <v>0</v>
      </c>
      <c r="CB237" s="126" t="s">
        <v>637</v>
      </c>
      <c r="CC237" s="251" t="e">
        <f t="shared" ref="CC237" ca="1" si="985">CB$242/(CB$238-(CB$236+CB$240)/2)*(((CB228-CC228)+(CB229-CC228))/2)</f>
        <v>#DIV/0!</v>
      </c>
      <c r="CD237" s="128">
        <f t="shared" ref="CD237" si="986">CD229-(CD$225+CD$230)/2</f>
        <v>0</v>
      </c>
      <c r="CE237" s="126" t="s">
        <v>637</v>
      </c>
      <c r="CF237" s="251" t="e">
        <f t="shared" ref="CF237" ca="1" si="987">CE$242/(CE$238-(CE$236+CE$240)/2)*(((CE228-CF228)+(CE229-CF228))/2)</f>
        <v>#DIV/0!</v>
      </c>
      <c r="CG237" s="128">
        <f t="shared" ref="CG237" si="988">CG229-(CG$225+CG$230)/2</f>
        <v>0</v>
      </c>
      <c r="CH237" s="126" t="s">
        <v>637</v>
      </c>
      <c r="CI237" s="251" t="e">
        <f t="shared" ref="CI237" ca="1" si="989">CH$242/(CH$238-(CH$236+CH$240)/2)*(((CH228-CI228)+(CH229-CI228))/2)</f>
        <v>#DIV/0!</v>
      </c>
      <c r="CJ237" s="128">
        <f t="shared" ref="CJ237" si="990">CJ229-(CJ$225+CJ$230)/2</f>
        <v>0</v>
      </c>
      <c r="CK237" s="126" t="s">
        <v>637</v>
      </c>
      <c r="CL237" s="251" t="e">
        <f t="shared" ref="CL237" ca="1" si="991">CK$242/(CK$238-(CK$236+CK$240)/2)*(((CK228-CL228)+(CK229-CL228))/2)</f>
        <v>#DIV/0!</v>
      </c>
      <c r="CM237" s="128">
        <f t="shared" ref="CM237" si="992">CM229-(CM$225+CM$230)/2</f>
        <v>0</v>
      </c>
      <c r="CN237" s="126" t="s">
        <v>637</v>
      </c>
      <c r="CO237" s="251" t="e">
        <f t="shared" ref="CO237" ca="1" si="993">CN$242/(CN$238-(CN$236+CN$240)/2)*(((CN228-CO228)+(CN229-CO228))/2)</f>
        <v>#DIV/0!</v>
      </c>
      <c r="CP237" s="128">
        <f t="shared" ref="CP237" si="994">CP229-(CP$225+CP$230)/2</f>
        <v>0</v>
      </c>
      <c r="CQ237" s="126" t="s">
        <v>637</v>
      </c>
      <c r="CR237" s="251" t="e">
        <f t="shared" ref="CR237" ca="1" si="995">CQ$242/(CQ$238-(CQ$236+CQ$240)/2)*(((CQ228-CR228)+(CQ229-CR228))/2)</f>
        <v>#DIV/0!</v>
      </c>
      <c r="CS237" s="128">
        <f t="shared" ref="CS237" si="996">CS229-(CS$225+CS$230)/2</f>
        <v>0</v>
      </c>
      <c r="CT237" s="126" t="s">
        <v>637</v>
      </c>
      <c r="CU237" s="251" t="e">
        <f t="shared" ref="CU237" ca="1" si="997">CT$242/(CT$238-(CT$236+CT$240)/2)*(((CT228-CU228)+(CT229-CU228))/2)</f>
        <v>#DIV/0!</v>
      </c>
      <c r="CV237" s="128">
        <f t="shared" ref="CV237" si="998">CV229-(CV$225+CV$230)/2</f>
        <v>0</v>
      </c>
      <c r="CW237" s="126" t="s">
        <v>637</v>
      </c>
      <c r="CX237" s="251" t="e">
        <f t="shared" ref="CX237" ca="1" si="999">CW$242/(CW$238-(CW$236+CW$240)/2)*(((CW228-CX228)+(CW229-CX228))/2)</f>
        <v>#DIV/0!</v>
      </c>
      <c r="CY237" s="128">
        <f t="shared" ref="CY237" si="1000">CY229-(CY$225+CY$230)/2</f>
        <v>0</v>
      </c>
      <c r="CZ237" s="126" t="s">
        <v>637</v>
      </c>
      <c r="DA237" s="251" t="e">
        <f t="shared" ref="DA237" ca="1" si="1001">CZ$242/(CZ$238-(CZ$236+CZ$240)/2)*(((CZ228-DA228)+(CZ229-DA228))/2)</f>
        <v>#DIV/0!</v>
      </c>
      <c r="DB237" s="128">
        <f t="shared" ref="DB237" si="1002">DB229-(DB$225+DB$230)/2</f>
        <v>0</v>
      </c>
      <c r="DC237" s="126" t="s">
        <v>637</v>
      </c>
      <c r="DD237" s="251" t="e">
        <f t="shared" ref="DD237" ca="1" si="1003">DC$242/(DC$238-(DC$236+DC$240)/2)*(((DC228-DD228)+(DC229-DD228))/2)</f>
        <v>#DIV/0!</v>
      </c>
      <c r="DE237" s="128">
        <f t="shared" ref="DE237" si="1004">DE229-(DE$225+DE$230)/2</f>
        <v>0</v>
      </c>
      <c r="DF237" s="126" t="s">
        <v>637</v>
      </c>
      <c r="DG237" s="251" t="e">
        <f t="shared" ref="DG237" ca="1" si="1005">DF$242/(DF$238-(DF$236+DF$240)/2)*(((DF228-DG228)+(DF229-DG228))/2)</f>
        <v>#DIV/0!</v>
      </c>
      <c r="DH237" s="128">
        <f t="shared" ref="DH237" si="1006">DH229-(DH$225+DH$230)/2</f>
        <v>0</v>
      </c>
      <c r="DI237" s="126" t="s">
        <v>637</v>
      </c>
      <c r="DJ237" s="251" t="e">
        <f t="shared" ref="DJ237" ca="1" si="1007">DI$242/(DI$238-(DI$236+DI$240)/2)*(((DI228-DJ228)+(DI229-DJ228))/2)</f>
        <v>#DIV/0!</v>
      </c>
      <c r="DK237" s="128">
        <f t="shared" ref="DK237" si="1008">DK229-(DK$225+DK$230)/2</f>
        <v>0</v>
      </c>
      <c r="DL237" s="126" t="s">
        <v>637</v>
      </c>
      <c r="DM237" s="251" t="e">
        <f t="shared" ref="DM237" ca="1" si="1009">DL$242/(DL$238-(DL$236+DL$240)/2)*(((DL228-DM228)+(DL229-DM228))/2)</f>
        <v>#DIV/0!</v>
      </c>
      <c r="DN237" s="128">
        <f t="shared" ref="DN237" si="1010">DN229-(DN$225+DN$230)/2</f>
        <v>0</v>
      </c>
      <c r="DO237" s="126" t="s">
        <v>637</v>
      </c>
      <c r="DP237" s="251" t="e">
        <f t="shared" ref="DP237" ca="1" si="1011">DO$242/(DO$238-(DO$236+DO$240)/2)*(((DO228-DP228)+(DO229-DP228))/2)</f>
        <v>#DIV/0!</v>
      </c>
      <c r="DQ237" s="128">
        <f t="shared" ref="DQ237" si="1012">DQ229-(DQ$225+DQ$230)/2</f>
        <v>0</v>
      </c>
      <c r="DR237" s="126" t="s">
        <v>637</v>
      </c>
      <c r="DS237" s="251" t="e">
        <f t="shared" ref="DS237" ca="1" si="1013">DR$242/(DR$238-(DR$236+DR$240)/2)*(((DR228-DS228)+(DR229-DS228))/2)</f>
        <v>#DIV/0!</v>
      </c>
      <c r="DT237" s="128">
        <f t="shared" ref="DT237" si="1014">DT229-(DT$225+DT$230)/2</f>
        <v>0</v>
      </c>
      <c r="DU237" s="126" t="s">
        <v>637</v>
      </c>
      <c r="DV237" s="251" t="e">
        <f t="shared" ref="DV237" ca="1" si="1015">DU$242/(DU$238-(DU$236+DU$240)/2)*(((DU228-DV228)+(DU229-DV228))/2)</f>
        <v>#DIV/0!</v>
      </c>
      <c r="DW237" s="128">
        <f t="shared" ref="DW237" si="1016">DW229-(DW$225+DW$230)/2</f>
        <v>0</v>
      </c>
      <c r="DX237" s="126" t="s">
        <v>637</v>
      </c>
      <c r="DY237" s="251" t="e">
        <f t="shared" ref="DY237" ca="1" si="1017">DX$242/(DX$238-(DX$236+DX$240)/2)*(((DX228-DY228)+(DX229-DY228))/2)</f>
        <v>#DIV/0!</v>
      </c>
      <c r="DZ237" s="128">
        <f t="shared" ref="DZ237" si="1018">DZ229-(DZ$225+DZ$230)/2</f>
        <v>0</v>
      </c>
      <c r="EA237" s="126" t="s">
        <v>637</v>
      </c>
      <c r="EB237" s="251" t="e">
        <f t="shared" ref="EB237" ca="1" si="1019">EA$242/(EA$238-(EA$236+EA$240)/2)*(((EA228-EB228)+(EA229-EB228))/2)</f>
        <v>#DIV/0!</v>
      </c>
      <c r="EC237" s="128">
        <f t="shared" ref="EC237" si="1020">EC229-(EC$225+EC$230)/2</f>
        <v>0</v>
      </c>
      <c r="ED237" s="126" t="s">
        <v>637</v>
      </c>
      <c r="EE237" s="251" t="e">
        <f t="shared" ref="EE237" ca="1" si="1021">ED$242/(ED$238-(ED$236+ED$240)/2)*(((ED228-EE228)+(ED229-EE228))/2)</f>
        <v>#DIV/0!</v>
      </c>
      <c r="EF237" s="128">
        <f t="shared" ref="EF237" si="1022">EF229-(EF$225+EF$230)/2</f>
        <v>0</v>
      </c>
      <c r="EG237" s="126" t="s">
        <v>637</v>
      </c>
      <c r="EH237" s="251" t="e">
        <f t="shared" ref="EH237" ca="1" si="1023">EG$242/(EG$238-(EG$236+EG$240)/2)*(((EG228-EH228)+(EG229-EH228))/2)</f>
        <v>#DIV/0!</v>
      </c>
      <c r="EI237" s="128">
        <f t="shared" ref="EI237" si="1024">EI229-(EI$225+EI$230)/2</f>
        <v>0</v>
      </c>
      <c r="EJ237" s="126" t="s">
        <v>637</v>
      </c>
      <c r="EK237" s="251" t="e">
        <f t="shared" ref="EK237" ca="1" si="1025">EJ$242/(EJ$238-(EJ$236+EJ$240)/2)*(((EJ228-EK228)+(EJ229-EK228))/2)</f>
        <v>#DIV/0!</v>
      </c>
      <c r="EL237" s="128">
        <f t="shared" ref="EL237" si="1026">EL229-(EL$225+EL$230)/2</f>
        <v>0</v>
      </c>
      <c r="EM237" s="126" t="s">
        <v>637</v>
      </c>
      <c r="EN237" s="251" t="e">
        <f t="shared" ref="EN237" ca="1" si="1027">EM$242/(EM$238-(EM$236+EM$240)/2)*(((EM228-EN228)+(EM229-EN228))/2)</f>
        <v>#DIV/0!</v>
      </c>
      <c r="EO237" s="128">
        <f t="shared" ref="EO237" si="1028">EO229-(EO$225+EO$230)/2</f>
        <v>0</v>
      </c>
      <c r="EP237" s="126" t="s">
        <v>637</v>
      </c>
      <c r="EQ237" s="251" t="e">
        <f t="shared" ref="EQ237" ca="1" si="1029">EP$242/(EP$238-(EP$236+EP$240)/2)*(((EP228-EQ228)+(EP229-EQ228))/2)</f>
        <v>#DIV/0!</v>
      </c>
      <c r="ER237" s="128">
        <f t="shared" ref="ER237" si="1030">ER229-(ER$225+ER$230)/2</f>
        <v>0</v>
      </c>
      <c r="ES237" s="126" t="s">
        <v>637</v>
      </c>
      <c r="ET237" s="251" t="e">
        <f t="shared" ref="ET237" ca="1" si="1031">ES$242/(ES$238-(ES$236+ES$240)/2)*(((ES228-ET228)+(ES229-ET228))/2)</f>
        <v>#DIV/0!</v>
      </c>
      <c r="EU237" s="128">
        <f t="shared" ref="EU237" si="1032">EU229-(EU$225+EU$230)/2</f>
        <v>0</v>
      </c>
      <c r="EV237" s="126" t="s">
        <v>637</v>
      </c>
      <c r="EW237" s="251" t="e">
        <f t="shared" ref="EW237" ca="1" si="1033">EV$242/(EV$238-(EV$236+EV$240)/2)*(((EV228-EW228)+(EV229-EW228))/2)</f>
        <v>#DIV/0!</v>
      </c>
      <c r="EX237" s="128">
        <f t="shared" ref="EX237" si="1034">EX229-(EX$225+EX$230)/2</f>
        <v>0</v>
      </c>
      <c r="EY237" s="126" t="s">
        <v>637</v>
      </c>
      <c r="EZ237" s="251" t="e">
        <f t="shared" ref="EZ237" ca="1" si="1035">EY$242/(EY$238-(EY$236+EY$240)/2)*(((EY228-EZ228)+(EY229-EZ228))/2)</f>
        <v>#DIV/0!</v>
      </c>
      <c r="FA237" s="128">
        <f t="shared" ref="FA237" si="1036">FA229-(FA$225+FA$230)/2</f>
        <v>0</v>
      </c>
      <c r="FB237" s="126" t="s">
        <v>637</v>
      </c>
      <c r="FC237" s="251" t="e">
        <f t="shared" ref="FC237" ca="1" si="1037">FB$242/(FB$238-(FB$236+FB$240)/2)*(((FB228-FC228)+(FB229-FC228))/2)</f>
        <v>#DIV/0!</v>
      </c>
      <c r="FD237" s="128">
        <f t="shared" ref="FD237" si="1038">FD229-(FD$225+FD$230)/2</f>
        <v>0</v>
      </c>
      <c r="FE237" s="126" t="s">
        <v>637</v>
      </c>
      <c r="FF237" s="251" t="e">
        <f t="shared" ref="FF237" ca="1" si="1039">FE$242/(FE$238-(FE$236+FE$240)/2)*(((FE228-FF228)+(FE229-FF228))/2)</f>
        <v>#DIV/0!</v>
      </c>
      <c r="FG237" s="128">
        <f t="shared" ref="FG237" si="1040">FG229-(FG$225+FG$230)/2</f>
        <v>0</v>
      </c>
      <c r="FH237" s="126" t="s">
        <v>637</v>
      </c>
      <c r="FI237" s="251" t="e">
        <f t="shared" ref="FI237" ca="1" si="1041">FH$242/(FH$238-(FH$236+FH$240)/2)*(((FH228-FI228)+(FH229-FI228))/2)</f>
        <v>#DIV/0!</v>
      </c>
      <c r="FJ237" s="128">
        <f t="shared" ref="FJ237" si="1042">FJ229-(FJ$225+FJ$230)/2</f>
        <v>0</v>
      </c>
      <c r="FK237" s="126" t="s">
        <v>637</v>
      </c>
      <c r="FL237" s="251" t="e">
        <f t="shared" ref="FL237" ca="1" si="1043">FK$242/(FK$238-(FK$236+FK$240)/2)*(((FK228-FL228)+(FK229-FL228))/2)</f>
        <v>#DIV/0!</v>
      </c>
      <c r="FM237" s="128">
        <f t="shared" ref="FM237" si="1044">FM229-(FM$225+FM$230)/2</f>
        <v>0</v>
      </c>
      <c r="FN237" s="126" t="s">
        <v>637</v>
      </c>
      <c r="FO237" s="251" t="e">
        <f t="shared" ref="FO237" ca="1" si="1045">FN$242/(FN$238-(FN$236+FN$240)/2)*(((FN228-FO228)+(FN229-FO228))/2)</f>
        <v>#DIV/0!</v>
      </c>
      <c r="FP237" s="128">
        <f t="shared" ref="FP237" si="1046">FP229-(FP$225+FP$230)/2</f>
        <v>0</v>
      </c>
      <c r="FQ237" s="126" t="s">
        <v>637</v>
      </c>
      <c r="FR237" s="251" t="e">
        <f t="shared" ref="FR237" ca="1" si="1047">FQ$242/(FQ$238-(FQ$236+FQ$240)/2)*(((FQ228-FR228)+(FQ229-FR228))/2)</f>
        <v>#DIV/0!</v>
      </c>
      <c r="FS237" s="128">
        <f t="shared" ref="FS237" si="1048">FS229-(FS$225+FS$230)/2</f>
        <v>0</v>
      </c>
      <c r="FT237" s="126" t="s">
        <v>637</v>
      </c>
      <c r="FU237" s="251" t="e">
        <f t="shared" ref="FU237" ca="1" si="1049">FT$242/(FT$238-(FT$236+FT$240)/2)*(((FT228-FU228)+(FT229-FU228))/2)</f>
        <v>#DIV/0!</v>
      </c>
      <c r="FV237" s="128">
        <f t="shared" ref="FV237" si="1050">FV229-(FV$225+FV$230)/2</f>
        <v>0</v>
      </c>
      <c r="FW237" s="126" t="s">
        <v>637</v>
      </c>
      <c r="FX237" s="251" t="e">
        <f t="shared" ref="FX237" ca="1" si="1051">FW$242/(FW$238-(FW$236+FW$240)/2)*(((FW228-FX228)+(FW229-FX228))/2)</f>
        <v>#DIV/0!</v>
      </c>
      <c r="FY237" s="128">
        <f t="shared" ref="FY237" si="1052">FY229-(FY$225+FY$230)/2</f>
        <v>0</v>
      </c>
      <c r="FZ237" s="126" t="s">
        <v>637</v>
      </c>
      <c r="GA237" s="251" t="e">
        <f t="shared" ref="GA237" ca="1" si="1053">FZ$242/(FZ$238-(FZ$236+FZ$240)/2)*(((FZ228-GA228)+(FZ229-GA228))/2)</f>
        <v>#DIV/0!</v>
      </c>
      <c r="GB237" s="128">
        <f t="shared" ref="GB237" si="1054">GB229-(GB$225+GB$230)/2</f>
        <v>0</v>
      </c>
      <c r="GC237" s="126" t="s">
        <v>637</v>
      </c>
      <c r="GD237" s="251" t="e">
        <f t="shared" ref="GD237" ca="1" si="1055">GC$242/(GC$238-(GC$236+GC$240)/2)*(((GC228-GD228)+(GC229-GD228))/2)</f>
        <v>#DIV/0!</v>
      </c>
      <c r="GE237" s="128">
        <f t="shared" ref="GE237" si="1056">GE229-(GE$225+GE$230)/2</f>
        <v>0</v>
      </c>
      <c r="GF237" s="126" t="s">
        <v>637</v>
      </c>
      <c r="GG237" s="251" t="e">
        <f t="shared" ref="GG237" ca="1" si="1057">GF$242/(GF$238-(GF$236+GF$240)/2)*(((GF228-GG228)+(GF229-GG228))/2)</f>
        <v>#DIV/0!</v>
      </c>
      <c r="GH237" s="128">
        <f t="shared" ref="GH237" si="1058">GH229-(GH$225+GH$230)/2</f>
        <v>0</v>
      </c>
      <c r="GI237" s="126" t="s">
        <v>637</v>
      </c>
      <c r="GJ237" s="251" t="e">
        <f t="shared" ref="GJ237" ca="1" si="1059">GI$242/(GI$238-(GI$236+GI$240)/2)*(((GI228-GJ228)+(GI229-GJ228))/2)</f>
        <v>#DIV/0!</v>
      </c>
      <c r="GK237" s="128">
        <f t="shared" ref="GK237" si="1060">GK229-(GK$225+GK$230)/2</f>
        <v>0</v>
      </c>
      <c r="GL237" s="126" t="s">
        <v>637</v>
      </c>
      <c r="GM237" s="251" t="e">
        <f t="shared" ref="GM237" ca="1" si="1061">GL$242/(GL$238-(GL$236+GL$240)/2)*(((GL228-GM228)+(GL229-GM228))/2)</f>
        <v>#DIV/0!</v>
      </c>
      <c r="GN237" s="128">
        <f t="shared" ref="GN237" si="1062">GN229-(GN$225+GN$230)/2</f>
        <v>0</v>
      </c>
      <c r="GO237" s="126" t="s">
        <v>637</v>
      </c>
      <c r="GP237" s="251" t="e">
        <f t="shared" ref="GP237" ca="1" si="1063">GO$242/(GO$238-(GO$236+GO$240)/2)*(((GO228-GP228)+(GO229-GP228))/2)</f>
        <v>#DIV/0!</v>
      </c>
      <c r="GQ237" s="128">
        <f t="shared" ref="GQ237" si="1064">GQ229-(GQ$225+GQ$230)/2</f>
        <v>0</v>
      </c>
      <c r="GR237" s="126" t="s">
        <v>637</v>
      </c>
      <c r="GS237" s="251" t="e">
        <f t="shared" ref="GS237" ca="1" si="1065">GR$242/(GR$238-(GR$236+GR$240)/2)*(((GR228-GS228)+(GR229-GS228))/2)</f>
        <v>#DIV/0!</v>
      </c>
      <c r="GT237" s="128">
        <f t="shared" ref="GT237" si="1066">GT229-(GT$225+GT$230)/2</f>
        <v>0</v>
      </c>
      <c r="GU237" s="126" t="s">
        <v>637</v>
      </c>
      <c r="GV237" s="251" t="e">
        <f t="shared" ref="GV237" ca="1" si="1067">GU$242/(GU$238-(GU$236+GU$240)/2)*(((GU228-GV228)+(GU229-GV228))/2)</f>
        <v>#DIV/0!</v>
      </c>
      <c r="GW237" s="128">
        <f t="shared" ref="GW237" si="1068">GW229-(GW$225+GW$230)/2</f>
        <v>0</v>
      </c>
      <c r="GX237" s="126" t="s">
        <v>637</v>
      </c>
      <c r="GY237" s="251" t="e">
        <f t="shared" ref="GY237" ca="1" si="1069">GX$242/(GX$238-(GX$236+GX$240)/2)*(((GX228-GY228)+(GX229-GY228))/2)</f>
        <v>#DIV/0!</v>
      </c>
      <c r="GZ237" s="128">
        <f t="shared" ref="GZ237" si="1070">GZ229-(GZ$225+GZ$230)/2</f>
        <v>0</v>
      </c>
      <c r="HA237" s="126" t="s">
        <v>637</v>
      </c>
      <c r="HB237" s="251" t="e">
        <f t="shared" ref="HB237" ca="1" si="1071">HA$242/(HA$238-(HA$236+HA$240)/2)*(((HA228-HB228)+(HA229-HB228))/2)</f>
        <v>#DIV/0!</v>
      </c>
      <c r="HC237" s="128">
        <f t="shared" ref="HC237" si="1072">HC229-(HC$225+HC$230)/2</f>
        <v>0</v>
      </c>
      <c r="HD237" s="126" t="s">
        <v>637</v>
      </c>
      <c r="HE237" s="251" t="e">
        <f t="shared" ref="HE237" ca="1" si="1073">HD$242/(HD$238-(HD$236+HD$240)/2)*(((HD228-HE228)+(HD229-HE228))/2)</f>
        <v>#DIV/0!</v>
      </c>
      <c r="HF237" s="128">
        <f t="shared" ref="HF237" si="1074">HF229-(HF$225+HF$230)/2</f>
        <v>0</v>
      </c>
      <c r="HG237" s="126" t="s">
        <v>637</v>
      </c>
      <c r="HH237" s="251" t="e">
        <f t="shared" ref="HH237" ca="1" si="1075">HG$242/(HG$238-(HG$236+HG$240)/2)*(((HG228-HH228)+(HG229-HH228))/2)</f>
        <v>#DIV/0!</v>
      </c>
      <c r="HI237" s="128">
        <f t="shared" ref="HI237" si="1076">HI229-(HI$225+HI$230)/2</f>
        <v>0</v>
      </c>
      <c r="HJ237" s="126" t="s">
        <v>637</v>
      </c>
      <c r="HK237" s="251" t="e">
        <f t="shared" ref="HK237" ca="1" si="1077">HJ$242/(HJ$238-(HJ$236+HJ$240)/2)*(((HJ228-HK228)+(HJ229-HK228))/2)</f>
        <v>#DIV/0!</v>
      </c>
      <c r="HL237" s="128">
        <f t="shared" ref="HL237" si="1078">HL229-(HL$225+HL$230)/2</f>
        <v>0</v>
      </c>
      <c r="HM237" s="126" t="s">
        <v>637</v>
      </c>
      <c r="HN237" s="251" t="e">
        <f t="shared" ref="HN237" ca="1" si="1079">HM$242/(HM$238-(HM$236+HM$240)/2)*(((HM228-HN228)+(HM229-HN228))/2)</f>
        <v>#DIV/0!</v>
      </c>
      <c r="HO237" s="128">
        <f t="shared" ref="HO237" si="1080">HO229-(HO$225+HO$230)/2</f>
        <v>0</v>
      </c>
      <c r="HP237" s="126" t="s">
        <v>637</v>
      </c>
      <c r="HQ237" s="251" t="e">
        <f t="shared" ref="HQ237" ca="1" si="1081">HP$242/(HP$238-(HP$236+HP$240)/2)*(((HP228-HQ228)+(HP229-HQ228))/2)</f>
        <v>#DIV/0!</v>
      </c>
      <c r="HR237" s="128">
        <f t="shared" ref="HR237" si="1082">HR229-(HR$225+HR$230)/2</f>
        <v>0</v>
      </c>
      <c r="HS237" s="126" t="s">
        <v>637</v>
      </c>
      <c r="HT237" s="251" t="e">
        <f t="shared" ref="HT237" ca="1" si="1083">HS$242/(HS$238-(HS$236+HS$240)/2)*(((HS228-HT228)+(HS229-HT228))/2)</f>
        <v>#DIV/0!</v>
      </c>
      <c r="HU237" s="128">
        <f t="shared" ref="HU237" si="1084">HU229-(HU$225+HU$230)/2</f>
        <v>0</v>
      </c>
      <c r="HV237" s="126" t="s">
        <v>637</v>
      </c>
      <c r="HW237" s="251" t="e">
        <f t="shared" ref="HW237" ca="1" si="1085">HV$242/(HV$238-(HV$236+HV$240)/2)*(((HV228-HW228)+(HV229-HW228))/2)</f>
        <v>#DIV/0!</v>
      </c>
      <c r="HX237" s="128">
        <f t="shared" ref="HX237" si="1086">HX229-(HX$225+HX$230)/2</f>
        <v>0</v>
      </c>
      <c r="HY237" s="126" t="s">
        <v>637</v>
      </c>
      <c r="HZ237" s="251" t="e">
        <f t="shared" ref="HZ237" ca="1" si="1087">HY$242/(HY$238-(HY$236+HY$240)/2)*(((HY228-HZ228)+(HY229-HZ228))/2)</f>
        <v>#DIV/0!</v>
      </c>
      <c r="IA237" s="128">
        <f t="shared" ref="IA237" si="1088">IA229-(IA$225+IA$230)/2</f>
        <v>0</v>
      </c>
      <c r="IB237" s="126" t="s">
        <v>637</v>
      </c>
      <c r="IC237" s="251" t="e">
        <f t="shared" ref="IC237" ca="1" si="1089">IB$242/(IB$238-(IB$236+IB$240)/2)*(((IB228-IC228)+(IB229-IC228))/2)</f>
        <v>#DIV/0!</v>
      </c>
      <c r="ID237" s="128">
        <f t="shared" ref="ID237" si="1090">ID229-(ID$225+ID$230)/2</f>
        <v>0</v>
      </c>
      <c r="IE237" s="126" t="s">
        <v>637</v>
      </c>
      <c r="IF237" s="251" t="e">
        <f t="shared" ref="IF237" ca="1" si="1091">IE$242/(IE$238-(IE$236+IE$240)/2)*(((IE228-IF228)+(IE229-IF228))/2)</f>
        <v>#DIV/0!</v>
      </c>
      <c r="IG237" s="128">
        <f t="shared" ref="IG237" si="1092">IG229-(IG$225+IG$230)/2</f>
        <v>0</v>
      </c>
      <c r="IH237" s="126" t="s">
        <v>637</v>
      </c>
      <c r="II237" s="251" t="e">
        <f t="shared" ref="II237" ca="1" si="1093">IH$242/(IH$238-(IH$236+IH$240)/2)*(((IH228-II228)+(IH229-II228))/2)</f>
        <v>#DIV/0!</v>
      </c>
      <c r="IJ237" s="128">
        <f t="shared" ref="IJ237" si="1094">IJ229-(IJ$225+IJ$230)/2</f>
        <v>0</v>
      </c>
      <c r="IK237" s="126" t="s">
        <v>637</v>
      </c>
      <c r="IL237" s="251" t="e">
        <f t="shared" ref="IL237" ca="1" si="1095">IK$242/(IK$238-(IK$236+IK$240)/2)*(((IK228-IL228)+(IK229-IL228))/2)</f>
        <v>#DIV/0!</v>
      </c>
      <c r="IM237" s="128">
        <f t="shared" ref="IM237" si="1096">IM229-(IM$225+IM$230)/2</f>
        <v>0</v>
      </c>
      <c r="IN237" s="126" t="s">
        <v>637</v>
      </c>
      <c r="IO237" s="251" t="e">
        <f t="shared" ref="IO237" ca="1" si="1097">IN$242/(IN$238-(IN$236+IN$240)/2)*(((IN228-IO228)+(IN229-IO228))/2)</f>
        <v>#DIV/0!</v>
      </c>
      <c r="IP237" s="128">
        <f t="shared" ref="IP237" si="1098">IP229-(IP$225+IP$230)/2</f>
        <v>0</v>
      </c>
      <c r="IQ237" s="126" t="s">
        <v>637</v>
      </c>
      <c r="IR237" s="251" t="e">
        <f t="shared" ref="IR237" ca="1" si="1099">IQ$242/(IQ$238-(IQ$236+IQ$240)/2)*(((IQ228-IR228)+(IQ229-IR228))/2)</f>
        <v>#DIV/0!</v>
      </c>
      <c r="IS237" s="128">
        <f t="shared" ref="IS237" si="1100">IS229-(IS$225+IS$230)/2</f>
        <v>0</v>
      </c>
      <c r="IT237" s="126" t="s">
        <v>637</v>
      </c>
      <c r="IU237" s="251" t="e">
        <f t="shared" ref="IU237" ca="1" si="1101">IT$242/(IT$238-(IT$236+IT$240)/2)*(((IT228-IU228)+(IT229-IU228))/2)</f>
        <v>#DIV/0!</v>
      </c>
      <c r="IV237" s="128">
        <f t="shared" ref="IV237" si="1102">IV229-(IV$225+IV$230)/2</f>
        <v>0</v>
      </c>
      <c r="IW237" s="126" t="s">
        <v>637</v>
      </c>
      <c r="IX237" s="251" t="e">
        <f t="shared" ref="IX237" ca="1" si="1103">IW$242/(IW$238-(IW$236+IW$240)/2)*(((IW228-IX228)+(IW229-IX228))/2)</f>
        <v>#DIV/0!</v>
      </c>
      <c r="IY237" s="128">
        <f t="shared" ref="IY237" si="1104">IY229-(IY$225+IY$230)/2</f>
        <v>0</v>
      </c>
      <c r="IZ237" s="126" t="s">
        <v>637</v>
      </c>
      <c r="JA237" s="251" t="e">
        <f t="shared" ref="JA237" ca="1" si="1105">IZ$242/(IZ$238-(IZ$236+IZ$240)/2)*(((IZ228-JA228)+(IZ229-JA228))/2)</f>
        <v>#DIV/0!</v>
      </c>
      <c r="JB237" s="128">
        <f t="shared" ref="JB237" si="1106">JB229-(JB$225+JB$230)/2</f>
        <v>0</v>
      </c>
      <c r="JC237" s="126" t="s">
        <v>637</v>
      </c>
      <c r="JD237" s="251" t="e">
        <f t="shared" ref="JD237" ca="1" si="1107">JC$242/(JC$238-(JC$236+JC$240)/2)*(((JC228-JD228)+(JC229-JD228))/2)</f>
        <v>#DIV/0!</v>
      </c>
      <c r="JE237" s="128">
        <f t="shared" ref="JE237" si="1108">JE229-(JE$225+JE$230)/2</f>
        <v>0</v>
      </c>
      <c r="JF237" s="126" t="s">
        <v>637</v>
      </c>
      <c r="JG237" s="251" t="e">
        <f t="shared" ref="JG237" ca="1" si="1109">JF$242/(JF$238-(JF$236+JF$240)/2)*(((JF228-JG228)+(JF229-JG228))/2)</f>
        <v>#DIV/0!</v>
      </c>
      <c r="JH237" s="128">
        <f t="shared" ref="JH237" si="1110">JH229-(JH$225+JH$230)/2</f>
        <v>0</v>
      </c>
      <c r="JI237" s="126" t="s">
        <v>637</v>
      </c>
      <c r="JJ237" s="251" t="e">
        <f t="shared" ref="JJ237" ca="1" si="1111">JI$242/(JI$238-(JI$236+JI$240)/2)*(((JI228-JJ228)+(JI229-JJ228))/2)</f>
        <v>#DIV/0!</v>
      </c>
      <c r="JK237" s="128">
        <f t="shared" ref="JK237" si="1112">JK229-(JK$225+JK$230)/2</f>
        <v>0</v>
      </c>
      <c r="JL237" s="126" t="s">
        <v>637</v>
      </c>
      <c r="JM237" s="251" t="e">
        <f t="shared" ref="JM237" ca="1" si="1113">JL$242/(JL$238-(JL$236+JL$240)/2)*(((JL228-JM228)+(JL229-JM228))/2)</f>
        <v>#DIV/0!</v>
      </c>
      <c r="JN237" s="128">
        <f t="shared" ref="JN237" si="1114">JN229-(JN$225+JN$230)/2</f>
        <v>0</v>
      </c>
      <c r="JO237" s="126" t="s">
        <v>637</v>
      </c>
      <c r="JP237" s="251" t="e">
        <f t="shared" ref="JP237" ca="1" si="1115">JO$242/(JO$238-(JO$236+JO$240)/2)*(((JO228-JP228)+(JO229-JP228))/2)</f>
        <v>#DIV/0!</v>
      </c>
      <c r="JQ237" s="128">
        <f t="shared" ref="JQ237" si="1116">JQ229-(JQ$225+JQ$230)/2</f>
        <v>0</v>
      </c>
      <c r="JR237" s="126" t="s">
        <v>637</v>
      </c>
      <c r="JS237" s="251" t="e">
        <f t="shared" ref="JS237" ca="1" si="1117">JR$242/(JR$238-(JR$236+JR$240)/2)*(((JR228-JS228)+(JR229-JS228))/2)</f>
        <v>#DIV/0!</v>
      </c>
      <c r="JT237" s="128">
        <f t="shared" ref="JT237" si="1118">JT229-(JT$225+JT$230)/2</f>
        <v>0</v>
      </c>
      <c r="JU237" s="126" t="s">
        <v>637</v>
      </c>
      <c r="JV237" s="251" t="e">
        <f t="shared" ref="JV237" ca="1" si="1119">JU$242/(JU$238-(JU$236+JU$240)/2)*(((JU228-JV228)+(JU229-JV228))/2)</f>
        <v>#DIV/0!</v>
      </c>
      <c r="JW237" s="128">
        <f t="shared" ref="JW237" si="1120">JW229-(JW$225+JW$230)/2</f>
        <v>0</v>
      </c>
      <c r="JX237" s="126" t="s">
        <v>637</v>
      </c>
      <c r="JY237" s="251" t="e">
        <f t="shared" ref="JY237" ca="1" si="1121">JX$242/(JX$238-(JX$236+JX$240)/2)*(((JX228-JY228)+(JX229-JY228))/2)</f>
        <v>#DIV/0!</v>
      </c>
      <c r="JZ237" s="128">
        <f t="shared" ref="JZ237" si="1122">JZ229-(JZ$225+JZ$230)/2</f>
        <v>0</v>
      </c>
      <c r="KA237" s="126" t="s">
        <v>637</v>
      </c>
      <c r="KB237" s="251" t="e">
        <f t="shared" ref="KB237" ca="1" si="1123">KA$242/(KA$238-(KA$236+KA$240)/2)*(((KA228-KB228)+(KA229-KB228))/2)</f>
        <v>#DIV/0!</v>
      </c>
      <c r="KC237" s="128">
        <f t="shared" ref="KC237" si="1124">KC229-(KC$225+KC$230)/2</f>
        <v>0</v>
      </c>
      <c r="KD237" s="126" t="s">
        <v>637</v>
      </c>
      <c r="KE237" s="251" t="e">
        <f t="shared" ref="KE237" ca="1" si="1125">KD$242/(KD$238-(KD$236+KD$240)/2)*(((KD228-KE228)+(KD229-KE228))/2)</f>
        <v>#DIV/0!</v>
      </c>
      <c r="KF237" s="128">
        <f t="shared" ref="KF237" si="1126">KF229-(KF$225+KF$230)/2</f>
        <v>0</v>
      </c>
      <c r="KG237" s="126" t="s">
        <v>637</v>
      </c>
      <c r="KH237" s="251" t="e">
        <f t="shared" ref="KH237" ca="1" si="1127">KG$242/(KG$238-(KG$236+KG$240)/2)*(((KG228-KH228)+(KG229-KH228))/2)</f>
        <v>#DIV/0!</v>
      </c>
      <c r="KI237" s="128">
        <f t="shared" ref="KI237" si="1128">KI229-(KI$225+KI$230)/2</f>
        <v>0</v>
      </c>
      <c r="KJ237" s="126" t="s">
        <v>637</v>
      </c>
      <c r="KK237" s="251" t="e">
        <f t="shared" ref="KK237" ca="1" si="1129">KJ$242/(KJ$238-(KJ$236+KJ$240)/2)*(((KJ228-KK228)+(KJ229-KK228))/2)</f>
        <v>#DIV/0!</v>
      </c>
      <c r="KL237" s="128">
        <f t="shared" ref="KL237" si="1130">KL229-(KL$225+KL$230)/2</f>
        <v>0</v>
      </c>
      <c r="KM237" s="126" t="s">
        <v>637</v>
      </c>
      <c r="KN237" s="251" t="e">
        <f t="shared" ref="KN237" ca="1" si="1131">KM$242/(KM$238-(KM$236+KM$240)/2)*(((KM228-KN228)+(KM229-KN228))/2)</f>
        <v>#DIV/0!</v>
      </c>
      <c r="KO237" s="128">
        <f t="shared" si="441"/>
        <v>0</v>
      </c>
    </row>
    <row r="238" spans="2:301" ht="18" customHeight="1">
      <c r="B238" s="82">
        <f>C230</f>
        <v>0</v>
      </c>
      <c r="C238" s="251" t="e">
        <f ca="1">B$242/(B$238-(B$236+B$240)/2)*(((B229-C229)+(B230-C229))/2)</f>
        <v>#DIV/0!</v>
      </c>
      <c r="D238" s="128"/>
      <c r="E238" s="82">
        <f t="shared" ref="E238" si="1132">F230</f>
        <v>0</v>
      </c>
      <c r="F238" s="251" t="e">
        <f t="shared" ref="F238" ca="1" si="1133">E$242/(E$238-(E$236+E$240)/2)*(((E229-F229)+(E230-F229))/2)</f>
        <v>#DIV/0!</v>
      </c>
      <c r="G238" s="128"/>
      <c r="H238" s="82">
        <f t="shared" ref="H238" si="1134">I230</f>
        <v>0</v>
      </c>
      <c r="I238" s="251" t="e">
        <f t="shared" ref="I238" ca="1" si="1135">H$242/(H$238-(H$236+H$240)/2)*(((H229-I229)+(H230-I229))/2)</f>
        <v>#DIV/0!</v>
      </c>
      <c r="J238" s="128"/>
      <c r="K238" s="82">
        <f t="shared" ref="K238" si="1136">L230</f>
        <v>0</v>
      </c>
      <c r="L238" s="251" t="e">
        <f t="shared" ref="L238" ca="1" si="1137">K$242/(K$238-(K$236+K$240)/2)*(((K229-L229)+(K230-L229))/2)</f>
        <v>#DIV/0!</v>
      </c>
      <c r="M238" s="128"/>
      <c r="N238" s="82">
        <f t="shared" ref="N238" si="1138">O230</f>
        <v>0</v>
      </c>
      <c r="O238" s="251" t="e">
        <f t="shared" ref="O238" ca="1" si="1139">N$242/(N$238-(N$236+N$240)/2)*(((N229-O229)+(N230-O229))/2)</f>
        <v>#DIV/0!</v>
      </c>
      <c r="P238" s="128"/>
      <c r="Q238" s="82">
        <f t="shared" ref="Q238" si="1140">R230</f>
        <v>0</v>
      </c>
      <c r="R238" s="251" t="e">
        <f t="shared" ref="R238" ca="1" si="1141">Q$242/(Q$238-(Q$236+Q$240)/2)*(((Q229-R229)+(Q230-R229))/2)</f>
        <v>#DIV/0!</v>
      </c>
      <c r="S238" s="128"/>
      <c r="T238" s="82">
        <f t="shared" ref="T238" si="1142">U230</f>
        <v>0</v>
      </c>
      <c r="U238" s="251" t="e">
        <f t="shared" ref="U238" ca="1" si="1143">T$242/(T$238-(T$236+T$240)/2)*(((T229-U229)+(T230-U229))/2)</f>
        <v>#DIV/0!</v>
      </c>
      <c r="V238" s="128"/>
      <c r="W238" s="82">
        <f t="shared" ref="W238" si="1144">X230</f>
        <v>0</v>
      </c>
      <c r="X238" s="251" t="e">
        <f t="shared" ref="X238" ca="1" si="1145">W$242/(W$238-(W$236+W$240)/2)*(((W229-X229)+(W230-X229))/2)</f>
        <v>#DIV/0!</v>
      </c>
      <c r="Y238" s="128"/>
      <c r="Z238" s="82">
        <f t="shared" ref="Z238" si="1146">AA230</f>
        <v>0</v>
      </c>
      <c r="AA238" s="251" t="e">
        <f t="shared" ref="AA238" ca="1" si="1147">Z$242/(Z$238-(Z$236+Z$240)/2)*(((Z229-AA229)+(Z230-AA229))/2)</f>
        <v>#DIV/0!</v>
      </c>
      <c r="AB238" s="128"/>
      <c r="AC238" s="82">
        <f t="shared" ref="AC238" si="1148">AD230</f>
        <v>0</v>
      </c>
      <c r="AD238" s="251" t="e">
        <f t="shared" ref="AD238" ca="1" si="1149">AC$242/(AC$238-(AC$236+AC$240)/2)*(((AC229-AD229)+(AC230-AD229))/2)</f>
        <v>#DIV/0!</v>
      </c>
      <c r="AE238" s="128"/>
      <c r="AF238" s="82">
        <f t="shared" ref="AF238" si="1150">AG230</f>
        <v>0</v>
      </c>
      <c r="AG238" s="251" t="e">
        <f t="shared" ref="AG238" ca="1" si="1151">AF$242/(AF$238-(AF$236+AF$240)/2)*(((AF229-AG229)+(AF230-AG229))/2)</f>
        <v>#DIV/0!</v>
      </c>
      <c r="AH238" s="128"/>
      <c r="AI238" s="82">
        <f t="shared" ref="AI238" si="1152">AJ230</f>
        <v>0</v>
      </c>
      <c r="AJ238" s="251" t="e">
        <f t="shared" ref="AJ238" ca="1" si="1153">AI$242/(AI$238-(AI$236+AI$240)/2)*(((AI229-AJ229)+(AI230-AJ229))/2)</f>
        <v>#DIV/0!</v>
      </c>
      <c r="AK238" s="128"/>
      <c r="AL238" s="82">
        <f t="shared" ref="AL238" si="1154">AM230</f>
        <v>0</v>
      </c>
      <c r="AM238" s="251" t="e">
        <f t="shared" ref="AM238" ca="1" si="1155">AL$242/(AL$238-(AL$236+AL$240)/2)*(((AL229-AM229)+(AL230-AM229))/2)</f>
        <v>#DIV/0!</v>
      </c>
      <c r="AN238" s="128"/>
      <c r="AO238" s="82">
        <f t="shared" ref="AO238" si="1156">AP230</f>
        <v>0</v>
      </c>
      <c r="AP238" s="251" t="e">
        <f t="shared" ref="AP238" ca="1" si="1157">AO$242/(AO$238-(AO$236+AO$240)/2)*(((AO229-AP229)+(AO230-AP229))/2)</f>
        <v>#DIV/0!</v>
      </c>
      <c r="AQ238" s="128"/>
      <c r="AR238" s="82">
        <f t="shared" ref="AR238" si="1158">AS230</f>
        <v>0</v>
      </c>
      <c r="AS238" s="251" t="e">
        <f t="shared" ref="AS238" ca="1" si="1159">AR$242/(AR$238-(AR$236+AR$240)/2)*(((AR229-AS229)+(AR230-AS229))/2)</f>
        <v>#DIV/0!</v>
      </c>
      <c r="AT238" s="128"/>
      <c r="AU238" s="82">
        <f t="shared" ref="AU238" si="1160">AV230</f>
        <v>0</v>
      </c>
      <c r="AV238" s="251" t="e">
        <f t="shared" ref="AV238" ca="1" si="1161">AU$242/(AU$238-(AU$236+AU$240)/2)*(((AU229-AV229)+(AU230-AV229))/2)</f>
        <v>#DIV/0!</v>
      </c>
      <c r="AW238" s="128"/>
      <c r="AX238" s="82">
        <f t="shared" ref="AX238" si="1162">AY230</f>
        <v>0</v>
      </c>
      <c r="AY238" s="251" t="e">
        <f t="shared" ref="AY238" ca="1" si="1163">AX$242/(AX$238-(AX$236+AX$240)/2)*(((AX229-AY229)+(AX230-AY229))/2)</f>
        <v>#DIV/0!</v>
      </c>
      <c r="AZ238" s="128"/>
      <c r="BA238" s="82">
        <f t="shared" ref="BA238" si="1164">BB230</f>
        <v>0</v>
      </c>
      <c r="BB238" s="251" t="e">
        <f t="shared" ref="BB238" ca="1" si="1165">BA$242/(BA$238-(BA$236+BA$240)/2)*(((BA229-BB229)+(BA230-BB229))/2)</f>
        <v>#DIV/0!</v>
      </c>
      <c r="BC238" s="128"/>
      <c r="BD238" s="82">
        <f t="shared" ref="BD238" si="1166">BE230</f>
        <v>0</v>
      </c>
      <c r="BE238" s="251" t="e">
        <f t="shared" ref="BE238" ca="1" si="1167">BD$242/(BD$238-(BD$236+BD$240)/2)*(((BD229-BE229)+(BD230-BE229))/2)</f>
        <v>#DIV/0!</v>
      </c>
      <c r="BF238" s="128"/>
      <c r="BG238" s="82">
        <f t="shared" ref="BG238" si="1168">BH230</f>
        <v>0</v>
      </c>
      <c r="BH238" s="251" t="e">
        <f t="shared" ref="BH238" ca="1" si="1169">BG$242/(BG$238-(BG$236+BG$240)/2)*(((BG229-BH229)+(BG230-BH229))/2)</f>
        <v>#DIV/0!</v>
      </c>
      <c r="BI238" s="128"/>
      <c r="BJ238" s="82">
        <f t="shared" ref="BJ238" si="1170">BK230</f>
        <v>0</v>
      </c>
      <c r="BK238" s="251" t="e">
        <f t="shared" ref="BK238" ca="1" si="1171">BJ$242/(BJ$238-(BJ$236+BJ$240)/2)*(((BJ229-BK229)+(BJ230-BK229))/2)</f>
        <v>#DIV/0!</v>
      </c>
      <c r="BL238" s="128"/>
      <c r="BM238" s="82">
        <f t="shared" ref="BM238" si="1172">BN230</f>
        <v>0</v>
      </c>
      <c r="BN238" s="251" t="e">
        <f t="shared" ref="BN238" ca="1" si="1173">BM$242/(BM$238-(BM$236+BM$240)/2)*(((BM229-BN229)+(BM230-BN229))/2)</f>
        <v>#DIV/0!</v>
      </c>
      <c r="BO238" s="128"/>
      <c r="BP238" s="82">
        <f t="shared" ref="BP238" si="1174">BQ230</f>
        <v>0</v>
      </c>
      <c r="BQ238" s="251" t="e">
        <f t="shared" ref="BQ238" ca="1" si="1175">BP$242/(BP$238-(BP$236+BP$240)/2)*(((BP229-BQ229)+(BP230-BQ229))/2)</f>
        <v>#DIV/0!</v>
      </c>
      <c r="BR238" s="128"/>
      <c r="BS238" s="82">
        <f t="shared" ref="BS238" si="1176">BT230</f>
        <v>0</v>
      </c>
      <c r="BT238" s="251" t="e">
        <f t="shared" ref="BT238" ca="1" si="1177">BS$242/(BS$238-(BS$236+BS$240)/2)*(((BS229-BT229)+(BS230-BT229))/2)</f>
        <v>#DIV/0!</v>
      </c>
      <c r="BU238" s="128"/>
      <c r="BV238" s="82">
        <f t="shared" ref="BV238" si="1178">BW230</f>
        <v>0</v>
      </c>
      <c r="BW238" s="251" t="e">
        <f t="shared" ref="BW238" ca="1" si="1179">BV$242/(BV$238-(BV$236+BV$240)/2)*(((BV229-BW229)+(BV230-BW229))/2)</f>
        <v>#DIV/0!</v>
      </c>
      <c r="BX238" s="128"/>
      <c r="BY238" s="82">
        <f t="shared" ref="BY238" si="1180">BZ230</f>
        <v>0</v>
      </c>
      <c r="BZ238" s="251" t="e">
        <f t="shared" ref="BZ238" ca="1" si="1181">BY$242/(BY$238-(BY$236+BY$240)/2)*(((BY229-BZ229)+(BY230-BZ229))/2)</f>
        <v>#DIV/0!</v>
      </c>
      <c r="CA238" s="128"/>
      <c r="CB238" s="82">
        <f t="shared" ref="CB238" si="1182">CC230</f>
        <v>0</v>
      </c>
      <c r="CC238" s="251" t="e">
        <f t="shared" ref="CC238" ca="1" si="1183">CB$242/(CB$238-(CB$236+CB$240)/2)*(((CB229-CC229)+(CB230-CC229))/2)</f>
        <v>#DIV/0!</v>
      </c>
      <c r="CD238" s="128"/>
      <c r="CE238" s="82">
        <f t="shared" ref="CE238" si="1184">CF230</f>
        <v>0</v>
      </c>
      <c r="CF238" s="251" t="e">
        <f t="shared" ref="CF238" ca="1" si="1185">CE$242/(CE$238-(CE$236+CE$240)/2)*(((CE229-CF229)+(CE230-CF229))/2)</f>
        <v>#DIV/0!</v>
      </c>
      <c r="CG238" s="128"/>
      <c r="CH238" s="82">
        <f t="shared" ref="CH238" si="1186">CI230</f>
        <v>0</v>
      </c>
      <c r="CI238" s="251" t="e">
        <f t="shared" ref="CI238" ca="1" si="1187">CH$242/(CH$238-(CH$236+CH$240)/2)*(((CH229-CI229)+(CH230-CI229))/2)</f>
        <v>#DIV/0!</v>
      </c>
      <c r="CJ238" s="128"/>
      <c r="CK238" s="82">
        <f t="shared" ref="CK238" si="1188">CL230</f>
        <v>0</v>
      </c>
      <c r="CL238" s="251" t="e">
        <f t="shared" ref="CL238" ca="1" si="1189">CK$242/(CK$238-(CK$236+CK$240)/2)*(((CK229-CL229)+(CK230-CL229))/2)</f>
        <v>#DIV/0!</v>
      </c>
      <c r="CM238" s="128"/>
      <c r="CN238" s="82">
        <f t="shared" ref="CN238" si="1190">CO230</f>
        <v>0</v>
      </c>
      <c r="CO238" s="251" t="e">
        <f t="shared" ref="CO238" ca="1" si="1191">CN$242/(CN$238-(CN$236+CN$240)/2)*(((CN229-CO229)+(CN230-CO229))/2)</f>
        <v>#DIV/0!</v>
      </c>
      <c r="CP238" s="128"/>
      <c r="CQ238" s="82">
        <f t="shared" ref="CQ238" si="1192">CR230</f>
        <v>0</v>
      </c>
      <c r="CR238" s="251" t="e">
        <f t="shared" ref="CR238" ca="1" si="1193">CQ$242/(CQ$238-(CQ$236+CQ$240)/2)*(((CQ229-CR229)+(CQ230-CR229))/2)</f>
        <v>#DIV/0!</v>
      </c>
      <c r="CS238" s="128"/>
      <c r="CT238" s="82">
        <f t="shared" ref="CT238" si="1194">CU230</f>
        <v>0</v>
      </c>
      <c r="CU238" s="251" t="e">
        <f t="shared" ref="CU238" ca="1" si="1195">CT$242/(CT$238-(CT$236+CT$240)/2)*(((CT229-CU229)+(CT230-CU229))/2)</f>
        <v>#DIV/0!</v>
      </c>
      <c r="CV238" s="128"/>
      <c r="CW238" s="82">
        <f t="shared" ref="CW238" si="1196">CX230</f>
        <v>0</v>
      </c>
      <c r="CX238" s="251" t="e">
        <f t="shared" ref="CX238" ca="1" si="1197">CW$242/(CW$238-(CW$236+CW$240)/2)*(((CW229-CX229)+(CW230-CX229))/2)</f>
        <v>#DIV/0!</v>
      </c>
      <c r="CY238" s="128"/>
      <c r="CZ238" s="82">
        <f t="shared" ref="CZ238" si="1198">DA230</f>
        <v>0</v>
      </c>
      <c r="DA238" s="251" t="e">
        <f t="shared" ref="DA238" ca="1" si="1199">CZ$242/(CZ$238-(CZ$236+CZ$240)/2)*(((CZ229-DA229)+(CZ230-DA229))/2)</f>
        <v>#DIV/0!</v>
      </c>
      <c r="DB238" s="128"/>
      <c r="DC238" s="82">
        <f t="shared" ref="DC238" si="1200">DD230</f>
        <v>0</v>
      </c>
      <c r="DD238" s="251" t="e">
        <f t="shared" ref="DD238" ca="1" si="1201">DC$242/(DC$238-(DC$236+DC$240)/2)*(((DC229-DD229)+(DC230-DD229))/2)</f>
        <v>#DIV/0!</v>
      </c>
      <c r="DE238" s="128"/>
      <c r="DF238" s="82">
        <f t="shared" ref="DF238" si="1202">DG230</f>
        <v>0</v>
      </c>
      <c r="DG238" s="251" t="e">
        <f t="shared" ref="DG238" ca="1" si="1203">DF$242/(DF$238-(DF$236+DF$240)/2)*(((DF229-DG229)+(DF230-DG229))/2)</f>
        <v>#DIV/0!</v>
      </c>
      <c r="DH238" s="128"/>
      <c r="DI238" s="82">
        <f t="shared" ref="DI238" si="1204">DJ230</f>
        <v>0</v>
      </c>
      <c r="DJ238" s="251" t="e">
        <f t="shared" ref="DJ238" ca="1" si="1205">DI$242/(DI$238-(DI$236+DI$240)/2)*(((DI229-DJ229)+(DI230-DJ229))/2)</f>
        <v>#DIV/0!</v>
      </c>
      <c r="DK238" s="128"/>
      <c r="DL238" s="82">
        <f t="shared" ref="DL238" si="1206">DM230</f>
        <v>0</v>
      </c>
      <c r="DM238" s="251" t="e">
        <f t="shared" ref="DM238" ca="1" si="1207">DL$242/(DL$238-(DL$236+DL$240)/2)*(((DL229-DM229)+(DL230-DM229))/2)</f>
        <v>#DIV/0!</v>
      </c>
      <c r="DN238" s="128"/>
      <c r="DO238" s="82">
        <f t="shared" ref="DO238" si="1208">DP230</f>
        <v>0</v>
      </c>
      <c r="DP238" s="251" t="e">
        <f t="shared" ref="DP238" ca="1" si="1209">DO$242/(DO$238-(DO$236+DO$240)/2)*(((DO229-DP229)+(DO230-DP229))/2)</f>
        <v>#DIV/0!</v>
      </c>
      <c r="DQ238" s="128"/>
      <c r="DR238" s="82">
        <f t="shared" ref="DR238" si="1210">DS230</f>
        <v>0</v>
      </c>
      <c r="DS238" s="251" t="e">
        <f t="shared" ref="DS238" ca="1" si="1211">DR$242/(DR$238-(DR$236+DR$240)/2)*(((DR229-DS229)+(DR230-DS229))/2)</f>
        <v>#DIV/0!</v>
      </c>
      <c r="DT238" s="128"/>
      <c r="DU238" s="82">
        <f t="shared" ref="DU238" si="1212">DV230</f>
        <v>0</v>
      </c>
      <c r="DV238" s="251" t="e">
        <f t="shared" ref="DV238" ca="1" si="1213">DU$242/(DU$238-(DU$236+DU$240)/2)*(((DU229-DV229)+(DU230-DV229))/2)</f>
        <v>#DIV/0!</v>
      </c>
      <c r="DW238" s="128"/>
      <c r="DX238" s="82">
        <f t="shared" ref="DX238" si="1214">DY230</f>
        <v>0</v>
      </c>
      <c r="DY238" s="251" t="e">
        <f t="shared" ref="DY238" ca="1" si="1215">DX$242/(DX$238-(DX$236+DX$240)/2)*(((DX229-DY229)+(DX230-DY229))/2)</f>
        <v>#DIV/0!</v>
      </c>
      <c r="DZ238" s="128"/>
      <c r="EA238" s="82">
        <f t="shared" ref="EA238" si="1216">EB230</f>
        <v>0</v>
      </c>
      <c r="EB238" s="251" t="e">
        <f t="shared" ref="EB238" ca="1" si="1217">EA$242/(EA$238-(EA$236+EA$240)/2)*(((EA229-EB229)+(EA230-EB229))/2)</f>
        <v>#DIV/0!</v>
      </c>
      <c r="EC238" s="128"/>
      <c r="ED238" s="82">
        <f t="shared" ref="ED238" si="1218">EE230</f>
        <v>0</v>
      </c>
      <c r="EE238" s="251" t="e">
        <f t="shared" ref="EE238" ca="1" si="1219">ED$242/(ED$238-(ED$236+ED$240)/2)*(((ED229-EE229)+(ED230-EE229))/2)</f>
        <v>#DIV/0!</v>
      </c>
      <c r="EF238" s="128"/>
      <c r="EG238" s="82">
        <f t="shared" ref="EG238" si="1220">EH230</f>
        <v>0</v>
      </c>
      <c r="EH238" s="251" t="e">
        <f t="shared" ref="EH238" ca="1" si="1221">EG$242/(EG$238-(EG$236+EG$240)/2)*(((EG229-EH229)+(EG230-EH229))/2)</f>
        <v>#DIV/0!</v>
      </c>
      <c r="EI238" s="128"/>
      <c r="EJ238" s="82">
        <f t="shared" ref="EJ238" si="1222">EK230</f>
        <v>0</v>
      </c>
      <c r="EK238" s="251" t="e">
        <f t="shared" ref="EK238" ca="1" si="1223">EJ$242/(EJ$238-(EJ$236+EJ$240)/2)*(((EJ229-EK229)+(EJ230-EK229))/2)</f>
        <v>#DIV/0!</v>
      </c>
      <c r="EL238" s="128"/>
      <c r="EM238" s="82">
        <f t="shared" ref="EM238" si="1224">EN230</f>
        <v>0</v>
      </c>
      <c r="EN238" s="251" t="e">
        <f t="shared" ref="EN238" ca="1" si="1225">EM$242/(EM$238-(EM$236+EM$240)/2)*(((EM229-EN229)+(EM230-EN229))/2)</f>
        <v>#DIV/0!</v>
      </c>
      <c r="EO238" s="128"/>
      <c r="EP238" s="82">
        <f t="shared" ref="EP238" si="1226">EQ230</f>
        <v>0</v>
      </c>
      <c r="EQ238" s="251" t="e">
        <f t="shared" ref="EQ238" ca="1" si="1227">EP$242/(EP$238-(EP$236+EP$240)/2)*(((EP229-EQ229)+(EP230-EQ229))/2)</f>
        <v>#DIV/0!</v>
      </c>
      <c r="ER238" s="128"/>
      <c r="ES238" s="82">
        <f t="shared" ref="ES238" si="1228">ET230</f>
        <v>0</v>
      </c>
      <c r="ET238" s="251" t="e">
        <f t="shared" ref="ET238" ca="1" si="1229">ES$242/(ES$238-(ES$236+ES$240)/2)*(((ES229-ET229)+(ES230-ET229))/2)</f>
        <v>#DIV/0!</v>
      </c>
      <c r="EU238" s="128"/>
      <c r="EV238" s="82">
        <f t="shared" ref="EV238" si="1230">EW230</f>
        <v>0</v>
      </c>
      <c r="EW238" s="251" t="e">
        <f t="shared" ref="EW238" ca="1" si="1231">EV$242/(EV$238-(EV$236+EV$240)/2)*(((EV229-EW229)+(EV230-EW229))/2)</f>
        <v>#DIV/0!</v>
      </c>
      <c r="EX238" s="128"/>
      <c r="EY238" s="82">
        <f t="shared" ref="EY238" si="1232">EZ230</f>
        <v>0</v>
      </c>
      <c r="EZ238" s="251" t="e">
        <f t="shared" ref="EZ238" ca="1" si="1233">EY$242/(EY$238-(EY$236+EY$240)/2)*(((EY229-EZ229)+(EY230-EZ229))/2)</f>
        <v>#DIV/0!</v>
      </c>
      <c r="FA238" s="128"/>
      <c r="FB238" s="82">
        <f t="shared" ref="FB238" si="1234">FC230</f>
        <v>0</v>
      </c>
      <c r="FC238" s="251" t="e">
        <f t="shared" ref="FC238" ca="1" si="1235">FB$242/(FB$238-(FB$236+FB$240)/2)*(((FB229-FC229)+(FB230-FC229))/2)</f>
        <v>#DIV/0!</v>
      </c>
      <c r="FD238" s="128"/>
      <c r="FE238" s="82">
        <f t="shared" ref="FE238" si="1236">FF230</f>
        <v>0</v>
      </c>
      <c r="FF238" s="251" t="e">
        <f t="shared" ref="FF238" ca="1" si="1237">FE$242/(FE$238-(FE$236+FE$240)/2)*(((FE229-FF229)+(FE230-FF229))/2)</f>
        <v>#DIV/0!</v>
      </c>
      <c r="FG238" s="128"/>
      <c r="FH238" s="82">
        <f t="shared" ref="FH238" si="1238">FI230</f>
        <v>0</v>
      </c>
      <c r="FI238" s="251" t="e">
        <f t="shared" ref="FI238" ca="1" si="1239">FH$242/(FH$238-(FH$236+FH$240)/2)*(((FH229-FI229)+(FH230-FI229))/2)</f>
        <v>#DIV/0!</v>
      </c>
      <c r="FJ238" s="128"/>
      <c r="FK238" s="82">
        <f t="shared" ref="FK238" si="1240">FL230</f>
        <v>0</v>
      </c>
      <c r="FL238" s="251" t="e">
        <f t="shared" ref="FL238" ca="1" si="1241">FK$242/(FK$238-(FK$236+FK$240)/2)*(((FK229-FL229)+(FK230-FL229))/2)</f>
        <v>#DIV/0!</v>
      </c>
      <c r="FM238" s="128"/>
      <c r="FN238" s="82">
        <f t="shared" ref="FN238" si="1242">FO230</f>
        <v>0</v>
      </c>
      <c r="FO238" s="251" t="e">
        <f t="shared" ref="FO238" ca="1" si="1243">FN$242/(FN$238-(FN$236+FN$240)/2)*(((FN229-FO229)+(FN230-FO229))/2)</f>
        <v>#DIV/0!</v>
      </c>
      <c r="FP238" s="128"/>
      <c r="FQ238" s="82">
        <f t="shared" ref="FQ238" si="1244">FR230</f>
        <v>0</v>
      </c>
      <c r="FR238" s="251" t="e">
        <f t="shared" ref="FR238" ca="1" si="1245">FQ$242/(FQ$238-(FQ$236+FQ$240)/2)*(((FQ229-FR229)+(FQ230-FR229))/2)</f>
        <v>#DIV/0!</v>
      </c>
      <c r="FS238" s="128"/>
      <c r="FT238" s="82">
        <f t="shared" ref="FT238" si="1246">FU230</f>
        <v>0</v>
      </c>
      <c r="FU238" s="251" t="e">
        <f t="shared" ref="FU238" ca="1" si="1247">FT$242/(FT$238-(FT$236+FT$240)/2)*(((FT229-FU229)+(FT230-FU229))/2)</f>
        <v>#DIV/0!</v>
      </c>
      <c r="FV238" s="128"/>
      <c r="FW238" s="82">
        <f t="shared" ref="FW238" si="1248">FX230</f>
        <v>0</v>
      </c>
      <c r="FX238" s="251" t="e">
        <f t="shared" ref="FX238" ca="1" si="1249">FW$242/(FW$238-(FW$236+FW$240)/2)*(((FW229-FX229)+(FW230-FX229))/2)</f>
        <v>#DIV/0!</v>
      </c>
      <c r="FY238" s="128"/>
      <c r="FZ238" s="82">
        <f t="shared" ref="FZ238" si="1250">GA230</f>
        <v>0</v>
      </c>
      <c r="GA238" s="251" t="e">
        <f t="shared" ref="GA238" ca="1" si="1251">FZ$242/(FZ$238-(FZ$236+FZ$240)/2)*(((FZ229-GA229)+(FZ230-GA229))/2)</f>
        <v>#DIV/0!</v>
      </c>
      <c r="GB238" s="128"/>
      <c r="GC238" s="82">
        <f t="shared" ref="GC238" si="1252">GD230</f>
        <v>0</v>
      </c>
      <c r="GD238" s="251" t="e">
        <f t="shared" ref="GD238" ca="1" si="1253">GC$242/(GC$238-(GC$236+GC$240)/2)*(((GC229-GD229)+(GC230-GD229))/2)</f>
        <v>#DIV/0!</v>
      </c>
      <c r="GE238" s="128"/>
      <c r="GF238" s="82">
        <f t="shared" ref="GF238" si="1254">GG230</f>
        <v>0</v>
      </c>
      <c r="GG238" s="251" t="e">
        <f t="shared" ref="GG238" ca="1" si="1255">GF$242/(GF$238-(GF$236+GF$240)/2)*(((GF229-GG229)+(GF230-GG229))/2)</f>
        <v>#DIV/0!</v>
      </c>
      <c r="GH238" s="128"/>
      <c r="GI238" s="82">
        <f t="shared" ref="GI238" si="1256">GJ230</f>
        <v>0</v>
      </c>
      <c r="GJ238" s="251" t="e">
        <f t="shared" ref="GJ238" ca="1" si="1257">GI$242/(GI$238-(GI$236+GI$240)/2)*(((GI229-GJ229)+(GI230-GJ229))/2)</f>
        <v>#DIV/0!</v>
      </c>
      <c r="GK238" s="128"/>
      <c r="GL238" s="82">
        <f t="shared" ref="GL238" si="1258">GM230</f>
        <v>0</v>
      </c>
      <c r="GM238" s="251" t="e">
        <f t="shared" ref="GM238" ca="1" si="1259">GL$242/(GL$238-(GL$236+GL$240)/2)*(((GL229-GM229)+(GL230-GM229))/2)</f>
        <v>#DIV/0!</v>
      </c>
      <c r="GN238" s="128"/>
      <c r="GO238" s="82">
        <f t="shared" ref="GO238" si="1260">GP230</f>
        <v>0</v>
      </c>
      <c r="GP238" s="251" t="e">
        <f t="shared" ref="GP238" ca="1" si="1261">GO$242/(GO$238-(GO$236+GO$240)/2)*(((GO229-GP229)+(GO230-GP229))/2)</f>
        <v>#DIV/0!</v>
      </c>
      <c r="GQ238" s="128"/>
      <c r="GR238" s="82">
        <f t="shared" ref="GR238" si="1262">GS230</f>
        <v>0</v>
      </c>
      <c r="GS238" s="251" t="e">
        <f t="shared" ref="GS238" ca="1" si="1263">GR$242/(GR$238-(GR$236+GR$240)/2)*(((GR229-GS229)+(GR230-GS229))/2)</f>
        <v>#DIV/0!</v>
      </c>
      <c r="GT238" s="128"/>
      <c r="GU238" s="82">
        <f t="shared" ref="GU238" si="1264">GV230</f>
        <v>0</v>
      </c>
      <c r="GV238" s="251" t="e">
        <f t="shared" ref="GV238" ca="1" si="1265">GU$242/(GU$238-(GU$236+GU$240)/2)*(((GU229-GV229)+(GU230-GV229))/2)</f>
        <v>#DIV/0!</v>
      </c>
      <c r="GW238" s="128"/>
      <c r="GX238" s="82">
        <f t="shared" ref="GX238" si="1266">GY230</f>
        <v>0</v>
      </c>
      <c r="GY238" s="251" t="e">
        <f t="shared" ref="GY238" ca="1" si="1267">GX$242/(GX$238-(GX$236+GX$240)/2)*(((GX229-GY229)+(GX230-GY229))/2)</f>
        <v>#DIV/0!</v>
      </c>
      <c r="GZ238" s="128"/>
      <c r="HA238" s="82">
        <f t="shared" ref="HA238" si="1268">HB230</f>
        <v>0</v>
      </c>
      <c r="HB238" s="251" t="e">
        <f t="shared" ref="HB238" ca="1" si="1269">HA$242/(HA$238-(HA$236+HA$240)/2)*(((HA229-HB229)+(HA230-HB229))/2)</f>
        <v>#DIV/0!</v>
      </c>
      <c r="HC238" s="128"/>
      <c r="HD238" s="82">
        <f t="shared" ref="HD238" si="1270">HE230</f>
        <v>0</v>
      </c>
      <c r="HE238" s="251" t="e">
        <f t="shared" ref="HE238" ca="1" si="1271">HD$242/(HD$238-(HD$236+HD$240)/2)*(((HD229-HE229)+(HD230-HE229))/2)</f>
        <v>#DIV/0!</v>
      </c>
      <c r="HF238" s="128"/>
      <c r="HG238" s="82">
        <f t="shared" ref="HG238" si="1272">HH230</f>
        <v>0</v>
      </c>
      <c r="HH238" s="251" t="e">
        <f t="shared" ref="HH238" ca="1" si="1273">HG$242/(HG$238-(HG$236+HG$240)/2)*(((HG229-HH229)+(HG230-HH229))/2)</f>
        <v>#DIV/0!</v>
      </c>
      <c r="HI238" s="128"/>
      <c r="HJ238" s="82">
        <f t="shared" ref="HJ238" si="1274">HK230</f>
        <v>0</v>
      </c>
      <c r="HK238" s="251" t="e">
        <f t="shared" ref="HK238" ca="1" si="1275">HJ$242/(HJ$238-(HJ$236+HJ$240)/2)*(((HJ229-HK229)+(HJ230-HK229))/2)</f>
        <v>#DIV/0!</v>
      </c>
      <c r="HL238" s="128"/>
      <c r="HM238" s="82">
        <f t="shared" ref="HM238" si="1276">HN230</f>
        <v>0</v>
      </c>
      <c r="HN238" s="251" t="e">
        <f t="shared" ref="HN238" ca="1" si="1277">HM$242/(HM$238-(HM$236+HM$240)/2)*(((HM229-HN229)+(HM230-HN229))/2)</f>
        <v>#DIV/0!</v>
      </c>
      <c r="HO238" s="128"/>
      <c r="HP238" s="82">
        <f t="shared" ref="HP238" si="1278">HQ230</f>
        <v>0</v>
      </c>
      <c r="HQ238" s="251" t="e">
        <f t="shared" ref="HQ238" ca="1" si="1279">HP$242/(HP$238-(HP$236+HP$240)/2)*(((HP229-HQ229)+(HP230-HQ229))/2)</f>
        <v>#DIV/0!</v>
      </c>
      <c r="HR238" s="128"/>
      <c r="HS238" s="82">
        <f t="shared" ref="HS238" si="1280">HT230</f>
        <v>0</v>
      </c>
      <c r="HT238" s="251" t="e">
        <f t="shared" ref="HT238" ca="1" si="1281">HS$242/(HS$238-(HS$236+HS$240)/2)*(((HS229-HT229)+(HS230-HT229))/2)</f>
        <v>#DIV/0!</v>
      </c>
      <c r="HU238" s="128"/>
      <c r="HV238" s="82">
        <f t="shared" ref="HV238" si="1282">HW230</f>
        <v>0</v>
      </c>
      <c r="HW238" s="251" t="e">
        <f t="shared" ref="HW238" ca="1" si="1283">HV$242/(HV$238-(HV$236+HV$240)/2)*(((HV229-HW229)+(HV230-HW229))/2)</f>
        <v>#DIV/0!</v>
      </c>
      <c r="HX238" s="128"/>
      <c r="HY238" s="82">
        <f t="shared" ref="HY238" si="1284">HZ230</f>
        <v>0</v>
      </c>
      <c r="HZ238" s="251" t="e">
        <f t="shared" ref="HZ238" ca="1" si="1285">HY$242/(HY$238-(HY$236+HY$240)/2)*(((HY229-HZ229)+(HY230-HZ229))/2)</f>
        <v>#DIV/0!</v>
      </c>
      <c r="IA238" s="128"/>
      <c r="IB238" s="82">
        <f t="shared" ref="IB238" si="1286">IC230</f>
        <v>0</v>
      </c>
      <c r="IC238" s="251" t="e">
        <f t="shared" ref="IC238" ca="1" si="1287">IB$242/(IB$238-(IB$236+IB$240)/2)*(((IB229-IC229)+(IB230-IC229))/2)</f>
        <v>#DIV/0!</v>
      </c>
      <c r="ID238" s="128"/>
      <c r="IE238" s="82">
        <f t="shared" ref="IE238" si="1288">IF230</f>
        <v>0</v>
      </c>
      <c r="IF238" s="251" t="e">
        <f t="shared" ref="IF238" ca="1" si="1289">IE$242/(IE$238-(IE$236+IE$240)/2)*(((IE229-IF229)+(IE230-IF229))/2)</f>
        <v>#DIV/0!</v>
      </c>
      <c r="IG238" s="128"/>
      <c r="IH238" s="82">
        <f t="shared" ref="IH238" si="1290">II230</f>
        <v>0</v>
      </c>
      <c r="II238" s="251" t="e">
        <f t="shared" ref="II238" ca="1" si="1291">IH$242/(IH$238-(IH$236+IH$240)/2)*(((IH229-II229)+(IH230-II229))/2)</f>
        <v>#DIV/0!</v>
      </c>
      <c r="IJ238" s="128"/>
      <c r="IK238" s="82">
        <f t="shared" ref="IK238" si="1292">IL230</f>
        <v>0</v>
      </c>
      <c r="IL238" s="251" t="e">
        <f t="shared" ref="IL238" ca="1" si="1293">IK$242/(IK$238-(IK$236+IK$240)/2)*(((IK229-IL229)+(IK230-IL229))/2)</f>
        <v>#DIV/0!</v>
      </c>
      <c r="IM238" s="128"/>
      <c r="IN238" s="82">
        <f t="shared" ref="IN238" si="1294">IO230</f>
        <v>0</v>
      </c>
      <c r="IO238" s="251" t="e">
        <f t="shared" ref="IO238" ca="1" si="1295">IN$242/(IN$238-(IN$236+IN$240)/2)*(((IN229-IO229)+(IN230-IO229))/2)</f>
        <v>#DIV/0!</v>
      </c>
      <c r="IP238" s="128"/>
      <c r="IQ238" s="82">
        <f t="shared" ref="IQ238" si="1296">IR230</f>
        <v>0</v>
      </c>
      <c r="IR238" s="251" t="e">
        <f t="shared" ref="IR238" ca="1" si="1297">IQ$242/(IQ$238-(IQ$236+IQ$240)/2)*(((IQ229-IR229)+(IQ230-IR229))/2)</f>
        <v>#DIV/0!</v>
      </c>
      <c r="IS238" s="128"/>
      <c r="IT238" s="82">
        <f t="shared" ref="IT238" si="1298">IU230</f>
        <v>0</v>
      </c>
      <c r="IU238" s="251" t="e">
        <f t="shared" ref="IU238" ca="1" si="1299">IT$242/(IT$238-(IT$236+IT$240)/2)*(((IT229-IU229)+(IT230-IU229))/2)</f>
        <v>#DIV/0!</v>
      </c>
      <c r="IV238" s="128"/>
      <c r="IW238" s="82">
        <f t="shared" ref="IW238" si="1300">IX230</f>
        <v>0</v>
      </c>
      <c r="IX238" s="251" t="e">
        <f t="shared" ref="IX238" ca="1" si="1301">IW$242/(IW$238-(IW$236+IW$240)/2)*(((IW229-IX229)+(IW230-IX229))/2)</f>
        <v>#DIV/0!</v>
      </c>
      <c r="IY238" s="128"/>
      <c r="IZ238" s="82">
        <f t="shared" ref="IZ238" si="1302">JA230</f>
        <v>0</v>
      </c>
      <c r="JA238" s="251" t="e">
        <f t="shared" ref="JA238" ca="1" si="1303">IZ$242/(IZ$238-(IZ$236+IZ$240)/2)*(((IZ229-JA229)+(IZ230-JA229))/2)</f>
        <v>#DIV/0!</v>
      </c>
      <c r="JB238" s="128"/>
      <c r="JC238" s="82">
        <f t="shared" ref="JC238" si="1304">JD230</f>
        <v>0</v>
      </c>
      <c r="JD238" s="251" t="e">
        <f t="shared" ref="JD238" ca="1" si="1305">JC$242/(JC$238-(JC$236+JC$240)/2)*(((JC229-JD229)+(JC230-JD229))/2)</f>
        <v>#DIV/0!</v>
      </c>
      <c r="JE238" s="128"/>
      <c r="JF238" s="82">
        <f t="shared" ref="JF238" si="1306">JG230</f>
        <v>0</v>
      </c>
      <c r="JG238" s="251" t="e">
        <f t="shared" ref="JG238" ca="1" si="1307">JF$242/(JF$238-(JF$236+JF$240)/2)*(((JF229-JG229)+(JF230-JG229))/2)</f>
        <v>#DIV/0!</v>
      </c>
      <c r="JH238" s="128"/>
      <c r="JI238" s="82">
        <f t="shared" ref="JI238" si="1308">JJ230</f>
        <v>0</v>
      </c>
      <c r="JJ238" s="251" t="e">
        <f t="shared" ref="JJ238" ca="1" si="1309">JI$242/(JI$238-(JI$236+JI$240)/2)*(((JI229-JJ229)+(JI230-JJ229))/2)</f>
        <v>#DIV/0!</v>
      </c>
      <c r="JK238" s="128"/>
      <c r="JL238" s="82">
        <f t="shared" ref="JL238" si="1310">JM230</f>
        <v>0</v>
      </c>
      <c r="JM238" s="251" t="e">
        <f t="shared" ref="JM238" ca="1" si="1311">JL$242/(JL$238-(JL$236+JL$240)/2)*(((JL229-JM229)+(JL230-JM229))/2)</f>
        <v>#DIV/0!</v>
      </c>
      <c r="JN238" s="128"/>
      <c r="JO238" s="82">
        <f t="shared" ref="JO238" si="1312">JP230</f>
        <v>0</v>
      </c>
      <c r="JP238" s="251" t="e">
        <f t="shared" ref="JP238" ca="1" si="1313">JO$242/(JO$238-(JO$236+JO$240)/2)*(((JO229-JP229)+(JO230-JP229))/2)</f>
        <v>#DIV/0!</v>
      </c>
      <c r="JQ238" s="128"/>
      <c r="JR238" s="82">
        <f t="shared" ref="JR238" si="1314">JS230</f>
        <v>0</v>
      </c>
      <c r="JS238" s="251" t="e">
        <f t="shared" ref="JS238" ca="1" si="1315">JR$242/(JR$238-(JR$236+JR$240)/2)*(((JR229-JS229)+(JR230-JS229))/2)</f>
        <v>#DIV/0!</v>
      </c>
      <c r="JT238" s="128"/>
      <c r="JU238" s="82">
        <f t="shared" ref="JU238" si="1316">JV230</f>
        <v>0</v>
      </c>
      <c r="JV238" s="251" t="e">
        <f t="shared" ref="JV238" ca="1" si="1317">JU$242/(JU$238-(JU$236+JU$240)/2)*(((JU229-JV229)+(JU230-JV229))/2)</f>
        <v>#DIV/0!</v>
      </c>
      <c r="JW238" s="128"/>
      <c r="JX238" s="82">
        <f t="shared" ref="JX238" si="1318">JY230</f>
        <v>0</v>
      </c>
      <c r="JY238" s="251" t="e">
        <f t="shared" ref="JY238" ca="1" si="1319">JX$242/(JX$238-(JX$236+JX$240)/2)*(((JX229-JY229)+(JX230-JY229))/2)</f>
        <v>#DIV/0!</v>
      </c>
      <c r="JZ238" s="128"/>
      <c r="KA238" s="82">
        <f t="shared" ref="KA238" si="1320">KB230</f>
        <v>0</v>
      </c>
      <c r="KB238" s="251" t="e">
        <f t="shared" ref="KB238" ca="1" si="1321">KA$242/(KA$238-(KA$236+KA$240)/2)*(((KA229-KB229)+(KA230-KB229))/2)</f>
        <v>#DIV/0!</v>
      </c>
      <c r="KC238" s="128"/>
      <c r="KD238" s="82">
        <f t="shared" ref="KD238" si="1322">KE230</f>
        <v>0</v>
      </c>
      <c r="KE238" s="251" t="e">
        <f t="shared" ref="KE238" ca="1" si="1323">KD$242/(KD$238-(KD$236+KD$240)/2)*(((KD229-KE229)+(KD230-KE229))/2)</f>
        <v>#DIV/0!</v>
      </c>
      <c r="KF238" s="128"/>
      <c r="KG238" s="82">
        <f t="shared" ref="KG238" si="1324">KH230</f>
        <v>0</v>
      </c>
      <c r="KH238" s="251" t="e">
        <f t="shared" ref="KH238" ca="1" si="1325">KG$242/(KG$238-(KG$236+KG$240)/2)*(((KG229-KH229)+(KG230-KH229))/2)</f>
        <v>#DIV/0!</v>
      </c>
      <c r="KI238" s="128"/>
      <c r="KJ238" s="82">
        <f t="shared" ref="KJ238" si="1326">KK230</f>
        <v>0</v>
      </c>
      <c r="KK238" s="251" t="e">
        <f t="shared" ref="KK238" ca="1" si="1327">KJ$242/(KJ$238-(KJ$236+KJ$240)/2)*(((KJ229-KK229)+(KJ230-KK229))/2)</f>
        <v>#DIV/0!</v>
      </c>
      <c r="KL238" s="128"/>
      <c r="KM238" s="82">
        <f t="shared" ref="KM238" si="1328">KN230</f>
        <v>0</v>
      </c>
      <c r="KN238" s="251" t="e">
        <f t="shared" ref="KN238" ca="1" si="1329">KM$242/(KM$238-(KM$236+KM$240)/2)*(((KM229-KN229)+(KM230-KN229))/2)</f>
        <v>#DIV/0!</v>
      </c>
      <c r="KO238" s="128"/>
    </row>
    <row r="239" spans="2:301" ht="18" customHeight="1">
      <c r="B239" s="126" t="s">
        <v>638</v>
      </c>
      <c r="C239" s="126" t="s">
        <v>639</v>
      </c>
      <c r="D239" s="126" t="s">
        <v>707</v>
      </c>
      <c r="E239" s="126" t="s">
        <v>638</v>
      </c>
      <c r="F239" s="126" t="s">
        <v>639</v>
      </c>
      <c r="G239" s="126" t="s">
        <v>707</v>
      </c>
      <c r="H239" s="126" t="s">
        <v>638</v>
      </c>
      <c r="I239" s="126" t="s">
        <v>639</v>
      </c>
      <c r="J239" s="126" t="s">
        <v>707</v>
      </c>
      <c r="K239" s="126" t="s">
        <v>638</v>
      </c>
      <c r="L239" s="126" t="s">
        <v>639</v>
      </c>
      <c r="M239" s="126" t="s">
        <v>707</v>
      </c>
      <c r="N239" s="126" t="s">
        <v>638</v>
      </c>
      <c r="O239" s="126" t="s">
        <v>639</v>
      </c>
      <c r="P239" s="126" t="s">
        <v>707</v>
      </c>
      <c r="Q239" s="126" t="s">
        <v>638</v>
      </c>
      <c r="R239" s="126" t="s">
        <v>639</v>
      </c>
      <c r="S239" s="126" t="s">
        <v>707</v>
      </c>
      <c r="T239" s="126" t="s">
        <v>638</v>
      </c>
      <c r="U239" s="126" t="s">
        <v>639</v>
      </c>
      <c r="V239" s="126" t="s">
        <v>707</v>
      </c>
      <c r="W239" s="126" t="s">
        <v>638</v>
      </c>
      <c r="X239" s="126" t="s">
        <v>639</v>
      </c>
      <c r="Y239" s="126" t="s">
        <v>707</v>
      </c>
      <c r="Z239" s="126" t="s">
        <v>638</v>
      </c>
      <c r="AA239" s="126" t="s">
        <v>639</v>
      </c>
      <c r="AB239" s="126" t="s">
        <v>707</v>
      </c>
      <c r="AC239" s="126" t="s">
        <v>638</v>
      </c>
      <c r="AD239" s="126" t="s">
        <v>639</v>
      </c>
      <c r="AE239" s="126" t="s">
        <v>707</v>
      </c>
      <c r="AF239" s="126" t="s">
        <v>638</v>
      </c>
      <c r="AG239" s="126" t="s">
        <v>639</v>
      </c>
      <c r="AH239" s="126" t="s">
        <v>707</v>
      </c>
      <c r="AI239" s="126" t="s">
        <v>638</v>
      </c>
      <c r="AJ239" s="126" t="s">
        <v>639</v>
      </c>
      <c r="AK239" s="126" t="s">
        <v>707</v>
      </c>
      <c r="AL239" s="126" t="s">
        <v>638</v>
      </c>
      <c r="AM239" s="126" t="s">
        <v>639</v>
      </c>
      <c r="AN239" s="126" t="s">
        <v>707</v>
      </c>
      <c r="AO239" s="126" t="s">
        <v>638</v>
      </c>
      <c r="AP239" s="126" t="s">
        <v>639</v>
      </c>
      <c r="AQ239" s="126" t="s">
        <v>707</v>
      </c>
      <c r="AR239" s="126" t="s">
        <v>638</v>
      </c>
      <c r="AS239" s="126" t="s">
        <v>639</v>
      </c>
      <c r="AT239" s="126" t="s">
        <v>707</v>
      </c>
      <c r="AU239" s="126" t="s">
        <v>638</v>
      </c>
      <c r="AV239" s="126" t="s">
        <v>639</v>
      </c>
      <c r="AW239" s="126" t="s">
        <v>707</v>
      </c>
      <c r="AX239" s="126" t="s">
        <v>638</v>
      </c>
      <c r="AY239" s="126" t="s">
        <v>639</v>
      </c>
      <c r="AZ239" s="126" t="s">
        <v>707</v>
      </c>
      <c r="BA239" s="126" t="s">
        <v>638</v>
      </c>
      <c r="BB239" s="126" t="s">
        <v>639</v>
      </c>
      <c r="BC239" s="126" t="s">
        <v>707</v>
      </c>
      <c r="BD239" s="126" t="s">
        <v>638</v>
      </c>
      <c r="BE239" s="126" t="s">
        <v>639</v>
      </c>
      <c r="BF239" s="126" t="s">
        <v>707</v>
      </c>
      <c r="BG239" s="126" t="s">
        <v>638</v>
      </c>
      <c r="BH239" s="126" t="s">
        <v>639</v>
      </c>
      <c r="BI239" s="126" t="s">
        <v>707</v>
      </c>
      <c r="BJ239" s="126" t="s">
        <v>638</v>
      </c>
      <c r="BK239" s="126" t="s">
        <v>639</v>
      </c>
      <c r="BL239" s="126" t="s">
        <v>707</v>
      </c>
      <c r="BM239" s="126" t="s">
        <v>638</v>
      </c>
      <c r="BN239" s="126" t="s">
        <v>639</v>
      </c>
      <c r="BO239" s="126" t="s">
        <v>707</v>
      </c>
      <c r="BP239" s="126" t="s">
        <v>638</v>
      </c>
      <c r="BQ239" s="126" t="s">
        <v>639</v>
      </c>
      <c r="BR239" s="126" t="s">
        <v>707</v>
      </c>
      <c r="BS239" s="126" t="s">
        <v>638</v>
      </c>
      <c r="BT239" s="126" t="s">
        <v>639</v>
      </c>
      <c r="BU239" s="126" t="s">
        <v>707</v>
      </c>
      <c r="BV239" s="126" t="s">
        <v>638</v>
      </c>
      <c r="BW239" s="126" t="s">
        <v>639</v>
      </c>
      <c r="BX239" s="126" t="s">
        <v>707</v>
      </c>
      <c r="BY239" s="126" t="s">
        <v>638</v>
      </c>
      <c r="BZ239" s="126" t="s">
        <v>639</v>
      </c>
      <c r="CA239" s="126" t="s">
        <v>707</v>
      </c>
      <c r="CB239" s="126" t="s">
        <v>638</v>
      </c>
      <c r="CC239" s="126" t="s">
        <v>639</v>
      </c>
      <c r="CD239" s="126" t="s">
        <v>707</v>
      </c>
      <c r="CE239" s="126" t="s">
        <v>638</v>
      </c>
      <c r="CF239" s="126" t="s">
        <v>639</v>
      </c>
      <c r="CG239" s="126" t="s">
        <v>707</v>
      </c>
      <c r="CH239" s="126" t="s">
        <v>638</v>
      </c>
      <c r="CI239" s="126" t="s">
        <v>639</v>
      </c>
      <c r="CJ239" s="126" t="s">
        <v>707</v>
      </c>
      <c r="CK239" s="126" t="s">
        <v>638</v>
      </c>
      <c r="CL239" s="126" t="s">
        <v>639</v>
      </c>
      <c r="CM239" s="126" t="s">
        <v>707</v>
      </c>
      <c r="CN239" s="126" t="s">
        <v>638</v>
      </c>
      <c r="CO239" s="126" t="s">
        <v>639</v>
      </c>
      <c r="CP239" s="126" t="s">
        <v>707</v>
      </c>
      <c r="CQ239" s="126" t="s">
        <v>638</v>
      </c>
      <c r="CR239" s="126" t="s">
        <v>639</v>
      </c>
      <c r="CS239" s="126" t="s">
        <v>707</v>
      </c>
      <c r="CT239" s="126" t="s">
        <v>638</v>
      </c>
      <c r="CU239" s="126" t="s">
        <v>639</v>
      </c>
      <c r="CV239" s="126" t="s">
        <v>707</v>
      </c>
      <c r="CW239" s="126" t="s">
        <v>638</v>
      </c>
      <c r="CX239" s="126" t="s">
        <v>639</v>
      </c>
      <c r="CY239" s="126" t="s">
        <v>707</v>
      </c>
      <c r="CZ239" s="126" t="s">
        <v>638</v>
      </c>
      <c r="DA239" s="126" t="s">
        <v>639</v>
      </c>
      <c r="DB239" s="126" t="s">
        <v>707</v>
      </c>
      <c r="DC239" s="126" t="s">
        <v>638</v>
      </c>
      <c r="DD239" s="126" t="s">
        <v>639</v>
      </c>
      <c r="DE239" s="126" t="s">
        <v>707</v>
      </c>
      <c r="DF239" s="126" t="s">
        <v>638</v>
      </c>
      <c r="DG239" s="126" t="s">
        <v>639</v>
      </c>
      <c r="DH239" s="126" t="s">
        <v>707</v>
      </c>
      <c r="DI239" s="126" t="s">
        <v>638</v>
      </c>
      <c r="DJ239" s="126" t="s">
        <v>639</v>
      </c>
      <c r="DK239" s="126" t="s">
        <v>707</v>
      </c>
      <c r="DL239" s="126" t="s">
        <v>638</v>
      </c>
      <c r="DM239" s="126" t="s">
        <v>639</v>
      </c>
      <c r="DN239" s="126" t="s">
        <v>707</v>
      </c>
      <c r="DO239" s="126" t="s">
        <v>638</v>
      </c>
      <c r="DP239" s="126" t="s">
        <v>639</v>
      </c>
      <c r="DQ239" s="126" t="s">
        <v>707</v>
      </c>
      <c r="DR239" s="126" t="s">
        <v>638</v>
      </c>
      <c r="DS239" s="126" t="s">
        <v>639</v>
      </c>
      <c r="DT239" s="126" t="s">
        <v>707</v>
      </c>
      <c r="DU239" s="126" t="s">
        <v>638</v>
      </c>
      <c r="DV239" s="126" t="s">
        <v>639</v>
      </c>
      <c r="DW239" s="126" t="s">
        <v>707</v>
      </c>
      <c r="DX239" s="126" t="s">
        <v>638</v>
      </c>
      <c r="DY239" s="126" t="s">
        <v>639</v>
      </c>
      <c r="DZ239" s="126" t="s">
        <v>707</v>
      </c>
      <c r="EA239" s="126" t="s">
        <v>638</v>
      </c>
      <c r="EB239" s="126" t="s">
        <v>639</v>
      </c>
      <c r="EC239" s="126" t="s">
        <v>707</v>
      </c>
      <c r="ED239" s="126" t="s">
        <v>638</v>
      </c>
      <c r="EE239" s="126" t="s">
        <v>639</v>
      </c>
      <c r="EF239" s="126" t="s">
        <v>707</v>
      </c>
      <c r="EG239" s="126" t="s">
        <v>638</v>
      </c>
      <c r="EH239" s="126" t="s">
        <v>639</v>
      </c>
      <c r="EI239" s="126" t="s">
        <v>707</v>
      </c>
      <c r="EJ239" s="126" t="s">
        <v>638</v>
      </c>
      <c r="EK239" s="126" t="s">
        <v>639</v>
      </c>
      <c r="EL239" s="126" t="s">
        <v>707</v>
      </c>
      <c r="EM239" s="126" t="s">
        <v>638</v>
      </c>
      <c r="EN239" s="126" t="s">
        <v>639</v>
      </c>
      <c r="EO239" s="126" t="s">
        <v>707</v>
      </c>
      <c r="EP239" s="126" t="s">
        <v>638</v>
      </c>
      <c r="EQ239" s="126" t="s">
        <v>639</v>
      </c>
      <c r="ER239" s="126" t="s">
        <v>707</v>
      </c>
      <c r="ES239" s="126" t="s">
        <v>638</v>
      </c>
      <c r="ET239" s="126" t="s">
        <v>639</v>
      </c>
      <c r="EU239" s="126" t="s">
        <v>707</v>
      </c>
      <c r="EV239" s="126" t="s">
        <v>638</v>
      </c>
      <c r="EW239" s="126" t="s">
        <v>639</v>
      </c>
      <c r="EX239" s="126" t="s">
        <v>707</v>
      </c>
      <c r="EY239" s="126" t="s">
        <v>638</v>
      </c>
      <c r="EZ239" s="126" t="s">
        <v>639</v>
      </c>
      <c r="FA239" s="126" t="s">
        <v>707</v>
      </c>
      <c r="FB239" s="126" t="s">
        <v>638</v>
      </c>
      <c r="FC239" s="126" t="s">
        <v>639</v>
      </c>
      <c r="FD239" s="126" t="s">
        <v>707</v>
      </c>
      <c r="FE239" s="126" t="s">
        <v>638</v>
      </c>
      <c r="FF239" s="126" t="s">
        <v>639</v>
      </c>
      <c r="FG239" s="126" t="s">
        <v>707</v>
      </c>
      <c r="FH239" s="126" t="s">
        <v>638</v>
      </c>
      <c r="FI239" s="126" t="s">
        <v>639</v>
      </c>
      <c r="FJ239" s="126" t="s">
        <v>707</v>
      </c>
      <c r="FK239" s="126" t="s">
        <v>638</v>
      </c>
      <c r="FL239" s="126" t="s">
        <v>639</v>
      </c>
      <c r="FM239" s="126" t="s">
        <v>707</v>
      </c>
      <c r="FN239" s="126" t="s">
        <v>638</v>
      </c>
      <c r="FO239" s="126" t="s">
        <v>639</v>
      </c>
      <c r="FP239" s="126" t="s">
        <v>707</v>
      </c>
      <c r="FQ239" s="126" t="s">
        <v>638</v>
      </c>
      <c r="FR239" s="126" t="s">
        <v>639</v>
      </c>
      <c r="FS239" s="126" t="s">
        <v>707</v>
      </c>
      <c r="FT239" s="126" t="s">
        <v>638</v>
      </c>
      <c r="FU239" s="126" t="s">
        <v>639</v>
      </c>
      <c r="FV239" s="126" t="s">
        <v>707</v>
      </c>
      <c r="FW239" s="126" t="s">
        <v>638</v>
      </c>
      <c r="FX239" s="126" t="s">
        <v>639</v>
      </c>
      <c r="FY239" s="126" t="s">
        <v>707</v>
      </c>
      <c r="FZ239" s="126" t="s">
        <v>638</v>
      </c>
      <c r="GA239" s="126" t="s">
        <v>639</v>
      </c>
      <c r="GB239" s="126" t="s">
        <v>707</v>
      </c>
      <c r="GC239" s="126" t="s">
        <v>638</v>
      </c>
      <c r="GD239" s="126" t="s">
        <v>639</v>
      </c>
      <c r="GE239" s="126" t="s">
        <v>707</v>
      </c>
      <c r="GF239" s="126" t="s">
        <v>638</v>
      </c>
      <c r="GG239" s="126" t="s">
        <v>639</v>
      </c>
      <c r="GH239" s="126" t="s">
        <v>707</v>
      </c>
      <c r="GI239" s="126" t="s">
        <v>638</v>
      </c>
      <c r="GJ239" s="126" t="s">
        <v>639</v>
      </c>
      <c r="GK239" s="126" t="s">
        <v>707</v>
      </c>
      <c r="GL239" s="126" t="s">
        <v>638</v>
      </c>
      <c r="GM239" s="126" t="s">
        <v>639</v>
      </c>
      <c r="GN239" s="126" t="s">
        <v>707</v>
      </c>
      <c r="GO239" s="126" t="s">
        <v>638</v>
      </c>
      <c r="GP239" s="126" t="s">
        <v>639</v>
      </c>
      <c r="GQ239" s="126" t="s">
        <v>707</v>
      </c>
      <c r="GR239" s="126" t="s">
        <v>638</v>
      </c>
      <c r="GS239" s="126" t="s">
        <v>639</v>
      </c>
      <c r="GT239" s="126" t="s">
        <v>707</v>
      </c>
      <c r="GU239" s="126" t="s">
        <v>638</v>
      </c>
      <c r="GV239" s="126" t="s">
        <v>639</v>
      </c>
      <c r="GW239" s="126" t="s">
        <v>707</v>
      </c>
      <c r="GX239" s="126" t="s">
        <v>638</v>
      </c>
      <c r="GY239" s="126" t="s">
        <v>639</v>
      </c>
      <c r="GZ239" s="126" t="s">
        <v>707</v>
      </c>
      <c r="HA239" s="126" t="s">
        <v>638</v>
      </c>
      <c r="HB239" s="126" t="s">
        <v>639</v>
      </c>
      <c r="HC239" s="126" t="s">
        <v>707</v>
      </c>
      <c r="HD239" s="126" t="s">
        <v>638</v>
      </c>
      <c r="HE239" s="126" t="s">
        <v>639</v>
      </c>
      <c r="HF239" s="126" t="s">
        <v>707</v>
      </c>
      <c r="HG239" s="126" t="s">
        <v>638</v>
      </c>
      <c r="HH239" s="126" t="s">
        <v>639</v>
      </c>
      <c r="HI239" s="126" t="s">
        <v>707</v>
      </c>
      <c r="HJ239" s="126" t="s">
        <v>638</v>
      </c>
      <c r="HK239" s="126" t="s">
        <v>639</v>
      </c>
      <c r="HL239" s="126" t="s">
        <v>707</v>
      </c>
      <c r="HM239" s="126" t="s">
        <v>638</v>
      </c>
      <c r="HN239" s="126" t="s">
        <v>639</v>
      </c>
      <c r="HO239" s="126" t="s">
        <v>707</v>
      </c>
      <c r="HP239" s="126" t="s">
        <v>638</v>
      </c>
      <c r="HQ239" s="126" t="s">
        <v>639</v>
      </c>
      <c r="HR239" s="126" t="s">
        <v>707</v>
      </c>
      <c r="HS239" s="126" t="s">
        <v>638</v>
      </c>
      <c r="HT239" s="126" t="s">
        <v>639</v>
      </c>
      <c r="HU239" s="126" t="s">
        <v>707</v>
      </c>
      <c r="HV239" s="126" t="s">
        <v>638</v>
      </c>
      <c r="HW239" s="126" t="s">
        <v>639</v>
      </c>
      <c r="HX239" s="126" t="s">
        <v>707</v>
      </c>
      <c r="HY239" s="126" t="s">
        <v>638</v>
      </c>
      <c r="HZ239" s="126" t="s">
        <v>639</v>
      </c>
      <c r="IA239" s="126" t="s">
        <v>707</v>
      </c>
      <c r="IB239" s="126" t="s">
        <v>638</v>
      </c>
      <c r="IC239" s="126" t="s">
        <v>639</v>
      </c>
      <c r="ID239" s="126" t="s">
        <v>707</v>
      </c>
      <c r="IE239" s="126" t="s">
        <v>638</v>
      </c>
      <c r="IF239" s="126" t="s">
        <v>639</v>
      </c>
      <c r="IG239" s="126" t="s">
        <v>707</v>
      </c>
      <c r="IH239" s="126" t="s">
        <v>638</v>
      </c>
      <c r="II239" s="126" t="s">
        <v>639</v>
      </c>
      <c r="IJ239" s="126" t="s">
        <v>707</v>
      </c>
      <c r="IK239" s="126" t="s">
        <v>638</v>
      </c>
      <c r="IL239" s="126" t="s">
        <v>639</v>
      </c>
      <c r="IM239" s="126" t="s">
        <v>707</v>
      </c>
      <c r="IN239" s="126" t="s">
        <v>638</v>
      </c>
      <c r="IO239" s="126" t="s">
        <v>639</v>
      </c>
      <c r="IP239" s="126" t="s">
        <v>707</v>
      </c>
      <c r="IQ239" s="126" t="s">
        <v>638</v>
      </c>
      <c r="IR239" s="126" t="s">
        <v>639</v>
      </c>
      <c r="IS239" s="126" t="s">
        <v>707</v>
      </c>
      <c r="IT239" s="126" t="s">
        <v>638</v>
      </c>
      <c r="IU239" s="126" t="s">
        <v>639</v>
      </c>
      <c r="IV239" s="126" t="s">
        <v>707</v>
      </c>
      <c r="IW239" s="126" t="s">
        <v>638</v>
      </c>
      <c r="IX239" s="126" t="s">
        <v>639</v>
      </c>
      <c r="IY239" s="126" t="s">
        <v>707</v>
      </c>
      <c r="IZ239" s="126" t="s">
        <v>638</v>
      </c>
      <c r="JA239" s="126" t="s">
        <v>639</v>
      </c>
      <c r="JB239" s="126" t="s">
        <v>707</v>
      </c>
      <c r="JC239" s="126" t="s">
        <v>638</v>
      </c>
      <c r="JD239" s="126" t="s">
        <v>639</v>
      </c>
      <c r="JE239" s="126" t="s">
        <v>707</v>
      </c>
      <c r="JF239" s="126" t="s">
        <v>638</v>
      </c>
      <c r="JG239" s="126" t="s">
        <v>639</v>
      </c>
      <c r="JH239" s="126" t="s">
        <v>707</v>
      </c>
      <c r="JI239" s="126" t="s">
        <v>638</v>
      </c>
      <c r="JJ239" s="126" t="s">
        <v>639</v>
      </c>
      <c r="JK239" s="126" t="s">
        <v>707</v>
      </c>
      <c r="JL239" s="126" t="s">
        <v>638</v>
      </c>
      <c r="JM239" s="126" t="s">
        <v>639</v>
      </c>
      <c r="JN239" s="126" t="s">
        <v>707</v>
      </c>
      <c r="JO239" s="126" t="s">
        <v>638</v>
      </c>
      <c r="JP239" s="126" t="s">
        <v>639</v>
      </c>
      <c r="JQ239" s="126" t="s">
        <v>707</v>
      </c>
      <c r="JR239" s="126" t="s">
        <v>638</v>
      </c>
      <c r="JS239" s="126" t="s">
        <v>639</v>
      </c>
      <c r="JT239" s="126" t="s">
        <v>707</v>
      </c>
      <c r="JU239" s="126" t="s">
        <v>638</v>
      </c>
      <c r="JV239" s="126" t="s">
        <v>639</v>
      </c>
      <c r="JW239" s="126" t="s">
        <v>707</v>
      </c>
      <c r="JX239" s="126" t="s">
        <v>638</v>
      </c>
      <c r="JY239" s="126" t="s">
        <v>639</v>
      </c>
      <c r="JZ239" s="126" t="s">
        <v>707</v>
      </c>
      <c r="KA239" s="126" t="s">
        <v>638</v>
      </c>
      <c r="KB239" s="126" t="s">
        <v>639</v>
      </c>
      <c r="KC239" s="126" t="s">
        <v>707</v>
      </c>
      <c r="KD239" s="126" t="s">
        <v>638</v>
      </c>
      <c r="KE239" s="126" t="s">
        <v>639</v>
      </c>
      <c r="KF239" s="126" t="s">
        <v>707</v>
      </c>
      <c r="KG239" s="126" t="s">
        <v>638</v>
      </c>
      <c r="KH239" s="126" t="s">
        <v>639</v>
      </c>
      <c r="KI239" s="126" t="s">
        <v>707</v>
      </c>
      <c r="KJ239" s="126" t="s">
        <v>638</v>
      </c>
      <c r="KK239" s="126" t="s">
        <v>639</v>
      </c>
      <c r="KL239" s="126" t="s">
        <v>707</v>
      </c>
      <c r="KM239" s="126" t="s">
        <v>638</v>
      </c>
      <c r="KN239" s="126" t="s">
        <v>639</v>
      </c>
      <c r="KO239" s="126" t="s">
        <v>707</v>
      </c>
    </row>
    <row r="240" spans="2:301" ht="18" customHeight="1">
      <c r="B240" s="82">
        <f>B231</f>
        <v>0</v>
      </c>
      <c r="C240" s="129" t="e">
        <f ca="1">AVERAGE(C234:C238)</f>
        <v>#DIV/0!</v>
      </c>
      <c r="D240" s="129">
        <f>ABS(MAX(D234:D237)-MIN(D234:D237))</f>
        <v>0</v>
      </c>
      <c r="E240" s="82">
        <f t="shared" ref="E240" si="1330">E231</f>
        <v>0</v>
      </c>
      <c r="F240" s="129" t="e">
        <f t="shared" ref="F240" ca="1" si="1331">AVERAGE(F234:F238)</f>
        <v>#DIV/0!</v>
      </c>
      <c r="G240" s="129">
        <f t="shared" ref="G240" si="1332">ABS(MAX(G234:G237)-MIN(G234:G237))</f>
        <v>0</v>
      </c>
      <c r="H240" s="82">
        <f t="shared" ref="H240" si="1333">H231</f>
        <v>0</v>
      </c>
      <c r="I240" s="129" t="e">
        <f t="shared" ref="I240" ca="1" si="1334">AVERAGE(I234:I238)</f>
        <v>#DIV/0!</v>
      </c>
      <c r="J240" s="129">
        <f t="shared" ref="J240" si="1335">ABS(MAX(J234:J237)-MIN(J234:J237))</f>
        <v>0</v>
      </c>
      <c r="K240" s="82">
        <f t="shared" ref="K240" si="1336">K231</f>
        <v>0</v>
      </c>
      <c r="L240" s="129" t="e">
        <f t="shared" ref="L240" ca="1" si="1337">AVERAGE(L234:L238)</f>
        <v>#DIV/0!</v>
      </c>
      <c r="M240" s="129">
        <f t="shared" ref="M240" si="1338">ABS(MAX(M234:M237)-MIN(M234:M237))</f>
        <v>0</v>
      </c>
      <c r="N240" s="82">
        <f t="shared" ref="N240" si="1339">N231</f>
        <v>0</v>
      </c>
      <c r="O240" s="129" t="e">
        <f t="shared" ref="O240" ca="1" si="1340">AVERAGE(O234:O238)</f>
        <v>#DIV/0!</v>
      </c>
      <c r="P240" s="129">
        <f t="shared" ref="P240" si="1341">ABS(MAX(P234:P237)-MIN(P234:P237))</f>
        <v>0</v>
      </c>
      <c r="Q240" s="82">
        <f t="shared" ref="Q240" si="1342">Q231</f>
        <v>0</v>
      </c>
      <c r="R240" s="129" t="e">
        <f t="shared" ref="R240" ca="1" si="1343">AVERAGE(R234:R238)</f>
        <v>#DIV/0!</v>
      </c>
      <c r="S240" s="129">
        <f t="shared" ref="S240" si="1344">ABS(MAX(S234:S237)-MIN(S234:S237))</f>
        <v>0</v>
      </c>
      <c r="T240" s="82">
        <f t="shared" ref="T240" si="1345">T231</f>
        <v>0</v>
      </c>
      <c r="U240" s="129" t="e">
        <f t="shared" ref="U240" ca="1" si="1346">AVERAGE(U234:U238)</f>
        <v>#DIV/0!</v>
      </c>
      <c r="V240" s="129">
        <f t="shared" ref="V240" si="1347">ABS(MAX(V234:V237)-MIN(V234:V237))</f>
        <v>0</v>
      </c>
      <c r="W240" s="82">
        <f t="shared" ref="W240" si="1348">W231</f>
        <v>0</v>
      </c>
      <c r="X240" s="129" t="e">
        <f t="shared" ref="X240" ca="1" si="1349">AVERAGE(X234:X238)</f>
        <v>#DIV/0!</v>
      </c>
      <c r="Y240" s="129">
        <f t="shared" ref="Y240" si="1350">ABS(MAX(Y234:Y237)-MIN(Y234:Y237))</f>
        <v>0</v>
      </c>
      <c r="Z240" s="82">
        <f t="shared" ref="Z240" si="1351">Z231</f>
        <v>0</v>
      </c>
      <c r="AA240" s="129" t="e">
        <f t="shared" ref="AA240" ca="1" si="1352">AVERAGE(AA234:AA238)</f>
        <v>#DIV/0!</v>
      </c>
      <c r="AB240" s="129">
        <f t="shared" ref="AB240" si="1353">ABS(MAX(AB234:AB237)-MIN(AB234:AB237))</f>
        <v>0</v>
      </c>
      <c r="AC240" s="82">
        <f t="shared" ref="AC240" si="1354">AC231</f>
        <v>0</v>
      </c>
      <c r="AD240" s="129" t="e">
        <f t="shared" ref="AD240" ca="1" si="1355">AVERAGE(AD234:AD238)</f>
        <v>#DIV/0!</v>
      </c>
      <c r="AE240" s="129">
        <f t="shared" ref="AE240" si="1356">ABS(MAX(AE234:AE237)-MIN(AE234:AE237))</f>
        <v>0</v>
      </c>
      <c r="AF240" s="82">
        <f t="shared" ref="AF240" si="1357">AF231</f>
        <v>0</v>
      </c>
      <c r="AG240" s="129" t="e">
        <f t="shared" ref="AG240" ca="1" si="1358">AVERAGE(AG234:AG238)</f>
        <v>#DIV/0!</v>
      </c>
      <c r="AH240" s="129">
        <f t="shared" ref="AH240" si="1359">ABS(MAX(AH234:AH237)-MIN(AH234:AH237))</f>
        <v>0</v>
      </c>
      <c r="AI240" s="82">
        <f t="shared" ref="AI240" si="1360">AI231</f>
        <v>0</v>
      </c>
      <c r="AJ240" s="129" t="e">
        <f t="shared" ref="AJ240" ca="1" si="1361">AVERAGE(AJ234:AJ238)</f>
        <v>#DIV/0!</v>
      </c>
      <c r="AK240" s="129">
        <f t="shared" ref="AK240" si="1362">ABS(MAX(AK234:AK237)-MIN(AK234:AK237))</f>
        <v>0</v>
      </c>
      <c r="AL240" s="82">
        <f t="shared" ref="AL240" si="1363">AL231</f>
        <v>0</v>
      </c>
      <c r="AM240" s="129" t="e">
        <f t="shared" ref="AM240" ca="1" si="1364">AVERAGE(AM234:AM238)</f>
        <v>#DIV/0!</v>
      </c>
      <c r="AN240" s="129">
        <f t="shared" ref="AN240" si="1365">ABS(MAX(AN234:AN237)-MIN(AN234:AN237))</f>
        <v>0</v>
      </c>
      <c r="AO240" s="82">
        <f t="shared" ref="AO240" si="1366">AO231</f>
        <v>0</v>
      </c>
      <c r="AP240" s="129" t="e">
        <f t="shared" ref="AP240" ca="1" si="1367">AVERAGE(AP234:AP238)</f>
        <v>#DIV/0!</v>
      </c>
      <c r="AQ240" s="129">
        <f t="shared" ref="AQ240" si="1368">ABS(MAX(AQ234:AQ237)-MIN(AQ234:AQ237))</f>
        <v>0</v>
      </c>
      <c r="AR240" s="82">
        <f t="shared" ref="AR240" si="1369">AR231</f>
        <v>0</v>
      </c>
      <c r="AS240" s="129" t="e">
        <f t="shared" ref="AS240" ca="1" si="1370">AVERAGE(AS234:AS238)</f>
        <v>#DIV/0!</v>
      </c>
      <c r="AT240" s="129">
        <f t="shared" ref="AT240" si="1371">ABS(MAX(AT234:AT237)-MIN(AT234:AT237))</f>
        <v>0</v>
      </c>
      <c r="AU240" s="82">
        <f t="shared" ref="AU240" si="1372">AU231</f>
        <v>0</v>
      </c>
      <c r="AV240" s="129" t="e">
        <f t="shared" ref="AV240" ca="1" si="1373">AVERAGE(AV234:AV238)</f>
        <v>#DIV/0!</v>
      </c>
      <c r="AW240" s="129">
        <f t="shared" ref="AW240" si="1374">ABS(MAX(AW234:AW237)-MIN(AW234:AW237))</f>
        <v>0</v>
      </c>
      <c r="AX240" s="82">
        <f t="shared" ref="AX240" si="1375">AX231</f>
        <v>0</v>
      </c>
      <c r="AY240" s="129" t="e">
        <f t="shared" ref="AY240" ca="1" si="1376">AVERAGE(AY234:AY238)</f>
        <v>#DIV/0!</v>
      </c>
      <c r="AZ240" s="129">
        <f t="shared" ref="AZ240" si="1377">ABS(MAX(AZ234:AZ237)-MIN(AZ234:AZ237))</f>
        <v>0</v>
      </c>
      <c r="BA240" s="82">
        <f t="shared" ref="BA240" si="1378">BA231</f>
        <v>0</v>
      </c>
      <c r="BB240" s="129" t="e">
        <f t="shared" ref="BB240" ca="1" si="1379">AVERAGE(BB234:BB238)</f>
        <v>#DIV/0!</v>
      </c>
      <c r="BC240" s="129">
        <f t="shared" ref="BC240" si="1380">ABS(MAX(BC234:BC237)-MIN(BC234:BC237))</f>
        <v>0</v>
      </c>
      <c r="BD240" s="82">
        <f t="shared" ref="BD240" si="1381">BD231</f>
        <v>0</v>
      </c>
      <c r="BE240" s="129" t="e">
        <f t="shared" ref="BE240" ca="1" si="1382">AVERAGE(BE234:BE238)</f>
        <v>#DIV/0!</v>
      </c>
      <c r="BF240" s="129">
        <f t="shared" ref="BF240" si="1383">ABS(MAX(BF234:BF237)-MIN(BF234:BF237))</f>
        <v>0</v>
      </c>
      <c r="BG240" s="82">
        <f t="shared" ref="BG240" si="1384">BG231</f>
        <v>0</v>
      </c>
      <c r="BH240" s="129" t="e">
        <f t="shared" ref="BH240" ca="1" si="1385">AVERAGE(BH234:BH238)</f>
        <v>#DIV/0!</v>
      </c>
      <c r="BI240" s="129">
        <f t="shared" ref="BI240" si="1386">ABS(MAX(BI234:BI237)-MIN(BI234:BI237))</f>
        <v>0</v>
      </c>
      <c r="BJ240" s="82">
        <f t="shared" ref="BJ240" si="1387">BJ231</f>
        <v>0</v>
      </c>
      <c r="BK240" s="129" t="e">
        <f t="shared" ref="BK240" ca="1" si="1388">AVERAGE(BK234:BK238)</f>
        <v>#DIV/0!</v>
      </c>
      <c r="BL240" s="129">
        <f t="shared" ref="BL240" si="1389">ABS(MAX(BL234:BL237)-MIN(BL234:BL237))</f>
        <v>0</v>
      </c>
      <c r="BM240" s="82">
        <f t="shared" ref="BM240" si="1390">BM231</f>
        <v>0</v>
      </c>
      <c r="BN240" s="129" t="e">
        <f t="shared" ref="BN240" ca="1" si="1391">AVERAGE(BN234:BN238)</f>
        <v>#DIV/0!</v>
      </c>
      <c r="BO240" s="129">
        <f t="shared" ref="BO240" si="1392">ABS(MAX(BO234:BO237)-MIN(BO234:BO237))</f>
        <v>0</v>
      </c>
      <c r="BP240" s="82">
        <f t="shared" ref="BP240" si="1393">BP231</f>
        <v>0</v>
      </c>
      <c r="BQ240" s="129" t="e">
        <f t="shared" ref="BQ240" ca="1" si="1394">AVERAGE(BQ234:BQ238)</f>
        <v>#DIV/0!</v>
      </c>
      <c r="BR240" s="129">
        <f t="shared" ref="BR240" si="1395">ABS(MAX(BR234:BR237)-MIN(BR234:BR237))</f>
        <v>0</v>
      </c>
      <c r="BS240" s="82">
        <f t="shared" ref="BS240" si="1396">BS231</f>
        <v>0</v>
      </c>
      <c r="BT240" s="129" t="e">
        <f t="shared" ref="BT240" ca="1" si="1397">AVERAGE(BT234:BT238)</f>
        <v>#DIV/0!</v>
      </c>
      <c r="BU240" s="129">
        <f t="shared" ref="BU240" si="1398">ABS(MAX(BU234:BU237)-MIN(BU234:BU237))</f>
        <v>0</v>
      </c>
      <c r="BV240" s="82">
        <f t="shared" ref="BV240" si="1399">BV231</f>
        <v>0</v>
      </c>
      <c r="BW240" s="129" t="e">
        <f t="shared" ref="BW240" ca="1" si="1400">AVERAGE(BW234:BW238)</f>
        <v>#DIV/0!</v>
      </c>
      <c r="BX240" s="129">
        <f t="shared" ref="BX240" si="1401">ABS(MAX(BX234:BX237)-MIN(BX234:BX237))</f>
        <v>0</v>
      </c>
      <c r="BY240" s="82">
        <f t="shared" ref="BY240" si="1402">BY231</f>
        <v>0</v>
      </c>
      <c r="BZ240" s="129" t="e">
        <f t="shared" ref="BZ240" ca="1" si="1403">AVERAGE(BZ234:BZ238)</f>
        <v>#DIV/0!</v>
      </c>
      <c r="CA240" s="129">
        <f t="shared" ref="CA240" si="1404">ABS(MAX(CA234:CA237)-MIN(CA234:CA237))</f>
        <v>0</v>
      </c>
      <c r="CB240" s="82">
        <f t="shared" ref="CB240" si="1405">CB231</f>
        <v>0</v>
      </c>
      <c r="CC240" s="129" t="e">
        <f t="shared" ref="CC240" ca="1" si="1406">AVERAGE(CC234:CC238)</f>
        <v>#DIV/0!</v>
      </c>
      <c r="CD240" s="129">
        <f t="shared" ref="CD240" si="1407">ABS(MAX(CD234:CD237)-MIN(CD234:CD237))</f>
        <v>0</v>
      </c>
      <c r="CE240" s="82">
        <f t="shared" ref="CE240" si="1408">CE231</f>
        <v>0</v>
      </c>
      <c r="CF240" s="129" t="e">
        <f t="shared" ref="CF240" ca="1" si="1409">AVERAGE(CF234:CF238)</f>
        <v>#DIV/0!</v>
      </c>
      <c r="CG240" s="129">
        <f t="shared" ref="CG240" si="1410">ABS(MAX(CG234:CG237)-MIN(CG234:CG237))</f>
        <v>0</v>
      </c>
      <c r="CH240" s="82">
        <f t="shared" ref="CH240" si="1411">CH231</f>
        <v>0</v>
      </c>
      <c r="CI240" s="129" t="e">
        <f t="shared" ref="CI240" ca="1" si="1412">AVERAGE(CI234:CI238)</f>
        <v>#DIV/0!</v>
      </c>
      <c r="CJ240" s="129">
        <f t="shared" ref="CJ240" si="1413">ABS(MAX(CJ234:CJ237)-MIN(CJ234:CJ237))</f>
        <v>0</v>
      </c>
      <c r="CK240" s="82">
        <f t="shared" ref="CK240" si="1414">CK231</f>
        <v>0</v>
      </c>
      <c r="CL240" s="129" t="e">
        <f t="shared" ref="CL240" ca="1" si="1415">AVERAGE(CL234:CL238)</f>
        <v>#DIV/0!</v>
      </c>
      <c r="CM240" s="129">
        <f t="shared" ref="CM240" si="1416">ABS(MAX(CM234:CM237)-MIN(CM234:CM237))</f>
        <v>0</v>
      </c>
      <c r="CN240" s="82">
        <f t="shared" ref="CN240" si="1417">CN231</f>
        <v>0</v>
      </c>
      <c r="CO240" s="129" t="e">
        <f t="shared" ref="CO240" ca="1" si="1418">AVERAGE(CO234:CO238)</f>
        <v>#DIV/0!</v>
      </c>
      <c r="CP240" s="129">
        <f t="shared" ref="CP240" si="1419">ABS(MAX(CP234:CP237)-MIN(CP234:CP237))</f>
        <v>0</v>
      </c>
      <c r="CQ240" s="82">
        <f t="shared" ref="CQ240" si="1420">CQ231</f>
        <v>0</v>
      </c>
      <c r="CR240" s="129" t="e">
        <f t="shared" ref="CR240" ca="1" si="1421">AVERAGE(CR234:CR238)</f>
        <v>#DIV/0!</v>
      </c>
      <c r="CS240" s="129">
        <f t="shared" ref="CS240" si="1422">ABS(MAX(CS234:CS237)-MIN(CS234:CS237))</f>
        <v>0</v>
      </c>
      <c r="CT240" s="82">
        <f t="shared" ref="CT240" si="1423">CT231</f>
        <v>0</v>
      </c>
      <c r="CU240" s="129" t="e">
        <f t="shared" ref="CU240" ca="1" si="1424">AVERAGE(CU234:CU238)</f>
        <v>#DIV/0!</v>
      </c>
      <c r="CV240" s="129">
        <f t="shared" ref="CV240" si="1425">ABS(MAX(CV234:CV237)-MIN(CV234:CV237))</f>
        <v>0</v>
      </c>
      <c r="CW240" s="82">
        <f t="shared" ref="CW240" si="1426">CW231</f>
        <v>0</v>
      </c>
      <c r="CX240" s="129" t="e">
        <f t="shared" ref="CX240" ca="1" si="1427">AVERAGE(CX234:CX238)</f>
        <v>#DIV/0!</v>
      </c>
      <c r="CY240" s="129">
        <f t="shared" ref="CY240" si="1428">ABS(MAX(CY234:CY237)-MIN(CY234:CY237))</f>
        <v>0</v>
      </c>
      <c r="CZ240" s="82">
        <f t="shared" ref="CZ240" si="1429">CZ231</f>
        <v>0</v>
      </c>
      <c r="DA240" s="129" t="e">
        <f t="shared" ref="DA240" ca="1" si="1430">AVERAGE(DA234:DA238)</f>
        <v>#DIV/0!</v>
      </c>
      <c r="DB240" s="129">
        <f t="shared" ref="DB240" si="1431">ABS(MAX(DB234:DB237)-MIN(DB234:DB237))</f>
        <v>0</v>
      </c>
      <c r="DC240" s="82">
        <f t="shared" ref="DC240" si="1432">DC231</f>
        <v>0</v>
      </c>
      <c r="DD240" s="129" t="e">
        <f t="shared" ref="DD240" ca="1" si="1433">AVERAGE(DD234:DD238)</f>
        <v>#DIV/0!</v>
      </c>
      <c r="DE240" s="129">
        <f t="shared" ref="DE240" si="1434">ABS(MAX(DE234:DE237)-MIN(DE234:DE237))</f>
        <v>0</v>
      </c>
      <c r="DF240" s="82">
        <f t="shared" ref="DF240" si="1435">DF231</f>
        <v>0</v>
      </c>
      <c r="DG240" s="129" t="e">
        <f t="shared" ref="DG240" ca="1" si="1436">AVERAGE(DG234:DG238)</f>
        <v>#DIV/0!</v>
      </c>
      <c r="DH240" s="129">
        <f t="shared" ref="DH240" si="1437">ABS(MAX(DH234:DH237)-MIN(DH234:DH237))</f>
        <v>0</v>
      </c>
      <c r="DI240" s="82">
        <f t="shared" ref="DI240" si="1438">DI231</f>
        <v>0</v>
      </c>
      <c r="DJ240" s="129" t="e">
        <f t="shared" ref="DJ240" ca="1" si="1439">AVERAGE(DJ234:DJ238)</f>
        <v>#DIV/0!</v>
      </c>
      <c r="DK240" s="129">
        <f t="shared" ref="DK240" si="1440">ABS(MAX(DK234:DK237)-MIN(DK234:DK237))</f>
        <v>0</v>
      </c>
      <c r="DL240" s="82">
        <f t="shared" ref="DL240" si="1441">DL231</f>
        <v>0</v>
      </c>
      <c r="DM240" s="129" t="e">
        <f t="shared" ref="DM240" ca="1" si="1442">AVERAGE(DM234:DM238)</f>
        <v>#DIV/0!</v>
      </c>
      <c r="DN240" s="129">
        <f t="shared" ref="DN240" si="1443">ABS(MAX(DN234:DN237)-MIN(DN234:DN237))</f>
        <v>0</v>
      </c>
      <c r="DO240" s="82">
        <f t="shared" ref="DO240" si="1444">DO231</f>
        <v>0</v>
      </c>
      <c r="DP240" s="129" t="e">
        <f t="shared" ref="DP240" ca="1" si="1445">AVERAGE(DP234:DP238)</f>
        <v>#DIV/0!</v>
      </c>
      <c r="DQ240" s="129">
        <f t="shared" ref="DQ240" si="1446">ABS(MAX(DQ234:DQ237)-MIN(DQ234:DQ237))</f>
        <v>0</v>
      </c>
      <c r="DR240" s="82">
        <f t="shared" ref="DR240" si="1447">DR231</f>
        <v>0</v>
      </c>
      <c r="DS240" s="129" t="e">
        <f t="shared" ref="DS240" ca="1" si="1448">AVERAGE(DS234:DS238)</f>
        <v>#DIV/0!</v>
      </c>
      <c r="DT240" s="129">
        <f t="shared" ref="DT240" si="1449">ABS(MAX(DT234:DT237)-MIN(DT234:DT237))</f>
        <v>0</v>
      </c>
      <c r="DU240" s="82">
        <f t="shared" ref="DU240" si="1450">DU231</f>
        <v>0</v>
      </c>
      <c r="DV240" s="129" t="e">
        <f t="shared" ref="DV240" ca="1" si="1451">AVERAGE(DV234:DV238)</f>
        <v>#DIV/0!</v>
      </c>
      <c r="DW240" s="129">
        <f t="shared" ref="DW240" si="1452">ABS(MAX(DW234:DW237)-MIN(DW234:DW237))</f>
        <v>0</v>
      </c>
      <c r="DX240" s="82">
        <f t="shared" ref="DX240" si="1453">DX231</f>
        <v>0</v>
      </c>
      <c r="DY240" s="129" t="e">
        <f t="shared" ref="DY240" ca="1" si="1454">AVERAGE(DY234:DY238)</f>
        <v>#DIV/0!</v>
      </c>
      <c r="DZ240" s="129">
        <f t="shared" ref="DZ240" si="1455">ABS(MAX(DZ234:DZ237)-MIN(DZ234:DZ237))</f>
        <v>0</v>
      </c>
      <c r="EA240" s="82">
        <f t="shared" ref="EA240" si="1456">EA231</f>
        <v>0</v>
      </c>
      <c r="EB240" s="129" t="e">
        <f t="shared" ref="EB240" ca="1" si="1457">AVERAGE(EB234:EB238)</f>
        <v>#DIV/0!</v>
      </c>
      <c r="EC240" s="129">
        <f t="shared" ref="EC240" si="1458">ABS(MAX(EC234:EC237)-MIN(EC234:EC237))</f>
        <v>0</v>
      </c>
      <c r="ED240" s="82">
        <f t="shared" ref="ED240" si="1459">ED231</f>
        <v>0</v>
      </c>
      <c r="EE240" s="129" t="e">
        <f t="shared" ref="EE240" ca="1" si="1460">AVERAGE(EE234:EE238)</f>
        <v>#DIV/0!</v>
      </c>
      <c r="EF240" s="129">
        <f t="shared" ref="EF240" si="1461">ABS(MAX(EF234:EF237)-MIN(EF234:EF237))</f>
        <v>0</v>
      </c>
      <c r="EG240" s="82">
        <f t="shared" ref="EG240" si="1462">EG231</f>
        <v>0</v>
      </c>
      <c r="EH240" s="129" t="e">
        <f t="shared" ref="EH240" ca="1" si="1463">AVERAGE(EH234:EH238)</f>
        <v>#DIV/0!</v>
      </c>
      <c r="EI240" s="129">
        <f t="shared" ref="EI240" si="1464">ABS(MAX(EI234:EI237)-MIN(EI234:EI237))</f>
        <v>0</v>
      </c>
      <c r="EJ240" s="82">
        <f t="shared" ref="EJ240" si="1465">EJ231</f>
        <v>0</v>
      </c>
      <c r="EK240" s="129" t="e">
        <f t="shared" ref="EK240" ca="1" si="1466">AVERAGE(EK234:EK238)</f>
        <v>#DIV/0!</v>
      </c>
      <c r="EL240" s="129">
        <f t="shared" ref="EL240" si="1467">ABS(MAX(EL234:EL237)-MIN(EL234:EL237))</f>
        <v>0</v>
      </c>
      <c r="EM240" s="82">
        <f t="shared" ref="EM240" si="1468">EM231</f>
        <v>0</v>
      </c>
      <c r="EN240" s="129" t="e">
        <f t="shared" ref="EN240" ca="1" si="1469">AVERAGE(EN234:EN238)</f>
        <v>#DIV/0!</v>
      </c>
      <c r="EO240" s="129">
        <f t="shared" ref="EO240" si="1470">ABS(MAX(EO234:EO237)-MIN(EO234:EO237))</f>
        <v>0</v>
      </c>
      <c r="EP240" s="82">
        <f t="shared" ref="EP240" si="1471">EP231</f>
        <v>0</v>
      </c>
      <c r="EQ240" s="129" t="e">
        <f t="shared" ref="EQ240" ca="1" si="1472">AVERAGE(EQ234:EQ238)</f>
        <v>#DIV/0!</v>
      </c>
      <c r="ER240" s="129">
        <f t="shared" ref="ER240" si="1473">ABS(MAX(ER234:ER237)-MIN(ER234:ER237))</f>
        <v>0</v>
      </c>
      <c r="ES240" s="82">
        <f t="shared" ref="ES240" si="1474">ES231</f>
        <v>0</v>
      </c>
      <c r="ET240" s="129" t="e">
        <f t="shared" ref="ET240" ca="1" si="1475">AVERAGE(ET234:ET238)</f>
        <v>#DIV/0!</v>
      </c>
      <c r="EU240" s="129">
        <f t="shared" ref="EU240" si="1476">ABS(MAX(EU234:EU237)-MIN(EU234:EU237))</f>
        <v>0</v>
      </c>
      <c r="EV240" s="82">
        <f t="shared" ref="EV240" si="1477">EV231</f>
        <v>0</v>
      </c>
      <c r="EW240" s="129" t="e">
        <f t="shared" ref="EW240" ca="1" si="1478">AVERAGE(EW234:EW238)</f>
        <v>#DIV/0!</v>
      </c>
      <c r="EX240" s="129">
        <f t="shared" ref="EX240" si="1479">ABS(MAX(EX234:EX237)-MIN(EX234:EX237))</f>
        <v>0</v>
      </c>
      <c r="EY240" s="82">
        <f t="shared" ref="EY240" si="1480">EY231</f>
        <v>0</v>
      </c>
      <c r="EZ240" s="129" t="e">
        <f t="shared" ref="EZ240" ca="1" si="1481">AVERAGE(EZ234:EZ238)</f>
        <v>#DIV/0!</v>
      </c>
      <c r="FA240" s="129">
        <f t="shared" ref="FA240" si="1482">ABS(MAX(FA234:FA237)-MIN(FA234:FA237))</f>
        <v>0</v>
      </c>
      <c r="FB240" s="82">
        <f t="shared" ref="FB240" si="1483">FB231</f>
        <v>0</v>
      </c>
      <c r="FC240" s="129" t="e">
        <f t="shared" ref="FC240" ca="1" si="1484">AVERAGE(FC234:FC238)</f>
        <v>#DIV/0!</v>
      </c>
      <c r="FD240" s="129">
        <f t="shared" ref="FD240" si="1485">ABS(MAX(FD234:FD237)-MIN(FD234:FD237))</f>
        <v>0</v>
      </c>
      <c r="FE240" s="82">
        <f t="shared" ref="FE240" si="1486">FE231</f>
        <v>0</v>
      </c>
      <c r="FF240" s="129" t="e">
        <f t="shared" ref="FF240" ca="1" si="1487">AVERAGE(FF234:FF238)</f>
        <v>#DIV/0!</v>
      </c>
      <c r="FG240" s="129">
        <f t="shared" ref="FG240" si="1488">ABS(MAX(FG234:FG237)-MIN(FG234:FG237))</f>
        <v>0</v>
      </c>
      <c r="FH240" s="82">
        <f t="shared" ref="FH240" si="1489">FH231</f>
        <v>0</v>
      </c>
      <c r="FI240" s="129" t="e">
        <f t="shared" ref="FI240" ca="1" si="1490">AVERAGE(FI234:FI238)</f>
        <v>#DIV/0!</v>
      </c>
      <c r="FJ240" s="129">
        <f t="shared" ref="FJ240" si="1491">ABS(MAX(FJ234:FJ237)-MIN(FJ234:FJ237))</f>
        <v>0</v>
      </c>
      <c r="FK240" s="82">
        <f t="shared" ref="FK240" si="1492">FK231</f>
        <v>0</v>
      </c>
      <c r="FL240" s="129" t="e">
        <f t="shared" ref="FL240" ca="1" si="1493">AVERAGE(FL234:FL238)</f>
        <v>#DIV/0!</v>
      </c>
      <c r="FM240" s="129">
        <f t="shared" ref="FM240" si="1494">ABS(MAX(FM234:FM237)-MIN(FM234:FM237))</f>
        <v>0</v>
      </c>
      <c r="FN240" s="82">
        <f t="shared" ref="FN240" si="1495">FN231</f>
        <v>0</v>
      </c>
      <c r="FO240" s="129" t="e">
        <f t="shared" ref="FO240" ca="1" si="1496">AVERAGE(FO234:FO238)</f>
        <v>#DIV/0!</v>
      </c>
      <c r="FP240" s="129">
        <f t="shared" ref="FP240" si="1497">ABS(MAX(FP234:FP237)-MIN(FP234:FP237))</f>
        <v>0</v>
      </c>
      <c r="FQ240" s="82">
        <f t="shared" ref="FQ240" si="1498">FQ231</f>
        <v>0</v>
      </c>
      <c r="FR240" s="129" t="e">
        <f t="shared" ref="FR240" ca="1" si="1499">AVERAGE(FR234:FR238)</f>
        <v>#DIV/0!</v>
      </c>
      <c r="FS240" s="129">
        <f t="shared" ref="FS240" si="1500">ABS(MAX(FS234:FS237)-MIN(FS234:FS237))</f>
        <v>0</v>
      </c>
      <c r="FT240" s="82">
        <f t="shared" ref="FT240" si="1501">FT231</f>
        <v>0</v>
      </c>
      <c r="FU240" s="129" t="e">
        <f t="shared" ref="FU240" ca="1" si="1502">AVERAGE(FU234:FU238)</f>
        <v>#DIV/0!</v>
      </c>
      <c r="FV240" s="129">
        <f t="shared" ref="FV240" si="1503">ABS(MAX(FV234:FV237)-MIN(FV234:FV237))</f>
        <v>0</v>
      </c>
      <c r="FW240" s="82">
        <f t="shared" ref="FW240" si="1504">FW231</f>
        <v>0</v>
      </c>
      <c r="FX240" s="129" t="e">
        <f t="shared" ref="FX240" ca="1" si="1505">AVERAGE(FX234:FX238)</f>
        <v>#DIV/0!</v>
      </c>
      <c r="FY240" s="129">
        <f t="shared" ref="FY240" si="1506">ABS(MAX(FY234:FY237)-MIN(FY234:FY237))</f>
        <v>0</v>
      </c>
      <c r="FZ240" s="82">
        <f t="shared" ref="FZ240" si="1507">FZ231</f>
        <v>0</v>
      </c>
      <c r="GA240" s="129" t="e">
        <f t="shared" ref="GA240" ca="1" si="1508">AVERAGE(GA234:GA238)</f>
        <v>#DIV/0!</v>
      </c>
      <c r="GB240" s="129">
        <f t="shared" ref="GB240" si="1509">ABS(MAX(GB234:GB237)-MIN(GB234:GB237))</f>
        <v>0</v>
      </c>
      <c r="GC240" s="82">
        <f t="shared" ref="GC240" si="1510">GC231</f>
        <v>0</v>
      </c>
      <c r="GD240" s="129" t="e">
        <f t="shared" ref="GD240" ca="1" si="1511">AVERAGE(GD234:GD238)</f>
        <v>#DIV/0!</v>
      </c>
      <c r="GE240" s="129">
        <f t="shared" ref="GE240" si="1512">ABS(MAX(GE234:GE237)-MIN(GE234:GE237))</f>
        <v>0</v>
      </c>
      <c r="GF240" s="82">
        <f t="shared" ref="GF240" si="1513">GF231</f>
        <v>0</v>
      </c>
      <c r="GG240" s="129" t="e">
        <f t="shared" ref="GG240" ca="1" si="1514">AVERAGE(GG234:GG238)</f>
        <v>#DIV/0!</v>
      </c>
      <c r="GH240" s="129">
        <f t="shared" ref="GH240" si="1515">ABS(MAX(GH234:GH237)-MIN(GH234:GH237))</f>
        <v>0</v>
      </c>
      <c r="GI240" s="82">
        <f t="shared" ref="GI240" si="1516">GI231</f>
        <v>0</v>
      </c>
      <c r="GJ240" s="129" t="e">
        <f t="shared" ref="GJ240" ca="1" si="1517">AVERAGE(GJ234:GJ238)</f>
        <v>#DIV/0!</v>
      </c>
      <c r="GK240" s="129">
        <f t="shared" ref="GK240" si="1518">ABS(MAX(GK234:GK237)-MIN(GK234:GK237))</f>
        <v>0</v>
      </c>
      <c r="GL240" s="82">
        <f t="shared" ref="GL240" si="1519">GL231</f>
        <v>0</v>
      </c>
      <c r="GM240" s="129" t="e">
        <f t="shared" ref="GM240" ca="1" si="1520">AVERAGE(GM234:GM238)</f>
        <v>#DIV/0!</v>
      </c>
      <c r="GN240" s="129">
        <f t="shared" ref="GN240" si="1521">ABS(MAX(GN234:GN237)-MIN(GN234:GN237))</f>
        <v>0</v>
      </c>
      <c r="GO240" s="82">
        <f t="shared" ref="GO240" si="1522">GO231</f>
        <v>0</v>
      </c>
      <c r="GP240" s="129" t="e">
        <f t="shared" ref="GP240" ca="1" si="1523">AVERAGE(GP234:GP238)</f>
        <v>#DIV/0!</v>
      </c>
      <c r="GQ240" s="129">
        <f t="shared" ref="GQ240" si="1524">ABS(MAX(GQ234:GQ237)-MIN(GQ234:GQ237))</f>
        <v>0</v>
      </c>
      <c r="GR240" s="82">
        <f t="shared" ref="GR240" si="1525">GR231</f>
        <v>0</v>
      </c>
      <c r="GS240" s="129" t="e">
        <f t="shared" ref="GS240" ca="1" si="1526">AVERAGE(GS234:GS238)</f>
        <v>#DIV/0!</v>
      </c>
      <c r="GT240" s="129">
        <f t="shared" ref="GT240" si="1527">ABS(MAX(GT234:GT237)-MIN(GT234:GT237))</f>
        <v>0</v>
      </c>
      <c r="GU240" s="82">
        <f t="shared" ref="GU240" si="1528">GU231</f>
        <v>0</v>
      </c>
      <c r="GV240" s="129" t="e">
        <f t="shared" ref="GV240" ca="1" si="1529">AVERAGE(GV234:GV238)</f>
        <v>#DIV/0!</v>
      </c>
      <c r="GW240" s="129">
        <f t="shared" ref="GW240" si="1530">ABS(MAX(GW234:GW237)-MIN(GW234:GW237))</f>
        <v>0</v>
      </c>
      <c r="GX240" s="82">
        <f t="shared" ref="GX240" si="1531">GX231</f>
        <v>0</v>
      </c>
      <c r="GY240" s="129" t="e">
        <f t="shared" ref="GY240" ca="1" si="1532">AVERAGE(GY234:GY238)</f>
        <v>#DIV/0!</v>
      </c>
      <c r="GZ240" s="129">
        <f t="shared" ref="GZ240" si="1533">ABS(MAX(GZ234:GZ237)-MIN(GZ234:GZ237))</f>
        <v>0</v>
      </c>
      <c r="HA240" s="82">
        <f t="shared" ref="HA240" si="1534">HA231</f>
        <v>0</v>
      </c>
      <c r="HB240" s="129" t="e">
        <f t="shared" ref="HB240" ca="1" si="1535">AVERAGE(HB234:HB238)</f>
        <v>#DIV/0!</v>
      </c>
      <c r="HC240" s="129">
        <f t="shared" ref="HC240" si="1536">ABS(MAX(HC234:HC237)-MIN(HC234:HC237))</f>
        <v>0</v>
      </c>
      <c r="HD240" s="82">
        <f t="shared" ref="HD240" si="1537">HD231</f>
        <v>0</v>
      </c>
      <c r="HE240" s="129" t="e">
        <f t="shared" ref="HE240" ca="1" si="1538">AVERAGE(HE234:HE238)</f>
        <v>#DIV/0!</v>
      </c>
      <c r="HF240" s="129">
        <f t="shared" ref="HF240" si="1539">ABS(MAX(HF234:HF237)-MIN(HF234:HF237))</f>
        <v>0</v>
      </c>
      <c r="HG240" s="82">
        <f t="shared" ref="HG240" si="1540">HG231</f>
        <v>0</v>
      </c>
      <c r="HH240" s="129" t="e">
        <f t="shared" ref="HH240" ca="1" si="1541">AVERAGE(HH234:HH238)</f>
        <v>#DIV/0!</v>
      </c>
      <c r="HI240" s="129">
        <f t="shared" ref="HI240" si="1542">ABS(MAX(HI234:HI237)-MIN(HI234:HI237))</f>
        <v>0</v>
      </c>
      <c r="HJ240" s="82">
        <f t="shared" ref="HJ240" si="1543">HJ231</f>
        <v>0</v>
      </c>
      <c r="HK240" s="129" t="e">
        <f t="shared" ref="HK240" ca="1" si="1544">AVERAGE(HK234:HK238)</f>
        <v>#DIV/0!</v>
      </c>
      <c r="HL240" s="129">
        <f t="shared" ref="HL240" si="1545">ABS(MAX(HL234:HL237)-MIN(HL234:HL237))</f>
        <v>0</v>
      </c>
      <c r="HM240" s="82">
        <f t="shared" ref="HM240" si="1546">HM231</f>
        <v>0</v>
      </c>
      <c r="HN240" s="129" t="e">
        <f t="shared" ref="HN240" ca="1" si="1547">AVERAGE(HN234:HN238)</f>
        <v>#DIV/0!</v>
      </c>
      <c r="HO240" s="129">
        <f t="shared" ref="HO240" si="1548">ABS(MAX(HO234:HO237)-MIN(HO234:HO237))</f>
        <v>0</v>
      </c>
      <c r="HP240" s="82">
        <f t="shared" ref="HP240" si="1549">HP231</f>
        <v>0</v>
      </c>
      <c r="HQ240" s="129" t="e">
        <f t="shared" ref="HQ240" ca="1" si="1550">AVERAGE(HQ234:HQ238)</f>
        <v>#DIV/0!</v>
      </c>
      <c r="HR240" s="129">
        <f t="shared" ref="HR240" si="1551">ABS(MAX(HR234:HR237)-MIN(HR234:HR237))</f>
        <v>0</v>
      </c>
      <c r="HS240" s="82">
        <f t="shared" ref="HS240" si="1552">HS231</f>
        <v>0</v>
      </c>
      <c r="HT240" s="129" t="e">
        <f t="shared" ref="HT240" ca="1" si="1553">AVERAGE(HT234:HT238)</f>
        <v>#DIV/0!</v>
      </c>
      <c r="HU240" s="129">
        <f t="shared" ref="HU240" si="1554">ABS(MAX(HU234:HU237)-MIN(HU234:HU237))</f>
        <v>0</v>
      </c>
      <c r="HV240" s="82">
        <f t="shared" ref="HV240" si="1555">HV231</f>
        <v>0</v>
      </c>
      <c r="HW240" s="129" t="e">
        <f t="shared" ref="HW240" ca="1" si="1556">AVERAGE(HW234:HW238)</f>
        <v>#DIV/0!</v>
      </c>
      <c r="HX240" s="129">
        <f t="shared" ref="HX240" si="1557">ABS(MAX(HX234:HX237)-MIN(HX234:HX237))</f>
        <v>0</v>
      </c>
      <c r="HY240" s="82">
        <f t="shared" ref="HY240" si="1558">HY231</f>
        <v>0</v>
      </c>
      <c r="HZ240" s="129" t="e">
        <f t="shared" ref="HZ240" ca="1" si="1559">AVERAGE(HZ234:HZ238)</f>
        <v>#DIV/0!</v>
      </c>
      <c r="IA240" s="129">
        <f t="shared" ref="IA240" si="1560">ABS(MAX(IA234:IA237)-MIN(IA234:IA237))</f>
        <v>0</v>
      </c>
      <c r="IB240" s="82">
        <f t="shared" ref="IB240" si="1561">IB231</f>
        <v>0</v>
      </c>
      <c r="IC240" s="129" t="e">
        <f t="shared" ref="IC240" ca="1" si="1562">AVERAGE(IC234:IC238)</f>
        <v>#DIV/0!</v>
      </c>
      <c r="ID240" s="129">
        <f t="shared" ref="ID240" si="1563">ABS(MAX(ID234:ID237)-MIN(ID234:ID237))</f>
        <v>0</v>
      </c>
      <c r="IE240" s="82">
        <f t="shared" ref="IE240" si="1564">IE231</f>
        <v>0</v>
      </c>
      <c r="IF240" s="129" t="e">
        <f t="shared" ref="IF240" ca="1" si="1565">AVERAGE(IF234:IF238)</f>
        <v>#DIV/0!</v>
      </c>
      <c r="IG240" s="129">
        <f t="shared" ref="IG240" si="1566">ABS(MAX(IG234:IG237)-MIN(IG234:IG237))</f>
        <v>0</v>
      </c>
      <c r="IH240" s="82">
        <f t="shared" ref="IH240" si="1567">IH231</f>
        <v>0</v>
      </c>
      <c r="II240" s="129" t="e">
        <f t="shared" ref="II240" ca="1" si="1568">AVERAGE(II234:II238)</f>
        <v>#DIV/0!</v>
      </c>
      <c r="IJ240" s="129">
        <f t="shared" ref="IJ240" si="1569">ABS(MAX(IJ234:IJ237)-MIN(IJ234:IJ237))</f>
        <v>0</v>
      </c>
      <c r="IK240" s="82">
        <f t="shared" ref="IK240" si="1570">IK231</f>
        <v>0</v>
      </c>
      <c r="IL240" s="129" t="e">
        <f t="shared" ref="IL240" ca="1" si="1571">AVERAGE(IL234:IL238)</f>
        <v>#DIV/0!</v>
      </c>
      <c r="IM240" s="129">
        <f t="shared" ref="IM240" si="1572">ABS(MAX(IM234:IM237)-MIN(IM234:IM237))</f>
        <v>0</v>
      </c>
      <c r="IN240" s="82">
        <f t="shared" ref="IN240" si="1573">IN231</f>
        <v>0</v>
      </c>
      <c r="IO240" s="129" t="e">
        <f t="shared" ref="IO240" ca="1" si="1574">AVERAGE(IO234:IO238)</f>
        <v>#DIV/0!</v>
      </c>
      <c r="IP240" s="129">
        <f t="shared" ref="IP240" si="1575">ABS(MAX(IP234:IP237)-MIN(IP234:IP237))</f>
        <v>0</v>
      </c>
      <c r="IQ240" s="82">
        <f t="shared" ref="IQ240" si="1576">IQ231</f>
        <v>0</v>
      </c>
      <c r="IR240" s="129" t="e">
        <f t="shared" ref="IR240" ca="1" si="1577">AVERAGE(IR234:IR238)</f>
        <v>#DIV/0!</v>
      </c>
      <c r="IS240" s="129">
        <f t="shared" ref="IS240" si="1578">ABS(MAX(IS234:IS237)-MIN(IS234:IS237))</f>
        <v>0</v>
      </c>
      <c r="IT240" s="82">
        <f t="shared" ref="IT240" si="1579">IT231</f>
        <v>0</v>
      </c>
      <c r="IU240" s="129" t="e">
        <f t="shared" ref="IU240" ca="1" si="1580">AVERAGE(IU234:IU238)</f>
        <v>#DIV/0!</v>
      </c>
      <c r="IV240" s="129">
        <f t="shared" ref="IV240" si="1581">ABS(MAX(IV234:IV237)-MIN(IV234:IV237))</f>
        <v>0</v>
      </c>
      <c r="IW240" s="82">
        <f t="shared" ref="IW240" si="1582">IW231</f>
        <v>0</v>
      </c>
      <c r="IX240" s="129" t="e">
        <f t="shared" ref="IX240" ca="1" si="1583">AVERAGE(IX234:IX238)</f>
        <v>#DIV/0!</v>
      </c>
      <c r="IY240" s="129">
        <f t="shared" ref="IY240" si="1584">ABS(MAX(IY234:IY237)-MIN(IY234:IY237))</f>
        <v>0</v>
      </c>
      <c r="IZ240" s="82">
        <f t="shared" ref="IZ240" si="1585">IZ231</f>
        <v>0</v>
      </c>
      <c r="JA240" s="129" t="e">
        <f t="shared" ref="JA240" ca="1" si="1586">AVERAGE(JA234:JA238)</f>
        <v>#DIV/0!</v>
      </c>
      <c r="JB240" s="129">
        <f t="shared" ref="JB240" si="1587">ABS(MAX(JB234:JB237)-MIN(JB234:JB237))</f>
        <v>0</v>
      </c>
      <c r="JC240" s="82">
        <f t="shared" ref="JC240" si="1588">JC231</f>
        <v>0</v>
      </c>
      <c r="JD240" s="129" t="e">
        <f t="shared" ref="JD240" ca="1" si="1589">AVERAGE(JD234:JD238)</f>
        <v>#DIV/0!</v>
      </c>
      <c r="JE240" s="129">
        <f t="shared" ref="JE240" si="1590">ABS(MAX(JE234:JE237)-MIN(JE234:JE237))</f>
        <v>0</v>
      </c>
      <c r="JF240" s="82">
        <f t="shared" ref="JF240" si="1591">JF231</f>
        <v>0</v>
      </c>
      <c r="JG240" s="129" t="e">
        <f t="shared" ref="JG240" ca="1" si="1592">AVERAGE(JG234:JG238)</f>
        <v>#DIV/0!</v>
      </c>
      <c r="JH240" s="129">
        <f t="shared" ref="JH240" si="1593">ABS(MAX(JH234:JH237)-MIN(JH234:JH237))</f>
        <v>0</v>
      </c>
      <c r="JI240" s="82">
        <f t="shared" ref="JI240" si="1594">JI231</f>
        <v>0</v>
      </c>
      <c r="JJ240" s="129" t="e">
        <f t="shared" ref="JJ240" ca="1" si="1595">AVERAGE(JJ234:JJ238)</f>
        <v>#DIV/0!</v>
      </c>
      <c r="JK240" s="129">
        <f t="shared" ref="JK240" si="1596">ABS(MAX(JK234:JK237)-MIN(JK234:JK237))</f>
        <v>0</v>
      </c>
      <c r="JL240" s="82">
        <f t="shared" ref="JL240" si="1597">JL231</f>
        <v>0</v>
      </c>
      <c r="JM240" s="129" t="e">
        <f t="shared" ref="JM240" ca="1" si="1598">AVERAGE(JM234:JM238)</f>
        <v>#DIV/0!</v>
      </c>
      <c r="JN240" s="129">
        <f t="shared" ref="JN240" si="1599">ABS(MAX(JN234:JN237)-MIN(JN234:JN237))</f>
        <v>0</v>
      </c>
      <c r="JO240" s="82">
        <f t="shared" ref="JO240" si="1600">JO231</f>
        <v>0</v>
      </c>
      <c r="JP240" s="129" t="e">
        <f t="shared" ref="JP240" ca="1" si="1601">AVERAGE(JP234:JP238)</f>
        <v>#DIV/0!</v>
      </c>
      <c r="JQ240" s="129">
        <f t="shared" ref="JQ240" si="1602">ABS(MAX(JQ234:JQ237)-MIN(JQ234:JQ237))</f>
        <v>0</v>
      </c>
      <c r="JR240" s="82">
        <f t="shared" ref="JR240" si="1603">JR231</f>
        <v>0</v>
      </c>
      <c r="JS240" s="129" t="e">
        <f t="shared" ref="JS240" ca="1" si="1604">AVERAGE(JS234:JS238)</f>
        <v>#DIV/0!</v>
      </c>
      <c r="JT240" s="129">
        <f t="shared" ref="JT240" si="1605">ABS(MAX(JT234:JT237)-MIN(JT234:JT237))</f>
        <v>0</v>
      </c>
      <c r="JU240" s="82">
        <f t="shared" ref="JU240" si="1606">JU231</f>
        <v>0</v>
      </c>
      <c r="JV240" s="129" t="e">
        <f t="shared" ref="JV240" ca="1" si="1607">AVERAGE(JV234:JV238)</f>
        <v>#DIV/0!</v>
      </c>
      <c r="JW240" s="129">
        <f t="shared" ref="JW240" si="1608">ABS(MAX(JW234:JW237)-MIN(JW234:JW237))</f>
        <v>0</v>
      </c>
      <c r="JX240" s="82">
        <f t="shared" ref="JX240" si="1609">JX231</f>
        <v>0</v>
      </c>
      <c r="JY240" s="129" t="e">
        <f t="shared" ref="JY240" ca="1" si="1610">AVERAGE(JY234:JY238)</f>
        <v>#DIV/0!</v>
      </c>
      <c r="JZ240" s="129">
        <f t="shared" ref="JZ240" si="1611">ABS(MAX(JZ234:JZ237)-MIN(JZ234:JZ237))</f>
        <v>0</v>
      </c>
      <c r="KA240" s="82">
        <f t="shared" ref="KA240" si="1612">KA231</f>
        <v>0</v>
      </c>
      <c r="KB240" s="129" t="e">
        <f t="shared" ref="KB240" ca="1" si="1613">AVERAGE(KB234:KB238)</f>
        <v>#DIV/0!</v>
      </c>
      <c r="KC240" s="129">
        <f t="shared" ref="KC240" si="1614">ABS(MAX(KC234:KC237)-MIN(KC234:KC237))</f>
        <v>0</v>
      </c>
      <c r="KD240" s="82">
        <f t="shared" ref="KD240" si="1615">KD231</f>
        <v>0</v>
      </c>
      <c r="KE240" s="129" t="e">
        <f t="shared" ref="KE240" ca="1" si="1616">AVERAGE(KE234:KE238)</f>
        <v>#DIV/0!</v>
      </c>
      <c r="KF240" s="129">
        <f t="shared" ref="KF240" si="1617">ABS(MAX(KF234:KF237)-MIN(KF234:KF237))</f>
        <v>0</v>
      </c>
      <c r="KG240" s="82">
        <f t="shared" ref="KG240" si="1618">KG231</f>
        <v>0</v>
      </c>
      <c r="KH240" s="129" t="e">
        <f t="shared" ref="KH240" ca="1" si="1619">AVERAGE(KH234:KH238)</f>
        <v>#DIV/0!</v>
      </c>
      <c r="KI240" s="129">
        <f t="shared" ref="KI240" si="1620">ABS(MAX(KI234:KI237)-MIN(KI234:KI237))</f>
        <v>0</v>
      </c>
      <c r="KJ240" s="82">
        <f t="shared" ref="KJ240" si="1621">KJ231</f>
        <v>0</v>
      </c>
      <c r="KK240" s="129" t="e">
        <f t="shared" ref="KK240" ca="1" si="1622">AVERAGE(KK234:KK238)</f>
        <v>#DIV/0!</v>
      </c>
      <c r="KL240" s="129">
        <f t="shared" ref="KL240" si="1623">ABS(MAX(KL234:KL237)-MIN(KL234:KL237))</f>
        <v>0</v>
      </c>
      <c r="KM240" s="82">
        <f t="shared" ref="KM240" si="1624">KM231</f>
        <v>0</v>
      </c>
      <c r="KN240" s="129" t="e">
        <f t="shared" ref="KN240" ca="1" si="1625">AVERAGE(KN234:KN238)</f>
        <v>#DIV/0!</v>
      </c>
      <c r="KO240" s="129">
        <f t="shared" ref="KO240" si="1626">ABS(MAX(KO234:KO237)-MIN(KO234:KO237))</f>
        <v>0</v>
      </c>
    </row>
    <row r="241" spans="1:301" ht="18" customHeight="1">
      <c r="B241" s="126" t="s">
        <v>705</v>
      </c>
      <c r="C241" s="126" t="s">
        <v>706</v>
      </c>
      <c r="D241" s="126" t="s">
        <v>390</v>
      </c>
      <c r="E241" s="126" t="s">
        <v>705</v>
      </c>
      <c r="F241" s="126" t="s">
        <v>706</v>
      </c>
      <c r="G241" s="126" t="s">
        <v>390</v>
      </c>
      <c r="H241" s="126" t="s">
        <v>705</v>
      </c>
      <c r="I241" s="126" t="s">
        <v>706</v>
      </c>
      <c r="J241" s="126" t="s">
        <v>390</v>
      </c>
      <c r="K241" s="126" t="s">
        <v>705</v>
      </c>
      <c r="L241" s="126" t="s">
        <v>706</v>
      </c>
      <c r="M241" s="126" t="s">
        <v>390</v>
      </c>
      <c r="N241" s="126" t="s">
        <v>705</v>
      </c>
      <c r="O241" s="126" t="s">
        <v>706</v>
      </c>
      <c r="P241" s="126" t="s">
        <v>390</v>
      </c>
      <c r="Q241" s="126" t="s">
        <v>705</v>
      </c>
      <c r="R241" s="126" t="s">
        <v>706</v>
      </c>
      <c r="S241" s="126" t="s">
        <v>390</v>
      </c>
      <c r="T241" s="126" t="s">
        <v>705</v>
      </c>
      <c r="U241" s="126" t="s">
        <v>706</v>
      </c>
      <c r="V241" s="126" t="s">
        <v>390</v>
      </c>
      <c r="W241" s="126" t="s">
        <v>705</v>
      </c>
      <c r="X241" s="126" t="s">
        <v>706</v>
      </c>
      <c r="Y241" s="126" t="s">
        <v>390</v>
      </c>
      <c r="Z241" s="126" t="s">
        <v>705</v>
      </c>
      <c r="AA241" s="126" t="s">
        <v>706</v>
      </c>
      <c r="AB241" s="126" t="s">
        <v>390</v>
      </c>
      <c r="AC241" s="126" t="s">
        <v>705</v>
      </c>
      <c r="AD241" s="126" t="s">
        <v>706</v>
      </c>
      <c r="AE241" s="126" t="s">
        <v>390</v>
      </c>
      <c r="AF241" s="126" t="s">
        <v>705</v>
      </c>
      <c r="AG241" s="126" t="s">
        <v>706</v>
      </c>
      <c r="AH241" s="126" t="s">
        <v>390</v>
      </c>
      <c r="AI241" s="126" t="s">
        <v>705</v>
      </c>
      <c r="AJ241" s="126" t="s">
        <v>706</v>
      </c>
      <c r="AK241" s="126" t="s">
        <v>390</v>
      </c>
      <c r="AL241" s="126" t="s">
        <v>705</v>
      </c>
      <c r="AM241" s="126" t="s">
        <v>706</v>
      </c>
      <c r="AN241" s="126" t="s">
        <v>390</v>
      </c>
      <c r="AO241" s="126" t="s">
        <v>705</v>
      </c>
      <c r="AP241" s="126" t="s">
        <v>706</v>
      </c>
      <c r="AQ241" s="126" t="s">
        <v>390</v>
      </c>
      <c r="AR241" s="126" t="s">
        <v>705</v>
      </c>
      <c r="AS241" s="126" t="s">
        <v>706</v>
      </c>
      <c r="AT241" s="126" t="s">
        <v>390</v>
      </c>
      <c r="AU241" s="126" t="s">
        <v>705</v>
      </c>
      <c r="AV241" s="126" t="s">
        <v>706</v>
      </c>
      <c r="AW241" s="126" t="s">
        <v>390</v>
      </c>
      <c r="AX241" s="126" t="s">
        <v>705</v>
      </c>
      <c r="AY241" s="126" t="s">
        <v>706</v>
      </c>
      <c r="AZ241" s="126" t="s">
        <v>390</v>
      </c>
      <c r="BA241" s="126" t="s">
        <v>705</v>
      </c>
      <c r="BB241" s="126" t="s">
        <v>706</v>
      </c>
      <c r="BC241" s="126" t="s">
        <v>390</v>
      </c>
      <c r="BD241" s="126" t="s">
        <v>705</v>
      </c>
      <c r="BE241" s="126" t="s">
        <v>706</v>
      </c>
      <c r="BF241" s="126" t="s">
        <v>390</v>
      </c>
      <c r="BG241" s="126" t="s">
        <v>705</v>
      </c>
      <c r="BH241" s="126" t="s">
        <v>706</v>
      </c>
      <c r="BI241" s="126" t="s">
        <v>390</v>
      </c>
      <c r="BJ241" s="126" t="s">
        <v>705</v>
      </c>
      <c r="BK241" s="126" t="s">
        <v>706</v>
      </c>
      <c r="BL241" s="126" t="s">
        <v>390</v>
      </c>
      <c r="BM241" s="126" t="s">
        <v>705</v>
      </c>
      <c r="BN241" s="126" t="s">
        <v>706</v>
      </c>
      <c r="BO241" s="126" t="s">
        <v>390</v>
      </c>
      <c r="BP241" s="126" t="s">
        <v>705</v>
      </c>
      <c r="BQ241" s="126" t="s">
        <v>706</v>
      </c>
      <c r="BR241" s="126" t="s">
        <v>390</v>
      </c>
      <c r="BS241" s="126" t="s">
        <v>705</v>
      </c>
      <c r="BT241" s="126" t="s">
        <v>706</v>
      </c>
      <c r="BU241" s="126" t="s">
        <v>390</v>
      </c>
      <c r="BV241" s="126" t="s">
        <v>705</v>
      </c>
      <c r="BW241" s="126" t="s">
        <v>706</v>
      </c>
      <c r="BX241" s="126" t="s">
        <v>390</v>
      </c>
      <c r="BY241" s="126" t="s">
        <v>705</v>
      </c>
      <c r="BZ241" s="126" t="s">
        <v>706</v>
      </c>
      <c r="CA241" s="126" t="s">
        <v>390</v>
      </c>
      <c r="CB241" s="126" t="s">
        <v>705</v>
      </c>
      <c r="CC241" s="126" t="s">
        <v>706</v>
      </c>
      <c r="CD241" s="126" t="s">
        <v>390</v>
      </c>
      <c r="CE241" s="126" t="s">
        <v>705</v>
      </c>
      <c r="CF241" s="126" t="s">
        <v>706</v>
      </c>
      <c r="CG241" s="126" t="s">
        <v>390</v>
      </c>
      <c r="CH241" s="126" t="s">
        <v>705</v>
      </c>
      <c r="CI241" s="126" t="s">
        <v>706</v>
      </c>
      <c r="CJ241" s="126" t="s">
        <v>390</v>
      </c>
      <c r="CK241" s="126" t="s">
        <v>705</v>
      </c>
      <c r="CL241" s="126" t="s">
        <v>706</v>
      </c>
      <c r="CM241" s="126" t="s">
        <v>390</v>
      </c>
      <c r="CN241" s="126" t="s">
        <v>705</v>
      </c>
      <c r="CO241" s="126" t="s">
        <v>706</v>
      </c>
      <c r="CP241" s="126" t="s">
        <v>390</v>
      </c>
      <c r="CQ241" s="126" t="s">
        <v>705</v>
      </c>
      <c r="CR241" s="126" t="s">
        <v>706</v>
      </c>
      <c r="CS241" s="126" t="s">
        <v>390</v>
      </c>
      <c r="CT241" s="126" t="s">
        <v>705</v>
      </c>
      <c r="CU241" s="126" t="s">
        <v>706</v>
      </c>
      <c r="CV241" s="126" t="s">
        <v>390</v>
      </c>
      <c r="CW241" s="126" t="s">
        <v>705</v>
      </c>
      <c r="CX241" s="126" t="s">
        <v>706</v>
      </c>
      <c r="CY241" s="126" t="s">
        <v>390</v>
      </c>
      <c r="CZ241" s="126" t="s">
        <v>705</v>
      </c>
      <c r="DA241" s="126" t="s">
        <v>706</v>
      </c>
      <c r="DB241" s="126" t="s">
        <v>390</v>
      </c>
      <c r="DC241" s="126" t="s">
        <v>705</v>
      </c>
      <c r="DD241" s="126" t="s">
        <v>706</v>
      </c>
      <c r="DE241" s="126" t="s">
        <v>390</v>
      </c>
      <c r="DF241" s="126" t="s">
        <v>705</v>
      </c>
      <c r="DG241" s="126" t="s">
        <v>706</v>
      </c>
      <c r="DH241" s="126" t="s">
        <v>390</v>
      </c>
      <c r="DI241" s="126" t="s">
        <v>705</v>
      </c>
      <c r="DJ241" s="126" t="s">
        <v>706</v>
      </c>
      <c r="DK241" s="126" t="s">
        <v>390</v>
      </c>
      <c r="DL241" s="126" t="s">
        <v>705</v>
      </c>
      <c r="DM241" s="126" t="s">
        <v>706</v>
      </c>
      <c r="DN241" s="126" t="s">
        <v>390</v>
      </c>
      <c r="DO241" s="126" t="s">
        <v>705</v>
      </c>
      <c r="DP241" s="126" t="s">
        <v>706</v>
      </c>
      <c r="DQ241" s="126" t="s">
        <v>390</v>
      </c>
      <c r="DR241" s="126" t="s">
        <v>705</v>
      </c>
      <c r="DS241" s="126" t="s">
        <v>706</v>
      </c>
      <c r="DT241" s="126" t="s">
        <v>390</v>
      </c>
      <c r="DU241" s="126" t="s">
        <v>705</v>
      </c>
      <c r="DV241" s="126" t="s">
        <v>706</v>
      </c>
      <c r="DW241" s="126" t="s">
        <v>390</v>
      </c>
      <c r="DX241" s="126" t="s">
        <v>705</v>
      </c>
      <c r="DY241" s="126" t="s">
        <v>706</v>
      </c>
      <c r="DZ241" s="126" t="s">
        <v>390</v>
      </c>
      <c r="EA241" s="126" t="s">
        <v>705</v>
      </c>
      <c r="EB241" s="126" t="s">
        <v>706</v>
      </c>
      <c r="EC241" s="126" t="s">
        <v>390</v>
      </c>
      <c r="ED241" s="126" t="s">
        <v>705</v>
      </c>
      <c r="EE241" s="126" t="s">
        <v>706</v>
      </c>
      <c r="EF241" s="126" t="s">
        <v>390</v>
      </c>
      <c r="EG241" s="126" t="s">
        <v>705</v>
      </c>
      <c r="EH241" s="126" t="s">
        <v>706</v>
      </c>
      <c r="EI241" s="126" t="s">
        <v>390</v>
      </c>
      <c r="EJ241" s="126" t="s">
        <v>705</v>
      </c>
      <c r="EK241" s="126" t="s">
        <v>706</v>
      </c>
      <c r="EL241" s="126" t="s">
        <v>390</v>
      </c>
      <c r="EM241" s="126" t="s">
        <v>705</v>
      </c>
      <c r="EN241" s="126" t="s">
        <v>706</v>
      </c>
      <c r="EO241" s="126" t="s">
        <v>390</v>
      </c>
      <c r="EP241" s="126" t="s">
        <v>705</v>
      </c>
      <c r="EQ241" s="126" t="s">
        <v>706</v>
      </c>
      <c r="ER241" s="126" t="s">
        <v>390</v>
      </c>
      <c r="ES241" s="126" t="s">
        <v>705</v>
      </c>
      <c r="ET241" s="126" t="s">
        <v>706</v>
      </c>
      <c r="EU241" s="126" t="s">
        <v>390</v>
      </c>
      <c r="EV241" s="126" t="s">
        <v>705</v>
      </c>
      <c r="EW241" s="126" t="s">
        <v>706</v>
      </c>
      <c r="EX241" s="126" t="s">
        <v>390</v>
      </c>
      <c r="EY241" s="126" t="s">
        <v>705</v>
      </c>
      <c r="EZ241" s="126" t="s">
        <v>706</v>
      </c>
      <c r="FA241" s="126" t="s">
        <v>390</v>
      </c>
      <c r="FB241" s="126" t="s">
        <v>705</v>
      </c>
      <c r="FC241" s="126" t="s">
        <v>706</v>
      </c>
      <c r="FD241" s="126" t="s">
        <v>390</v>
      </c>
      <c r="FE241" s="126" t="s">
        <v>705</v>
      </c>
      <c r="FF241" s="126" t="s">
        <v>706</v>
      </c>
      <c r="FG241" s="126" t="s">
        <v>390</v>
      </c>
      <c r="FH241" s="126" t="s">
        <v>705</v>
      </c>
      <c r="FI241" s="126" t="s">
        <v>706</v>
      </c>
      <c r="FJ241" s="126" t="s">
        <v>390</v>
      </c>
      <c r="FK241" s="126" t="s">
        <v>705</v>
      </c>
      <c r="FL241" s="126" t="s">
        <v>706</v>
      </c>
      <c r="FM241" s="126" t="s">
        <v>390</v>
      </c>
      <c r="FN241" s="126" t="s">
        <v>705</v>
      </c>
      <c r="FO241" s="126" t="s">
        <v>706</v>
      </c>
      <c r="FP241" s="126" t="s">
        <v>390</v>
      </c>
      <c r="FQ241" s="126" t="s">
        <v>705</v>
      </c>
      <c r="FR241" s="126" t="s">
        <v>706</v>
      </c>
      <c r="FS241" s="126" t="s">
        <v>390</v>
      </c>
      <c r="FT241" s="126" t="s">
        <v>705</v>
      </c>
      <c r="FU241" s="126" t="s">
        <v>706</v>
      </c>
      <c r="FV241" s="126" t="s">
        <v>390</v>
      </c>
      <c r="FW241" s="126" t="s">
        <v>705</v>
      </c>
      <c r="FX241" s="126" t="s">
        <v>706</v>
      </c>
      <c r="FY241" s="126" t="s">
        <v>390</v>
      </c>
      <c r="FZ241" s="126" t="s">
        <v>705</v>
      </c>
      <c r="GA241" s="126" t="s">
        <v>706</v>
      </c>
      <c r="GB241" s="126" t="s">
        <v>390</v>
      </c>
      <c r="GC241" s="126" t="s">
        <v>705</v>
      </c>
      <c r="GD241" s="126" t="s">
        <v>706</v>
      </c>
      <c r="GE241" s="126" t="s">
        <v>390</v>
      </c>
      <c r="GF241" s="126" t="s">
        <v>705</v>
      </c>
      <c r="GG241" s="126" t="s">
        <v>706</v>
      </c>
      <c r="GH241" s="126" t="s">
        <v>390</v>
      </c>
      <c r="GI241" s="126" t="s">
        <v>705</v>
      </c>
      <c r="GJ241" s="126" t="s">
        <v>706</v>
      </c>
      <c r="GK241" s="126" t="s">
        <v>390</v>
      </c>
      <c r="GL241" s="126" t="s">
        <v>705</v>
      </c>
      <c r="GM241" s="126" t="s">
        <v>706</v>
      </c>
      <c r="GN241" s="126" t="s">
        <v>390</v>
      </c>
      <c r="GO241" s="126" t="s">
        <v>705</v>
      </c>
      <c r="GP241" s="126" t="s">
        <v>706</v>
      </c>
      <c r="GQ241" s="126" t="s">
        <v>390</v>
      </c>
      <c r="GR241" s="126" t="s">
        <v>705</v>
      </c>
      <c r="GS241" s="126" t="s">
        <v>706</v>
      </c>
      <c r="GT241" s="126" t="s">
        <v>390</v>
      </c>
      <c r="GU241" s="126" t="s">
        <v>705</v>
      </c>
      <c r="GV241" s="126" t="s">
        <v>706</v>
      </c>
      <c r="GW241" s="126" t="s">
        <v>390</v>
      </c>
      <c r="GX241" s="126" t="s">
        <v>705</v>
      </c>
      <c r="GY241" s="126" t="s">
        <v>706</v>
      </c>
      <c r="GZ241" s="126" t="s">
        <v>390</v>
      </c>
      <c r="HA241" s="126" t="s">
        <v>705</v>
      </c>
      <c r="HB241" s="126" t="s">
        <v>706</v>
      </c>
      <c r="HC241" s="126" t="s">
        <v>390</v>
      </c>
      <c r="HD241" s="126" t="s">
        <v>705</v>
      </c>
      <c r="HE241" s="126" t="s">
        <v>706</v>
      </c>
      <c r="HF241" s="126" t="s">
        <v>390</v>
      </c>
      <c r="HG241" s="126" t="s">
        <v>705</v>
      </c>
      <c r="HH241" s="126" t="s">
        <v>706</v>
      </c>
      <c r="HI241" s="126" t="s">
        <v>390</v>
      </c>
      <c r="HJ241" s="126" t="s">
        <v>705</v>
      </c>
      <c r="HK241" s="126" t="s">
        <v>706</v>
      </c>
      <c r="HL241" s="126" t="s">
        <v>390</v>
      </c>
      <c r="HM241" s="126" t="s">
        <v>705</v>
      </c>
      <c r="HN241" s="126" t="s">
        <v>706</v>
      </c>
      <c r="HO241" s="126" t="s">
        <v>390</v>
      </c>
      <c r="HP241" s="126" t="s">
        <v>705</v>
      </c>
      <c r="HQ241" s="126" t="s">
        <v>706</v>
      </c>
      <c r="HR241" s="126" t="s">
        <v>390</v>
      </c>
      <c r="HS241" s="126" t="s">
        <v>705</v>
      </c>
      <c r="HT241" s="126" t="s">
        <v>706</v>
      </c>
      <c r="HU241" s="126" t="s">
        <v>390</v>
      </c>
      <c r="HV241" s="126" t="s">
        <v>705</v>
      </c>
      <c r="HW241" s="126" t="s">
        <v>706</v>
      </c>
      <c r="HX241" s="126" t="s">
        <v>390</v>
      </c>
      <c r="HY241" s="126" t="s">
        <v>705</v>
      </c>
      <c r="HZ241" s="126" t="s">
        <v>706</v>
      </c>
      <c r="IA241" s="126" t="s">
        <v>390</v>
      </c>
      <c r="IB241" s="126" t="s">
        <v>705</v>
      </c>
      <c r="IC241" s="126" t="s">
        <v>706</v>
      </c>
      <c r="ID241" s="126" t="s">
        <v>390</v>
      </c>
      <c r="IE241" s="126" t="s">
        <v>705</v>
      </c>
      <c r="IF241" s="126" t="s">
        <v>706</v>
      </c>
      <c r="IG241" s="126" t="s">
        <v>390</v>
      </c>
      <c r="IH241" s="126" t="s">
        <v>705</v>
      </c>
      <c r="II241" s="126" t="s">
        <v>706</v>
      </c>
      <c r="IJ241" s="126" t="s">
        <v>390</v>
      </c>
      <c r="IK241" s="126" t="s">
        <v>705</v>
      </c>
      <c r="IL241" s="126" t="s">
        <v>706</v>
      </c>
      <c r="IM241" s="126" t="s">
        <v>390</v>
      </c>
      <c r="IN241" s="126" t="s">
        <v>705</v>
      </c>
      <c r="IO241" s="126" t="s">
        <v>706</v>
      </c>
      <c r="IP241" s="126" t="s">
        <v>390</v>
      </c>
      <c r="IQ241" s="126" t="s">
        <v>705</v>
      </c>
      <c r="IR241" s="126" t="s">
        <v>706</v>
      </c>
      <c r="IS241" s="126" t="s">
        <v>390</v>
      </c>
      <c r="IT241" s="126" t="s">
        <v>705</v>
      </c>
      <c r="IU241" s="126" t="s">
        <v>706</v>
      </c>
      <c r="IV241" s="126" t="s">
        <v>390</v>
      </c>
      <c r="IW241" s="126" t="s">
        <v>705</v>
      </c>
      <c r="IX241" s="126" t="s">
        <v>706</v>
      </c>
      <c r="IY241" s="126" t="s">
        <v>390</v>
      </c>
      <c r="IZ241" s="126" t="s">
        <v>705</v>
      </c>
      <c r="JA241" s="126" t="s">
        <v>706</v>
      </c>
      <c r="JB241" s="126" t="s">
        <v>390</v>
      </c>
      <c r="JC241" s="126" t="s">
        <v>705</v>
      </c>
      <c r="JD241" s="126" t="s">
        <v>706</v>
      </c>
      <c r="JE241" s="126" t="s">
        <v>390</v>
      </c>
      <c r="JF241" s="126" t="s">
        <v>705</v>
      </c>
      <c r="JG241" s="126" t="s">
        <v>706</v>
      </c>
      <c r="JH241" s="126" t="s">
        <v>390</v>
      </c>
      <c r="JI241" s="126" t="s">
        <v>705</v>
      </c>
      <c r="JJ241" s="126" t="s">
        <v>706</v>
      </c>
      <c r="JK241" s="126" t="s">
        <v>390</v>
      </c>
      <c r="JL241" s="126" t="s">
        <v>705</v>
      </c>
      <c r="JM241" s="126" t="s">
        <v>706</v>
      </c>
      <c r="JN241" s="126" t="s">
        <v>390</v>
      </c>
      <c r="JO241" s="126" t="s">
        <v>705</v>
      </c>
      <c r="JP241" s="126" t="s">
        <v>706</v>
      </c>
      <c r="JQ241" s="126" t="s">
        <v>390</v>
      </c>
      <c r="JR241" s="126" t="s">
        <v>705</v>
      </c>
      <c r="JS241" s="126" t="s">
        <v>706</v>
      </c>
      <c r="JT241" s="126" t="s">
        <v>390</v>
      </c>
      <c r="JU241" s="126" t="s">
        <v>705</v>
      </c>
      <c r="JV241" s="126" t="s">
        <v>706</v>
      </c>
      <c r="JW241" s="126" t="s">
        <v>390</v>
      </c>
      <c r="JX241" s="126" t="s">
        <v>705</v>
      </c>
      <c r="JY241" s="126" t="s">
        <v>706</v>
      </c>
      <c r="JZ241" s="126" t="s">
        <v>390</v>
      </c>
      <c r="KA241" s="126" t="s">
        <v>705</v>
      </c>
      <c r="KB241" s="126" t="s">
        <v>706</v>
      </c>
      <c r="KC241" s="126" t="s">
        <v>390</v>
      </c>
      <c r="KD241" s="126" t="s">
        <v>705</v>
      </c>
      <c r="KE241" s="126" t="s">
        <v>706</v>
      </c>
      <c r="KF241" s="126" t="s">
        <v>390</v>
      </c>
      <c r="KG241" s="126" t="s">
        <v>705</v>
      </c>
      <c r="KH241" s="126" t="s">
        <v>706</v>
      </c>
      <c r="KI241" s="126" t="s">
        <v>390</v>
      </c>
      <c r="KJ241" s="126" t="s">
        <v>705</v>
      </c>
      <c r="KK241" s="126" t="s">
        <v>706</v>
      </c>
      <c r="KL241" s="126" t="s">
        <v>390</v>
      </c>
      <c r="KM241" s="126" t="s">
        <v>705</v>
      </c>
      <c r="KN241" s="126" t="s">
        <v>706</v>
      </c>
      <c r="KO241" s="126" t="s">
        <v>390</v>
      </c>
    </row>
    <row r="242" spans="1:301" ht="18" customHeight="1">
      <c r="B242" s="82">
        <f ca="1">OFFSET($V17,B234,0)</f>
        <v>0</v>
      </c>
      <c r="C242" s="135" t="e">
        <f ca="1">STDEV(C234:C238)</f>
        <v>#DIV/0!</v>
      </c>
      <c r="D242" s="83" t="e">
        <f ca="1">OFFSET($BF$17,B234,0)</f>
        <v>#N/A</v>
      </c>
      <c r="E242" s="82">
        <f t="shared" ref="E242" ca="1" si="1627">OFFSET($V17,E234,0)</f>
        <v>0</v>
      </c>
      <c r="F242" s="135" t="e">
        <f t="shared" ref="F242" ca="1" si="1628">STDEV(F234:F238)</f>
        <v>#DIV/0!</v>
      </c>
      <c r="G242" s="83" t="e">
        <f ca="1">OFFSET($BF$17,E234,0)</f>
        <v>#N/A</v>
      </c>
      <c r="H242" s="82">
        <f t="shared" ref="H242" ca="1" si="1629">OFFSET($V17,H234,0)</f>
        <v>0</v>
      </c>
      <c r="I242" s="135" t="e">
        <f t="shared" ref="I242" ca="1" si="1630">STDEV(I234:I238)</f>
        <v>#DIV/0!</v>
      </c>
      <c r="J242" s="83" t="e">
        <f ca="1">OFFSET($BF$17,H234,0)</f>
        <v>#N/A</v>
      </c>
      <c r="K242" s="82">
        <f t="shared" ref="K242" ca="1" si="1631">OFFSET($V17,K234,0)</f>
        <v>0</v>
      </c>
      <c r="L242" s="135" t="e">
        <f t="shared" ref="L242" ca="1" si="1632">STDEV(L234:L238)</f>
        <v>#DIV/0!</v>
      </c>
      <c r="M242" s="83" t="e">
        <f ca="1">OFFSET($BF$17,K234,0)</f>
        <v>#N/A</v>
      </c>
      <c r="N242" s="82">
        <f t="shared" ref="N242" ca="1" si="1633">OFFSET($V17,N234,0)</f>
        <v>0</v>
      </c>
      <c r="O242" s="135" t="e">
        <f t="shared" ref="O242" ca="1" si="1634">STDEV(O234:O238)</f>
        <v>#DIV/0!</v>
      </c>
      <c r="P242" s="83" t="e">
        <f ca="1">OFFSET($BF$17,N234,0)</f>
        <v>#N/A</v>
      </c>
      <c r="Q242" s="82">
        <f t="shared" ref="Q242" ca="1" si="1635">OFFSET($V17,Q234,0)</f>
        <v>0</v>
      </c>
      <c r="R242" s="135" t="e">
        <f t="shared" ref="R242" ca="1" si="1636">STDEV(R234:R238)</f>
        <v>#DIV/0!</v>
      </c>
      <c r="S242" s="83" t="e">
        <f ca="1">OFFSET($BF$17,Q234,0)</f>
        <v>#N/A</v>
      </c>
      <c r="T242" s="82">
        <f t="shared" ref="T242" ca="1" si="1637">OFFSET($V17,T234,0)</f>
        <v>0</v>
      </c>
      <c r="U242" s="135" t="e">
        <f t="shared" ref="U242" ca="1" si="1638">STDEV(U234:U238)</f>
        <v>#DIV/0!</v>
      </c>
      <c r="V242" s="83" t="e">
        <f ca="1">OFFSET($BF$17,T234,0)</f>
        <v>#N/A</v>
      </c>
      <c r="W242" s="82">
        <f t="shared" ref="W242" ca="1" si="1639">OFFSET($V17,W234,0)</f>
        <v>0</v>
      </c>
      <c r="X242" s="135" t="e">
        <f t="shared" ref="X242" ca="1" si="1640">STDEV(X234:X238)</f>
        <v>#DIV/0!</v>
      </c>
      <c r="Y242" s="83" t="e">
        <f ca="1">OFFSET($BF$17,W234,0)</f>
        <v>#N/A</v>
      </c>
      <c r="Z242" s="82">
        <f t="shared" ref="Z242" ca="1" si="1641">OFFSET($V17,Z234,0)</f>
        <v>0</v>
      </c>
      <c r="AA242" s="135" t="e">
        <f t="shared" ref="AA242" ca="1" si="1642">STDEV(AA234:AA238)</f>
        <v>#DIV/0!</v>
      </c>
      <c r="AB242" s="83" t="e">
        <f ca="1">OFFSET($BF$17,Z234,0)</f>
        <v>#N/A</v>
      </c>
      <c r="AC242" s="82">
        <f t="shared" ref="AC242" ca="1" si="1643">OFFSET($V17,AC234,0)</f>
        <v>0</v>
      </c>
      <c r="AD242" s="135" t="e">
        <f t="shared" ref="AD242" ca="1" si="1644">STDEV(AD234:AD238)</f>
        <v>#DIV/0!</v>
      </c>
      <c r="AE242" s="83" t="e">
        <f ca="1">OFFSET($BF$17,AC234,0)</f>
        <v>#N/A</v>
      </c>
      <c r="AF242" s="82">
        <f t="shared" ref="AF242" ca="1" si="1645">OFFSET($V17,AF234,0)</f>
        <v>0</v>
      </c>
      <c r="AG242" s="135" t="e">
        <f t="shared" ref="AG242" ca="1" si="1646">STDEV(AG234:AG238)</f>
        <v>#DIV/0!</v>
      </c>
      <c r="AH242" s="83" t="e">
        <f ca="1">OFFSET($BF$17,AF234,0)</f>
        <v>#N/A</v>
      </c>
      <c r="AI242" s="82">
        <f t="shared" ref="AI242" ca="1" si="1647">OFFSET($V17,AI234,0)</f>
        <v>0</v>
      </c>
      <c r="AJ242" s="135" t="e">
        <f t="shared" ref="AJ242" ca="1" si="1648">STDEV(AJ234:AJ238)</f>
        <v>#DIV/0!</v>
      </c>
      <c r="AK242" s="83" t="e">
        <f ca="1">OFFSET($BF$17,AI234,0)</f>
        <v>#N/A</v>
      </c>
      <c r="AL242" s="82">
        <f t="shared" ref="AL242" ca="1" si="1649">OFFSET($V17,AL234,0)</f>
        <v>0</v>
      </c>
      <c r="AM242" s="135" t="e">
        <f t="shared" ref="AM242" ca="1" si="1650">STDEV(AM234:AM238)</f>
        <v>#DIV/0!</v>
      </c>
      <c r="AN242" s="83" t="e">
        <f ca="1">OFFSET($BF$17,AL234,0)</f>
        <v>#N/A</v>
      </c>
      <c r="AO242" s="82">
        <f t="shared" ref="AO242" ca="1" si="1651">OFFSET($V17,AO234,0)</f>
        <v>0</v>
      </c>
      <c r="AP242" s="135" t="e">
        <f t="shared" ref="AP242" ca="1" si="1652">STDEV(AP234:AP238)</f>
        <v>#DIV/0!</v>
      </c>
      <c r="AQ242" s="83" t="e">
        <f ca="1">OFFSET($BF$17,AO234,0)</f>
        <v>#N/A</v>
      </c>
      <c r="AR242" s="82">
        <f t="shared" ref="AR242" ca="1" si="1653">OFFSET($V17,AR234,0)</f>
        <v>0</v>
      </c>
      <c r="AS242" s="135" t="e">
        <f t="shared" ref="AS242" ca="1" si="1654">STDEV(AS234:AS238)</f>
        <v>#DIV/0!</v>
      </c>
      <c r="AT242" s="83" t="e">
        <f ca="1">OFFSET($BF$17,AR234,0)</f>
        <v>#N/A</v>
      </c>
      <c r="AU242" s="82">
        <f t="shared" ref="AU242" ca="1" si="1655">OFFSET($V17,AU234,0)</f>
        <v>0</v>
      </c>
      <c r="AV242" s="135" t="e">
        <f t="shared" ref="AV242" ca="1" si="1656">STDEV(AV234:AV238)</f>
        <v>#DIV/0!</v>
      </c>
      <c r="AW242" s="83" t="e">
        <f ca="1">OFFSET($BF$17,AU234,0)</f>
        <v>#N/A</v>
      </c>
      <c r="AX242" s="82">
        <f t="shared" ref="AX242" ca="1" si="1657">OFFSET($V17,AX234,0)</f>
        <v>0</v>
      </c>
      <c r="AY242" s="135" t="e">
        <f t="shared" ref="AY242" ca="1" si="1658">STDEV(AY234:AY238)</f>
        <v>#DIV/0!</v>
      </c>
      <c r="AZ242" s="83" t="e">
        <f ca="1">OFFSET($BF$17,AX234,0)</f>
        <v>#N/A</v>
      </c>
      <c r="BA242" s="82">
        <f t="shared" ref="BA242" ca="1" si="1659">OFFSET($V17,BA234,0)</f>
        <v>0</v>
      </c>
      <c r="BB242" s="135" t="e">
        <f t="shared" ref="BB242" ca="1" si="1660">STDEV(BB234:BB238)</f>
        <v>#DIV/0!</v>
      </c>
      <c r="BC242" s="83" t="e">
        <f ca="1">OFFSET($BF$17,BA234,0)</f>
        <v>#N/A</v>
      </c>
      <c r="BD242" s="82">
        <f t="shared" ref="BD242" ca="1" si="1661">OFFSET($V17,BD234,0)</f>
        <v>0</v>
      </c>
      <c r="BE242" s="135" t="e">
        <f t="shared" ref="BE242" ca="1" si="1662">STDEV(BE234:BE238)</f>
        <v>#DIV/0!</v>
      </c>
      <c r="BF242" s="83" t="e">
        <f ca="1">OFFSET($BF$17,BD234,0)</f>
        <v>#N/A</v>
      </c>
      <c r="BG242" s="82">
        <f t="shared" ref="BG242" ca="1" si="1663">OFFSET($V17,BG234,0)</f>
        <v>0</v>
      </c>
      <c r="BH242" s="135" t="e">
        <f t="shared" ref="BH242" ca="1" si="1664">STDEV(BH234:BH238)</f>
        <v>#DIV/0!</v>
      </c>
      <c r="BI242" s="83" t="e">
        <f ca="1">OFFSET($BF$17,BG234,0)</f>
        <v>#N/A</v>
      </c>
      <c r="BJ242" s="82">
        <f t="shared" ref="BJ242" ca="1" si="1665">OFFSET($V17,BJ234,0)</f>
        <v>0</v>
      </c>
      <c r="BK242" s="135" t="e">
        <f t="shared" ref="BK242" ca="1" si="1666">STDEV(BK234:BK238)</f>
        <v>#DIV/0!</v>
      </c>
      <c r="BL242" s="83" t="e">
        <f ca="1">OFFSET($BF$17,BJ234,0)</f>
        <v>#N/A</v>
      </c>
      <c r="BM242" s="82">
        <f t="shared" ref="BM242" ca="1" si="1667">OFFSET($V17,BM234,0)</f>
        <v>0</v>
      </c>
      <c r="BN242" s="135" t="e">
        <f t="shared" ref="BN242" ca="1" si="1668">STDEV(BN234:BN238)</f>
        <v>#DIV/0!</v>
      </c>
      <c r="BO242" s="83" t="e">
        <f ca="1">OFFSET($BF$17,BM234,0)</f>
        <v>#N/A</v>
      </c>
      <c r="BP242" s="82">
        <f t="shared" ref="BP242" ca="1" si="1669">OFFSET($V17,BP234,0)</f>
        <v>0</v>
      </c>
      <c r="BQ242" s="135" t="e">
        <f t="shared" ref="BQ242" ca="1" si="1670">STDEV(BQ234:BQ238)</f>
        <v>#DIV/0!</v>
      </c>
      <c r="BR242" s="83" t="e">
        <f ca="1">OFFSET($BF$17,BP234,0)</f>
        <v>#N/A</v>
      </c>
      <c r="BS242" s="82">
        <f t="shared" ref="BS242" ca="1" si="1671">OFFSET($V17,BS234,0)</f>
        <v>0</v>
      </c>
      <c r="BT242" s="135" t="e">
        <f t="shared" ref="BT242" ca="1" si="1672">STDEV(BT234:BT238)</f>
        <v>#DIV/0!</v>
      </c>
      <c r="BU242" s="83" t="e">
        <f ca="1">OFFSET($BF$17,BS234,0)</f>
        <v>#N/A</v>
      </c>
      <c r="BV242" s="82">
        <f t="shared" ref="BV242" ca="1" si="1673">OFFSET($V17,BV234,0)</f>
        <v>0</v>
      </c>
      <c r="BW242" s="135" t="e">
        <f t="shared" ref="BW242" ca="1" si="1674">STDEV(BW234:BW238)</f>
        <v>#DIV/0!</v>
      </c>
      <c r="BX242" s="83" t="e">
        <f ca="1">OFFSET($BF$17,BV234,0)</f>
        <v>#N/A</v>
      </c>
      <c r="BY242" s="82">
        <f t="shared" ref="BY242" ca="1" si="1675">OFFSET($V17,BY234,0)</f>
        <v>0</v>
      </c>
      <c r="BZ242" s="135" t="e">
        <f t="shared" ref="BZ242" ca="1" si="1676">STDEV(BZ234:BZ238)</f>
        <v>#DIV/0!</v>
      </c>
      <c r="CA242" s="83" t="e">
        <f ca="1">OFFSET($BF$17,BY234,0)</f>
        <v>#N/A</v>
      </c>
      <c r="CB242" s="82">
        <f t="shared" ref="CB242" ca="1" si="1677">OFFSET($V17,CB234,0)</f>
        <v>0</v>
      </c>
      <c r="CC242" s="135" t="e">
        <f t="shared" ref="CC242" ca="1" si="1678">STDEV(CC234:CC238)</f>
        <v>#DIV/0!</v>
      </c>
      <c r="CD242" s="83" t="e">
        <f ca="1">OFFSET($BF$17,CB234,0)</f>
        <v>#N/A</v>
      </c>
      <c r="CE242" s="82">
        <f t="shared" ref="CE242" ca="1" si="1679">OFFSET($V17,CE234,0)</f>
        <v>0</v>
      </c>
      <c r="CF242" s="135" t="e">
        <f t="shared" ref="CF242" ca="1" si="1680">STDEV(CF234:CF238)</f>
        <v>#DIV/0!</v>
      </c>
      <c r="CG242" s="83" t="e">
        <f ca="1">OFFSET($BF$17,CE234,0)</f>
        <v>#N/A</v>
      </c>
      <c r="CH242" s="82">
        <f t="shared" ref="CH242" ca="1" si="1681">OFFSET($V17,CH234,0)</f>
        <v>0</v>
      </c>
      <c r="CI242" s="135" t="e">
        <f t="shared" ref="CI242" ca="1" si="1682">STDEV(CI234:CI238)</f>
        <v>#DIV/0!</v>
      </c>
      <c r="CJ242" s="83" t="e">
        <f ca="1">OFFSET($BF$17,CH234,0)</f>
        <v>#N/A</v>
      </c>
      <c r="CK242" s="82">
        <f t="shared" ref="CK242" ca="1" si="1683">OFFSET($V17,CK234,0)</f>
        <v>0</v>
      </c>
      <c r="CL242" s="135" t="e">
        <f t="shared" ref="CL242" ca="1" si="1684">STDEV(CL234:CL238)</f>
        <v>#DIV/0!</v>
      </c>
      <c r="CM242" s="83" t="e">
        <f ca="1">OFFSET($BF$17,CK234,0)</f>
        <v>#N/A</v>
      </c>
      <c r="CN242" s="82">
        <f t="shared" ref="CN242" ca="1" si="1685">OFFSET($V17,CN234,0)</f>
        <v>0</v>
      </c>
      <c r="CO242" s="135" t="e">
        <f t="shared" ref="CO242" ca="1" si="1686">STDEV(CO234:CO238)</f>
        <v>#DIV/0!</v>
      </c>
      <c r="CP242" s="83" t="e">
        <f ca="1">OFFSET($BF$17,CN234,0)</f>
        <v>#N/A</v>
      </c>
      <c r="CQ242" s="82">
        <f t="shared" ref="CQ242" ca="1" si="1687">OFFSET($V17,CQ234,0)</f>
        <v>0</v>
      </c>
      <c r="CR242" s="135" t="e">
        <f t="shared" ref="CR242" ca="1" si="1688">STDEV(CR234:CR238)</f>
        <v>#DIV/0!</v>
      </c>
      <c r="CS242" s="83" t="e">
        <f ca="1">OFFSET($BF$17,CQ234,0)</f>
        <v>#N/A</v>
      </c>
      <c r="CT242" s="82">
        <f t="shared" ref="CT242" ca="1" si="1689">OFFSET($V17,CT234,0)</f>
        <v>0</v>
      </c>
      <c r="CU242" s="135" t="e">
        <f t="shared" ref="CU242" ca="1" si="1690">STDEV(CU234:CU238)</f>
        <v>#DIV/0!</v>
      </c>
      <c r="CV242" s="83" t="e">
        <f ca="1">OFFSET($BF$17,CT234,0)</f>
        <v>#N/A</v>
      </c>
      <c r="CW242" s="82">
        <f t="shared" ref="CW242" ca="1" si="1691">OFFSET($V17,CW234,0)</f>
        <v>0</v>
      </c>
      <c r="CX242" s="135" t="e">
        <f t="shared" ref="CX242" ca="1" si="1692">STDEV(CX234:CX238)</f>
        <v>#DIV/0!</v>
      </c>
      <c r="CY242" s="83" t="e">
        <f ca="1">OFFSET($BF$17,CW234,0)</f>
        <v>#N/A</v>
      </c>
      <c r="CZ242" s="82">
        <f t="shared" ref="CZ242" ca="1" si="1693">OFFSET($V17,CZ234,0)</f>
        <v>0</v>
      </c>
      <c r="DA242" s="135" t="e">
        <f t="shared" ref="DA242" ca="1" si="1694">STDEV(DA234:DA238)</f>
        <v>#DIV/0!</v>
      </c>
      <c r="DB242" s="83" t="e">
        <f ca="1">OFFSET($BF$17,CZ234,0)</f>
        <v>#N/A</v>
      </c>
      <c r="DC242" s="82">
        <f t="shared" ref="DC242" ca="1" si="1695">OFFSET($V17,DC234,0)</f>
        <v>0</v>
      </c>
      <c r="DD242" s="135" t="e">
        <f t="shared" ref="DD242" ca="1" si="1696">STDEV(DD234:DD238)</f>
        <v>#DIV/0!</v>
      </c>
      <c r="DE242" s="83" t="e">
        <f ca="1">OFFSET($BF$17,DC234,0)</f>
        <v>#N/A</v>
      </c>
      <c r="DF242" s="82">
        <f t="shared" ref="DF242" ca="1" si="1697">OFFSET($V17,DF234,0)</f>
        <v>0</v>
      </c>
      <c r="DG242" s="135" t="e">
        <f t="shared" ref="DG242" ca="1" si="1698">STDEV(DG234:DG238)</f>
        <v>#DIV/0!</v>
      </c>
      <c r="DH242" s="83" t="e">
        <f ca="1">OFFSET($BF$17,DF234,0)</f>
        <v>#N/A</v>
      </c>
      <c r="DI242" s="82">
        <f t="shared" ref="DI242" ca="1" si="1699">OFFSET($V17,DI234,0)</f>
        <v>0</v>
      </c>
      <c r="DJ242" s="135" t="e">
        <f t="shared" ref="DJ242" ca="1" si="1700">STDEV(DJ234:DJ238)</f>
        <v>#DIV/0!</v>
      </c>
      <c r="DK242" s="83" t="e">
        <f ca="1">OFFSET($BF$17,DI234,0)</f>
        <v>#N/A</v>
      </c>
      <c r="DL242" s="82">
        <f t="shared" ref="DL242" ca="1" si="1701">OFFSET($V17,DL234,0)</f>
        <v>0</v>
      </c>
      <c r="DM242" s="135" t="e">
        <f t="shared" ref="DM242" ca="1" si="1702">STDEV(DM234:DM238)</f>
        <v>#DIV/0!</v>
      </c>
      <c r="DN242" s="83" t="e">
        <f ca="1">OFFSET($BF$17,DL234,0)</f>
        <v>#N/A</v>
      </c>
      <c r="DO242" s="82">
        <f t="shared" ref="DO242" ca="1" si="1703">OFFSET($V17,DO234,0)</f>
        <v>0</v>
      </c>
      <c r="DP242" s="135" t="e">
        <f t="shared" ref="DP242" ca="1" si="1704">STDEV(DP234:DP238)</f>
        <v>#DIV/0!</v>
      </c>
      <c r="DQ242" s="83" t="e">
        <f ca="1">OFFSET($BF$17,DO234,0)</f>
        <v>#N/A</v>
      </c>
      <c r="DR242" s="82">
        <f t="shared" ref="DR242" ca="1" si="1705">OFFSET($V17,DR234,0)</f>
        <v>0</v>
      </c>
      <c r="DS242" s="135" t="e">
        <f t="shared" ref="DS242" ca="1" si="1706">STDEV(DS234:DS238)</f>
        <v>#DIV/0!</v>
      </c>
      <c r="DT242" s="83" t="e">
        <f ca="1">OFFSET($BF$17,DR234,0)</f>
        <v>#N/A</v>
      </c>
      <c r="DU242" s="82">
        <f t="shared" ref="DU242" ca="1" si="1707">OFFSET($V17,DU234,0)</f>
        <v>0</v>
      </c>
      <c r="DV242" s="135" t="e">
        <f t="shared" ref="DV242" ca="1" si="1708">STDEV(DV234:DV238)</f>
        <v>#DIV/0!</v>
      </c>
      <c r="DW242" s="83" t="e">
        <f ca="1">OFFSET($BF$17,DU234,0)</f>
        <v>#N/A</v>
      </c>
      <c r="DX242" s="82">
        <f t="shared" ref="DX242" ca="1" si="1709">OFFSET($V17,DX234,0)</f>
        <v>0</v>
      </c>
      <c r="DY242" s="135" t="e">
        <f t="shared" ref="DY242" ca="1" si="1710">STDEV(DY234:DY238)</f>
        <v>#DIV/0!</v>
      </c>
      <c r="DZ242" s="83" t="e">
        <f ca="1">OFFSET($BF$17,DX234,0)</f>
        <v>#N/A</v>
      </c>
      <c r="EA242" s="82">
        <f t="shared" ref="EA242" ca="1" si="1711">OFFSET($V17,EA234,0)</f>
        <v>0</v>
      </c>
      <c r="EB242" s="135" t="e">
        <f t="shared" ref="EB242" ca="1" si="1712">STDEV(EB234:EB238)</f>
        <v>#DIV/0!</v>
      </c>
      <c r="EC242" s="83" t="e">
        <f ca="1">OFFSET($BF$17,EA234,0)</f>
        <v>#N/A</v>
      </c>
      <c r="ED242" s="82">
        <f t="shared" ref="ED242" ca="1" si="1713">OFFSET($V17,ED234,0)</f>
        <v>0</v>
      </c>
      <c r="EE242" s="135" t="e">
        <f t="shared" ref="EE242" ca="1" si="1714">STDEV(EE234:EE238)</f>
        <v>#DIV/0!</v>
      </c>
      <c r="EF242" s="83" t="e">
        <f ca="1">OFFSET($BF$17,ED234,0)</f>
        <v>#N/A</v>
      </c>
      <c r="EG242" s="82">
        <f t="shared" ref="EG242" ca="1" si="1715">OFFSET($V17,EG234,0)</f>
        <v>0</v>
      </c>
      <c r="EH242" s="135" t="e">
        <f t="shared" ref="EH242" ca="1" si="1716">STDEV(EH234:EH238)</f>
        <v>#DIV/0!</v>
      </c>
      <c r="EI242" s="83" t="e">
        <f ca="1">OFFSET($BF$17,EG234,0)</f>
        <v>#N/A</v>
      </c>
      <c r="EJ242" s="82">
        <f t="shared" ref="EJ242" ca="1" si="1717">OFFSET($V17,EJ234,0)</f>
        <v>0</v>
      </c>
      <c r="EK242" s="135" t="e">
        <f t="shared" ref="EK242" ca="1" si="1718">STDEV(EK234:EK238)</f>
        <v>#DIV/0!</v>
      </c>
      <c r="EL242" s="83" t="e">
        <f ca="1">OFFSET($BF$17,EJ234,0)</f>
        <v>#N/A</v>
      </c>
      <c r="EM242" s="82">
        <f t="shared" ref="EM242" ca="1" si="1719">OFFSET($V17,EM234,0)</f>
        <v>0</v>
      </c>
      <c r="EN242" s="135" t="e">
        <f t="shared" ref="EN242" ca="1" si="1720">STDEV(EN234:EN238)</f>
        <v>#DIV/0!</v>
      </c>
      <c r="EO242" s="83" t="e">
        <f ca="1">OFFSET($BF$17,EM234,0)</f>
        <v>#N/A</v>
      </c>
      <c r="EP242" s="82">
        <f t="shared" ref="EP242" ca="1" si="1721">OFFSET($V17,EP234,0)</f>
        <v>0</v>
      </c>
      <c r="EQ242" s="135" t="e">
        <f t="shared" ref="EQ242" ca="1" si="1722">STDEV(EQ234:EQ238)</f>
        <v>#DIV/0!</v>
      </c>
      <c r="ER242" s="83" t="e">
        <f ca="1">OFFSET($BF$17,EP234,0)</f>
        <v>#N/A</v>
      </c>
      <c r="ES242" s="82">
        <f t="shared" ref="ES242" ca="1" si="1723">OFFSET($V17,ES234,0)</f>
        <v>0</v>
      </c>
      <c r="ET242" s="135" t="e">
        <f t="shared" ref="ET242" ca="1" si="1724">STDEV(ET234:ET238)</f>
        <v>#DIV/0!</v>
      </c>
      <c r="EU242" s="83" t="e">
        <f ca="1">OFFSET($BF$17,ES234,0)</f>
        <v>#N/A</v>
      </c>
      <c r="EV242" s="82">
        <f t="shared" ref="EV242" ca="1" si="1725">OFFSET($V17,EV234,0)</f>
        <v>0</v>
      </c>
      <c r="EW242" s="135" t="e">
        <f t="shared" ref="EW242" ca="1" si="1726">STDEV(EW234:EW238)</f>
        <v>#DIV/0!</v>
      </c>
      <c r="EX242" s="83" t="e">
        <f ca="1">OFFSET($BF$17,EV234,0)</f>
        <v>#N/A</v>
      </c>
      <c r="EY242" s="82">
        <f t="shared" ref="EY242" ca="1" si="1727">OFFSET($V17,EY234,0)</f>
        <v>0</v>
      </c>
      <c r="EZ242" s="135" t="e">
        <f t="shared" ref="EZ242" ca="1" si="1728">STDEV(EZ234:EZ238)</f>
        <v>#DIV/0!</v>
      </c>
      <c r="FA242" s="83" t="e">
        <f ca="1">OFFSET($BF$17,EY234,0)</f>
        <v>#N/A</v>
      </c>
      <c r="FB242" s="82">
        <f t="shared" ref="FB242" ca="1" si="1729">OFFSET($V17,FB234,0)</f>
        <v>0</v>
      </c>
      <c r="FC242" s="135" t="e">
        <f t="shared" ref="FC242" ca="1" si="1730">STDEV(FC234:FC238)</f>
        <v>#DIV/0!</v>
      </c>
      <c r="FD242" s="83" t="e">
        <f ca="1">OFFSET($BF$17,FB234,0)</f>
        <v>#N/A</v>
      </c>
      <c r="FE242" s="82">
        <f t="shared" ref="FE242" ca="1" si="1731">OFFSET($V17,FE234,0)</f>
        <v>0</v>
      </c>
      <c r="FF242" s="135" t="e">
        <f t="shared" ref="FF242" ca="1" si="1732">STDEV(FF234:FF238)</f>
        <v>#DIV/0!</v>
      </c>
      <c r="FG242" s="83" t="e">
        <f ca="1">OFFSET($BF$17,FE234,0)</f>
        <v>#N/A</v>
      </c>
      <c r="FH242" s="82">
        <f t="shared" ref="FH242" ca="1" si="1733">OFFSET($V17,FH234,0)</f>
        <v>0</v>
      </c>
      <c r="FI242" s="135" t="e">
        <f t="shared" ref="FI242" ca="1" si="1734">STDEV(FI234:FI238)</f>
        <v>#DIV/0!</v>
      </c>
      <c r="FJ242" s="83" t="e">
        <f ca="1">OFFSET($BF$17,FH234,0)</f>
        <v>#N/A</v>
      </c>
      <c r="FK242" s="82">
        <f t="shared" ref="FK242" ca="1" si="1735">OFFSET($V17,FK234,0)</f>
        <v>0</v>
      </c>
      <c r="FL242" s="135" t="e">
        <f t="shared" ref="FL242" ca="1" si="1736">STDEV(FL234:FL238)</f>
        <v>#DIV/0!</v>
      </c>
      <c r="FM242" s="83" t="e">
        <f ca="1">OFFSET($BF$17,FK234,0)</f>
        <v>#N/A</v>
      </c>
      <c r="FN242" s="82">
        <f t="shared" ref="FN242" ca="1" si="1737">OFFSET($V17,FN234,0)</f>
        <v>0</v>
      </c>
      <c r="FO242" s="135" t="e">
        <f t="shared" ref="FO242" ca="1" si="1738">STDEV(FO234:FO238)</f>
        <v>#DIV/0!</v>
      </c>
      <c r="FP242" s="83" t="e">
        <f ca="1">OFFSET($BF$17,FN234,0)</f>
        <v>#N/A</v>
      </c>
      <c r="FQ242" s="82">
        <f t="shared" ref="FQ242" ca="1" si="1739">OFFSET($V17,FQ234,0)</f>
        <v>0</v>
      </c>
      <c r="FR242" s="135" t="e">
        <f t="shared" ref="FR242" ca="1" si="1740">STDEV(FR234:FR238)</f>
        <v>#DIV/0!</v>
      </c>
      <c r="FS242" s="83" t="e">
        <f ca="1">OFFSET($BF$17,FQ234,0)</f>
        <v>#N/A</v>
      </c>
      <c r="FT242" s="82">
        <f t="shared" ref="FT242" ca="1" si="1741">OFFSET($V17,FT234,0)</f>
        <v>0</v>
      </c>
      <c r="FU242" s="135" t="e">
        <f t="shared" ref="FU242" ca="1" si="1742">STDEV(FU234:FU238)</f>
        <v>#DIV/0!</v>
      </c>
      <c r="FV242" s="83" t="e">
        <f ca="1">OFFSET($BF$17,FT234,0)</f>
        <v>#N/A</v>
      </c>
      <c r="FW242" s="82">
        <f t="shared" ref="FW242" ca="1" si="1743">OFFSET($V17,FW234,0)</f>
        <v>0</v>
      </c>
      <c r="FX242" s="135" t="e">
        <f t="shared" ref="FX242" ca="1" si="1744">STDEV(FX234:FX238)</f>
        <v>#DIV/0!</v>
      </c>
      <c r="FY242" s="83" t="e">
        <f ca="1">OFFSET($BF$17,FW234,0)</f>
        <v>#N/A</v>
      </c>
      <c r="FZ242" s="82">
        <f t="shared" ref="FZ242" ca="1" si="1745">OFFSET($V17,FZ234,0)</f>
        <v>0</v>
      </c>
      <c r="GA242" s="135" t="e">
        <f t="shared" ref="GA242" ca="1" si="1746">STDEV(GA234:GA238)</f>
        <v>#DIV/0!</v>
      </c>
      <c r="GB242" s="83" t="e">
        <f ca="1">OFFSET($BF$17,FZ234,0)</f>
        <v>#N/A</v>
      </c>
      <c r="GC242" s="82">
        <f t="shared" ref="GC242" ca="1" si="1747">OFFSET($V17,GC234,0)</f>
        <v>0</v>
      </c>
      <c r="GD242" s="135" t="e">
        <f t="shared" ref="GD242" ca="1" si="1748">STDEV(GD234:GD238)</f>
        <v>#DIV/0!</v>
      </c>
      <c r="GE242" s="83" t="e">
        <f ca="1">OFFSET($BF$17,GC234,0)</f>
        <v>#N/A</v>
      </c>
      <c r="GF242" s="82">
        <f t="shared" ref="GF242" ca="1" si="1749">OFFSET($V17,GF234,0)</f>
        <v>0</v>
      </c>
      <c r="GG242" s="135" t="e">
        <f t="shared" ref="GG242" ca="1" si="1750">STDEV(GG234:GG238)</f>
        <v>#DIV/0!</v>
      </c>
      <c r="GH242" s="83" t="e">
        <f ca="1">OFFSET($BF$17,GF234,0)</f>
        <v>#N/A</v>
      </c>
      <c r="GI242" s="82">
        <f t="shared" ref="GI242" ca="1" si="1751">OFFSET($V17,GI234,0)</f>
        <v>0</v>
      </c>
      <c r="GJ242" s="135" t="e">
        <f t="shared" ref="GJ242" ca="1" si="1752">STDEV(GJ234:GJ238)</f>
        <v>#DIV/0!</v>
      </c>
      <c r="GK242" s="83" t="e">
        <f ca="1">OFFSET($BF$17,GI234,0)</f>
        <v>#N/A</v>
      </c>
      <c r="GL242" s="82">
        <f t="shared" ref="GL242" ca="1" si="1753">OFFSET($V17,GL234,0)</f>
        <v>0</v>
      </c>
      <c r="GM242" s="135" t="e">
        <f t="shared" ref="GM242" ca="1" si="1754">STDEV(GM234:GM238)</f>
        <v>#DIV/0!</v>
      </c>
      <c r="GN242" s="83" t="e">
        <f ca="1">OFFSET($BF$17,GL234,0)</f>
        <v>#N/A</v>
      </c>
      <c r="GO242" s="82">
        <f t="shared" ref="GO242" ca="1" si="1755">OFFSET($V17,GO234,0)</f>
        <v>0</v>
      </c>
      <c r="GP242" s="135" t="e">
        <f t="shared" ref="GP242" ca="1" si="1756">STDEV(GP234:GP238)</f>
        <v>#DIV/0!</v>
      </c>
      <c r="GQ242" s="83" t="e">
        <f ca="1">OFFSET($BF$17,GO234,0)</f>
        <v>#N/A</v>
      </c>
      <c r="GR242" s="82">
        <f t="shared" ref="GR242" ca="1" si="1757">OFFSET($V17,GR234,0)</f>
        <v>0</v>
      </c>
      <c r="GS242" s="135" t="e">
        <f t="shared" ref="GS242" ca="1" si="1758">STDEV(GS234:GS238)</f>
        <v>#DIV/0!</v>
      </c>
      <c r="GT242" s="83" t="e">
        <f ca="1">OFFSET($BF$17,GR234,0)</f>
        <v>#N/A</v>
      </c>
      <c r="GU242" s="82">
        <f t="shared" ref="GU242" ca="1" si="1759">OFFSET($V17,GU234,0)</f>
        <v>0</v>
      </c>
      <c r="GV242" s="135" t="e">
        <f t="shared" ref="GV242" ca="1" si="1760">STDEV(GV234:GV238)</f>
        <v>#DIV/0!</v>
      </c>
      <c r="GW242" s="83" t="e">
        <f ca="1">OFFSET($BF$17,GU234,0)</f>
        <v>#N/A</v>
      </c>
      <c r="GX242" s="82">
        <f t="shared" ref="GX242" ca="1" si="1761">OFFSET($V17,GX234,0)</f>
        <v>0</v>
      </c>
      <c r="GY242" s="135" t="e">
        <f t="shared" ref="GY242" ca="1" si="1762">STDEV(GY234:GY238)</f>
        <v>#DIV/0!</v>
      </c>
      <c r="GZ242" s="83" t="e">
        <f ca="1">OFFSET($BF$17,GX234,0)</f>
        <v>#N/A</v>
      </c>
      <c r="HA242" s="82">
        <f t="shared" ref="HA242" ca="1" si="1763">OFFSET($V17,HA234,0)</f>
        <v>0</v>
      </c>
      <c r="HB242" s="135" t="e">
        <f t="shared" ref="HB242" ca="1" si="1764">STDEV(HB234:HB238)</f>
        <v>#DIV/0!</v>
      </c>
      <c r="HC242" s="83" t="e">
        <f ca="1">OFFSET($BF$17,HA234,0)</f>
        <v>#N/A</v>
      </c>
      <c r="HD242" s="82">
        <f t="shared" ref="HD242" ca="1" si="1765">OFFSET($V17,HD234,0)</f>
        <v>0</v>
      </c>
      <c r="HE242" s="135" t="e">
        <f t="shared" ref="HE242" ca="1" si="1766">STDEV(HE234:HE238)</f>
        <v>#DIV/0!</v>
      </c>
      <c r="HF242" s="83" t="e">
        <f ca="1">OFFSET($BF$17,HD234,0)</f>
        <v>#N/A</v>
      </c>
      <c r="HG242" s="82">
        <f t="shared" ref="HG242" ca="1" si="1767">OFFSET($V17,HG234,0)</f>
        <v>0</v>
      </c>
      <c r="HH242" s="135" t="e">
        <f t="shared" ref="HH242" ca="1" si="1768">STDEV(HH234:HH238)</f>
        <v>#DIV/0!</v>
      </c>
      <c r="HI242" s="83" t="e">
        <f ca="1">OFFSET($BF$17,HG234,0)</f>
        <v>#N/A</v>
      </c>
      <c r="HJ242" s="82">
        <f t="shared" ref="HJ242" ca="1" si="1769">OFFSET($V17,HJ234,0)</f>
        <v>0</v>
      </c>
      <c r="HK242" s="135" t="e">
        <f t="shared" ref="HK242" ca="1" si="1770">STDEV(HK234:HK238)</f>
        <v>#DIV/0!</v>
      </c>
      <c r="HL242" s="83" t="e">
        <f ca="1">OFFSET($BF$17,HJ234,0)</f>
        <v>#N/A</v>
      </c>
      <c r="HM242" s="82">
        <f t="shared" ref="HM242" ca="1" si="1771">OFFSET($V17,HM234,0)</f>
        <v>0</v>
      </c>
      <c r="HN242" s="135" t="e">
        <f t="shared" ref="HN242" ca="1" si="1772">STDEV(HN234:HN238)</f>
        <v>#DIV/0!</v>
      </c>
      <c r="HO242" s="83" t="e">
        <f ca="1">OFFSET($BF$17,HM234,0)</f>
        <v>#N/A</v>
      </c>
      <c r="HP242" s="82">
        <f t="shared" ref="HP242" ca="1" si="1773">OFFSET($V17,HP234,0)</f>
        <v>0</v>
      </c>
      <c r="HQ242" s="135" t="e">
        <f t="shared" ref="HQ242" ca="1" si="1774">STDEV(HQ234:HQ238)</f>
        <v>#DIV/0!</v>
      </c>
      <c r="HR242" s="83" t="e">
        <f ca="1">OFFSET($BF$17,HP234,0)</f>
        <v>#N/A</v>
      </c>
      <c r="HS242" s="82">
        <f t="shared" ref="HS242" ca="1" si="1775">OFFSET($V17,HS234,0)</f>
        <v>0</v>
      </c>
      <c r="HT242" s="135" t="e">
        <f t="shared" ref="HT242" ca="1" si="1776">STDEV(HT234:HT238)</f>
        <v>#DIV/0!</v>
      </c>
      <c r="HU242" s="83" t="e">
        <f ca="1">OFFSET($BF$17,HS234,0)</f>
        <v>#N/A</v>
      </c>
      <c r="HV242" s="82">
        <f t="shared" ref="HV242" ca="1" si="1777">OFFSET($V17,HV234,0)</f>
        <v>0</v>
      </c>
      <c r="HW242" s="135" t="e">
        <f t="shared" ref="HW242" ca="1" si="1778">STDEV(HW234:HW238)</f>
        <v>#DIV/0!</v>
      </c>
      <c r="HX242" s="83" t="e">
        <f ca="1">OFFSET($BF$17,HV234,0)</f>
        <v>#N/A</v>
      </c>
      <c r="HY242" s="82">
        <f t="shared" ref="HY242" ca="1" si="1779">OFFSET($V17,HY234,0)</f>
        <v>0</v>
      </c>
      <c r="HZ242" s="135" t="e">
        <f t="shared" ref="HZ242" ca="1" si="1780">STDEV(HZ234:HZ238)</f>
        <v>#DIV/0!</v>
      </c>
      <c r="IA242" s="83" t="e">
        <f ca="1">OFFSET($BF$17,HY234,0)</f>
        <v>#N/A</v>
      </c>
      <c r="IB242" s="82">
        <f t="shared" ref="IB242" ca="1" si="1781">OFFSET($V17,IB234,0)</f>
        <v>0</v>
      </c>
      <c r="IC242" s="135" t="e">
        <f t="shared" ref="IC242" ca="1" si="1782">STDEV(IC234:IC238)</f>
        <v>#DIV/0!</v>
      </c>
      <c r="ID242" s="83" t="e">
        <f ca="1">OFFSET($BF$17,IB234,0)</f>
        <v>#N/A</v>
      </c>
      <c r="IE242" s="82">
        <f t="shared" ref="IE242" ca="1" si="1783">OFFSET($V17,IE234,0)</f>
        <v>0</v>
      </c>
      <c r="IF242" s="135" t="e">
        <f t="shared" ref="IF242" ca="1" si="1784">STDEV(IF234:IF238)</f>
        <v>#DIV/0!</v>
      </c>
      <c r="IG242" s="83" t="e">
        <f ca="1">OFFSET($BF$17,IE234,0)</f>
        <v>#N/A</v>
      </c>
      <c r="IH242" s="82">
        <f t="shared" ref="IH242" ca="1" si="1785">OFFSET($V17,IH234,0)</f>
        <v>0</v>
      </c>
      <c r="II242" s="135" t="e">
        <f t="shared" ref="II242" ca="1" si="1786">STDEV(II234:II238)</f>
        <v>#DIV/0!</v>
      </c>
      <c r="IJ242" s="83" t="e">
        <f ca="1">OFFSET($BF$17,IH234,0)</f>
        <v>#N/A</v>
      </c>
      <c r="IK242" s="82">
        <f t="shared" ref="IK242" ca="1" si="1787">OFFSET($V17,IK234,0)</f>
        <v>0</v>
      </c>
      <c r="IL242" s="135" t="e">
        <f t="shared" ref="IL242" ca="1" si="1788">STDEV(IL234:IL238)</f>
        <v>#DIV/0!</v>
      </c>
      <c r="IM242" s="83" t="e">
        <f ca="1">OFFSET($BF$17,IK234,0)</f>
        <v>#N/A</v>
      </c>
      <c r="IN242" s="82">
        <f t="shared" ref="IN242" ca="1" si="1789">OFFSET($V17,IN234,0)</f>
        <v>0</v>
      </c>
      <c r="IO242" s="135" t="e">
        <f t="shared" ref="IO242" ca="1" si="1790">STDEV(IO234:IO238)</f>
        <v>#DIV/0!</v>
      </c>
      <c r="IP242" s="83" t="e">
        <f ca="1">OFFSET($BF$17,IN234,0)</f>
        <v>#N/A</v>
      </c>
      <c r="IQ242" s="82">
        <f t="shared" ref="IQ242" ca="1" si="1791">OFFSET($V17,IQ234,0)</f>
        <v>0</v>
      </c>
      <c r="IR242" s="135" t="e">
        <f t="shared" ref="IR242" ca="1" si="1792">STDEV(IR234:IR238)</f>
        <v>#DIV/0!</v>
      </c>
      <c r="IS242" s="83" t="e">
        <f ca="1">OFFSET($BF$17,IQ234,0)</f>
        <v>#N/A</v>
      </c>
      <c r="IT242" s="82">
        <f t="shared" ref="IT242" ca="1" si="1793">OFFSET($V17,IT234,0)</f>
        <v>0</v>
      </c>
      <c r="IU242" s="135" t="e">
        <f t="shared" ref="IU242" ca="1" si="1794">STDEV(IU234:IU238)</f>
        <v>#DIV/0!</v>
      </c>
      <c r="IV242" s="83" t="e">
        <f ca="1">OFFSET($BF$17,IT234,0)</f>
        <v>#N/A</v>
      </c>
      <c r="IW242" s="82">
        <f t="shared" ref="IW242" ca="1" si="1795">OFFSET($V17,IW234,0)</f>
        <v>0</v>
      </c>
      <c r="IX242" s="135" t="e">
        <f t="shared" ref="IX242" ca="1" si="1796">STDEV(IX234:IX238)</f>
        <v>#DIV/0!</v>
      </c>
      <c r="IY242" s="83" t="e">
        <f ca="1">OFFSET($BF$17,IW234,0)</f>
        <v>#N/A</v>
      </c>
      <c r="IZ242" s="82">
        <f t="shared" ref="IZ242" ca="1" si="1797">OFFSET($V17,IZ234,0)</f>
        <v>0</v>
      </c>
      <c r="JA242" s="135" t="e">
        <f t="shared" ref="JA242" ca="1" si="1798">STDEV(JA234:JA238)</f>
        <v>#DIV/0!</v>
      </c>
      <c r="JB242" s="83" t="e">
        <f ca="1">OFFSET($BF$17,IZ234,0)</f>
        <v>#N/A</v>
      </c>
      <c r="JC242" s="82">
        <f t="shared" ref="JC242" ca="1" si="1799">OFFSET($V17,JC234,0)</f>
        <v>0</v>
      </c>
      <c r="JD242" s="135" t="e">
        <f t="shared" ref="JD242" ca="1" si="1800">STDEV(JD234:JD238)</f>
        <v>#DIV/0!</v>
      </c>
      <c r="JE242" s="83" t="e">
        <f ca="1">OFFSET($BF$17,JC234,0)</f>
        <v>#N/A</v>
      </c>
      <c r="JF242" s="82">
        <f t="shared" ref="JF242" ca="1" si="1801">OFFSET($V17,JF234,0)</f>
        <v>0</v>
      </c>
      <c r="JG242" s="135" t="e">
        <f t="shared" ref="JG242" ca="1" si="1802">STDEV(JG234:JG238)</f>
        <v>#DIV/0!</v>
      </c>
      <c r="JH242" s="83" t="e">
        <f ca="1">OFFSET($BF$17,JF234,0)</f>
        <v>#N/A</v>
      </c>
      <c r="JI242" s="82">
        <f t="shared" ref="JI242" ca="1" si="1803">OFFSET($V17,JI234,0)</f>
        <v>0</v>
      </c>
      <c r="JJ242" s="135" t="e">
        <f t="shared" ref="JJ242" ca="1" si="1804">STDEV(JJ234:JJ238)</f>
        <v>#DIV/0!</v>
      </c>
      <c r="JK242" s="83" t="e">
        <f ca="1">OFFSET($BF$17,JI234,0)</f>
        <v>#N/A</v>
      </c>
      <c r="JL242" s="82">
        <f t="shared" ref="JL242" ca="1" si="1805">OFFSET($V17,JL234,0)</f>
        <v>0</v>
      </c>
      <c r="JM242" s="135" t="e">
        <f t="shared" ref="JM242" ca="1" si="1806">STDEV(JM234:JM238)</f>
        <v>#DIV/0!</v>
      </c>
      <c r="JN242" s="83" t="e">
        <f ca="1">OFFSET($BF$17,JL234,0)</f>
        <v>#N/A</v>
      </c>
      <c r="JO242" s="82">
        <f t="shared" ref="JO242" ca="1" si="1807">OFFSET($V17,JO234,0)</f>
        <v>0</v>
      </c>
      <c r="JP242" s="135" t="e">
        <f t="shared" ref="JP242" ca="1" si="1808">STDEV(JP234:JP238)</f>
        <v>#DIV/0!</v>
      </c>
      <c r="JQ242" s="83" t="e">
        <f ca="1">OFFSET($BF$17,JO234,0)</f>
        <v>#N/A</v>
      </c>
      <c r="JR242" s="82">
        <f t="shared" ref="JR242" ca="1" si="1809">OFFSET($V17,JR234,0)</f>
        <v>0</v>
      </c>
      <c r="JS242" s="135" t="e">
        <f t="shared" ref="JS242" ca="1" si="1810">STDEV(JS234:JS238)</f>
        <v>#DIV/0!</v>
      </c>
      <c r="JT242" s="83" t="e">
        <f ca="1">OFFSET($BF$17,JR234,0)</f>
        <v>#N/A</v>
      </c>
      <c r="JU242" s="82">
        <f t="shared" ref="JU242" ca="1" si="1811">OFFSET($V17,JU234,0)</f>
        <v>0</v>
      </c>
      <c r="JV242" s="135" t="e">
        <f t="shared" ref="JV242" ca="1" si="1812">STDEV(JV234:JV238)</f>
        <v>#DIV/0!</v>
      </c>
      <c r="JW242" s="83" t="e">
        <f ca="1">OFFSET($BF$17,JU234,0)</f>
        <v>#N/A</v>
      </c>
      <c r="JX242" s="82">
        <f t="shared" ref="JX242" ca="1" si="1813">OFFSET($V17,JX234,0)</f>
        <v>0</v>
      </c>
      <c r="JY242" s="135" t="e">
        <f t="shared" ref="JY242" ca="1" si="1814">STDEV(JY234:JY238)</f>
        <v>#DIV/0!</v>
      </c>
      <c r="JZ242" s="83" t="e">
        <f ca="1">OFFSET($BF$17,JX234,0)</f>
        <v>#N/A</v>
      </c>
      <c r="KA242" s="82">
        <f t="shared" ref="KA242" ca="1" si="1815">OFFSET($V17,KA234,0)</f>
        <v>0</v>
      </c>
      <c r="KB242" s="135" t="e">
        <f t="shared" ref="KB242" ca="1" si="1816">STDEV(KB234:KB238)</f>
        <v>#DIV/0!</v>
      </c>
      <c r="KC242" s="83" t="e">
        <f ca="1">OFFSET($BF$17,KA234,0)</f>
        <v>#N/A</v>
      </c>
      <c r="KD242" s="82">
        <f t="shared" ref="KD242" ca="1" si="1817">OFFSET($V17,KD234,0)</f>
        <v>0</v>
      </c>
      <c r="KE242" s="135" t="e">
        <f t="shared" ref="KE242" ca="1" si="1818">STDEV(KE234:KE238)</f>
        <v>#DIV/0!</v>
      </c>
      <c r="KF242" s="83" t="e">
        <f ca="1">OFFSET($BF$17,KD234,0)</f>
        <v>#N/A</v>
      </c>
      <c r="KG242" s="82">
        <f t="shared" ref="KG242" ca="1" si="1819">OFFSET($V17,KG234,0)</f>
        <v>0</v>
      </c>
      <c r="KH242" s="135" t="e">
        <f t="shared" ref="KH242" ca="1" si="1820">STDEV(KH234:KH238)</f>
        <v>#DIV/0!</v>
      </c>
      <c r="KI242" s="83" t="e">
        <f ca="1">OFFSET($BF$17,KG234,0)</f>
        <v>#N/A</v>
      </c>
      <c r="KJ242" s="82">
        <f t="shared" ref="KJ242" ca="1" si="1821">OFFSET($V17,KJ234,0)</f>
        <v>0</v>
      </c>
      <c r="KK242" s="135" t="e">
        <f t="shared" ref="KK242" ca="1" si="1822">STDEV(KK234:KK238)</f>
        <v>#DIV/0!</v>
      </c>
      <c r="KL242" s="83" t="e">
        <f ca="1">OFFSET($BF$17,KJ234,0)</f>
        <v>#N/A</v>
      </c>
      <c r="KM242" s="82">
        <f t="shared" ref="KM242" ca="1" si="1823">OFFSET($V17,KM234,0)</f>
        <v>0</v>
      </c>
      <c r="KN242" s="135" t="e">
        <f t="shared" ref="KN242" ca="1" si="1824">STDEV(KN234:KN238)</f>
        <v>#DIV/0!</v>
      </c>
      <c r="KO242" s="83" t="e">
        <f ca="1">OFFSET($BF$17,KM234,0)</f>
        <v>#N/A</v>
      </c>
    </row>
    <row r="243" spans="1:301" ht="18" customHeight="1">
      <c r="AB243" s="46"/>
    </row>
    <row r="244" spans="1:301" ht="18" customHeight="1">
      <c r="A244" s="47" t="s">
        <v>560</v>
      </c>
      <c r="AB244" s="46"/>
      <c r="AC244" s="108"/>
    </row>
    <row r="245" spans="1:301" ht="18" customHeight="1">
      <c r="B245" s="547" t="s">
        <v>561</v>
      </c>
      <c r="C245" s="548"/>
      <c r="D245" s="547" t="s">
        <v>209</v>
      </c>
      <c r="E245" s="548"/>
      <c r="F245" s="130" t="s">
        <v>562</v>
      </c>
      <c r="G245" s="130" t="s">
        <v>563</v>
      </c>
      <c r="I245" s="252" t="s">
        <v>564</v>
      </c>
      <c r="J245" s="130" t="s">
        <v>565</v>
      </c>
      <c r="K245" s="252" t="s">
        <v>566</v>
      </c>
      <c r="L245" s="130" t="s">
        <v>562</v>
      </c>
      <c r="M245" s="130" t="s">
        <v>567</v>
      </c>
      <c r="Z245" s="108"/>
      <c r="AB245" s="46"/>
    </row>
    <row r="246" spans="1:301" ht="18" customHeight="1">
      <c r="B246" s="253" t="s">
        <v>568</v>
      </c>
      <c r="C246" s="254" t="s">
        <v>569</v>
      </c>
      <c r="D246" s="253">
        <v>1</v>
      </c>
      <c r="E246" s="132" t="s">
        <v>570</v>
      </c>
      <c r="F246" s="133">
        <v>7600</v>
      </c>
      <c r="G246" s="549" t="s">
        <v>571</v>
      </c>
      <c r="I246" s="255">
        <f>F18/1000</f>
        <v>0</v>
      </c>
      <c r="J246" s="130" t="b">
        <f t="shared" ref="J246" si="1825">AC18</f>
        <v>0</v>
      </c>
      <c r="K246" s="255">
        <f t="shared" ref="K246" si="1826">J18</f>
        <v>0</v>
      </c>
      <c r="L246" s="133">
        <f ca="1">IF(J246=TRUE,OFFSET(F$245,IF(K246="등급외",1,MATCH(LEFT(K246,1),B$246:B$256,0))+COUNTIF(D$246:D$249,"&lt;="&amp;I246),0),0)</f>
        <v>0</v>
      </c>
      <c r="M246" s="256">
        <f ca="1">SUM(L246:L345)</f>
        <v>0</v>
      </c>
      <c r="Z246" s="108"/>
      <c r="AB246" s="46"/>
    </row>
    <row r="247" spans="1:301" ht="18" customHeight="1">
      <c r="B247" s="253" t="s">
        <v>568</v>
      </c>
      <c r="C247" s="254" t="s">
        <v>569</v>
      </c>
      <c r="D247" s="131">
        <v>10</v>
      </c>
      <c r="E247" s="132" t="s">
        <v>570</v>
      </c>
      <c r="F247" s="133">
        <v>13400</v>
      </c>
      <c r="G247" s="550"/>
      <c r="I247" s="255">
        <f t="shared" ref="I247:I310" si="1827">F19/1000</f>
        <v>0</v>
      </c>
      <c r="J247" s="130" t="b">
        <f t="shared" ref="J247:J310" si="1828">AC19</f>
        <v>0</v>
      </c>
      <c r="K247" s="255">
        <f t="shared" ref="K247:K310" si="1829">J19</f>
        <v>0</v>
      </c>
      <c r="L247" s="133">
        <f ca="1">IF(J247=TRUE,OFFSET(F$245,IF(K247="등급외",1,MATCH(LEFT(K247,1),B$246:B$256,0))+COUNTIF(D$246:D$249,"&lt;="&amp;I247),0),0)</f>
        <v>0</v>
      </c>
      <c r="Z247" s="108"/>
      <c r="AB247" s="46"/>
    </row>
    <row r="248" spans="1:301" ht="18" customHeight="1">
      <c r="B248" s="253" t="s">
        <v>568</v>
      </c>
      <c r="C248" s="254" t="s">
        <v>569</v>
      </c>
      <c r="D248" s="131">
        <v>50</v>
      </c>
      <c r="E248" s="132" t="s">
        <v>570</v>
      </c>
      <c r="F248" s="133">
        <v>20400</v>
      </c>
      <c r="G248" s="550"/>
      <c r="I248" s="255">
        <f t="shared" si="1827"/>
        <v>0</v>
      </c>
      <c r="J248" s="130" t="b">
        <f t="shared" si="1828"/>
        <v>0</v>
      </c>
      <c r="K248" s="255">
        <f t="shared" si="1829"/>
        <v>0</v>
      </c>
      <c r="L248" s="133">
        <f ca="1">IF(J248=TRUE,OFFSET(F$245,IF(K248="등급외",1,MATCH(LEFT(K248,1),B$246:B$256,0))+COUNTIF(D$246:D$249,"&lt;="&amp;I248),0),0)</f>
        <v>0</v>
      </c>
      <c r="Z248" s="108"/>
      <c r="AB248" s="46"/>
    </row>
    <row r="249" spans="1:301" ht="18" customHeight="1">
      <c r="B249" s="253" t="s">
        <v>568</v>
      </c>
      <c r="C249" s="254" t="s">
        <v>569</v>
      </c>
      <c r="D249" s="131">
        <v>100</v>
      </c>
      <c r="E249" s="132" t="s">
        <v>264</v>
      </c>
      <c r="F249" s="133">
        <v>22900</v>
      </c>
      <c r="G249" s="550"/>
      <c r="I249" s="255">
        <f t="shared" si="1827"/>
        <v>0</v>
      </c>
      <c r="J249" s="130" t="b">
        <f t="shared" si="1828"/>
        <v>0</v>
      </c>
      <c r="K249" s="255">
        <f t="shared" si="1829"/>
        <v>0</v>
      </c>
      <c r="L249" s="133">
        <f t="shared" ref="L249:L310" ca="1" si="1830">IF(J249=TRUE,OFFSET(F$245,IF(K249="등급외",1,MATCH(LEFT(K249,1),B$246:B$256,0))+COUNTIF(D$246:D$249,"&lt;="&amp;I249),0),0)</f>
        <v>0</v>
      </c>
      <c r="Z249" s="108"/>
      <c r="AB249" s="46"/>
    </row>
    <row r="250" spans="1:301" ht="18" customHeight="1">
      <c r="B250" s="253" t="s">
        <v>568</v>
      </c>
      <c r="C250" s="254" t="s">
        <v>569</v>
      </c>
      <c r="D250" s="131">
        <v>100</v>
      </c>
      <c r="E250" s="132" t="s">
        <v>265</v>
      </c>
      <c r="F250" s="130" t="s">
        <v>572</v>
      </c>
      <c r="G250" s="550"/>
      <c r="I250" s="255">
        <f t="shared" si="1827"/>
        <v>0</v>
      </c>
      <c r="J250" s="130" t="b">
        <f t="shared" si="1828"/>
        <v>0</v>
      </c>
      <c r="K250" s="255">
        <f t="shared" si="1829"/>
        <v>0</v>
      </c>
      <c r="L250" s="133">
        <f t="shared" ca="1" si="1830"/>
        <v>0</v>
      </c>
      <c r="Z250" s="108"/>
      <c r="AB250" s="46"/>
    </row>
    <row r="251" spans="1:301" ht="18" customHeight="1">
      <c r="B251" s="253" t="s">
        <v>573</v>
      </c>
      <c r="C251" s="254" t="s">
        <v>569</v>
      </c>
      <c r="D251" s="253">
        <v>1</v>
      </c>
      <c r="E251" s="132" t="s">
        <v>570</v>
      </c>
      <c r="F251" s="133">
        <v>11400</v>
      </c>
      <c r="G251" s="550"/>
      <c r="I251" s="255">
        <f t="shared" si="1827"/>
        <v>0</v>
      </c>
      <c r="J251" s="130" t="b">
        <f t="shared" si="1828"/>
        <v>0</v>
      </c>
      <c r="K251" s="255">
        <f t="shared" si="1829"/>
        <v>0</v>
      </c>
      <c r="L251" s="133">
        <f t="shared" ca="1" si="1830"/>
        <v>0</v>
      </c>
      <c r="Z251" s="108"/>
      <c r="AB251" s="46"/>
    </row>
    <row r="252" spans="1:301" ht="18" customHeight="1">
      <c r="B252" s="253" t="s">
        <v>573</v>
      </c>
      <c r="C252" s="254" t="s">
        <v>569</v>
      </c>
      <c r="D252" s="131">
        <v>10</v>
      </c>
      <c r="E252" s="132" t="s">
        <v>570</v>
      </c>
      <c r="F252" s="133">
        <v>20100</v>
      </c>
      <c r="G252" s="550"/>
      <c r="I252" s="255">
        <f t="shared" si="1827"/>
        <v>0</v>
      </c>
      <c r="J252" s="130" t="b">
        <f t="shared" si="1828"/>
        <v>0</v>
      </c>
      <c r="K252" s="255">
        <f t="shared" si="1829"/>
        <v>0</v>
      </c>
      <c r="L252" s="133">
        <f t="shared" ca="1" si="1830"/>
        <v>0</v>
      </c>
      <c r="AB252" s="46"/>
      <c r="AD252" s="108"/>
    </row>
    <row r="253" spans="1:301" ht="18" customHeight="1">
      <c r="B253" s="253" t="s">
        <v>573</v>
      </c>
      <c r="C253" s="254" t="s">
        <v>569</v>
      </c>
      <c r="D253" s="131">
        <v>50</v>
      </c>
      <c r="E253" s="132" t="s">
        <v>570</v>
      </c>
      <c r="F253" s="133">
        <v>30700</v>
      </c>
      <c r="G253" s="550"/>
      <c r="I253" s="255">
        <f t="shared" si="1827"/>
        <v>0</v>
      </c>
      <c r="J253" s="130" t="b">
        <f t="shared" si="1828"/>
        <v>0</v>
      </c>
      <c r="K253" s="255">
        <f t="shared" si="1829"/>
        <v>0</v>
      </c>
      <c r="L253" s="133">
        <f t="shared" ca="1" si="1830"/>
        <v>0</v>
      </c>
      <c r="AB253" s="46"/>
      <c r="AC253" s="108"/>
    </row>
    <row r="254" spans="1:301" ht="18" customHeight="1">
      <c r="B254" s="253" t="s">
        <v>573</v>
      </c>
      <c r="C254" s="254" t="s">
        <v>569</v>
      </c>
      <c r="D254" s="131">
        <v>100</v>
      </c>
      <c r="E254" s="132" t="s">
        <v>264</v>
      </c>
      <c r="F254" s="133">
        <v>34400</v>
      </c>
      <c r="G254" s="550"/>
      <c r="I254" s="255">
        <f t="shared" si="1827"/>
        <v>0</v>
      </c>
      <c r="J254" s="130" t="b">
        <f t="shared" si="1828"/>
        <v>0</v>
      </c>
      <c r="K254" s="255">
        <f t="shared" si="1829"/>
        <v>0</v>
      </c>
      <c r="L254" s="133">
        <f t="shared" ca="1" si="1830"/>
        <v>0</v>
      </c>
      <c r="M254" s="81"/>
      <c r="AB254" s="46"/>
      <c r="AC254" s="108"/>
    </row>
    <row r="255" spans="1:301" ht="18" customHeight="1">
      <c r="B255" s="253" t="s">
        <v>573</v>
      </c>
      <c r="C255" s="254" t="s">
        <v>569</v>
      </c>
      <c r="D255" s="131">
        <v>100</v>
      </c>
      <c r="E255" s="132" t="s">
        <v>265</v>
      </c>
      <c r="F255" s="130" t="s">
        <v>572</v>
      </c>
      <c r="G255" s="550"/>
      <c r="I255" s="255">
        <f t="shared" si="1827"/>
        <v>0</v>
      </c>
      <c r="J255" s="130" t="b">
        <f t="shared" si="1828"/>
        <v>0</v>
      </c>
      <c r="K255" s="255">
        <f t="shared" si="1829"/>
        <v>0</v>
      </c>
      <c r="L255" s="133">
        <f t="shared" ca="1" si="1830"/>
        <v>0</v>
      </c>
    </row>
    <row r="256" spans="1:301" ht="18" customHeight="1">
      <c r="B256" s="253" t="s">
        <v>574</v>
      </c>
      <c r="C256" s="254" t="s">
        <v>569</v>
      </c>
      <c r="D256" s="253"/>
      <c r="E256" s="132"/>
      <c r="F256" s="257" t="s">
        <v>575</v>
      </c>
      <c r="G256" s="551"/>
      <c r="I256" s="255">
        <f t="shared" si="1827"/>
        <v>0</v>
      </c>
      <c r="J256" s="130" t="b">
        <f t="shared" si="1828"/>
        <v>0</v>
      </c>
      <c r="K256" s="255">
        <f t="shared" si="1829"/>
        <v>0</v>
      </c>
      <c r="L256" s="133">
        <f t="shared" ca="1" si="1830"/>
        <v>0</v>
      </c>
    </row>
    <row r="257" spans="9:12" ht="18" customHeight="1">
      <c r="I257" s="255">
        <f t="shared" si="1827"/>
        <v>0</v>
      </c>
      <c r="J257" s="130" t="b">
        <f t="shared" si="1828"/>
        <v>0</v>
      </c>
      <c r="K257" s="255">
        <f t="shared" si="1829"/>
        <v>0</v>
      </c>
      <c r="L257" s="133">
        <f t="shared" ca="1" si="1830"/>
        <v>0</v>
      </c>
    </row>
    <row r="258" spans="9:12" ht="18" customHeight="1">
      <c r="I258" s="255">
        <f t="shared" si="1827"/>
        <v>0</v>
      </c>
      <c r="J258" s="130" t="b">
        <f t="shared" si="1828"/>
        <v>0</v>
      </c>
      <c r="K258" s="255">
        <f t="shared" si="1829"/>
        <v>0</v>
      </c>
      <c r="L258" s="133">
        <f t="shared" ca="1" si="1830"/>
        <v>0</v>
      </c>
    </row>
    <row r="259" spans="9:12" ht="18" customHeight="1">
      <c r="I259" s="255">
        <f t="shared" si="1827"/>
        <v>0</v>
      </c>
      <c r="J259" s="130" t="b">
        <f t="shared" si="1828"/>
        <v>0</v>
      </c>
      <c r="K259" s="255">
        <f t="shared" si="1829"/>
        <v>0</v>
      </c>
      <c r="L259" s="133">
        <f t="shared" ca="1" si="1830"/>
        <v>0</v>
      </c>
    </row>
    <row r="260" spans="9:12" ht="18" customHeight="1">
      <c r="I260" s="255">
        <f t="shared" si="1827"/>
        <v>0</v>
      </c>
      <c r="J260" s="130" t="b">
        <f t="shared" si="1828"/>
        <v>0</v>
      </c>
      <c r="K260" s="255">
        <f t="shared" si="1829"/>
        <v>0</v>
      </c>
      <c r="L260" s="133">
        <f t="shared" ca="1" si="1830"/>
        <v>0</v>
      </c>
    </row>
    <row r="261" spans="9:12" ht="18" customHeight="1">
      <c r="I261" s="255">
        <f t="shared" si="1827"/>
        <v>0</v>
      </c>
      <c r="J261" s="130" t="b">
        <f t="shared" si="1828"/>
        <v>0</v>
      </c>
      <c r="K261" s="255">
        <f t="shared" si="1829"/>
        <v>0</v>
      </c>
      <c r="L261" s="133">
        <f t="shared" ca="1" si="1830"/>
        <v>0</v>
      </c>
    </row>
    <row r="262" spans="9:12" ht="18" customHeight="1">
      <c r="I262" s="255">
        <f t="shared" si="1827"/>
        <v>0</v>
      </c>
      <c r="J262" s="130" t="b">
        <f t="shared" si="1828"/>
        <v>0</v>
      </c>
      <c r="K262" s="255">
        <f t="shared" si="1829"/>
        <v>0</v>
      </c>
      <c r="L262" s="133">
        <f t="shared" ca="1" si="1830"/>
        <v>0</v>
      </c>
    </row>
    <row r="263" spans="9:12" ht="18" customHeight="1">
      <c r="I263" s="255">
        <f t="shared" si="1827"/>
        <v>0</v>
      </c>
      <c r="J263" s="130" t="b">
        <f t="shared" si="1828"/>
        <v>0</v>
      </c>
      <c r="K263" s="255">
        <f t="shared" si="1829"/>
        <v>0</v>
      </c>
      <c r="L263" s="133">
        <f t="shared" ca="1" si="1830"/>
        <v>0</v>
      </c>
    </row>
    <row r="264" spans="9:12" ht="18" customHeight="1">
      <c r="I264" s="255">
        <f t="shared" si="1827"/>
        <v>0</v>
      </c>
      <c r="J264" s="130" t="b">
        <f t="shared" si="1828"/>
        <v>0</v>
      </c>
      <c r="K264" s="255">
        <f t="shared" si="1829"/>
        <v>0</v>
      </c>
      <c r="L264" s="133">
        <f t="shared" ca="1" si="1830"/>
        <v>0</v>
      </c>
    </row>
    <row r="265" spans="9:12" ht="18" customHeight="1">
      <c r="I265" s="255">
        <f t="shared" si="1827"/>
        <v>0</v>
      </c>
      <c r="J265" s="130" t="b">
        <f t="shared" si="1828"/>
        <v>0</v>
      </c>
      <c r="K265" s="255">
        <f t="shared" si="1829"/>
        <v>0</v>
      </c>
      <c r="L265" s="133">
        <f t="shared" ca="1" si="1830"/>
        <v>0</v>
      </c>
    </row>
    <row r="266" spans="9:12" ht="18" customHeight="1">
      <c r="I266" s="255">
        <f t="shared" si="1827"/>
        <v>0</v>
      </c>
      <c r="J266" s="130" t="b">
        <f t="shared" si="1828"/>
        <v>0</v>
      </c>
      <c r="K266" s="255">
        <f t="shared" si="1829"/>
        <v>0</v>
      </c>
      <c r="L266" s="133">
        <f t="shared" ca="1" si="1830"/>
        <v>0</v>
      </c>
    </row>
    <row r="267" spans="9:12" ht="18" customHeight="1">
      <c r="I267" s="255">
        <f t="shared" si="1827"/>
        <v>0</v>
      </c>
      <c r="J267" s="130" t="b">
        <f t="shared" si="1828"/>
        <v>0</v>
      </c>
      <c r="K267" s="255">
        <f t="shared" si="1829"/>
        <v>0</v>
      </c>
      <c r="L267" s="133">
        <f t="shared" ca="1" si="1830"/>
        <v>0</v>
      </c>
    </row>
    <row r="268" spans="9:12" ht="18" customHeight="1">
      <c r="I268" s="255">
        <f t="shared" si="1827"/>
        <v>0</v>
      </c>
      <c r="J268" s="130" t="b">
        <f t="shared" si="1828"/>
        <v>0</v>
      </c>
      <c r="K268" s="255">
        <f t="shared" si="1829"/>
        <v>0</v>
      </c>
      <c r="L268" s="133">
        <f t="shared" ca="1" si="1830"/>
        <v>0</v>
      </c>
    </row>
    <row r="269" spans="9:12" ht="18" customHeight="1">
      <c r="I269" s="255">
        <f t="shared" si="1827"/>
        <v>0</v>
      </c>
      <c r="J269" s="130" t="b">
        <f t="shared" si="1828"/>
        <v>0</v>
      </c>
      <c r="K269" s="255">
        <f t="shared" si="1829"/>
        <v>0</v>
      </c>
      <c r="L269" s="133">
        <f t="shared" ca="1" si="1830"/>
        <v>0</v>
      </c>
    </row>
    <row r="270" spans="9:12" ht="18" customHeight="1">
      <c r="I270" s="255">
        <f t="shared" si="1827"/>
        <v>0</v>
      </c>
      <c r="J270" s="130" t="b">
        <f t="shared" si="1828"/>
        <v>0</v>
      </c>
      <c r="K270" s="255">
        <f t="shared" si="1829"/>
        <v>0</v>
      </c>
      <c r="L270" s="133">
        <f t="shared" ca="1" si="1830"/>
        <v>0</v>
      </c>
    </row>
    <row r="271" spans="9:12" ht="18" customHeight="1">
      <c r="I271" s="255">
        <f t="shared" si="1827"/>
        <v>0</v>
      </c>
      <c r="J271" s="130" t="b">
        <f t="shared" si="1828"/>
        <v>0</v>
      </c>
      <c r="K271" s="255">
        <f t="shared" si="1829"/>
        <v>0</v>
      </c>
      <c r="L271" s="133">
        <f t="shared" ca="1" si="1830"/>
        <v>0</v>
      </c>
    </row>
    <row r="272" spans="9:12" ht="18" customHeight="1">
      <c r="I272" s="255">
        <f t="shared" si="1827"/>
        <v>0</v>
      </c>
      <c r="J272" s="130" t="b">
        <f t="shared" si="1828"/>
        <v>0</v>
      </c>
      <c r="K272" s="255">
        <f t="shared" si="1829"/>
        <v>0</v>
      </c>
      <c r="L272" s="133">
        <f t="shared" ca="1" si="1830"/>
        <v>0</v>
      </c>
    </row>
    <row r="273" spans="9:12" ht="18" customHeight="1">
      <c r="I273" s="255">
        <f t="shared" si="1827"/>
        <v>0</v>
      </c>
      <c r="J273" s="130" t="b">
        <f t="shared" si="1828"/>
        <v>0</v>
      </c>
      <c r="K273" s="255">
        <f t="shared" si="1829"/>
        <v>0</v>
      </c>
      <c r="L273" s="133">
        <f t="shared" ca="1" si="1830"/>
        <v>0</v>
      </c>
    </row>
    <row r="274" spans="9:12" ht="18" customHeight="1">
      <c r="I274" s="255">
        <f t="shared" si="1827"/>
        <v>0</v>
      </c>
      <c r="J274" s="130" t="b">
        <f t="shared" si="1828"/>
        <v>0</v>
      </c>
      <c r="K274" s="255">
        <f t="shared" si="1829"/>
        <v>0</v>
      </c>
      <c r="L274" s="133">
        <f t="shared" ca="1" si="1830"/>
        <v>0</v>
      </c>
    </row>
    <row r="275" spans="9:12" ht="18" customHeight="1">
      <c r="I275" s="255">
        <f t="shared" si="1827"/>
        <v>0</v>
      </c>
      <c r="J275" s="130" t="b">
        <f t="shared" si="1828"/>
        <v>0</v>
      </c>
      <c r="K275" s="255">
        <f t="shared" si="1829"/>
        <v>0</v>
      </c>
      <c r="L275" s="133">
        <f t="shared" ca="1" si="1830"/>
        <v>0</v>
      </c>
    </row>
    <row r="276" spans="9:12" ht="18" customHeight="1">
      <c r="I276" s="255">
        <f t="shared" si="1827"/>
        <v>0</v>
      </c>
      <c r="J276" s="130" t="b">
        <f t="shared" si="1828"/>
        <v>0</v>
      </c>
      <c r="K276" s="255">
        <f t="shared" si="1829"/>
        <v>0</v>
      </c>
      <c r="L276" s="133">
        <f t="shared" ca="1" si="1830"/>
        <v>0</v>
      </c>
    </row>
    <row r="277" spans="9:12" ht="18" customHeight="1">
      <c r="I277" s="255">
        <f t="shared" si="1827"/>
        <v>0</v>
      </c>
      <c r="J277" s="130" t="b">
        <f t="shared" si="1828"/>
        <v>0</v>
      </c>
      <c r="K277" s="255">
        <f t="shared" si="1829"/>
        <v>0</v>
      </c>
      <c r="L277" s="133">
        <f t="shared" ca="1" si="1830"/>
        <v>0</v>
      </c>
    </row>
    <row r="278" spans="9:12" ht="18" customHeight="1">
      <c r="I278" s="255">
        <f t="shared" si="1827"/>
        <v>0</v>
      </c>
      <c r="J278" s="130" t="b">
        <f t="shared" si="1828"/>
        <v>0</v>
      </c>
      <c r="K278" s="255">
        <f t="shared" si="1829"/>
        <v>0</v>
      </c>
      <c r="L278" s="133">
        <f t="shared" ca="1" si="1830"/>
        <v>0</v>
      </c>
    </row>
    <row r="279" spans="9:12" ht="18" customHeight="1">
      <c r="I279" s="255">
        <f t="shared" si="1827"/>
        <v>0</v>
      </c>
      <c r="J279" s="130" t="b">
        <f t="shared" si="1828"/>
        <v>0</v>
      </c>
      <c r="K279" s="255">
        <f t="shared" si="1829"/>
        <v>0</v>
      </c>
      <c r="L279" s="133">
        <f t="shared" ca="1" si="1830"/>
        <v>0</v>
      </c>
    </row>
    <row r="280" spans="9:12" ht="18" customHeight="1">
      <c r="I280" s="255">
        <f t="shared" si="1827"/>
        <v>0</v>
      </c>
      <c r="J280" s="130" t="b">
        <f t="shared" si="1828"/>
        <v>0</v>
      </c>
      <c r="K280" s="255">
        <f t="shared" si="1829"/>
        <v>0</v>
      </c>
      <c r="L280" s="133">
        <f t="shared" ca="1" si="1830"/>
        <v>0</v>
      </c>
    </row>
    <row r="281" spans="9:12" ht="18" customHeight="1">
      <c r="I281" s="255">
        <f t="shared" si="1827"/>
        <v>0</v>
      </c>
      <c r="J281" s="130" t="b">
        <f t="shared" si="1828"/>
        <v>0</v>
      </c>
      <c r="K281" s="255">
        <f t="shared" si="1829"/>
        <v>0</v>
      </c>
      <c r="L281" s="133">
        <f t="shared" ca="1" si="1830"/>
        <v>0</v>
      </c>
    </row>
    <row r="282" spans="9:12" ht="18" customHeight="1">
      <c r="I282" s="255">
        <f t="shared" si="1827"/>
        <v>0</v>
      </c>
      <c r="J282" s="130" t="b">
        <f t="shared" si="1828"/>
        <v>0</v>
      </c>
      <c r="K282" s="255">
        <f t="shared" si="1829"/>
        <v>0</v>
      </c>
      <c r="L282" s="133">
        <f t="shared" ca="1" si="1830"/>
        <v>0</v>
      </c>
    </row>
    <row r="283" spans="9:12" ht="18" customHeight="1">
      <c r="I283" s="255">
        <f t="shared" si="1827"/>
        <v>0</v>
      </c>
      <c r="J283" s="130" t="b">
        <f t="shared" si="1828"/>
        <v>0</v>
      </c>
      <c r="K283" s="255">
        <f t="shared" si="1829"/>
        <v>0</v>
      </c>
      <c r="L283" s="133">
        <f t="shared" ca="1" si="1830"/>
        <v>0</v>
      </c>
    </row>
    <row r="284" spans="9:12" ht="18" customHeight="1">
      <c r="I284" s="255">
        <f t="shared" si="1827"/>
        <v>0</v>
      </c>
      <c r="J284" s="130" t="b">
        <f t="shared" si="1828"/>
        <v>0</v>
      </c>
      <c r="K284" s="255">
        <f t="shared" si="1829"/>
        <v>0</v>
      </c>
      <c r="L284" s="133">
        <f t="shared" ca="1" si="1830"/>
        <v>0</v>
      </c>
    </row>
    <row r="285" spans="9:12" ht="18" customHeight="1">
      <c r="I285" s="255">
        <f t="shared" si="1827"/>
        <v>0</v>
      </c>
      <c r="J285" s="130" t="b">
        <f t="shared" si="1828"/>
        <v>0</v>
      </c>
      <c r="K285" s="255">
        <f t="shared" si="1829"/>
        <v>0</v>
      </c>
      <c r="L285" s="133">
        <f t="shared" ca="1" si="1830"/>
        <v>0</v>
      </c>
    </row>
    <row r="286" spans="9:12" ht="18" customHeight="1">
      <c r="I286" s="255">
        <f t="shared" si="1827"/>
        <v>0</v>
      </c>
      <c r="J286" s="130" t="b">
        <f t="shared" si="1828"/>
        <v>0</v>
      </c>
      <c r="K286" s="255">
        <f t="shared" si="1829"/>
        <v>0</v>
      </c>
      <c r="L286" s="133">
        <f t="shared" ca="1" si="1830"/>
        <v>0</v>
      </c>
    </row>
    <row r="287" spans="9:12" ht="18" customHeight="1">
      <c r="I287" s="255">
        <f t="shared" si="1827"/>
        <v>0</v>
      </c>
      <c r="J287" s="130" t="b">
        <f t="shared" si="1828"/>
        <v>0</v>
      </c>
      <c r="K287" s="255">
        <f t="shared" si="1829"/>
        <v>0</v>
      </c>
      <c r="L287" s="133">
        <f t="shared" ca="1" si="1830"/>
        <v>0</v>
      </c>
    </row>
    <row r="288" spans="9:12" ht="18" customHeight="1">
      <c r="I288" s="255">
        <f t="shared" si="1827"/>
        <v>0</v>
      </c>
      <c r="J288" s="130" t="b">
        <f t="shared" si="1828"/>
        <v>0</v>
      </c>
      <c r="K288" s="255">
        <f t="shared" si="1829"/>
        <v>0</v>
      </c>
      <c r="L288" s="133">
        <f t="shared" ca="1" si="1830"/>
        <v>0</v>
      </c>
    </row>
    <row r="289" spans="9:12" ht="18" customHeight="1">
      <c r="I289" s="255">
        <f t="shared" si="1827"/>
        <v>0</v>
      </c>
      <c r="J289" s="130" t="b">
        <f t="shared" si="1828"/>
        <v>0</v>
      </c>
      <c r="K289" s="255">
        <f t="shared" si="1829"/>
        <v>0</v>
      </c>
      <c r="L289" s="133">
        <f t="shared" ca="1" si="1830"/>
        <v>0</v>
      </c>
    </row>
    <row r="290" spans="9:12" ht="18" customHeight="1">
      <c r="I290" s="255">
        <f t="shared" si="1827"/>
        <v>0</v>
      </c>
      <c r="J290" s="130" t="b">
        <f t="shared" si="1828"/>
        <v>0</v>
      </c>
      <c r="K290" s="255">
        <f t="shared" si="1829"/>
        <v>0</v>
      </c>
      <c r="L290" s="133">
        <f t="shared" ca="1" si="1830"/>
        <v>0</v>
      </c>
    </row>
    <row r="291" spans="9:12" ht="18" customHeight="1">
      <c r="I291" s="255">
        <f t="shared" si="1827"/>
        <v>0</v>
      </c>
      <c r="J291" s="130" t="b">
        <f t="shared" si="1828"/>
        <v>0</v>
      </c>
      <c r="K291" s="255">
        <f t="shared" si="1829"/>
        <v>0</v>
      </c>
      <c r="L291" s="133">
        <f t="shared" ca="1" si="1830"/>
        <v>0</v>
      </c>
    </row>
    <row r="292" spans="9:12" ht="18" customHeight="1">
      <c r="I292" s="255">
        <f t="shared" si="1827"/>
        <v>0</v>
      </c>
      <c r="J292" s="130" t="b">
        <f t="shared" si="1828"/>
        <v>0</v>
      </c>
      <c r="K292" s="255">
        <f t="shared" si="1829"/>
        <v>0</v>
      </c>
      <c r="L292" s="133">
        <f t="shared" ca="1" si="1830"/>
        <v>0</v>
      </c>
    </row>
    <row r="293" spans="9:12" ht="18" customHeight="1">
      <c r="I293" s="255">
        <f t="shared" si="1827"/>
        <v>0</v>
      </c>
      <c r="J293" s="130" t="b">
        <f t="shared" si="1828"/>
        <v>0</v>
      </c>
      <c r="K293" s="255">
        <f t="shared" si="1829"/>
        <v>0</v>
      </c>
      <c r="L293" s="133">
        <f t="shared" ca="1" si="1830"/>
        <v>0</v>
      </c>
    </row>
    <row r="294" spans="9:12" ht="18" customHeight="1">
      <c r="I294" s="255">
        <f t="shared" si="1827"/>
        <v>0</v>
      </c>
      <c r="J294" s="130" t="b">
        <f t="shared" si="1828"/>
        <v>0</v>
      </c>
      <c r="K294" s="255">
        <f t="shared" si="1829"/>
        <v>0</v>
      </c>
      <c r="L294" s="133">
        <f t="shared" ca="1" si="1830"/>
        <v>0</v>
      </c>
    </row>
    <row r="295" spans="9:12" ht="18" customHeight="1">
      <c r="I295" s="255">
        <f t="shared" si="1827"/>
        <v>0</v>
      </c>
      <c r="J295" s="130" t="b">
        <f t="shared" si="1828"/>
        <v>0</v>
      </c>
      <c r="K295" s="255">
        <f t="shared" si="1829"/>
        <v>0</v>
      </c>
      <c r="L295" s="133">
        <f t="shared" ca="1" si="1830"/>
        <v>0</v>
      </c>
    </row>
    <row r="296" spans="9:12" ht="18" customHeight="1">
      <c r="I296" s="255">
        <f t="shared" si="1827"/>
        <v>0</v>
      </c>
      <c r="J296" s="130" t="b">
        <f t="shared" si="1828"/>
        <v>0</v>
      </c>
      <c r="K296" s="255">
        <f t="shared" si="1829"/>
        <v>0</v>
      </c>
      <c r="L296" s="133">
        <f t="shared" ca="1" si="1830"/>
        <v>0</v>
      </c>
    </row>
    <row r="297" spans="9:12" ht="18" customHeight="1">
      <c r="I297" s="255">
        <f t="shared" si="1827"/>
        <v>0</v>
      </c>
      <c r="J297" s="130" t="b">
        <f t="shared" si="1828"/>
        <v>0</v>
      </c>
      <c r="K297" s="255">
        <f t="shared" si="1829"/>
        <v>0</v>
      </c>
      <c r="L297" s="133">
        <f t="shared" ca="1" si="1830"/>
        <v>0</v>
      </c>
    </row>
    <row r="298" spans="9:12" ht="18" customHeight="1">
      <c r="I298" s="255">
        <f t="shared" si="1827"/>
        <v>0</v>
      </c>
      <c r="J298" s="130" t="b">
        <f t="shared" si="1828"/>
        <v>0</v>
      </c>
      <c r="K298" s="255">
        <f t="shared" si="1829"/>
        <v>0</v>
      </c>
      <c r="L298" s="133">
        <f t="shared" ca="1" si="1830"/>
        <v>0</v>
      </c>
    </row>
    <row r="299" spans="9:12" ht="18" customHeight="1">
      <c r="I299" s="255">
        <f t="shared" si="1827"/>
        <v>0</v>
      </c>
      <c r="J299" s="130" t="b">
        <f t="shared" si="1828"/>
        <v>0</v>
      </c>
      <c r="K299" s="255">
        <f t="shared" si="1829"/>
        <v>0</v>
      </c>
      <c r="L299" s="133">
        <f t="shared" ca="1" si="1830"/>
        <v>0</v>
      </c>
    </row>
    <row r="300" spans="9:12" ht="18" customHeight="1">
      <c r="I300" s="255">
        <f t="shared" si="1827"/>
        <v>0</v>
      </c>
      <c r="J300" s="130" t="b">
        <f t="shared" si="1828"/>
        <v>0</v>
      </c>
      <c r="K300" s="255">
        <f t="shared" si="1829"/>
        <v>0</v>
      </c>
      <c r="L300" s="133">
        <f t="shared" ca="1" si="1830"/>
        <v>0</v>
      </c>
    </row>
    <row r="301" spans="9:12" ht="18" customHeight="1">
      <c r="I301" s="255">
        <f t="shared" si="1827"/>
        <v>0</v>
      </c>
      <c r="J301" s="130" t="b">
        <f t="shared" si="1828"/>
        <v>0</v>
      </c>
      <c r="K301" s="255">
        <f t="shared" si="1829"/>
        <v>0</v>
      </c>
      <c r="L301" s="133">
        <f t="shared" ca="1" si="1830"/>
        <v>0</v>
      </c>
    </row>
    <row r="302" spans="9:12" ht="18" customHeight="1">
      <c r="I302" s="255">
        <f t="shared" si="1827"/>
        <v>0</v>
      </c>
      <c r="J302" s="130" t="b">
        <f t="shared" si="1828"/>
        <v>0</v>
      </c>
      <c r="K302" s="255">
        <f t="shared" si="1829"/>
        <v>0</v>
      </c>
      <c r="L302" s="133">
        <f t="shared" ca="1" si="1830"/>
        <v>0</v>
      </c>
    </row>
    <row r="303" spans="9:12" ht="18" customHeight="1">
      <c r="I303" s="255">
        <f t="shared" si="1827"/>
        <v>0</v>
      </c>
      <c r="J303" s="130" t="b">
        <f t="shared" si="1828"/>
        <v>0</v>
      </c>
      <c r="K303" s="255">
        <f t="shared" si="1829"/>
        <v>0</v>
      </c>
      <c r="L303" s="133">
        <f t="shared" ca="1" si="1830"/>
        <v>0</v>
      </c>
    </row>
    <row r="304" spans="9:12" ht="18" customHeight="1">
      <c r="I304" s="255">
        <f t="shared" si="1827"/>
        <v>0</v>
      </c>
      <c r="J304" s="130" t="b">
        <f t="shared" si="1828"/>
        <v>0</v>
      </c>
      <c r="K304" s="255">
        <f t="shared" si="1829"/>
        <v>0</v>
      </c>
      <c r="L304" s="133">
        <f t="shared" ca="1" si="1830"/>
        <v>0</v>
      </c>
    </row>
    <row r="305" spans="9:12" ht="18" customHeight="1">
      <c r="I305" s="255">
        <f t="shared" si="1827"/>
        <v>0</v>
      </c>
      <c r="J305" s="130" t="b">
        <f t="shared" si="1828"/>
        <v>0</v>
      </c>
      <c r="K305" s="255">
        <f t="shared" si="1829"/>
        <v>0</v>
      </c>
      <c r="L305" s="133">
        <f t="shared" ca="1" si="1830"/>
        <v>0</v>
      </c>
    </row>
    <row r="306" spans="9:12" ht="18" customHeight="1">
      <c r="I306" s="255">
        <f t="shared" si="1827"/>
        <v>0</v>
      </c>
      <c r="J306" s="130" t="b">
        <f t="shared" si="1828"/>
        <v>0</v>
      </c>
      <c r="K306" s="255">
        <f t="shared" si="1829"/>
        <v>0</v>
      </c>
      <c r="L306" s="133">
        <f t="shared" ca="1" si="1830"/>
        <v>0</v>
      </c>
    </row>
    <row r="307" spans="9:12" ht="18" customHeight="1">
      <c r="I307" s="255">
        <f t="shared" si="1827"/>
        <v>0</v>
      </c>
      <c r="J307" s="130" t="b">
        <f t="shared" si="1828"/>
        <v>0</v>
      </c>
      <c r="K307" s="255">
        <f t="shared" si="1829"/>
        <v>0</v>
      </c>
      <c r="L307" s="133">
        <f t="shared" ca="1" si="1830"/>
        <v>0</v>
      </c>
    </row>
    <row r="308" spans="9:12" ht="18" customHeight="1">
      <c r="I308" s="255">
        <f t="shared" si="1827"/>
        <v>0</v>
      </c>
      <c r="J308" s="130" t="b">
        <f t="shared" si="1828"/>
        <v>0</v>
      </c>
      <c r="K308" s="255">
        <f t="shared" si="1829"/>
        <v>0</v>
      </c>
      <c r="L308" s="133">
        <f t="shared" ca="1" si="1830"/>
        <v>0</v>
      </c>
    </row>
    <row r="309" spans="9:12" ht="18" customHeight="1">
      <c r="I309" s="255">
        <f t="shared" si="1827"/>
        <v>0</v>
      </c>
      <c r="J309" s="130" t="b">
        <f t="shared" si="1828"/>
        <v>0</v>
      </c>
      <c r="K309" s="255">
        <f t="shared" si="1829"/>
        <v>0</v>
      </c>
      <c r="L309" s="133">
        <f t="shared" ca="1" si="1830"/>
        <v>0</v>
      </c>
    </row>
    <row r="310" spans="9:12" ht="18" customHeight="1">
      <c r="I310" s="255">
        <f t="shared" si="1827"/>
        <v>0</v>
      </c>
      <c r="J310" s="130" t="b">
        <f t="shared" si="1828"/>
        <v>0</v>
      </c>
      <c r="K310" s="255">
        <f t="shared" si="1829"/>
        <v>0</v>
      </c>
      <c r="L310" s="133">
        <f t="shared" ca="1" si="1830"/>
        <v>0</v>
      </c>
    </row>
    <row r="311" spans="9:12" ht="18" customHeight="1">
      <c r="I311" s="255">
        <f t="shared" ref="I311:I345" si="1831">F83/1000</f>
        <v>0</v>
      </c>
      <c r="J311" s="130" t="b">
        <f t="shared" ref="J311:J345" si="1832">AC83</f>
        <v>0</v>
      </c>
      <c r="K311" s="255">
        <f t="shared" ref="K311:K345" si="1833">J83</f>
        <v>0</v>
      </c>
      <c r="L311" s="133">
        <f t="shared" ref="L311:L345" ca="1" si="1834">IF(J311=TRUE,OFFSET(F$245,IF(K311="등급외",1,MATCH(LEFT(K311,1),B$246:B$256,0))+COUNTIF(D$246:D$249,"&lt;="&amp;I311),0),0)</f>
        <v>0</v>
      </c>
    </row>
    <row r="312" spans="9:12" ht="18" customHeight="1">
      <c r="I312" s="255">
        <f t="shared" si="1831"/>
        <v>0</v>
      </c>
      <c r="J312" s="130" t="b">
        <f t="shared" si="1832"/>
        <v>0</v>
      </c>
      <c r="K312" s="255">
        <f t="shared" si="1833"/>
        <v>0</v>
      </c>
      <c r="L312" s="133">
        <f t="shared" ca="1" si="1834"/>
        <v>0</v>
      </c>
    </row>
    <row r="313" spans="9:12" ht="18" customHeight="1">
      <c r="I313" s="255">
        <f t="shared" si="1831"/>
        <v>0</v>
      </c>
      <c r="J313" s="130" t="b">
        <f t="shared" si="1832"/>
        <v>0</v>
      </c>
      <c r="K313" s="255">
        <f t="shared" si="1833"/>
        <v>0</v>
      </c>
      <c r="L313" s="133">
        <f t="shared" ca="1" si="1834"/>
        <v>0</v>
      </c>
    </row>
    <row r="314" spans="9:12" ht="18" customHeight="1">
      <c r="I314" s="255">
        <f t="shared" si="1831"/>
        <v>0</v>
      </c>
      <c r="J314" s="130" t="b">
        <f t="shared" si="1832"/>
        <v>0</v>
      </c>
      <c r="K314" s="255">
        <f t="shared" si="1833"/>
        <v>0</v>
      </c>
      <c r="L314" s="133">
        <f t="shared" ca="1" si="1834"/>
        <v>0</v>
      </c>
    </row>
    <row r="315" spans="9:12" ht="18" customHeight="1">
      <c r="I315" s="255">
        <f t="shared" si="1831"/>
        <v>0</v>
      </c>
      <c r="J315" s="130" t="b">
        <f t="shared" si="1832"/>
        <v>0</v>
      </c>
      <c r="K315" s="255">
        <f t="shared" si="1833"/>
        <v>0</v>
      </c>
      <c r="L315" s="133">
        <f t="shared" ca="1" si="1834"/>
        <v>0</v>
      </c>
    </row>
    <row r="316" spans="9:12" ht="18" customHeight="1">
      <c r="I316" s="255">
        <f t="shared" si="1831"/>
        <v>0</v>
      </c>
      <c r="J316" s="130" t="b">
        <f t="shared" si="1832"/>
        <v>0</v>
      </c>
      <c r="K316" s="255">
        <f t="shared" si="1833"/>
        <v>0</v>
      </c>
      <c r="L316" s="133">
        <f t="shared" ca="1" si="1834"/>
        <v>0</v>
      </c>
    </row>
    <row r="317" spans="9:12" ht="18" customHeight="1">
      <c r="I317" s="255">
        <f t="shared" si="1831"/>
        <v>0</v>
      </c>
      <c r="J317" s="130" t="b">
        <f t="shared" si="1832"/>
        <v>0</v>
      </c>
      <c r="K317" s="255">
        <f t="shared" si="1833"/>
        <v>0</v>
      </c>
      <c r="L317" s="133">
        <f t="shared" ca="1" si="1834"/>
        <v>0</v>
      </c>
    </row>
    <row r="318" spans="9:12" ht="18" customHeight="1">
      <c r="I318" s="255">
        <f t="shared" si="1831"/>
        <v>0</v>
      </c>
      <c r="J318" s="130" t="b">
        <f t="shared" si="1832"/>
        <v>0</v>
      </c>
      <c r="K318" s="255">
        <f t="shared" si="1833"/>
        <v>0</v>
      </c>
      <c r="L318" s="133">
        <f t="shared" ca="1" si="1834"/>
        <v>0</v>
      </c>
    </row>
    <row r="319" spans="9:12" ht="18" customHeight="1">
      <c r="I319" s="255">
        <f t="shared" si="1831"/>
        <v>0</v>
      </c>
      <c r="J319" s="130" t="b">
        <f t="shared" si="1832"/>
        <v>0</v>
      </c>
      <c r="K319" s="255">
        <f t="shared" si="1833"/>
        <v>0</v>
      </c>
      <c r="L319" s="133">
        <f t="shared" ca="1" si="1834"/>
        <v>0</v>
      </c>
    </row>
    <row r="320" spans="9:12" ht="18" customHeight="1">
      <c r="I320" s="255">
        <f t="shared" si="1831"/>
        <v>0</v>
      </c>
      <c r="J320" s="130" t="b">
        <f t="shared" si="1832"/>
        <v>0</v>
      </c>
      <c r="K320" s="255">
        <f t="shared" si="1833"/>
        <v>0</v>
      </c>
      <c r="L320" s="133">
        <f t="shared" ca="1" si="1834"/>
        <v>0</v>
      </c>
    </row>
    <row r="321" spans="9:12" ht="18" customHeight="1">
      <c r="I321" s="255">
        <f t="shared" si="1831"/>
        <v>0</v>
      </c>
      <c r="J321" s="130" t="b">
        <f t="shared" si="1832"/>
        <v>0</v>
      </c>
      <c r="K321" s="255">
        <f t="shared" si="1833"/>
        <v>0</v>
      </c>
      <c r="L321" s="133">
        <f t="shared" ca="1" si="1834"/>
        <v>0</v>
      </c>
    </row>
    <row r="322" spans="9:12" ht="18" customHeight="1">
      <c r="I322" s="255">
        <f t="shared" si="1831"/>
        <v>0</v>
      </c>
      <c r="J322" s="130" t="b">
        <f t="shared" si="1832"/>
        <v>0</v>
      </c>
      <c r="K322" s="255">
        <f t="shared" si="1833"/>
        <v>0</v>
      </c>
      <c r="L322" s="133">
        <f t="shared" ca="1" si="1834"/>
        <v>0</v>
      </c>
    </row>
    <row r="323" spans="9:12" ht="18" customHeight="1">
      <c r="I323" s="255">
        <f t="shared" si="1831"/>
        <v>0</v>
      </c>
      <c r="J323" s="130" t="b">
        <f t="shared" si="1832"/>
        <v>0</v>
      </c>
      <c r="K323" s="255">
        <f t="shared" si="1833"/>
        <v>0</v>
      </c>
      <c r="L323" s="133">
        <f t="shared" ca="1" si="1834"/>
        <v>0</v>
      </c>
    </row>
    <row r="324" spans="9:12" ht="18" customHeight="1">
      <c r="I324" s="255">
        <f t="shared" si="1831"/>
        <v>0</v>
      </c>
      <c r="J324" s="130" t="b">
        <f t="shared" si="1832"/>
        <v>0</v>
      </c>
      <c r="K324" s="255">
        <f t="shared" si="1833"/>
        <v>0</v>
      </c>
      <c r="L324" s="133">
        <f t="shared" ca="1" si="1834"/>
        <v>0</v>
      </c>
    </row>
    <row r="325" spans="9:12" ht="18" customHeight="1">
      <c r="I325" s="255">
        <f t="shared" si="1831"/>
        <v>0</v>
      </c>
      <c r="J325" s="130" t="b">
        <f t="shared" si="1832"/>
        <v>0</v>
      </c>
      <c r="K325" s="255">
        <f t="shared" si="1833"/>
        <v>0</v>
      </c>
      <c r="L325" s="133">
        <f t="shared" ca="1" si="1834"/>
        <v>0</v>
      </c>
    </row>
    <row r="326" spans="9:12" ht="18" customHeight="1">
      <c r="I326" s="255">
        <f t="shared" si="1831"/>
        <v>0</v>
      </c>
      <c r="J326" s="130" t="b">
        <f t="shared" si="1832"/>
        <v>0</v>
      </c>
      <c r="K326" s="255">
        <f t="shared" si="1833"/>
        <v>0</v>
      </c>
      <c r="L326" s="133">
        <f t="shared" ca="1" si="1834"/>
        <v>0</v>
      </c>
    </row>
    <row r="327" spans="9:12" ht="18" customHeight="1">
      <c r="I327" s="255">
        <f t="shared" si="1831"/>
        <v>0</v>
      </c>
      <c r="J327" s="130" t="b">
        <f t="shared" si="1832"/>
        <v>0</v>
      </c>
      <c r="K327" s="255">
        <f t="shared" si="1833"/>
        <v>0</v>
      </c>
      <c r="L327" s="133">
        <f t="shared" ca="1" si="1834"/>
        <v>0</v>
      </c>
    </row>
    <row r="328" spans="9:12" ht="18" customHeight="1">
      <c r="I328" s="255">
        <f t="shared" si="1831"/>
        <v>0</v>
      </c>
      <c r="J328" s="130" t="b">
        <f t="shared" si="1832"/>
        <v>0</v>
      </c>
      <c r="K328" s="255">
        <f t="shared" si="1833"/>
        <v>0</v>
      </c>
      <c r="L328" s="133">
        <f t="shared" ca="1" si="1834"/>
        <v>0</v>
      </c>
    </row>
    <row r="329" spans="9:12" ht="18" customHeight="1">
      <c r="I329" s="255">
        <f t="shared" si="1831"/>
        <v>0</v>
      </c>
      <c r="J329" s="130" t="b">
        <f t="shared" si="1832"/>
        <v>0</v>
      </c>
      <c r="K329" s="255">
        <f t="shared" si="1833"/>
        <v>0</v>
      </c>
      <c r="L329" s="133">
        <f t="shared" ca="1" si="1834"/>
        <v>0</v>
      </c>
    </row>
    <row r="330" spans="9:12" ht="18" customHeight="1">
      <c r="I330" s="255">
        <f t="shared" si="1831"/>
        <v>0</v>
      </c>
      <c r="J330" s="130" t="b">
        <f t="shared" si="1832"/>
        <v>0</v>
      </c>
      <c r="K330" s="255">
        <f t="shared" si="1833"/>
        <v>0</v>
      </c>
      <c r="L330" s="133">
        <f t="shared" ca="1" si="1834"/>
        <v>0</v>
      </c>
    </row>
    <row r="331" spans="9:12" ht="18" customHeight="1">
      <c r="I331" s="255">
        <f t="shared" si="1831"/>
        <v>0</v>
      </c>
      <c r="J331" s="130" t="b">
        <f t="shared" si="1832"/>
        <v>0</v>
      </c>
      <c r="K331" s="255">
        <f t="shared" si="1833"/>
        <v>0</v>
      </c>
      <c r="L331" s="133">
        <f t="shared" ca="1" si="1834"/>
        <v>0</v>
      </c>
    </row>
    <row r="332" spans="9:12" ht="18" customHeight="1">
      <c r="I332" s="255">
        <f t="shared" si="1831"/>
        <v>0</v>
      </c>
      <c r="J332" s="130" t="b">
        <f t="shared" si="1832"/>
        <v>0</v>
      </c>
      <c r="K332" s="255">
        <f t="shared" si="1833"/>
        <v>0</v>
      </c>
      <c r="L332" s="133">
        <f t="shared" ca="1" si="1834"/>
        <v>0</v>
      </c>
    </row>
    <row r="333" spans="9:12" ht="18" customHeight="1">
      <c r="I333" s="255">
        <f t="shared" si="1831"/>
        <v>0</v>
      </c>
      <c r="J333" s="130" t="b">
        <f t="shared" si="1832"/>
        <v>0</v>
      </c>
      <c r="K333" s="255">
        <f t="shared" si="1833"/>
        <v>0</v>
      </c>
      <c r="L333" s="133">
        <f t="shared" ca="1" si="1834"/>
        <v>0</v>
      </c>
    </row>
    <row r="334" spans="9:12" ht="18" customHeight="1">
      <c r="I334" s="255">
        <f t="shared" si="1831"/>
        <v>0</v>
      </c>
      <c r="J334" s="130" t="b">
        <f t="shared" si="1832"/>
        <v>0</v>
      </c>
      <c r="K334" s="255">
        <f t="shared" si="1833"/>
        <v>0</v>
      </c>
      <c r="L334" s="133">
        <f t="shared" ca="1" si="1834"/>
        <v>0</v>
      </c>
    </row>
    <row r="335" spans="9:12" ht="18" customHeight="1">
      <c r="I335" s="255">
        <f t="shared" si="1831"/>
        <v>0</v>
      </c>
      <c r="J335" s="130" t="b">
        <f t="shared" si="1832"/>
        <v>0</v>
      </c>
      <c r="K335" s="255">
        <f t="shared" si="1833"/>
        <v>0</v>
      </c>
      <c r="L335" s="133">
        <f t="shared" ca="1" si="1834"/>
        <v>0</v>
      </c>
    </row>
    <row r="336" spans="9:12" ht="18" customHeight="1">
      <c r="I336" s="255">
        <f t="shared" si="1831"/>
        <v>0</v>
      </c>
      <c r="J336" s="130" t="b">
        <f t="shared" si="1832"/>
        <v>0</v>
      </c>
      <c r="K336" s="255">
        <f t="shared" si="1833"/>
        <v>0</v>
      </c>
      <c r="L336" s="133">
        <f t="shared" ca="1" si="1834"/>
        <v>0</v>
      </c>
    </row>
    <row r="337" spans="9:12" ht="18" customHeight="1">
      <c r="I337" s="255">
        <f t="shared" si="1831"/>
        <v>0</v>
      </c>
      <c r="J337" s="130" t="b">
        <f t="shared" si="1832"/>
        <v>0</v>
      </c>
      <c r="K337" s="255">
        <f t="shared" si="1833"/>
        <v>0</v>
      </c>
      <c r="L337" s="133">
        <f t="shared" ca="1" si="1834"/>
        <v>0</v>
      </c>
    </row>
    <row r="338" spans="9:12" ht="18" customHeight="1">
      <c r="I338" s="255">
        <f t="shared" si="1831"/>
        <v>0</v>
      </c>
      <c r="J338" s="130" t="b">
        <f t="shared" si="1832"/>
        <v>0</v>
      </c>
      <c r="K338" s="255">
        <f t="shared" si="1833"/>
        <v>0</v>
      </c>
      <c r="L338" s="133">
        <f t="shared" ca="1" si="1834"/>
        <v>0</v>
      </c>
    </row>
    <row r="339" spans="9:12" ht="18" customHeight="1">
      <c r="I339" s="255">
        <f t="shared" si="1831"/>
        <v>0</v>
      </c>
      <c r="J339" s="130" t="b">
        <f t="shared" si="1832"/>
        <v>0</v>
      </c>
      <c r="K339" s="255">
        <f t="shared" si="1833"/>
        <v>0</v>
      </c>
      <c r="L339" s="133">
        <f t="shared" ca="1" si="1834"/>
        <v>0</v>
      </c>
    </row>
    <row r="340" spans="9:12" ht="18" customHeight="1">
      <c r="I340" s="255">
        <f t="shared" si="1831"/>
        <v>0</v>
      </c>
      <c r="J340" s="130" t="b">
        <f t="shared" si="1832"/>
        <v>0</v>
      </c>
      <c r="K340" s="255">
        <f t="shared" si="1833"/>
        <v>0</v>
      </c>
      <c r="L340" s="133">
        <f t="shared" ca="1" si="1834"/>
        <v>0</v>
      </c>
    </row>
    <row r="341" spans="9:12" ht="18" customHeight="1">
      <c r="I341" s="255">
        <f t="shared" si="1831"/>
        <v>0</v>
      </c>
      <c r="J341" s="130" t="b">
        <f t="shared" si="1832"/>
        <v>0</v>
      </c>
      <c r="K341" s="255">
        <f t="shared" si="1833"/>
        <v>0</v>
      </c>
      <c r="L341" s="133">
        <f t="shared" ca="1" si="1834"/>
        <v>0</v>
      </c>
    </row>
    <row r="342" spans="9:12" ht="18" customHeight="1">
      <c r="I342" s="255">
        <f t="shared" si="1831"/>
        <v>0</v>
      </c>
      <c r="J342" s="130" t="b">
        <f t="shared" si="1832"/>
        <v>0</v>
      </c>
      <c r="K342" s="255">
        <f t="shared" si="1833"/>
        <v>0</v>
      </c>
      <c r="L342" s="133">
        <f t="shared" ca="1" si="1834"/>
        <v>0</v>
      </c>
    </row>
    <row r="343" spans="9:12" ht="18" customHeight="1">
      <c r="I343" s="255">
        <f t="shared" si="1831"/>
        <v>0</v>
      </c>
      <c r="J343" s="130" t="b">
        <f t="shared" si="1832"/>
        <v>0</v>
      </c>
      <c r="K343" s="255">
        <f t="shared" si="1833"/>
        <v>0</v>
      </c>
      <c r="L343" s="133">
        <f t="shared" ca="1" si="1834"/>
        <v>0</v>
      </c>
    </row>
    <row r="344" spans="9:12" ht="18" customHeight="1">
      <c r="I344" s="255">
        <f t="shared" si="1831"/>
        <v>0</v>
      </c>
      <c r="J344" s="130" t="b">
        <f t="shared" si="1832"/>
        <v>0</v>
      </c>
      <c r="K344" s="255">
        <f t="shared" si="1833"/>
        <v>0</v>
      </c>
      <c r="L344" s="133">
        <f t="shared" ca="1" si="1834"/>
        <v>0</v>
      </c>
    </row>
    <row r="345" spans="9:12" ht="18" customHeight="1">
      <c r="I345" s="255">
        <f t="shared" si="1831"/>
        <v>0</v>
      </c>
      <c r="J345" s="130" t="b">
        <f t="shared" si="1832"/>
        <v>0</v>
      </c>
      <c r="K345" s="255">
        <f t="shared" si="1833"/>
        <v>0</v>
      </c>
      <c r="L345" s="133">
        <f t="shared" ca="1" si="1834"/>
        <v>0</v>
      </c>
    </row>
  </sheetData>
  <mergeCells count="116">
    <mergeCell ref="KA223:KC223"/>
    <mergeCell ref="KD223:KF223"/>
    <mergeCell ref="KG223:KI223"/>
    <mergeCell ref="KJ223:KL223"/>
    <mergeCell ref="KM223:KO223"/>
    <mergeCell ref="JL223:JN223"/>
    <mergeCell ref="JO223:JQ223"/>
    <mergeCell ref="JR223:JT223"/>
    <mergeCell ref="JU223:JW223"/>
    <mergeCell ref="JX223:JZ223"/>
    <mergeCell ref="IW223:IY223"/>
    <mergeCell ref="IZ223:JB223"/>
    <mergeCell ref="JC223:JE223"/>
    <mergeCell ref="JF223:JH223"/>
    <mergeCell ref="JI223:JK223"/>
    <mergeCell ref="IH223:IJ223"/>
    <mergeCell ref="IK223:IM223"/>
    <mergeCell ref="IN223:IP223"/>
    <mergeCell ref="IQ223:IS223"/>
    <mergeCell ref="IT223:IV223"/>
    <mergeCell ref="HS223:HU223"/>
    <mergeCell ref="HV223:HX223"/>
    <mergeCell ref="HY223:IA223"/>
    <mergeCell ref="IB223:ID223"/>
    <mergeCell ref="IE223:IG223"/>
    <mergeCell ref="HD223:HF223"/>
    <mergeCell ref="HG223:HI223"/>
    <mergeCell ref="HJ223:HL223"/>
    <mergeCell ref="HM223:HO223"/>
    <mergeCell ref="HP223:HR223"/>
    <mergeCell ref="GO223:GQ223"/>
    <mergeCell ref="GR223:GT223"/>
    <mergeCell ref="GU223:GW223"/>
    <mergeCell ref="GX223:GZ223"/>
    <mergeCell ref="HA223:HC223"/>
    <mergeCell ref="FZ223:GB223"/>
    <mergeCell ref="GC223:GE223"/>
    <mergeCell ref="GF223:GH223"/>
    <mergeCell ref="GI223:GK223"/>
    <mergeCell ref="GL223:GN223"/>
    <mergeCell ref="FK223:FM223"/>
    <mergeCell ref="FN223:FP223"/>
    <mergeCell ref="FQ223:FS223"/>
    <mergeCell ref="FT223:FV223"/>
    <mergeCell ref="FW223:FY223"/>
    <mergeCell ref="EV223:EX223"/>
    <mergeCell ref="EY223:FA223"/>
    <mergeCell ref="FB223:FD223"/>
    <mergeCell ref="FE223:FG223"/>
    <mergeCell ref="FH223:FJ223"/>
    <mergeCell ref="EG223:EI223"/>
    <mergeCell ref="EJ223:EL223"/>
    <mergeCell ref="EM223:EO223"/>
    <mergeCell ref="EP223:ER223"/>
    <mergeCell ref="ES223:EU223"/>
    <mergeCell ref="DR223:DT223"/>
    <mergeCell ref="DU223:DW223"/>
    <mergeCell ref="DX223:DZ223"/>
    <mergeCell ref="EA223:EC223"/>
    <mergeCell ref="ED223:EF223"/>
    <mergeCell ref="DL223:DN223"/>
    <mergeCell ref="DO223:DQ223"/>
    <mergeCell ref="B245:C245"/>
    <mergeCell ref="DF223:DH223"/>
    <mergeCell ref="DI223:DK223"/>
    <mergeCell ref="BM223:BO223"/>
    <mergeCell ref="BP223:BR223"/>
    <mergeCell ref="AR223:AT223"/>
    <mergeCell ref="AU223:AW223"/>
    <mergeCell ref="AX223:AZ223"/>
    <mergeCell ref="BA223:BC223"/>
    <mergeCell ref="BV223:BX223"/>
    <mergeCell ref="BS223:BU223"/>
    <mergeCell ref="B223:D223"/>
    <mergeCell ref="E223:G223"/>
    <mergeCell ref="H223:J223"/>
    <mergeCell ref="BY223:CA223"/>
    <mergeCell ref="CB223:CD223"/>
    <mergeCell ref="CE223:CG223"/>
    <mergeCell ref="BD223:BF223"/>
    <mergeCell ref="BG223:BI223"/>
    <mergeCell ref="BJ223:BL223"/>
    <mergeCell ref="CW223:CY223"/>
    <mergeCell ref="CZ223:DB223"/>
    <mergeCell ref="DC223:DE223"/>
    <mergeCell ref="CH223:CJ223"/>
    <mergeCell ref="CK223:CM223"/>
    <mergeCell ref="CN223:CP223"/>
    <mergeCell ref="CQ223:CS223"/>
    <mergeCell ref="CT223:CV223"/>
    <mergeCell ref="T16:X16"/>
    <mergeCell ref="K223:M223"/>
    <mergeCell ref="N223:P223"/>
    <mergeCell ref="N16:S16"/>
    <mergeCell ref="Q223:S223"/>
    <mergeCell ref="F120:P120"/>
    <mergeCell ref="BE16:BF16"/>
    <mergeCell ref="C16:M16"/>
    <mergeCell ref="AZ16:BB16"/>
    <mergeCell ref="D245:E245"/>
    <mergeCell ref="G246:G256"/>
    <mergeCell ref="AL223:AN223"/>
    <mergeCell ref="Y16:AA16"/>
    <mergeCell ref="V120:X120"/>
    <mergeCell ref="AN120:AU120"/>
    <mergeCell ref="AP121:AU121"/>
    <mergeCell ref="T223:V223"/>
    <mergeCell ref="W223:Y223"/>
    <mergeCell ref="Z223:AB223"/>
    <mergeCell ref="AC223:AE223"/>
    <mergeCell ref="AF223:AH223"/>
    <mergeCell ref="AI223:AK223"/>
    <mergeCell ref="AO223:AQ223"/>
    <mergeCell ref="AQ16:AR16"/>
    <mergeCell ref="AT16:AU16"/>
    <mergeCell ref="AK16:AN1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22</vt:i4>
      </vt:variant>
    </vt:vector>
  </HeadingPairs>
  <TitlesOfParts>
    <vt:vector size="34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불안정성</vt:lpstr>
      <vt:lpstr>STD_Data</vt:lpstr>
      <vt:lpstr>Mass_2_2</vt:lpstr>
      <vt:lpstr>'교정결과-E'!B_Tag</vt:lpstr>
      <vt:lpstr>'교정결과-HY'!B_Tag</vt:lpstr>
      <vt:lpstr>B_Tag</vt:lpstr>
      <vt:lpstr>판정결과!B_Tag_2</vt:lpstr>
      <vt:lpstr>부록!B_Tag_3</vt:lpstr>
      <vt:lpstr>'교정결과-E'!Header_1</vt:lpstr>
      <vt:lpstr>Header_1</vt:lpstr>
      <vt:lpstr>Header2_1</vt:lpstr>
      <vt:lpstr>Mass_2_2_CMC</vt:lpstr>
      <vt:lpstr>Mass_2_2_Condition</vt:lpstr>
      <vt:lpstr>Mass_2_2_Resolution</vt:lpstr>
      <vt:lpstr>Mass_2_2_Result</vt:lpstr>
      <vt:lpstr>Mass_2_2_Result_Temp</vt:lpstr>
      <vt:lpstr>Mass_2_2_Spec</vt:lpstr>
      <vt:lpstr>Mass_2_2_STD1</vt:lpstr>
      <vt:lpstr>Mass_2_2_STD2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2021-08-11T23:42:33Z</cp:lastPrinted>
  <dcterms:created xsi:type="dcterms:W3CDTF">2004-11-10T00:11:43Z</dcterms:created>
  <dcterms:modified xsi:type="dcterms:W3CDTF">2021-08-11T23:42:39Z</dcterms:modified>
</cp:coreProperties>
</file>