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opGameGenre" sheetId="2" r:id="rId5"/>
    <sheet state="visible" name="Top10GamesnRevenue" sheetId="3" r:id="rId6"/>
    <sheet state="visible" name="PivotTable1_Top10games" sheetId="4" r:id="rId7"/>
    <sheet state="visible" name="Pivot Table 2" sheetId="5" r:id="rId8"/>
    <sheet state="visible" name="Formula Sheet 1" sheetId="6" r:id="rId9"/>
    <sheet state="visible" name="Formula Sheet 2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<sst xmlns="http://schemas.openxmlformats.org/spreadsheetml/2006/main" count="125" uniqueCount="74">
  <si>
    <t>GAME</t>
  </si>
  <si>
    <t>YEAR &amp; REVENUE</t>
  </si>
  <si>
    <t>DOTA 2</t>
  </si>
  <si>
    <t>$70M</t>
  </si>
  <si>
    <t>$110M</t>
  </si>
  <si>
    <t>$108M</t>
  </si>
  <si>
    <t>LEAGUE OF LEGENDS</t>
  </si>
  <si>
    <t xml:space="preserve">$1.8B </t>
  </si>
  <si>
    <t>$2.1B</t>
  </si>
  <si>
    <t xml:space="preserve">$1.4B </t>
  </si>
  <si>
    <t xml:space="preserve">$1.5B </t>
  </si>
  <si>
    <t>$1.75M</t>
  </si>
  <si>
    <t>MOBILE LEGENDS</t>
  </si>
  <si>
    <t xml:space="preserve">$4.08M </t>
  </si>
  <si>
    <t xml:space="preserve">$86.95M </t>
  </si>
  <si>
    <t>$120.07M</t>
  </si>
  <si>
    <t>$162.14M</t>
  </si>
  <si>
    <t xml:space="preserve">$224.34M </t>
  </si>
  <si>
    <t>MINECRAFT</t>
  </si>
  <si>
    <t xml:space="preserve">$74.12M </t>
  </si>
  <si>
    <t>$78.92M</t>
  </si>
  <si>
    <t xml:space="preserve">$83.13M </t>
  </si>
  <si>
    <t>$114.66M</t>
  </si>
  <si>
    <t>$143.24M</t>
  </si>
  <si>
    <t>CLASH OF CLANS</t>
  </si>
  <si>
    <t xml:space="preserve">$810.04M </t>
  </si>
  <si>
    <t xml:space="preserve">$546.17M </t>
  </si>
  <si>
    <t>$430.34M</t>
  </si>
  <si>
    <t>$524.74M</t>
  </si>
  <si>
    <t xml:space="preserve">$483.83M </t>
  </si>
  <si>
    <t>GENRE</t>
  </si>
  <si>
    <t xml:space="preserve">REVENUE </t>
  </si>
  <si>
    <t>ACTION-ADVENTURE</t>
  </si>
  <si>
    <t xml:space="preserve">AUGMENTED REALITY </t>
  </si>
  <si>
    <t xml:space="preserve">BATTLE ROYALE </t>
  </si>
  <si>
    <t>MOBA</t>
  </si>
  <si>
    <t xml:space="preserve">PUZZLE </t>
  </si>
  <si>
    <t xml:space="preserve">PUZZLE/RPG/STRATEGY </t>
  </si>
  <si>
    <t xml:space="preserve">SURVIVARAK </t>
  </si>
  <si>
    <t xml:space="preserve">TOTAL </t>
  </si>
  <si>
    <t>Game</t>
  </si>
  <si>
    <t>Revenue</t>
  </si>
  <si>
    <t>Initial release</t>
  </si>
  <si>
    <t>Publisher(s)</t>
  </si>
  <si>
    <t>Genre(s)</t>
  </si>
  <si>
    <t>Honor of Kings / Arena of Valor</t>
  </si>
  <si>
    <t>Tencent Games</t>
  </si>
  <si>
    <t>Monster Strike</t>
  </si>
  <si>
    <t>Mixi</t>
  </si>
  <si>
    <t>Puzzle / RPG / Strategy</t>
  </si>
  <si>
    <t>Puzzle &amp; Dragons</t>
  </si>
  <si>
    <t>GungHo Online Entertainment</t>
  </si>
  <si>
    <t>RPG / Puzzle</t>
  </si>
  <si>
    <t>PUBG Mobile</t>
  </si>
  <si>
    <t>Tencent Games / Krafton / VNG Games</t>
  </si>
  <si>
    <t>Battle royale</t>
  </si>
  <si>
    <t>Clash of Clans</t>
  </si>
  <si>
    <t>Supercell (Tencent)</t>
  </si>
  <si>
    <t>Strategy</t>
  </si>
  <si>
    <t>Pokémon Go</t>
  </si>
  <si>
    <t>Niantic / The Pokémon Company</t>
  </si>
  <si>
    <t>Augmented reality</t>
  </si>
  <si>
    <t>Candy Crush Saga</t>
  </si>
  <si>
    <t>King (Activision Blizzard)</t>
  </si>
  <si>
    <t>Puzzle</t>
  </si>
  <si>
    <t>Fate/Grand Order</t>
  </si>
  <si>
    <t>Aniplex (Sony Music Entertainment Japan)</t>
  </si>
  <si>
    <t>RPG</t>
  </si>
  <si>
    <t>Fantasy Westward Journey</t>
  </si>
  <si>
    <t>NetEase</t>
  </si>
  <si>
    <t>MMORPG</t>
  </si>
  <si>
    <t>Garena Free Fire</t>
  </si>
  <si>
    <t>Garena</t>
  </si>
  <si>
    <t>COUNTA of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</si>
</sst>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mmm d, yyyy"/>
  </numFmts>
  <fonts count="13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rgb="FF000000"/>
      <name val="Arial"/>
    </font>
    <font>
      <color theme="1"/>
      <name val="Arial"/>
    </font>
    <font>
      <b/>
      <sz val="11.0"/>
      <color rgb="FF202122"/>
      <name val="Sans-serif"/>
    </font>
    <font>
      <u/>
      <sz val="11.0"/>
      <color theme="0"/>
      <name val="Sans-serif"/>
    </font>
    <font>
      <b/>
      <sz val="11.0"/>
      <color theme="1"/>
      <name val="Sans-serif"/>
    </font>
    <font>
      <sz val="11.0"/>
      <color rgb="FF202122"/>
      <name val="Sans-serif"/>
    </font>
    <font>
      <sz val="8.0"/>
      <color rgb="FF0645AD"/>
      <name val="Sans-seri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EAECF0"/>
        <bgColor rgb="FFEAECF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EAF3FF"/>
        <bgColor rgb="FFEAF3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4" numFmtId="0" xfId="0" applyBorder="1" applyFont="1"/>
    <xf borderId="1" fillId="0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7" numFmtId="0" xfId="0" applyAlignment="1" applyFont="1">
      <alignment horizontal="center" vertical="bottom"/>
    </xf>
    <xf borderId="0" fillId="3" fontId="7" numFmtId="0" xfId="0" applyAlignment="1" applyFill="1" applyFont="1">
      <alignment horizontal="center" vertical="bottom"/>
    </xf>
    <xf borderId="0" fillId="3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4" fontId="7" numFmtId="0" xfId="0" applyAlignment="1" applyFill="1" applyFont="1">
      <alignment horizontal="center" vertical="bottom"/>
    </xf>
    <xf borderId="0" fillId="4" fontId="7" numFmtId="3" xfId="0" applyAlignment="1" applyFont="1" applyNumberFormat="1">
      <alignment horizontal="right" vertical="bottom"/>
    </xf>
    <xf borderId="0" fillId="5" fontId="8" numFmtId="0" xfId="0" applyAlignment="1" applyFill="1" applyFont="1">
      <alignment horizontal="center" readingOrder="0"/>
    </xf>
    <xf borderId="0" fillId="6" fontId="9" numFmtId="0" xfId="0" applyAlignment="1" applyFill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7" fontId="11" numFmtId="164" xfId="0" applyAlignment="1" applyFill="1" applyFont="1" applyNumberFormat="1">
      <alignment horizontal="center" readingOrder="0"/>
    </xf>
    <xf borderId="0" fillId="7" fontId="11" numFmtId="165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 shrinkToFit="0" wrapText="0"/>
    </xf>
    <xf borderId="0" fillId="8" fontId="11" numFmtId="164" xfId="0" applyAlignment="1" applyFill="1" applyFont="1" applyNumberFormat="1">
      <alignment horizontal="center" readingOrder="0"/>
    </xf>
    <xf borderId="0" fillId="8" fontId="11" numFmtId="165" xfId="0" applyAlignment="1" applyFont="1" applyNumberFormat="1">
      <alignment horizontal="center" readingOrder="0"/>
    </xf>
    <xf borderId="1" fillId="0" fontId="4" numFmtId="164" xfId="0" applyBorder="1" applyFont="1" applyNumberFormat="1"/>
    <xf borderId="1" fillId="0" fontId="4" numFmtId="165" xfId="0" applyBorder="1" applyFont="1" applyNumberFormat="1"/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 AND GENRE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TopGameGenre!$A$2:$A$8</c:f>
            </c:strRef>
          </c:cat>
          <c:val>
            <c:numRef>
              <c:f>TopGameGenre!$B$2:$B$8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Top10GamesnRevenue!$B$1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Top10GamesnRevenue!$A$2:$A$11</c:f>
            </c:strRef>
          </c:cat>
          <c:val>
            <c:numRef>
              <c:f>Top10GamesnRevenue!$B$2:$B$11</c:f>
              <c:numCache/>
            </c:numRef>
          </c:val>
        </c:ser>
        <c:ser>
          <c:idx val="1"/>
          <c:order val="1"/>
          <c:tx>
            <c:strRef>
              <c:f>Top10GamesnRevenue!$D$1</c:f>
            </c:strRef>
          </c:tx>
          <c:cat>
            <c:strRef>
              <c:f>Top10GamesnRevenue!$A$2:$A$11</c:f>
            </c:strRef>
          </c:cat>
          <c:val>
            <c:numRef>
              <c:f>Top10GamesnRevenue!$D$2:$D$11</c:f>
              <c:numCache/>
            </c:numRef>
          </c:val>
        </c:ser>
        <c:ser>
          <c:idx val="2"/>
          <c:order val="2"/>
          <c:tx>
            <c:strRef>
              <c:f>Top10GamesnRevenue!$E$1</c:f>
            </c:strRef>
          </c:tx>
          <c:cat>
            <c:strRef>
              <c:f>Top10GamesnRevenue!$A$2:$A$11</c:f>
            </c:strRef>
          </c:cat>
          <c:val>
            <c:numRef>
              <c:f>Top10GamesnRevenue!$E$2:$E$11</c:f>
              <c:numCache/>
            </c:numRef>
          </c:val>
        </c:ser>
        <c:axId val="775889751"/>
        <c:axId val="1409037521"/>
      </c:barChart>
      <c:catAx>
        <c:axId val="7758897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0000"/>
                </a:solidFill>
                <a:latin typeface="Arial Narrow"/>
              </a:defRPr>
            </a:pPr>
          </a:p>
        </c:txPr>
        <c:crossAx val="1409037521"/>
      </c:catAx>
      <c:valAx>
        <c:axId val="14090375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80000"/>
                </a:solidFill>
                <a:latin typeface="+mn-lt"/>
              </a:defRPr>
            </a:pPr>
          </a:p>
        </c:txPr>
        <c:crossAx val="7758897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Top10GamesnRevenue!$B$1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Top10GamesnRevenue!$A$2:$A$11</c:f>
            </c:strRef>
          </c:cat>
          <c:val>
            <c:numRef>
              <c:f>Top10GamesnRevenue!$B$2:$B$11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980000"/>
                </a:solidFill>
                <a:latin typeface="Arial black"/>
              </a:defRPr>
            </a:pPr>
            <a:r>
              <a:rPr b="1" sz="2400">
                <a:solidFill>
                  <a:srgbClr val="980000"/>
                </a:solidFill>
                <a:latin typeface="Arial black"/>
              </a:rPr>
              <a:t>Bubbe chart for Game, Revenue,and Initial Release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PivotTable1_Top10games!$A$2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PivotTable1_Top10games!$B$2</c:f>
            </c:strRef>
          </c:xVal>
          <c:yVal>
            <c:numRef>
              <c:f>PivotTable1_Top10games!$C$2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PivotTable1_Top10games!$A$3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PivotTable1_Top10games!$B$3</c:f>
            </c:strRef>
          </c:xVal>
          <c:yVal>
            <c:numRef>
              <c:f>PivotTable1_Top10games!$C$3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PivotTable1_Top10games!$A$4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PivotTable1_Top10games!$B$4</c:f>
            </c:strRef>
          </c:xVal>
          <c:yVal>
            <c:numRef>
              <c:f>PivotTable1_Top10games!$C$4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PivotTable1_Top10games!$A$5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PivotTable1_Top10games!$B$5</c:f>
            </c:strRef>
          </c:xVal>
          <c:yVal>
            <c:numRef>
              <c:f>PivotTable1_Top10games!$C$5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PivotTable1_Top10games!$A$6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PivotTable1_Top10games!$B$6</c:f>
            </c:strRef>
          </c:xVal>
          <c:yVal>
            <c:numRef>
              <c:f>PivotTable1_Top10games!$C$6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PivotTable1_Top10games!$A$7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PivotTable1_Top10games!$B$7</c:f>
            </c:strRef>
          </c:xVal>
          <c:yVal>
            <c:numRef>
              <c:f>PivotTable1_Top10games!$C$7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PivotTable1_Top10games!$A$8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PivotTable1_Top10games!$B$8</c:f>
            </c:strRef>
          </c:xVal>
          <c:yVal>
            <c:numRef>
              <c:f>PivotTable1_Top10games!$C$8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PivotTable1_Top10games!$A$9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PivotTable1_Top10games!$B$9</c:f>
            </c:strRef>
          </c:xVal>
          <c:yVal>
            <c:numRef>
              <c:f>PivotTable1_Top10games!$C$9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PivotTable1_Top10games!$A$10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PivotTable1_Top10games!$B$10</c:f>
            </c:strRef>
          </c:xVal>
          <c:yVal>
            <c:numRef>
              <c:f>PivotTable1_Top10games!$C$10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PivotTable1_Top10games!$A$11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PivotTable1_Top10games!$B$11</c:f>
            </c:strRef>
          </c:xVal>
          <c:yVal>
            <c:numRef>
              <c:f>PivotTable1_Top10games!$C$11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66485915"/>
        <c:axId val="2023661198"/>
      </c:bubbleChart>
      <c:valAx>
        <c:axId val="14664859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B0F00"/>
                </a:solidFill>
                <a:latin typeface="Comic Sans MS"/>
              </a:defRPr>
            </a:pPr>
          </a:p>
        </c:txPr>
        <c:crossAx val="2023661198"/>
      </c:valAx>
      <c:valAx>
        <c:axId val="2023661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85200C"/>
                </a:solidFill>
                <a:latin typeface="Comic Sans MS"/>
              </a:defRPr>
            </a:pPr>
          </a:p>
        </c:txPr>
        <c:crossAx val="1466485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Game Horizontal Bar Graph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spPr>
            <a:solidFill>
              <a:schemeClr val="accent1"/>
            </a:solidFill>
            <a:ln cmpd="sng" w="9525">
              <a:solidFill>
                <a:srgbClr val="EAF3FF">
                  <a:alpha val="100000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'Pivot Table 2'!$A$2:$A$11</c:f>
            </c:strRef>
          </c:cat>
          <c:val>
            <c:numRef>
              <c:f>'Pivot Table 2'!$B$2:$B$11</c:f>
              <c:numCache/>
            </c:numRef>
          </c:val>
        </c:ser>
        <c:axId val="1118859200"/>
        <c:axId val="1999340878"/>
      </c:bar3DChart>
      <c:catAx>
        <c:axId val="11188592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340878"/>
      </c:catAx>
      <c:valAx>
        <c:axId val="19993408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8592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Game Scatter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2'!$A$2:$A$11</c:f>
            </c:numRef>
          </c:xVal>
          <c:yVal>
            <c:numRef>
              <c:f>'Pivot Table 2'!$B$2:$B$11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61682"/>
        <c:axId val="1954417309"/>
      </c:scatterChart>
      <c:valAx>
        <c:axId val="13415616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417309"/>
      </c:valAx>
      <c:valAx>
        <c:axId val="1954417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561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Bottom 5 Game by Revenue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'Formula Sheet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'Formula Sheet 1'!$A$2:$A$6</c:f>
            </c:strRef>
          </c:cat>
          <c:val>
            <c:numRef>
              <c:f>'Formula Sheet 1'!$B$2:$B$6</c:f>
              <c:numCache/>
            </c:numRef>
          </c:val>
          <c:smooth val="0"/>
        </c:ser>
        <c:axId val="1457854791"/>
        <c:axId val="1055296630"/>
      </c:lineChart>
      <c:catAx>
        <c:axId val="1457854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296630"/>
      </c:catAx>
      <c:valAx>
        <c:axId val="1055296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854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9</xdr:row>
      <xdr:rowOff>161925</xdr:rowOff>
    </xdr:from>
    <xdr:ext cx="5857875" cy="3629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</xdr:colOff>
      <xdr:row>11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12</xdr:row>
      <xdr:rowOff>0</xdr:rowOff>
    </xdr:from>
    <xdr:ext cx="7781925" cy="4810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6715125" cy="4257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28</xdr:row>
      <xdr:rowOff>38100</xdr:rowOff>
    </xdr:from>
    <xdr:ext cx="4819650" cy="2981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85725</xdr:colOff>
      <xdr:row>21</xdr:row>
      <xdr:rowOff>142875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" sheet="Top10GamesnRevenue"/>
  </cacheSource>
  <cacheFields>
    <cacheField name="Game" numFmtId="0">
      <sharedItems>
        <s v="Honor of Kings / Arena of Valor"/>
        <s v="Monster Strike"/>
        <s v="Puzzle &amp; Dragons"/>
        <s v="PUBG Mobile"/>
        <s v="Clash of Clans"/>
        <s v="Pokémon Go"/>
        <s v="Candy Crush Saga"/>
        <s v="Fate/Grand Order"/>
        <s v="Fantasy Westward Journey"/>
        <s v="Garena Free Fire"/>
      </sharedItems>
    </cacheField>
    <cacheField name="Revenue" numFmtId="164">
      <sharedItems containsSemiMixedTypes="0" containsString="0" containsNumber="1" containsInteger="1">
        <n v="1.46675E10"/>
        <n v="9.912E9"/>
        <n v="8.57834E9"/>
        <n v="8.4243E9"/>
        <n v="8.0E9"/>
        <n v="7.76E9"/>
        <n v="7.456E9"/>
        <n v="5.5338E9"/>
        <n v="4.7E9"/>
        <n v="4.33E9"/>
      </sharedItems>
    </cacheField>
    <cacheField name="Initial release" numFmtId="165">
      <sharedItems containsSemiMixedTypes="0" containsDate="1" containsString="0">
        <d v="2015-11-26T00:00:00Z"/>
        <d v="2013-08-08T00:00:00Z"/>
        <d v="2012-02-20T00:00:00Z"/>
        <d v="2018-03-19T00:00:00Z"/>
        <d v="2012-08-02T00:00:00Z"/>
        <d v="2016-07-06T00:00:00Z"/>
        <d v="2012-11-14T00:00:00Z"/>
        <d v="2015-07-30T00:00:00Z"/>
        <d v="2015-03-26T00:00:00Z"/>
        <d v="2017-12-04T00:00:00Z"/>
      </sharedItems>
    </cacheField>
    <cacheField name="Publisher(s)" numFmtId="0">
      <sharedItems>
        <s v="Tencent Games"/>
        <s v="Mixi"/>
        <s v="GungHo Online Entertainment"/>
        <s v="Tencent Games / Krafton / VNG Games"/>
        <s v="Supercell (Tencent)"/>
        <s v="Niantic / The Pokémon Company"/>
        <s v="King (Activision Blizzard)"/>
        <s v="Aniplex (Sony Music Entertainment Japan)"/>
        <s v="NetEase"/>
        <s v="Garena"/>
      </sharedItems>
    </cacheField>
    <cacheField name="Genre(s)" numFmtId="0">
      <sharedItems>
        <s v="MOBA"/>
        <s v="Puzzle / RPG / Strategy"/>
        <s v="RPG / Puzzle"/>
        <s v="Battle royale"/>
        <s v="Strategy"/>
        <s v="Augmented reality"/>
        <s v="Puzzle"/>
        <s v="RPG"/>
        <s v="MMORPG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1" sheet="Top10GamesnRevenue"/>
  </cacheSource>
  <cacheFields>
    <cacheField name="Game" numFmtId="0">
      <sharedItems>
        <s v="Honor of Kings / Arena of Valor"/>
        <s v="Monster Strike"/>
        <s v="Puzzle &amp; Dragons"/>
        <s v="PUBG Mobile"/>
        <s v="Clash of Clans"/>
        <s v="Pokémon Go"/>
        <s v="Candy Crush Saga"/>
        <s v="Fate/Grand Order"/>
        <s v="Fantasy Westward Journey"/>
        <s v="Garena Free Fire"/>
      </sharedItems>
    </cacheField>
    <cacheField name="Revenue" numFmtId="164">
      <sharedItems containsSemiMixedTypes="0" containsString="0" containsNumber="1" containsInteger="1">
        <n v="1.46675E10"/>
        <n v="9.912E9"/>
        <n v="8.57834E9"/>
        <n v="8.4243E9"/>
        <n v="8.0E9"/>
        <n v="7.76E9"/>
        <n v="7.456E9"/>
        <n v="5.5338E9"/>
        <n v="4.7E9"/>
        <n v="4.33E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_Top10games" cacheId="0" dataCaption="" rowGrandTotals="0" compact="0" compactData="0">
  <location ref="A1:F11" firstHeaderRow="0" firstDataRow="5" firstDataCol="0"/>
  <pivotFields>
    <pivotField name="Game" axis="axisRow" dataField="1" compact="0" outline="0" multipleItemSelectionAllowed="1" showAll="0" sortType="ascending" defaultSubtotal="0">
      <items>
        <item x="6"/>
        <item x="4"/>
        <item x="8"/>
        <item x="7"/>
        <item x="9"/>
        <item x="0"/>
        <item x="1"/>
        <item x="5"/>
        <item x="3"/>
        <item x="2"/>
      </items>
    </pivotField>
    <pivotField name="Revenue" axis="axisRow" compact="0" numFmtId="164" outline="0" multipleItemSelectionAllowed="1" showAll="0" sortType="ascending" defaultSubtotal="0">
      <items>
        <item x="9"/>
        <item x="8"/>
        <item x="7"/>
        <item x="6"/>
        <item x="5"/>
        <item x="4"/>
        <item x="3"/>
        <item x="2"/>
        <item x="1"/>
        <item x="0"/>
      </items>
    </pivotField>
    <pivotField name="Initial release" axis="axisRow" compact="0" numFmtId="165" outline="0" multipleItemSelectionAllowed="1" showAll="0" sortType="ascending" defaultSubtotal="0">
      <items>
        <item x="2"/>
        <item x="4"/>
        <item x="6"/>
        <item x="1"/>
        <item x="8"/>
        <item x="7"/>
        <item x="0"/>
        <item x="5"/>
        <item x="9"/>
        <item x="3"/>
      </items>
    </pivotField>
    <pivotField name="Publisher(s)" axis="axisRow" compact="0" outline="0" multipleItemSelectionAllowed="1" showAll="0" sortType="ascending" defaultSubtotal="0">
      <items>
        <item x="7"/>
        <item x="9"/>
        <item x="2"/>
        <item x="6"/>
        <item x="1"/>
        <item x="8"/>
        <item x="5"/>
        <item x="4"/>
        <item x="0"/>
        <item x="3"/>
      </items>
    </pivotField>
    <pivotField name="Genre(s)" axis="axisRow" compact="0" outline="0" multipleItemSelectionAllowed="1" showAll="0" sortType="ascending">
      <items>
        <item x="5"/>
        <item x="3"/>
        <item x="8"/>
        <item x="0"/>
        <item x="6"/>
        <item x="1"/>
        <item x="7"/>
        <item x="2"/>
        <item x="4"/>
        <item t="default"/>
      </items>
    </pivotField>
  </pivotFields>
  <rowFields>
    <field x="0"/>
    <field x="1"/>
    <field x="2"/>
    <field x="3"/>
    <field x="4"/>
  </rowFields>
  <dataFields>
    <dataField name="COUNTA of Game" fld="0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rowGrandTotals="0" compact="0" compactData="0">
  <location ref="A1:C11" firstHeaderRow="0" firstDataRow="2" firstDataCol="0"/>
  <pivotFields>
    <pivotField name="Game" axis="axisRow" compact="0" outline="0" multipleItemSelectionAllowed="1" showAll="0" sortType="ascending" defaultSubtotal="0">
      <items>
        <item x="6"/>
        <item x="4"/>
        <item x="8"/>
        <item x="7"/>
        <item x="9"/>
        <item x="0"/>
        <item x="1"/>
        <item x="5"/>
        <item x="3"/>
        <item x="2"/>
      </items>
    </pivotField>
    <pivotField name="Revenue" axis="axisRow" compact="0" numFmtId="164" outline="0" multipleItemSelectionAllowed="1" showAll="0" sortType="ascending">
      <items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0"/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0.0"/>
    <col customWidth="1" min="3" max="3" width="20.5"/>
    <col customWidth="1" min="4" max="4" width="21.88"/>
    <col customWidth="1" min="5" max="5" width="22.5"/>
    <col customWidth="1" min="6" max="6" width="19.25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5"/>
      <c r="B2" s="6">
        <v>2016.0</v>
      </c>
      <c r="C2" s="6">
        <v>2017.0</v>
      </c>
      <c r="D2" s="6">
        <v>2018.0</v>
      </c>
      <c r="E2" s="6">
        <v>2019.0</v>
      </c>
      <c r="F2" s="6">
        <v>2020.0</v>
      </c>
    </row>
    <row r="3">
      <c r="A3" s="7" t="s">
        <v>2</v>
      </c>
      <c r="B3" s="8" t="s">
        <v>3</v>
      </c>
      <c r="C3" s="8" t="s">
        <v>3</v>
      </c>
      <c r="D3" s="8" t="s">
        <v>4</v>
      </c>
      <c r="E3" s="9" t="s">
        <v>5</v>
      </c>
      <c r="F3" s="8" t="s">
        <v>4</v>
      </c>
    </row>
    <row r="4">
      <c r="A4" s="7" t="s">
        <v>6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11</v>
      </c>
    </row>
    <row r="5">
      <c r="A5" s="7" t="s">
        <v>12</v>
      </c>
      <c r="B5" s="8" t="s">
        <v>13</v>
      </c>
      <c r="C5" s="8" t="s">
        <v>14</v>
      </c>
      <c r="D5" s="8" t="s">
        <v>15</v>
      </c>
      <c r="E5" s="8" t="s">
        <v>16</v>
      </c>
      <c r="F5" s="8" t="s">
        <v>17</v>
      </c>
    </row>
    <row r="6">
      <c r="A6" s="7" t="s">
        <v>18</v>
      </c>
      <c r="B6" s="8" t="s">
        <v>19</v>
      </c>
      <c r="C6" s="8" t="s">
        <v>20</v>
      </c>
      <c r="D6" s="8" t="s">
        <v>21</v>
      </c>
      <c r="E6" s="8" t="s">
        <v>22</v>
      </c>
      <c r="F6" s="8" t="s">
        <v>23</v>
      </c>
    </row>
    <row r="7">
      <c r="A7" s="7" t="s">
        <v>24</v>
      </c>
      <c r="B7" s="8" t="s">
        <v>25</v>
      </c>
      <c r="C7" s="8" t="s">
        <v>26</v>
      </c>
      <c r="D7" s="8" t="s">
        <v>27</v>
      </c>
      <c r="E7" s="8" t="s">
        <v>28</v>
      </c>
      <c r="F7" s="8" t="s">
        <v>29</v>
      </c>
    </row>
    <row r="8">
      <c r="A8" s="10"/>
      <c r="D8" s="11"/>
      <c r="E8" s="11"/>
    </row>
    <row r="9">
      <c r="A9" s="12"/>
    </row>
    <row r="10">
      <c r="A10" s="12"/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</sheetData>
  <mergeCells count="1">
    <mergeCell ref="B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4.13"/>
  </cols>
  <sheetData>
    <row r="1">
      <c r="A1" s="13" t="s">
        <v>30</v>
      </c>
      <c r="B1" s="14" t="s">
        <v>31</v>
      </c>
    </row>
    <row r="2">
      <c r="A2" s="12" t="s">
        <v>32</v>
      </c>
      <c r="B2" s="15">
        <v>7.68E9</v>
      </c>
    </row>
    <row r="3">
      <c r="A3" s="12" t="s">
        <v>33</v>
      </c>
      <c r="B3" s="15">
        <v>7.76E9</v>
      </c>
    </row>
    <row r="4">
      <c r="A4" s="12" t="s">
        <v>34</v>
      </c>
      <c r="B4" s="15">
        <v>8.4243E9</v>
      </c>
    </row>
    <row r="5">
      <c r="A5" s="12" t="s">
        <v>35</v>
      </c>
      <c r="B5" s="15">
        <v>2.743264E10</v>
      </c>
    </row>
    <row r="6">
      <c r="A6" s="12" t="s">
        <v>36</v>
      </c>
      <c r="B6" s="15">
        <v>7.456E9</v>
      </c>
    </row>
    <row r="7">
      <c r="A7" s="12" t="s">
        <v>37</v>
      </c>
      <c r="B7" s="15">
        <v>9.912E9</v>
      </c>
    </row>
    <row r="8">
      <c r="A8" s="12" t="s">
        <v>38</v>
      </c>
      <c r="B8" s="15">
        <v>3.512E9</v>
      </c>
    </row>
    <row r="9">
      <c r="A9" s="16" t="s">
        <v>39</v>
      </c>
      <c r="B9" s="17">
        <f>SUM(B2:B8)</f>
        <v>72176940000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" width="22.5"/>
    <col customWidth="1" min="3" max="3" width="24.25"/>
    <col customWidth="1" min="4" max="4" width="40.5"/>
    <col customWidth="1" min="5" max="5" width="39.5"/>
    <col customWidth="1" min="6" max="6" width="30.63"/>
  </cols>
  <sheetData>
    <row r="1">
      <c r="A1" s="18" t="s">
        <v>40</v>
      </c>
      <c r="B1" s="18" t="s">
        <v>41</v>
      </c>
      <c r="C1" s="18" t="s">
        <v>42</v>
      </c>
      <c r="D1" s="18" t="s">
        <v>43</v>
      </c>
      <c r="E1" s="18" t="s">
        <v>44</v>
      </c>
      <c r="F1" s="19"/>
    </row>
    <row r="2">
      <c r="A2" s="20" t="s">
        <v>45</v>
      </c>
      <c r="B2" s="21">
        <v>1.46675E10</v>
      </c>
      <c r="C2" s="22">
        <v>42334.0</v>
      </c>
      <c r="D2" s="20" t="s">
        <v>46</v>
      </c>
      <c r="E2" s="20" t="s">
        <v>35</v>
      </c>
      <c r="F2" s="23"/>
    </row>
    <row r="3">
      <c r="A3" s="20" t="s">
        <v>47</v>
      </c>
      <c r="B3" s="21">
        <v>9.912E9</v>
      </c>
      <c r="C3" s="22">
        <v>41494.0</v>
      </c>
      <c r="D3" s="20" t="s">
        <v>48</v>
      </c>
      <c r="E3" s="20" t="s">
        <v>49</v>
      </c>
      <c r="F3" s="23"/>
    </row>
    <row r="4">
      <c r="A4" s="20" t="s">
        <v>50</v>
      </c>
      <c r="B4" s="21">
        <v>8.57834E9</v>
      </c>
      <c r="C4" s="22">
        <v>40959.0</v>
      </c>
      <c r="D4" s="20" t="s">
        <v>51</v>
      </c>
      <c r="E4" s="20" t="s">
        <v>52</v>
      </c>
      <c r="F4" s="23"/>
    </row>
    <row r="5">
      <c r="A5" s="20" t="s">
        <v>53</v>
      </c>
      <c r="B5" s="21">
        <v>8.4243E9</v>
      </c>
      <c r="C5" s="22">
        <v>43178.0</v>
      </c>
      <c r="D5" s="20" t="s">
        <v>54</v>
      </c>
      <c r="E5" s="20" t="s">
        <v>55</v>
      </c>
      <c r="F5" s="23"/>
    </row>
    <row r="6">
      <c r="A6" s="20" t="s">
        <v>56</v>
      </c>
      <c r="B6" s="21">
        <v>8.0E9</v>
      </c>
      <c r="C6" s="22">
        <v>41123.0</v>
      </c>
      <c r="D6" s="20" t="s">
        <v>57</v>
      </c>
      <c r="E6" s="20" t="s">
        <v>58</v>
      </c>
      <c r="F6" s="23"/>
    </row>
    <row r="7">
      <c r="A7" s="20" t="s">
        <v>59</v>
      </c>
      <c r="B7" s="21">
        <v>7.76E9</v>
      </c>
      <c r="C7" s="22">
        <v>42557.0</v>
      </c>
      <c r="D7" s="20" t="s">
        <v>60</v>
      </c>
      <c r="E7" s="20" t="s">
        <v>61</v>
      </c>
      <c r="F7" s="23"/>
    </row>
    <row r="8">
      <c r="A8" s="20" t="s">
        <v>62</v>
      </c>
      <c r="B8" s="21">
        <v>7.456E9</v>
      </c>
      <c r="C8" s="22">
        <v>41227.0</v>
      </c>
      <c r="D8" s="20" t="s">
        <v>63</v>
      </c>
      <c r="E8" s="20" t="s">
        <v>64</v>
      </c>
      <c r="F8" s="23"/>
    </row>
    <row r="9">
      <c r="A9" s="20" t="s">
        <v>65</v>
      </c>
      <c r="B9" s="21">
        <v>5.5338E9</v>
      </c>
      <c r="C9" s="22">
        <v>42215.0</v>
      </c>
      <c r="D9" s="20" t="s">
        <v>66</v>
      </c>
      <c r="E9" s="20" t="s">
        <v>67</v>
      </c>
      <c r="F9" s="23"/>
    </row>
    <row r="10">
      <c r="A10" s="20" t="s">
        <v>68</v>
      </c>
      <c r="B10" s="24">
        <v>4.7E9</v>
      </c>
      <c r="C10" s="25">
        <v>42089.0</v>
      </c>
      <c r="D10" s="20" t="s">
        <v>69</v>
      </c>
      <c r="E10" s="20" t="s">
        <v>70</v>
      </c>
      <c r="F10" s="23"/>
    </row>
    <row r="11">
      <c r="A11" s="20" t="s">
        <v>71</v>
      </c>
      <c r="B11" s="21">
        <v>4.33E9</v>
      </c>
      <c r="C11" s="22">
        <v>43073.0</v>
      </c>
      <c r="D11" s="20" t="s">
        <v>72</v>
      </c>
      <c r="E11" s="20" t="s">
        <v>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9.38"/>
    <col customWidth="1" min="2" max="2" width="17.63"/>
    <col customWidth="1" min="3" max="3" width="25.0"/>
    <col customWidth="1" min="4" max="4" width="36.38"/>
    <col customWidth="1" min="5" max="5" width="21.75"/>
    <col customWidth="1" min="6" max="6" width="16.75"/>
  </cols>
  <sheetData>
    <row r="1"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5"/>
    <col customWidth="1" min="2" max="2" width="18.75"/>
    <col customWidth="1" min="3" max="3" width="13.5"/>
  </cols>
  <sheetData>
    <row r="1"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28" t="str">
        <f>IFERROR(__xludf.DUMMYFUNCTION("QUERY({'Pivot Table 2'!A2:B11},""select Col1,Col2 order by Col2 asc limit 5 label Col1 'Game', Col2 'Revenue'"",0)"),"Game")</f>
        <v>Game</v>
      </c>
      <c r="B1" s="28" t="str">
        <f>IFERROR(__xludf.DUMMYFUNCTION("""COMPUTED_VALUE"""),"Revenue")</f>
        <v>Revenue</v>
      </c>
    </row>
    <row r="2">
      <c r="A2" s="28" t="str">
        <f>IFERROR(__xludf.DUMMYFUNCTION("""COMPUTED_VALUE"""),"Garena Free Fire")</f>
        <v>Garena Free Fire</v>
      </c>
      <c r="B2" s="29">
        <f>IFERROR(__xludf.DUMMYFUNCTION("""COMPUTED_VALUE"""),4.33E9)</f>
        <v>4330000000</v>
      </c>
    </row>
    <row r="3">
      <c r="A3" s="28" t="str">
        <f>IFERROR(__xludf.DUMMYFUNCTION("""COMPUTED_VALUE"""),"Fantasy Westward Journey")</f>
        <v>Fantasy Westward Journey</v>
      </c>
      <c r="B3" s="29">
        <f>IFERROR(__xludf.DUMMYFUNCTION("""COMPUTED_VALUE"""),4.7E9)</f>
        <v>4700000000</v>
      </c>
    </row>
    <row r="4">
      <c r="A4" s="28" t="str">
        <f>IFERROR(__xludf.DUMMYFUNCTION("""COMPUTED_VALUE"""),"Fate/Grand Order")</f>
        <v>Fate/Grand Order</v>
      </c>
      <c r="B4" s="29">
        <f>IFERROR(__xludf.DUMMYFUNCTION("""COMPUTED_VALUE"""),5.5338E9)</f>
        <v>5533800000</v>
      </c>
    </row>
    <row r="5">
      <c r="A5" s="28" t="str">
        <f>IFERROR(__xludf.DUMMYFUNCTION("""COMPUTED_VALUE"""),"Candy Crush Saga")</f>
        <v>Candy Crush Saga</v>
      </c>
      <c r="B5" s="29">
        <f>IFERROR(__xludf.DUMMYFUNCTION("""COMPUTED_VALUE"""),7.456E9)</f>
        <v>7456000000</v>
      </c>
    </row>
    <row r="6">
      <c r="A6" s="28" t="str">
        <f>IFERROR(__xludf.DUMMYFUNCTION("""COMPUTED_VALUE"""),"Pokémon Go")</f>
        <v>Pokémon Go</v>
      </c>
      <c r="B6" s="29">
        <f>IFERROR(__xludf.DUMMYFUNCTION("""COMPUTED_VALUE"""),7.76E9)</f>
        <v>7760000000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28" t="str">
        <f>IFERROR(__xludf.DUMMYFUNCTION("QUERY({'Pivot Table 2'!A2:B11},""select Col2 label Col2 'Revenue'"",0)"),"Revenue")</f>
        <v>Revenue</v>
      </c>
    </row>
    <row r="2">
      <c r="A2" s="29">
        <f>IFERROR(__xludf.DUMMYFUNCTION("""COMPUTED_VALUE"""),7.456E9)</f>
        <v>7456000000</v>
      </c>
    </row>
    <row r="3">
      <c r="A3" s="29">
        <f>IFERROR(__xludf.DUMMYFUNCTION("""COMPUTED_VALUE"""),8.0E9)</f>
        <v>8000000000</v>
      </c>
    </row>
    <row r="4">
      <c r="A4" s="29">
        <f>IFERROR(__xludf.DUMMYFUNCTION("""COMPUTED_VALUE"""),4.7E9)</f>
        <v>4700000000</v>
      </c>
    </row>
    <row r="5">
      <c r="A5" s="29">
        <f>IFERROR(__xludf.DUMMYFUNCTION("""COMPUTED_VALUE"""),5.5338E9)</f>
        <v>5533800000</v>
      </c>
    </row>
    <row r="6">
      <c r="A6" s="29">
        <f>IFERROR(__xludf.DUMMYFUNCTION("""COMPUTED_VALUE"""),4.33E9)</f>
        <v>4330000000</v>
      </c>
    </row>
    <row r="7">
      <c r="A7" s="29">
        <f>IFERROR(__xludf.DUMMYFUNCTION("""COMPUTED_VALUE"""),1.46675E10)</f>
        <v>14667500000</v>
      </c>
    </row>
    <row r="8">
      <c r="A8" s="29">
        <f>IFERROR(__xludf.DUMMYFUNCTION("""COMPUTED_VALUE"""),9.912E9)</f>
        <v>9912000000</v>
      </c>
    </row>
    <row r="9">
      <c r="A9" s="29">
        <f>IFERROR(__xludf.DUMMYFUNCTION("""COMPUTED_VALUE"""),7.76E9)</f>
        <v>7760000000</v>
      </c>
    </row>
    <row r="10">
      <c r="A10" s="29">
        <f>IFERROR(__xludf.DUMMYFUNCTION("""COMPUTED_VALUE"""),8.4243E9)</f>
        <v>8424300000</v>
      </c>
    </row>
    <row r="11">
      <c r="A11" s="29">
        <f>IFERROR(__xludf.DUMMYFUNCTION("""COMPUTED_VALUE"""),8.57834E9)</f>
        <v>8578340000</v>
      </c>
    </row>
  </sheetData>
  <drawing r:id="rId1"/>
</worksheet>
</file>