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D127" i="1" l="1"/>
  <c r="EE127" i="1" s="1"/>
  <c r="EF127" i="1" s="1"/>
  <c r="EB127" i="1"/>
  <c r="EC127" i="1" s="1"/>
  <c r="DY127" i="1"/>
  <c r="DZ127" i="1" s="1"/>
  <c r="DV127" i="1"/>
  <c r="DW127" i="1" s="1"/>
  <c r="DS127" i="1"/>
  <c r="DT127" i="1" s="1"/>
  <c r="DP127" i="1"/>
  <c r="DQ127" i="1" s="1"/>
  <c r="DM127" i="1"/>
  <c r="DN127" i="1" s="1"/>
  <c r="DJ127" i="1"/>
  <c r="DK127" i="1" s="1"/>
  <c r="DG127" i="1"/>
  <c r="DH127" i="1" s="1"/>
  <c r="DD127" i="1"/>
  <c r="DE127" i="1" s="1"/>
  <c r="DA127" i="1"/>
  <c r="DB127" i="1" s="1"/>
  <c r="CX127" i="1"/>
  <c r="CY127" i="1" s="1"/>
  <c r="CW127" i="1"/>
  <c r="CV127" i="1"/>
  <c r="CU127" i="1"/>
  <c r="CS127" i="1"/>
  <c r="CR127" i="1"/>
  <c r="CP127" i="1"/>
  <c r="CO127" i="1"/>
  <c r="CM127" i="1"/>
  <c r="CL127" i="1"/>
  <c r="CJ127" i="1"/>
  <c r="CI127" i="1"/>
  <c r="CG127" i="1"/>
  <c r="CF127" i="1"/>
  <c r="CD127" i="1"/>
  <c r="CC127" i="1"/>
  <c r="CA127" i="1"/>
  <c r="BZ127" i="1"/>
  <c r="BX127" i="1"/>
  <c r="BW127" i="1"/>
  <c r="BU127" i="1"/>
  <c r="BT127" i="1"/>
  <c r="BP127" i="1"/>
  <c r="BQ127" i="1" s="1"/>
  <c r="BR127" i="1" s="1"/>
  <c r="BN127" i="1"/>
  <c r="BO127" i="1" s="1"/>
  <c r="BK127" i="1"/>
  <c r="BL127" i="1" s="1"/>
  <c r="BH127" i="1"/>
  <c r="BI127" i="1" s="1"/>
  <c r="BE127" i="1"/>
  <c r="BF127" i="1" s="1"/>
  <c r="BB127" i="1"/>
  <c r="BC127" i="1" s="1"/>
  <c r="AY127" i="1"/>
  <c r="AZ127" i="1" s="1"/>
  <c r="AV127" i="1"/>
  <c r="AW127" i="1" s="1"/>
  <c r="AS127" i="1"/>
  <c r="AT127" i="1" s="1"/>
  <c r="AP127" i="1"/>
  <c r="AQ127" i="1" s="1"/>
  <c r="AM127" i="1"/>
  <c r="AN127" i="1" s="1"/>
  <c r="AJ127" i="1"/>
  <c r="AK127" i="1" s="1"/>
  <c r="AI127" i="1"/>
  <c r="AH127" i="1"/>
  <c r="AG127" i="1"/>
  <c r="AE127" i="1"/>
  <c r="AD127" i="1"/>
  <c r="AB127" i="1"/>
  <c r="AA127" i="1"/>
  <c r="Y127" i="1"/>
  <c r="X127" i="1"/>
  <c r="V127" i="1"/>
  <c r="U127" i="1"/>
  <c r="S127" i="1"/>
  <c r="R127" i="1"/>
  <c r="P127" i="1"/>
  <c r="O127" i="1"/>
  <c r="M127" i="1"/>
  <c r="L127" i="1"/>
  <c r="J127" i="1"/>
  <c r="I127" i="1"/>
  <c r="G127" i="1"/>
  <c r="F127" i="1"/>
  <c r="ED126" i="1"/>
  <c r="EE126" i="1" s="1"/>
  <c r="EF126" i="1" s="1"/>
  <c r="EB126" i="1"/>
  <c r="EC126" i="1" s="1"/>
  <c r="DY126" i="1"/>
  <c r="DZ126" i="1" s="1"/>
  <c r="DV126" i="1"/>
  <c r="DW126" i="1" s="1"/>
  <c r="DS126" i="1"/>
  <c r="DT126" i="1" s="1"/>
  <c r="DP126" i="1"/>
  <c r="DQ126" i="1" s="1"/>
  <c r="DM126" i="1"/>
  <c r="DN126" i="1" s="1"/>
  <c r="DJ126" i="1"/>
  <c r="DK126" i="1" s="1"/>
  <c r="DG126" i="1"/>
  <c r="DH126" i="1" s="1"/>
  <c r="DD126" i="1"/>
  <c r="DE126" i="1" s="1"/>
  <c r="DA126" i="1"/>
  <c r="DB126" i="1" s="1"/>
  <c r="CX126" i="1"/>
  <c r="CY126" i="1" s="1"/>
  <c r="CW126" i="1"/>
  <c r="CV126" i="1"/>
  <c r="CU126" i="1"/>
  <c r="CS126" i="1"/>
  <c r="CR126" i="1"/>
  <c r="CP126" i="1"/>
  <c r="CO126" i="1"/>
  <c r="CM126" i="1"/>
  <c r="CL126" i="1"/>
  <c r="CJ126" i="1"/>
  <c r="CI126" i="1"/>
  <c r="CG126" i="1"/>
  <c r="CF126" i="1"/>
  <c r="CD126" i="1"/>
  <c r="CC126" i="1"/>
  <c r="CA126" i="1"/>
  <c r="BZ126" i="1"/>
  <c r="BX126" i="1"/>
  <c r="BW126" i="1"/>
  <c r="BU126" i="1"/>
  <c r="BT126" i="1"/>
  <c r="BP126" i="1"/>
  <c r="BQ126" i="1" s="1"/>
  <c r="BR126" i="1" s="1"/>
  <c r="BN126" i="1"/>
  <c r="BO126" i="1" s="1"/>
  <c r="BK126" i="1"/>
  <c r="BL126" i="1" s="1"/>
  <c r="BH126" i="1"/>
  <c r="BI126" i="1" s="1"/>
  <c r="BE126" i="1"/>
  <c r="BF126" i="1" s="1"/>
  <c r="BB126" i="1"/>
  <c r="BC126" i="1" s="1"/>
  <c r="AY126" i="1"/>
  <c r="AZ126" i="1" s="1"/>
  <c r="AV126" i="1"/>
  <c r="AW126" i="1" s="1"/>
  <c r="AS126" i="1"/>
  <c r="AT126" i="1" s="1"/>
  <c r="AP126" i="1"/>
  <c r="AQ126" i="1" s="1"/>
  <c r="AM126" i="1"/>
  <c r="AN126" i="1" s="1"/>
  <c r="AJ126" i="1"/>
  <c r="AK126" i="1" s="1"/>
  <c r="AI126" i="1"/>
  <c r="AH126" i="1"/>
  <c r="AG126" i="1"/>
  <c r="AE126" i="1"/>
  <c r="AD126" i="1"/>
  <c r="AB126" i="1"/>
  <c r="AA126" i="1"/>
  <c r="Y126" i="1"/>
  <c r="X126" i="1"/>
  <c r="V126" i="1"/>
  <c r="U126" i="1"/>
  <c r="S126" i="1"/>
  <c r="R126" i="1"/>
  <c r="P126" i="1"/>
  <c r="O126" i="1"/>
  <c r="M126" i="1"/>
  <c r="L126" i="1"/>
  <c r="J126" i="1"/>
  <c r="I126" i="1"/>
  <c r="G126" i="1"/>
  <c r="F126" i="1"/>
  <c r="ED125" i="1"/>
  <c r="EE125" i="1" s="1"/>
  <c r="EF125" i="1" s="1"/>
  <c r="EB125" i="1"/>
  <c r="EC125" i="1" s="1"/>
  <c r="DY125" i="1"/>
  <c r="DZ125" i="1" s="1"/>
  <c r="DV125" i="1"/>
  <c r="DW125" i="1" s="1"/>
  <c r="DS125" i="1"/>
  <c r="DT125" i="1" s="1"/>
  <c r="DP125" i="1"/>
  <c r="DQ125" i="1" s="1"/>
  <c r="DM125" i="1"/>
  <c r="DN125" i="1" s="1"/>
  <c r="DJ125" i="1"/>
  <c r="DK125" i="1" s="1"/>
  <c r="DG125" i="1"/>
  <c r="DH125" i="1" s="1"/>
  <c r="DD125" i="1"/>
  <c r="DE125" i="1" s="1"/>
  <c r="DA125" i="1"/>
  <c r="DB125" i="1" s="1"/>
  <c r="CX125" i="1"/>
  <c r="CY125" i="1" s="1"/>
  <c r="CW125" i="1"/>
  <c r="CV125" i="1"/>
  <c r="CU125" i="1"/>
  <c r="CS125" i="1"/>
  <c r="CR125" i="1"/>
  <c r="CP125" i="1"/>
  <c r="CO125" i="1"/>
  <c r="CM125" i="1"/>
  <c r="CL125" i="1"/>
  <c r="CJ125" i="1"/>
  <c r="CI125" i="1"/>
  <c r="CG125" i="1"/>
  <c r="CF125" i="1"/>
  <c r="CD125" i="1"/>
  <c r="CC125" i="1"/>
  <c r="CA125" i="1"/>
  <c r="BZ125" i="1"/>
  <c r="BX125" i="1"/>
  <c r="BW125" i="1"/>
  <c r="BU125" i="1"/>
  <c r="BT125" i="1"/>
  <c r="BP125" i="1"/>
  <c r="BQ125" i="1" s="1"/>
  <c r="BR125" i="1" s="1"/>
  <c r="BN125" i="1"/>
  <c r="BO125" i="1" s="1"/>
  <c r="BK125" i="1"/>
  <c r="BL125" i="1" s="1"/>
  <c r="BH125" i="1"/>
  <c r="BI125" i="1" s="1"/>
  <c r="BE125" i="1"/>
  <c r="BF125" i="1" s="1"/>
  <c r="BB125" i="1"/>
  <c r="BC125" i="1" s="1"/>
  <c r="AY125" i="1"/>
  <c r="AZ125" i="1" s="1"/>
  <c r="AV125" i="1"/>
  <c r="AW125" i="1" s="1"/>
  <c r="AS125" i="1"/>
  <c r="AT125" i="1" s="1"/>
  <c r="AP125" i="1"/>
  <c r="AQ125" i="1" s="1"/>
  <c r="AM125" i="1"/>
  <c r="AN125" i="1" s="1"/>
  <c r="AJ125" i="1"/>
  <c r="AK125" i="1" s="1"/>
  <c r="AI125" i="1"/>
  <c r="AH125" i="1"/>
  <c r="AG125" i="1"/>
  <c r="AE125" i="1"/>
  <c r="AD125" i="1"/>
  <c r="AB125" i="1"/>
  <c r="AA125" i="1"/>
  <c r="Y125" i="1"/>
  <c r="X125" i="1"/>
  <c r="V125" i="1"/>
  <c r="U125" i="1"/>
  <c r="S125" i="1"/>
  <c r="R125" i="1"/>
  <c r="P125" i="1"/>
  <c r="O125" i="1"/>
  <c r="M125" i="1"/>
  <c r="L125" i="1"/>
  <c r="J125" i="1"/>
  <c r="I125" i="1"/>
  <c r="G125" i="1"/>
  <c r="F125" i="1"/>
  <c r="ED124" i="1"/>
  <c r="EE124" i="1" s="1"/>
  <c r="EF124" i="1" s="1"/>
  <c r="EB124" i="1"/>
  <c r="EC124" i="1" s="1"/>
  <c r="DY124" i="1"/>
  <c r="DZ124" i="1" s="1"/>
  <c r="DV124" i="1"/>
  <c r="DW124" i="1" s="1"/>
  <c r="DS124" i="1"/>
  <c r="DT124" i="1" s="1"/>
  <c r="DP124" i="1"/>
  <c r="DQ124" i="1" s="1"/>
  <c r="DM124" i="1"/>
  <c r="DN124" i="1" s="1"/>
  <c r="DJ124" i="1"/>
  <c r="DK124" i="1" s="1"/>
  <c r="DG124" i="1"/>
  <c r="DH124" i="1" s="1"/>
  <c r="DD124" i="1"/>
  <c r="DE124" i="1" s="1"/>
  <c r="DA124" i="1"/>
  <c r="DB124" i="1" s="1"/>
  <c r="CX124" i="1"/>
  <c r="CY124" i="1" s="1"/>
  <c r="CW124" i="1"/>
  <c r="CV124" i="1"/>
  <c r="CU124" i="1"/>
  <c r="CS124" i="1"/>
  <c r="CR124" i="1"/>
  <c r="CP124" i="1"/>
  <c r="CO124" i="1"/>
  <c r="CM124" i="1"/>
  <c r="CL124" i="1"/>
  <c r="CJ124" i="1"/>
  <c r="CI124" i="1"/>
  <c r="CG124" i="1"/>
  <c r="CF124" i="1"/>
  <c r="CD124" i="1"/>
  <c r="CC124" i="1"/>
  <c r="CA124" i="1"/>
  <c r="BZ124" i="1"/>
  <c r="BX124" i="1"/>
  <c r="BW124" i="1"/>
  <c r="BU124" i="1"/>
  <c r="BT124" i="1"/>
  <c r="BP124" i="1"/>
  <c r="BQ124" i="1" s="1"/>
  <c r="BR124" i="1" s="1"/>
  <c r="BN124" i="1"/>
  <c r="BO124" i="1" s="1"/>
  <c r="BK124" i="1"/>
  <c r="BL124" i="1" s="1"/>
  <c r="BH124" i="1"/>
  <c r="BI124" i="1" s="1"/>
  <c r="BE124" i="1"/>
  <c r="BF124" i="1" s="1"/>
  <c r="BB124" i="1"/>
  <c r="BC124" i="1" s="1"/>
  <c r="AY124" i="1"/>
  <c r="AZ124" i="1" s="1"/>
  <c r="AV124" i="1"/>
  <c r="AW124" i="1" s="1"/>
  <c r="AS124" i="1"/>
  <c r="AT124" i="1" s="1"/>
  <c r="AP124" i="1"/>
  <c r="AQ124" i="1" s="1"/>
  <c r="AM124" i="1"/>
  <c r="AN124" i="1" s="1"/>
  <c r="AJ124" i="1"/>
  <c r="AK124" i="1" s="1"/>
  <c r="AI124" i="1"/>
  <c r="AH124" i="1"/>
  <c r="AG124" i="1"/>
  <c r="AE124" i="1"/>
  <c r="AD124" i="1"/>
  <c r="AB124" i="1"/>
  <c r="AA124" i="1"/>
  <c r="Y124" i="1"/>
  <c r="X124" i="1"/>
  <c r="V124" i="1"/>
  <c r="U124" i="1"/>
  <c r="S124" i="1"/>
  <c r="R124" i="1"/>
  <c r="P124" i="1"/>
  <c r="O124" i="1"/>
  <c r="M124" i="1"/>
  <c r="L124" i="1"/>
  <c r="J124" i="1"/>
  <c r="I124" i="1"/>
  <c r="G124" i="1"/>
  <c r="F124" i="1"/>
  <c r="EF123" i="1"/>
  <c r="ED123" i="1"/>
  <c r="EE123" i="1" s="1"/>
  <c r="EB123" i="1"/>
  <c r="EC123" i="1" s="1"/>
  <c r="DY123" i="1"/>
  <c r="DZ123" i="1" s="1"/>
  <c r="DV123" i="1"/>
  <c r="DW123" i="1" s="1"/>
  <c r="DS123" i="1"/>
  <c r="DT123" i="1" s="1"/>
  <c r="DP123" i="1"/>
  <c r="DQ123" i="1" s="1"/>
  <c r="DM123" i="1"/>
  <c r="DN123" i="1" s="1"/>
  <c r="DJ123" i="1"/>
  <c r="DK123" i="1" s="1"/>
  <c r="DG123" i="1"/>
  <c r="DH123" i="1" s="1"/>
  <c r="DD123" i="1"/>
  <c r="DE123" i="1" s="1"/>
  <c r="DA123" i="1"/>
  <c r="DB123" i="1" s="1"/>
  <c r="CX123" i="1"/>
  <c r="CY123" i="1" s="1"/>
  <c r="CW123" i="1"/>
  <c r="CV123" i="1"/>
  <c r="CU123" i="1"/>
  <c r="CS123" i="1"/>
  <c r="CR123" i="1"/>
  <c r="CP123" i="1"/>
  <c r="CO123" i="1"/>
  <c r="CM123" i="1"/>
  <c r="CL123" i="1"/>
  <c r="CJ123" i="1"/>
  <c r="CI123" i="1"/>
  <c r="CG123" i="1"/>
  <c r="CF123" i="1"/>
  <c r="CD123" i="1"/>
  <c r="CC123" i="1"/>
  <c r="CA123" i="1"/>
  <c r="BZ123" i="1"/>
  <c r="BX123" i="1"/>
  <c r="BW123" i="1"/>
  <c r="BU123" i="1"/>
  <c r="BT123" i="1"/>
  <c r="BR123" i="1"/>
  <c r="BP123" i="1"/>
  <c r="BQ123" i="1" s="1"/>
  <c r="BN123" i="1"/>
  <c r="BO123" i="1" s="1"/>
  <c r="BK123" i="1"/>
  <c r="BL123" i="1" s="1"/>
  <c r="BH123" i="1"/>
  <c r="BI123" i="1" s="1"/>
  <c r="BE123" i="1"/>
  <c r="BF123" i="1" s="1"/>
  <c r="BB123" i="1"/>
  <c r="BC123" i="1" s="1"/>
  <c r="AY123" i="1"/>
  <c r="AZ123" i="1" s="1"/>
  <c r="AV123" i="1"/>
  <c r="AW123" i="1" s="1"/>
  <c r="AS123" i="1"/>
  <c r="AT123" i="1" s="1"/>
  <c r="AP123" i="1"/>
  <c r="AQ123" i="1" s="1"/>
  <c r="AM123" i="1"/>
  <c r="AN123" i="1" s="1"/>
  <c r="AJ123" i="1"/>
  <c r="AK123" i="1" s="1"/>
  <c r="AI123" i="1"/>
  <c r="AH123" i="1"/>
  <c r="AG123" i="1"/>
  <c r="AE123" i="1"/>
  <c r="AD123" i="1"/>
  <c r="AB123" i="1"/>
  <c r="AA123" i="1"/>
  <c r="Y123" i="1"/>
  <c r="X123" i="1"/>
  <c r="V123" i="1"/>
  <c r="U123" i="1"/>
  <c r="S123" i="1"/>
  <c r="R123" i="1"/>
  <c r="P123" i="1"/>
  <c r="O123" i="1"/>
  <c r="M123" i="1"/>
  <c r="L123" i="1"/>
  <c r="J123" i="1"/>
  <c r="I123" i="1"/>
  <c r="G123" i="1"/>
  <c r="F123" i="1"/>
  <c r="EF122" i="1"/>
  <c r="ED122" i="1"/>
  <c r="EE122" i="1" s="1"/>
  <c r="EB122" i="1"/>
  <c r="EC122" i="1" s="1"/>
  <c r="DY122" i="1"/>
  <c r="DZ122" i="1" s="1"/>
  <c r="DV122" i="1"/>
  <c r="DW122" i="1" s="1"/>
  <c r="DS122" i="1"/>
  <c r="DT122" i="1" s="1"/>
  <c r="DP122" i="1"/>
  <c r="DQ122" i="1" s="1"/>
  <c r="DM122" i="1"/>
  <c r="DN122" i="1" s="1"/>
  <c r="DJ122" i="1"/>
  <c r="DK122" i="1" s="1"/>
  <c r="DG122" i="1"/>
  <c r="DH122" i="1" s="1"/>
  <c r="DD122" i="1"/>
  <c r="DE122" i="1" s="1"/>
  <c r="DA122" i="1"/>
  <c r="DB122" i="1" s="1"/>
  <c r="CX122" i="1"/>
  <c r="CY122" i="1" s="1"/>
  <c r="CW122" i="1"/>
  <c r="CV122" i="1"/>
  <c r="CU122" i="1"/>
  <c r="CS122" i="1"/>
  <c r="CR122" i="1"/>
  <c r="CP122" i="1"/>
  <c r="CO122" i="1"/>
  <c r="CM122" i="1"/>
  <c r="CL122" i="1"/>
  <c r="CJ122" i="1"/>
  <c r="CI122" i="1"/>
  <c r="CG122" i="1"/>
  <c r="CF122" i="1"/>
  <c r="CD122" i="1"/>
  <c r="CC122" i="1"/>
  <c r="CA122" i="1"/>
  <c r="BZ122" i="1"/>
  <c r="BX122" i="1"/>
  <c r="BW122" i="1"/>
  <c r="BU122" i="1"/>
  <c r="BT122" i="1"/>
  <c r="BR122" i="1"/>
  <c r="BP122" i="1"/>
  <c r="BQ122" i="1" s="1"/>
  <c r="BN122" i="1"/>
  <c r="BO122" i="1" s="1"/>
  <c r="BK122" i="1"/>
  <c r="BL122" i="1" s="1"/>
  <c r="BH122" i="1"/>
  <c r="BI122" i="1" s="1"/>
  <c r="BE122" i="1"/>
  <c r="BF122" i="1" s="1"/>
  <c r="BB122" i="1"/>
  <c r="BC122" i="1" s="1"/>
  <c r="AY122" i="1"/>
  <c r="AZ122" i="1" s="1"/>
  <c r="AV122" i="1"/>
  <c r="AW122" i="1" s="1"/>
  <c r="AS122" i="1"/>
  <c r="AT122" i="1" s="1"/>
  <c r="AP122" i="1"/>
  <c r="AQ122" i="1" s="1"/>
  <c r="AM122" i="1"/>
  <c r="AN122" i="1" s="1"/>
  <c r="AJ122" i="1"/>
  <c r="AK122" i="1" s="1"/>
  <c r="AI122" i="1"/>
  <c r="AH122" i="1"/>
  <c r="AG122" i="1"/>
  <c r="AE122" i="1"/>
  <c r="AD122" i="1"/>
  <c r="AB122" i="1"/>
  <c r="AA122" i="1"/>
  <c r="Y122" i="1"/>
  <c r="X122" i="1"/>
  <c r="V122" i="1"/>
  <c r="U122" i="1"/>
  <c r="S122" i="1"/>
  <c r="R122" i="1"/>
  <c r="P122" i="1"/>
  <c r="O122" i="1"/>
  <c r="M122" i="1"/>
  <c r="L122" i="1"/>
  <c r="J122" i="1"/>
  <c r="I122" i="1"/>
  <c r="G122" i="1"/>
  <c r="F122" i="1"/>
  <c r="EF121" i="1"/>
  <c r="ED121" i="1"/>
  <c r="EE121" i="1" s="1"/>
  <c r="EB121" i="1"/>
  <c r="EC121" i="1" s="1"/>
  <c r="DY121" i="1"/>
  <c r="DZ121" i="1" s="1"/>
  <c r="DV121" i="1"/>
  <c r="DW121" i="1" s="1"/>
  <c r="DS121" i="1"/>
  <c r="DT121" i="1" s="1"/>
  <c r="DP121" i="1"/>
  <c r="DQ121" i="1" s="1"/>
  <c r="DM121" i="1"/>
  <c r="DN121" i="1" s="1"/>
  <c r="DJ121" i="1"/>
  <c r="DK121" i="1" s="1"/>
  <c r="DG121" i="1"/>
  <c r="DH121" i="1" s="1"/>
  <c r="DD121" i="1"/>
  <c r="DE121" i="1" s="1"/>
  <c r="DA121" i="1"/>
  <c r="DB121" i="1" s="1"/>
  <c r="CX121" i="1"/>
  <c r="CY121" i="1" s="1"/>
  <c r="CW121" i="1"/>
  <c r="CV121" i="1"/>
  <c r="CU121" i="1"/>
  <c r="CS121" i="1"/>
  <c r="CR121" i="1"/>
  <c r="CP121" i="1"/>
  <c r="CO121" i="1"/>
  <c r="CM121" i="1"/>
  <c r="CL121" i="1"/>
  <c r="CJ121" i="1"/>
  <c r="CI121" i="1"/>
  <c r="CG121" i="1"/>
  <c r="CF121" i="1"/>
  <c r="CD121" i="1"/>
  <c r="CC121" i="1"/>
  <c r="CA121" i="1"/>
  <c r="BZ121" i="1"/>
  <c r="BX121" i="1"/>
  <c r="BW121" i="1"/>
  <c r="BU121" i="1"/>
  <c r="BT121" i="1"/>
  <c r="BR121" i="1"/>
  <c r="BP121" i="1"/>
  <c r="BQ121" i="1" s="1"/>
  <c r="BN121" i="1"/>
  <c r="BO121" i="1" s="1"/>
  <c r="BK121" i="1"/>
  <c r="BL121" i="1" s="1"/>
  <c r="BH121" i="1"/>
  <c r="BI121" i="1" s="1"/>
  <c r="BE121" i="1"/>
  <c r="BF121" i="1" s="1"/>
  <c r="BB121" i="1"/>
  <c r="BC121" i="1" s="1"/>
  <c r="AY121" i="1"/>
  <c r="AZ121" i="1" s="1"/>
  <c r="AV121" i="1"/>
  <c r="AW121" i="1" s="1"/>
  <c r="AS121" i="1"/>
  <c r="AT121" i="1" s="1"/>
  <c r="AP121" i="1"/>
  <c r="AQ121" i="1" s="1"/>
  <c r="AM121" i="1"/>
  <c r="AN121" i="1" s="1"/>
  <c r="AJ121" i="1"/>
  <c r="AK121" i="1" s="1"/>
  <c r="AI121" i="1"/>
  <c r="AH121" i="1"/>
  <c r="AG121" i="1"/>
  <c r="AE121" i="1"/>
  <c r="AD121" i="1"/>
  <c r="AB121" i="1"/>
  <c r="AA121" i="1"/>
  <c r="Y121" i="1"/>
  <c r="X121" i="1"/>
  <c r="V121" i="1"/>
  <c r="U121" i="1"/>
  <c r="S121" i="1"/>
  <c r="R121" i="1"/>
  <c r="P121" i="1"/>
  <c r="O121" i="1"/>
  <c r="M121" i="1"/>
  <c r="L121" i="1"/>
  <c r="J121" i="1"/>
  <c r="I121" i="1"/>
  <c r="G121" i="1"/>
  <c r="F121" i="1"/>
  <c r="EF120" i="1"/>
  <c r="ED120" i="1"/>
  <c r="EE120" i="1" s="1"/>
  <c r="EB120" i="1"/>
  <c r="EC120" i="1" s="1"/>
  <c r="DY120" i="1"/>
  <c r="DZ120" i="1" s="1"/>
  <c r="DV120" i="1"/>
  <c r="DW120" i="1" s="1"/>
  <c r="DS120" i="1"/>
  <c r="DT120" i="1" s="1"/>
  <c r="DP120" i="1"/>
  <c r="DQ120" i="1" s="1"/>
  <c r="DM120" i="1"/>
  <c r="DN120" i="1" s="1"/>
  <c r="DJ120" i="1"/>
  <c r="DK120" i="1" s="1"/>
  <c r="DG120" i="1"/>
  <c r="DH120" i="1" s="1"/>
  <c r="DD120" i="1"/>
  <c r="DE120" i="1" s="1"/>
  <c r="DA120" i="1"/>
  <c r="DB120" i="1" s="1"/>
  <c r="CX120" i="1"/>
  <c r="CY120" i="1" s="1"/>
  <c r="CW120" i="1"/>
  <c r="CV120" i="1"/>
  <c r="CU120" i="1"/>
  <c r="CS120" i="1"/>
  <c r="CR120" i="1"/>
  <c r="CP120" i="1"/>
  <c r="CO120" i="1"/>
  <c r="CM120" i="1"/>
  <c r="CL120" i="1"/>
  <c r="CJ120" i="1"/>
  <c r="CI120" i="1"/>
  <c r="CG120" i="1"/>
  <c r="CF120" i="1"/>
  <c r="CD120" i="1"/>
  <c r="CC120" i="1"/>
  <c r="CA120" i="1"/>
  <c r="BZ120" i="1"/>
  <c r="BX120" i="1"/>
  <c r="BW120" i="1"/>
  <c r="BU120" i="1"/>
  <c r="BT120" i="1"/>
  <c r="BR120" i="1"/>
  <c r="BP120" i="1"/>
  <c r="BQ120" i="1" s="1"/>
  <c r="BN120" i="1"/>
  <c r="BO120" i="1" s="1"/>
  <c r="BK120" i="1"/>
  <c r="BL120" i="1" s="1"/>
  <c r="BH120" i="1"/>
  <c r="BI120" i="1" s="1"/>
  <c r="BE120" i="1"/>
  <c r="BF120" i="1" s="1"/>
  <c r="BB120" i="1"/>
  <c r="BC120" i="1" s="1"/>
  <c r="AY120" i="1"/>
  <c r="AZ120" i="1" s="1"/>
  <c r="AV120" i="1"/>
  <c r="AW120" i="1" s="1"/>
  <c r="AS120" i="1"/>
  <c r="AT120" i="1" s="1"/>
  <c r="AP120" i="1"/>
  <c r="AQ120" i="1" s="1"/>
  <c r="AM120" i="1"/>
  <c r="AN120" i="1" s="1"/>
  <c r="AJ120" i="1"/>
  <c r="AK120" i="1" s="1"/>
  <c r="AI120" i="1"/>
  <c r="AH120" i="1"/>
  <c r="AG120" i="1"/>
  <c r="AE120" i="1"/>
  <c r="AD120" i="1"/>
  <c r="AB120" i="1"/>
  <c r="AA120" i="1"/>
  <c r="Y120" i="1"/>
  <c r="X120" i="1"/>
  <c r="V120" i="1"/>
  <c r="U120" i="1"/>
  <c r="S120" i="1"/>
  <c r="R120" i="1"/>
  <c r="P120" i="1"/>
  <c r="O120" i="1"/>
  <c r="M120" i="1"/>
  <c r="L120" i="1"/>
  <c r="J120" i="1"/>
  <c r="I120" i="1"/>
  <c r="G120" i="1"/>
  <c r="F120" i="1"/>
  <c r="EF119" i="1"/>
  <c r="ED119" i="1"/>
  <c r="EE119" i="1" s="1"/>
  <c r="EB119" i="1"/>
  <c r="EC119" i="1" s="1"/>
  <c r="DY119" i="1"/>
  <c r="DZ119" i="1" s="1"/>
  <c r="DV119" i="1"/>
  <c r="DW119" i="1" s="1"/>
  <c r="DS119" i="1"/>
  <c r="DT119" i="1" s="1"/>
  <c r="DP119" i="1"/>
  <c r="DQ119" i="1" s="1"/>
  <c r="DM119" i="1"/>
  <c r="DN119" i="1" s="1"/>
  <c r="DJ119" i="1"/>
  <c r="DK119" i="1" s="1"/>
  <c r="DG119" i="1"/>
  <c r="DH119" i="1" s="1"/>
  <c r="DD119" i="1"/>
  <c r="DE119" i="1" s="1"/>
  <c r="DA119" i="1"/>
  <c r="DB119" i="1" s="1"/>
  <c r="CX119" i="1"/>
  <c r="CY119" i="1" s="1"/>
  <c r="CW119" i="1"/>
  <c r="CV119" i="1"/>
  <c r="CU119" i="1"/>
  <c r="CS119" i="1"/>
  <c r="CR119" i="1"/>
  <c r="CP119" i="1"/>
  <c r="CO119" i="1"/>
  <c r="CM119" i="1"/>
  <c r="CL119" i="1"/>
  <c r="CJ119" i="1"/>
  <c r="CI119" i="1"/>
  <c r="CG119" i="1"/>
  <c r="CF119" i="1"/>
  <c r="CD119" i="1"/>
  <c r="CC119" i="1"/>
  <c r="CA119" i="1"/>
  <c r="BZ119" i="1"/>
  <c r="BX119" i="1"/>
  <c r="BW119" i="1"/>
  <c r="BU119" i="1"/>
  <c r="BT119" i="1"/>
  <c r="BR119" i="1"/>
  <c r="BP119" i="1"/>
  <c r="BQ119" i="1" s="1"/>
  <c r="BN119" i="1"/>
  <c r="BO119" i="1" s="1"/>
  <c r="BK119" i="1"/>
  <c r="BL119" i="1" s="1"/>
  <c r="BH119" i="1"/>
  <c r="BI119" i="1" s="1"/>
  <c r="BE119" i="1"/>
  <c r="BF119" i="1" s="1"/>
  <c r="BB119" i="1"/>
  <c r="BC119" i="1" s="1"/>
  <c r="AY119" i="1"/>
  <c r="AZ119" i="1" s="1"/>
  <c r="AV119" i="1"/>
  <c r="AW119" i="1" s="1"/>
  <c r="AS119" i="1"/>
  <c r="AT119" i="1" s="1"/>
  <c r="AP119" i="1"/>
  <c r="AQ119" i="1" s="1"/>
  <c r="AM119" i="1"/>
  <c r="AN119" i="1" s="1"/>
  <c r="AJ119" i="1"/>
  <c r="AK119" i="1" s="1"/>
  <c r="AI119" i="1"/>
  <c r="AH119" i="1"/>
  <c r="AG119" i="1"/>
  <c r="AE119" i="1"/>
  <c r="AD119" i="1"/>
  <c r="AB119" i="1"/>
  <c r="AA119" i="1"/>
  <c r="Y119" i="1"/>
  <c r="X119" i="1"/>
  <c r="V119" i="1"/>
  <c r="U119" i="1"/>
  <c r="S119" i="1"/>
  <c r="R119" i="1"/>
  <c r="P119" i="1"/>
  <c r="O119" i="1"/>
  <c r="M119" i="1"/>
  <c r="L119" i="1"/>
  <c r="J119" i="1"/>
  <c r="I119" i="1"/>
  <c r="G119" i="1"/>
  <c r="F119" i="1"/>
  <c r="EF118" i="1"/>
  <c r="ED118" i="1"/>
  <c r="EE118" i="1" s="1"/>
  <c r="EB118" i="1"/>
  <c r="EC118" i="1" s="1"/>
  <c r="DY118" i="1"/>
  <c r="DZ118" i="1" s="1"/>
  <c r="DV118" i="1"/>
  <c r="DW118" i="1" s="1"/>
  <c r="DS118" i="1"/>
  <c r="DT118" i="1" s="1"/>
  <c r="DP118" i="1"/>
  <c r="DQ118" i="1" s="1"/>
  <c r="DM118" i="1"/>
  <c r="DN118" i="1" s="1"/>
  <c r="DJ118" i="1"/>
  <c r="DK118" i="1" s="1"/>
  <c r="DG118" i="1"/>
  <c r="DH118" i="1" s="1"/>
  <c r="DD118" i="1"/>
  <c r="DE118" i="1" s="1"/>
  <c r="DA118" i="1"/>
  <c r="DB118" i="1" s="1"/>
  <c r="CX118" i="1"/>
  <c r="CY118" i="1" s="1"/>
  <c r="CW118" i="1"/>
  <c r="CV118" i="1"/>
  <c r="CU118" i="1"/>
  <c r="CS118" i="1"/>
  <c r="CR118" i="1"/>
  <c r="CP118" i="1"/>
  <c r="CO118" i="1"/>
  <c r="CM118" i="1"/>
  <c r="CL118" i="1"/>
  <c r="CJ118" i="1"/>
  <c r="CI118" i="1"/>
  <c r="CG118" i="1"/>
  <c r="CF118" i="1"/>
  <c r="CD118" i="1"/>
  <c r="CC118" i="1"/>
  <c r="CA118" i="1"/>
  <c r="BZ118" i="1"/>
  <c r="BX118" i="1"/>
  <c r="BW118" i="1"/>
  <c r="BU118" i="1"/>
  <c r="BT118" i="1"/>
  <c r="BR118" i="1"/>
  <c r="BP118" i="1"/>
  <c r="BQ118" i="1" s="1"/>
  <c r="BN118" i="1"/>
  <c r="BO118" i="1" s="1"/>
  <c r="BK118" i="1"/>
  <c r="BL118" i="1" s="1"/>
  <c r="BH118" i="1"/>
  <c r="BI118" i="1" s="1"/>
  <c r="BE118" i="1"/>
  <c r="BF118" i="1" s="1"/>
  <c r="BB118" i="1"/>
  <c r="BC118" i="1" s="1"/>
  <c r="AY118" i="1"/>
  <c r="AZ118" i="1" s="1"/>
  <c r="AV118" i="1"/>
  <c r="AW118" i="1" s="1"/>
  <c r="AS118" i="1"/>
  <c r="AT118" i="1" s="1"/>
  <c r="AP118" i="1"/>
  <c r="AQ118" i="1" s="1"/>
  <c r="AM118" i="1"/>
  <c r="AN118" i="1" s="1"/>
  <c r="AJ118" i="1"/>
  <c r="AK118" i="1" s="1"/>
  <c r="AI118" i="1"/>
  <c r="AH118" i="1"/>
  <c r="AG118" i="1"/>
  <c r="AE118" i="1"/>
  <c r="AD118" i="1"/>
  <c r="AB118" i="1"/>
  <c r="AA118" i="1"/>
  <c r="Y118" i="1"/>
  <c r="X118" i="1"/>
  <c r="V118" i="1"/>
  <c r="U118" i="1"/>
  <c r="S118" i="1"/>
  <c r="R118" i="1"/>
  <c r="P118" i="1"/>
  <c r="O118" i="1"/>
  <c r="M118" i="1"/>
  <c r="L118" i="1"/>
  <c r="J118" i="1"/>
  <c r="I118" i="1"/>
  <c r="G118" i="1"/>
  <c r="F118" i="1"/>
  <c r="EF117" i="1"/>
  <c r="ED117" i="1"/>
  <c r="EE117" i="1" s="1"/>
  <c r="EB117" i="1"/>
  <c r="EC117" i="1" s="1"/>
  <c r="DY117" i="1"/>
  <c r="DZ117" i="1" s="1"/>
  <c r="DV117" i="1"/>
  <c r="DW117" i="1" s="1"/>
  <c r="DS117" i="1"/>
  <c r="DT117" i="1" s="1"/>
  <c r="DP117" i="1"/>
  <c r="DQ117" i="1" s="1"/>
  <c r="DM117" i="1"/>
  <c r="DN117" i="1" s="1"/>
  <c r="DJ117" i="1"/>
  <c r="DK117" i="1" s="1"/>
  <c r="DG117" i="1"/>
  <c r="DH117" i="1" s="1"/>
  <c r="DD117" i="1"/>
  <c r="DE117" i="1" s="1"/>
  <c r="DA117" i="1"/>
  <c r="DB117" i="1" s="1"/>
  <c r="CX117" i="1"/>
  <c r="CY117" i="1" s="1"/>
  <c r="CW117" i="1"/>
  <c r="CV117" i="1"/>
  <c r="CU117" i="1"/>
  <c r="CS117" i="1"/>
  <c r="CR117" i="1"/>
  <c r="CP117" i="1"/>
  <c r="CO117" i="1"/>
  <c r="CM117" i="1"/>
  <c r="CL117" i="1"/>
  <c r="CJ117" i="1"/>
  <c r="CI117" i="1"/>
  <c r="CG117" i="1"/>
  <c r="CF117" i="1"/>
  <c r="CD117" i="1"/>
  <c r="CC117" i="1"/>
  <c r="CA117" i="1"/>
  <c r="BZ117" i="1"/>
  <c r="BX117" i="1"/>
  <c r="BW117" i="1"/>
  <c r="BU117" i="1"/>
  <c r="BT117" i="1"/>
  <c r="BR117" i="1"/>
  <c r="BP117" i="1"/>
  <c r="BQ117" i="1" s="1"/>
  <c r="BN117" i="1"/>
  <c r="BO117" i="1" s="1"/>
  <c r="BK117" i="1"/>
  <c r="BL117" i="1" s="1"/>
  <c r="BH117" i="1"/>
  <c r="BI117" i="1" s="1"/>
  <c r="BE117" i="1"/>
  <c r="BF117" i="1" s="1"/>
  <c r="BB117" i="1"/>
  <c r="BC117" i="1" s="1"/>
  <c r="AY117" i="1"/>
  <c r="AZ117" i="1" s="1"/>
  <c r="AV117" i="1"/>
  <c r="AW117" i="1" s="1"/>
  <c r="AS117" i="1"/>
  <c r="AT117" i="1" s="1"/>
  <c r="AP117" i="1"/>
  <c r="AQ117" i="1" s="1"/>
  <c r="AM117" i="1"/>
  <c r="AN117" i="1" s="1"/>
  <c r="AJ117" i="1"/>
  <c r="AK117" i="1" s="1"/>
  <c r="AI117" i="1"/>
  <c r="AH117" i="1"/>
  <c r="AG117" i="1"/>
  <c r="AE117" i="1"/>
  <c r="AD117" i="1"/>
  <c r="AB117" i="1"/>
  <c r="AA117" i="1"/>
  <c r="Y117" i="1"/>
  <c r="X117" i="1"/>
  <c r="V117" i="1"/>
  <c r="U117" i="1"/>
  <c r="S117" i="1"/>
  <c r="R117" i="1"/>
  <c r="P117" i="1"/>
  <c r="O117" i="1"/>
  <c r="M117" i="1"/>
  <c r="L117" i="1"/>
  <c r="J117" i="1"/>
  <c r="I117" i="1"/>
  <c r="G117" i="1"/>
  <c r="F117" i="1"/>
  <c r="EF116" i="1"/>
  <c r="ED116" i="1"/>
  <c r="EE116" i="1" s="1"/>
  <c r="EB116" i="1"/>
  <c r="EC116" i="1" s="1"/>
  <c r="DY116" i="1"/>
  <c r="DZ116" i="1" s="1"/>
  <c r="DV116" i="1"/>
  <c r="DW116" i="1" s="1"/>
  <c r="DS116" i="1"/>
  <c r="DT116" i="1" s="1"/>
  <c r="DP116" i="1"/>
  <c r="DQ116" i="1" s="1"/>
  <c r="DM116" i="1"/>
  <c r="DN116" i="1" s="1"/>
  <c r="DJ116" i="1"/>
  <c r="DK116" i="1" s="1"/>
  <c r="DG116" i="1"/>
  <c r="DH116" i="1" s="1"/>
  <c r="DD116" i="1"/>
  <c r="DE116" i="1" s="1"/>
  <c r="DA116" i="1"/>
  <c r="DB116" i="1" s="1"/>
  <c r="CX116" i="1"/>
  <c r="CY116" i="1" s="1"/>
  <c r="CW116" i="1"/>
  <c r="CV116" i="1"/>
  <c r="CU116" i="1"/>
  <c r="CS116" i="1"/>
  <c r="CR116" i="1"/>
  <c r="CP116" i="1"/>
  <c r="CO116" i="1"/>
  <c r="CM116" i="1"/>
  <c r="CL116" i="1"/>
  <c r="CJ116" i="1"/>
  <c r="CI116" i="1"/>
  <c r="CG116" i="1"/>
  <c r="CF116" i="1"/>
  <c r="CD116" i="1"/>
  <c r="CC116" i="1"/>
  <c r="CA116" i="1"/>
  <c r="BZ116" i="1"/>
  <c r="BX116" i="1"/>
  <c r="BW116" i="1"/>
  <c r="BU116" i="1"/>
  <c r="BT116" i="1"/>
  <c r="BR116" i="1"/>
  <c r="BP116" i="1"/>
  <c r="BQ116" i="1" s="1"/>
  <c r="BN116" i="1"/>
  <c r="BO116" i="1" s="1"/>
  <c r="BK116" i="1"/>
  <c r="BL116" i="1" s="1"/>
  <c r="BH116" i="1"/>
  <c r="BI116" i="1" s="1"/>
  <c r="BE116" i="1"/>
  <c r="BF116" i="1" s="1"/>
  <c r="BB116" i="1"/>
  <c r="BC116" i="1" s="1"/>
  <c r="AY116" i="1"/>
  <c r="AZ116" i="1" s="1"/>
  <c r="AV116" i="1"/>
  <c r="AW116" i="1" s="1"/>
  <c r="AS116" i="1"/>
  <c r="AT116" i="1" s="1"/>
  <c r="AP116" i="1"/>
  <c r="AQ116" i="1" s="1"/>
  <c r="AM116" i="1"/>
  <c r="AN116" i="1" s="1"/>
  <c r="AJ116" i="1"/>
  <c r="AK116" i="1" s="1"/>
  <c r="AI116" i="1"/>
  <c r="AH116" i="1"/>
  <c r="AG116" i="1"/>
  <c r="AE116" i="1"/>
  <c r="AD116" i="1"/>
  <c r="AB116" i="1"/>
  <c r="AA116" i="1"/>
  <c r="Y116" i="1"/>
  <c r="X116" i="1"/>
  <c r="V116" i="1"/>
  <c r="U116" i="1"/>
  <c r="S116" i="1"/>
  <c r="R116" i="1"/>
  <c r="P116" i="1"/>
  <c r="O116" i="1"/>
  <c r="M116" i="1"/>
  <c r="L116" i="1"/>
  <c r="J116" i="1"/>
  <c r="I116" i="1"/>
  <c r="G116" i="1"/>
  <c r="F116" i="1"/>
  <c r="EF115" i="1"/>
  <c r="ED115" i="1"/>
  <c r="EE115" i="1" s="1"/>
  <c r="EB115" i="1"/>
  <c r="EC115" i="1" s="1"/>
  <c r="DY115" i="1"/>
  <c r="DZ115" i="1" s="1"/>
  <c r="DV115" i="1"/>
  <c r="DW115" i="1" s="1"/>
  <c r="DS115" i="1"/>
  <c r="DT115" i="1" s="1"/>
  <c r="DP115" i="1"/>
  <c r="DQ115" i="1" s="1"/>
  <c r="DM115" i="1"/>
  <c r="DN115" i="1" s="1"/>
  <c r="DJ115" i="1"/>
  <c r="DK115" i="1" s="1"/>
  <c r="DG115" i="1"/>
  <c r="DH115" i="1" s="1"/>
  <c r="DD115" i="1"/>
  <c r="DE115" i="1" s="1"/>
  <c r="DA115" i="1"/>
  <c r="DB115" i="1" s="1"/>
  <c r="CX115" i="1"/>
  <c r="CY115" i="1" s="1"/>
  <c r="CW115" i="1"/>
  <c r="CV115" i="1"/>
  <c r="CU115" i="1"/>
  <c r="CS115" i="1"/>
  <c r="CR115" i="1"/>
  <c r="CP115" i="1"/>
  <c r="CO115" i="1"/>
  <c r="CM115" i="1"/>
  <c r="CL115" i="1"/>
  <c r="CJ115" i="1"/>
  <c r="CI115" i="1"/>
  <c r="CG115" i="1"/>
  <c r="CF115" i="1"/>
  <c r="CD115" i="1"/>
  <c r="CC115" i="1"/>
  <c r="CA115" i="1"/>
  <c r="BZ115" i="1"/>
  <c r="BX115" i="1"/>
  <c r="BW115" i="1"/>
  <c r="BU115" i="1"/>
  <c r="BT115" i="1"/>
  <c r="BR115" i="1"/>
  <c r="BP115" i="1"/>
  <c r="BQ115" i="1" s="1"/>
  <c r="BN115" i="1"/>
  <c r="BO115" i="1" s="1"/>
  <c r="BK115" i="1"/>
  <c r="BL115" i="1" s="1"/>
  <c r="BH115" i="1"/>
  <c r="BI115" i="1" s="1"/>
  <c r="BE115" i="1"/>
  <c r="BF115" i="1" s="1"/>
  <c r="BB115" i="1"/>
  <c r="BC115" i="1" s="1"/>
  <c r="AY115" i="1"/>
  <c r="AZ115" i="1" s="1"/>
  <c r="AV115" i="1"/>
  <c r="AW115" i="1" s="1"/>
  <c r="AS115" i="1"/>
  <c r="AT115" i="1" s="1"/>
  <c r="AP115" i="1"/>
  <c r="AQ115" i="1" s="1"/>
  <c r="AM115" i="1"/>
  <c r="AN115" i="1" s="1"/>
  <c r="AJ115" i="1"/>
  <c r="AK115" i="1" s="1"/>
  <c r="AI115" i="1"/>
  <c r="AH115" i="1"/>
  <c r="AG115" i="1"/>
  <c r="AE115" i="1"/>
  <c r="AD115" i="1"/>
  <c r="AB115" i="1"/>
  <c r="AA115" i="1"/>
  <c r="Y115" i="1"/>
  <c r="X115" i="1"/>
  <c r="V115" i="1"/>
  <c r="U115" i="1"/>
  <c r="S115" i="1"/>
  <c r="R115" i="1"/>
  <c r="P115" i="1"/>
  <c r="O115" i="1"/>
  <c r="M115" i="1"/>
  <c r="L115" i="1"/>
  <c r="J115" i="1"/>
  <c r="I115" i="1"/>
  <c r="G115" i="1"/>
  <c r="F115" i="1"/>
  <c r="EF114" i="1"/>
  <c r="ED114" i="1"/>
  <c r="EE114" i="1" s="1"/>
  <c r="EB114" i="1"/>
  <c r="EC114" i="1" s="1"/>
  <c r="DY114" i="1"/>
  <c r="DZ114" i="1" s="1"/>
  <c r="DV114" i="1"/>
  <c r="DW114" i="1" s="1"/>
  <c r="DS114" i="1"/>
  <c r="DT114" i="1" s="1"/>
  <c r="DP114" i="1"/>
  <c r="DQ114" i="1" s="1"/>
  <c r="DM114" i="1"/>
  <c r="DN114" i="1" s="1"/>
  <c r="DJ114" i="1"/>
  <c r="DK114" i="1" s="1"/>
  <c r="DG114" i="1"/>
  <c r="DH114" i="1" s="1"/>
  <c r="DD114" i="1"/>
  <c r="DE114" i="1" s="1"/>
  <c r="DA114" i="1"/>
  <c r="DB114" i="1" s="1"/>
  <c r="CX114" i="1"/>
  <c r="CY114" i="1" s="1"/>
  <c r="CW114" i="1"/>
  <c r="CV114" i="1"/>
  <c r="CU114" i="1"/>
  <c r="CS114" i="1"/>
  <c r="CR114" i="1"/>
  <c r="CP114" i="1"/>
  <c r="CO114" i="1"/>
  <c r="CM114" i="1"/>
  <c r="CL114" i="1"/>
  <c r="CJ114" i="1"/>
  <c r="CI114" i="1"/>
  <c r="CG114" i="1"/>
  <c r="CF114" i="1"/>
  <c r="CD114" i="1"/>
  <c r="CC114" i="1"/>
  <c r="CA114" i="1"/>
  <c r="BZ114" i="1"/>
  <c r="BX114" i="1"/>
  <c r="BW114" i="1"/>
  <c r="BU114" i="1"/>
  <c r="BT114" i="1"/>
  <c r="BR114" i="1"/>
  <c r="BP114" i="1"/>
  <c r="BQ114" i="1" s="1"/>
  <c r="BN114" i="1"/>
  <c r="BO114" i="1" s="1"/>
  <c r="BK114" i="1"/>
  <c r="BL114" i="1" s="1"/>
  <c r="BH114" i="1"/>
  <c r="BI114" i="1" s="1"/>
  <c r="BE114" i="1"/>
  <c r="BF114" i="1" s="1"/>
  <c r="BB114" i="1"/>
  <c r="BC114" i="1" s="1"/>
  <c r="AY114" i="1"/>
  <c r="AZ114" i="1" s="1"/>
  <c r="AV114" i="1"/>
  <c r="AW114" i="1" s="1"/>
  <c r="AS114" i="1"/>
  <c r="AT114" i="1" s="1"/>
  <c r="AP114" i="1"/>
  <c r="AQ114" i="1" s="1"/>
  <c r="AM114" i="1"/>
  <c r="AN114" i="1" s="1"/>
  <c r="AJ114" i="1"/>
  <c r="AK114" i="1" s="1"/>
  <c r="AI114" i="1"/>
  <c r="AH114" i="1"/>
  <c r="AG114" i="1"/>
  <c r="AE114" i="1"/>
  <c r="AD114" i="1"/>
  <c r="AB114" i="1"/>
  <c r="AA114" i="1"/>
  <c r="Y114" i="1"/>
  <c r="X114" i="1"/>
  <c r="V114" i="1"/>
  <c r="U114" i="1"/>
  <c r="S114" i="1"/>
  <c r="R114" i="1"/>
  <c r="P114" i="1"/>
  <c r="O114" i="1"/>
  <c r="M114" i="1"/>
  <c r="L114" i="1"/>
  <c r="J114" i="1"/>
  <c r="I114" i="1"/>
  <c r="G114" i="1"/>
  <c r="F114" i="1"/>
  <c r="EF113" i="1"/>
  <c r="ED113" i="1"/>
  <c r="EE113" i="1" s="1"/>
  <c r="EB113" i="1"/>
  <c r="EC113" i="1" s="1"/>
  <c r="DY113" i="1"/>
  <c r="DZ113" i="1" s="1"/>
  <c r="DV113" i="1"/>
  <c r="DW113" i="1" s="1"/>
  <c r="DS113" i="1"/>
  <c r="DT113" i="1" s="1"/>
  <c r="DP113" i="1"/>
  <c r="DQ113" i="1" s="1"/>
  <c r="DM113" i="1"/>
  <c r="DN113" i="1" s="1"/>
  <c r="DJ113" i="1"/>
  <c r="DK113" i="1" s="1"/>
  <c r="DG113" i="1"/>
  <c r="DH113" i="1" s="1"/>
  <c r="DD113" i="1"/>
  <c r="DE113" i="1" s="1"/>
  <c r="DA113" i="1"/>
  <c r="DB113" i="1" s="1"/>
  <c r="CX113" i="1"/>
  <c r="CY113" i="1" s="1"/>
  <c r="CW113" i="1"/>
  <c r="CV113" i="1"/>
  <c r="CU113" i="1"/>
  <c r="CS113" i="1"/>
  <c r="CR113" i="1"/>
  <c r="CP113" i="1"/>
  <c r="CO113" i="1"/>
  <c r="CM113" i="1"/>
  <c r="CL113" i="1"/>
  <c r="CJ113" i="1"/>
  <c r="CI113" i="1"/>
  <c r="CG113" i="1"/>
  <c r="CF113" i="1"/>
  <c r="CD113" i="1"/>
  <c r="CC113" i="1"/>
  <c r="CA113" i="1"/>
  <c r="BZ113" i="1"/>
  <c r="BX113" i="1"/>
  <c r="BW113" i="1"/>
  <c r="BU113" i="1"/>
  <c r="BT113" i="1"/>
  <c r="BR113" i="1"/>
  <c r="BP113" i="1"/>
  <c r="BQ113" i="1" s="1"/>
  <c r="BN113" i="1"/>
  <c r="BO113" i="1" s="1"/>
  <c r="BK113" i="1"/>
  <c r="BL113" i="1" s="1"/>
  <c r="BH113" i="1"/>
  <c r="BI113" i="1" s="1"/>
  <c r="BE113" i="1"/>
  <c r="BF113" i="1" s="1"/>
  <c r="BB113" i="1"/>
  <c r="BC113" i="1" s="1"/>
  <c r="AY113" i="1"/>
  <c r="AZ113" i="1" s="1"/>
  <c r="AV113" i="1"/>
  <c r="AW113" i="1" s="1"/>
  <c r="AS113" i="1"/>
  <c r="AT113" i="1" s="1"/>
  <c r="AP113" i="1"/>
  <c r="AQ113" i="1" s="1"/>
  <c r="AM113" i="1"/>
  <c r="AN113" i="1" s="1"/>
  <c r="AJ113" i="1"/>
  <c r="AK113" i="1" s="1"/>
  <c r="AI113" i="1"/>
  <c r="AH113" i="1"/>
  <c r="AG113" i="1"/>
  <c r="AE113" i="1"/>
  <c r="AD113" i="1"/>
  <c r="AB113" i="1"/>
  <c r="AA113" i="1"/>
  <c r="Y113" i="1"/>
  <c r="X113" i="1"/>
  <c r="V113" i="1"/>
  <c r="U113" i="1"/>
  <c r="S113" i="1"/>
  <c r="R113" i="1"/>
  <c r="P113" i="1"/>
  <c r="O113" i="1"/>
  <c r="M113" i="1"/>
  <c r="L113" i="1"/>
  <c r="J113" i="1"/>
  <c r="I113" i="1"/>
  <c r="G113" i="1"/>
  <c r="F113" i="1"/>
  <c r="EF112" i="1"/>
  <c r="ED112" i="1"/>
  <c r="EE112" i="1" s="1"/>
  <c r="EB112" i="1"/>
  <c r="EC112" i="1" s="1"/>
  <c r="DY112" i="1"/>
  <c r="DZ112" i="1" s="1"/>
  <c r="DV112" i="1"/>
  <c r="DW112" i="1" s="1"/>
  <c r="DS112" i="1"/>
  <c r="DT112" i="1" s="1"/>
  <c r="DP112" i="1"/>
  <c r="DQ112" i="1" s="1"/>
  <c r="DM112" i="1"/>
  <c r="DN112" i="1" s="1"/>
  <c r="DJ112" i="1"/>
  <c r="DK112" i="1" s="1"/>
  <c r="DG112" i="1"/>
  <c r="DH112" i="1" s="1"/>
  <c r="DD112" i="1"/>
  <c r="DE112" i="1" s="1"/>
  <c r="DA112" i="1"/>
  <c r="DB112" i="1" s="1"/>
  <c r="CX112" i="1"/>
  <c r="CY112" i="1" s="1"/>
  <c r="CW112" i="1"/>
  <c r="CV112" i="1"/>
  <c r="CU112" i="1"/>
  <c r="CS112" i="1"/>
  <c r="CR112" i="1"/>
  <c r="CP112" i="1"/>
  <c r="CO112" i="1"/>
  <c r="CM112" i="1"/>
  <c r="CL112" i="1"/>
  <c r="CJ112" i="1"/>
  <c r="CI112" i="1"/>
  <c r="CG112" i="1"/>
  <c r="CF112" i="1"/>
  <c r="CD112" i="1"/>
  <c r="CC112" i="1"/>
  <c r="CA112" i="1"/>
  <c r="BZ112" i="1"/>
  <c r="BX112" i="1"/>
  <c r="BW112" i="1"/>
  <c r="BU112" i="1"/>
  <c r="BT112" i="1"/>
  <c r="BR112" i="1"/>
  <c r="BP112" i="1"/>
  <c r="BQ112" i="1" s="1"/>
  <c r="BN112" i="1"/>
  <c r="BO112" i="1" s="1"/>
  <c r="BK112" i="1"/>
  <c r="BL112" i="1" s="1"/>
  <c r="BH112" i="1"/>
  <c r="BI112" i="1" s="1"/>
  <c r="BE112" i="1"/>
  <c r="BF112" i="1" s="1"/>
  <c r="BB112" i="1"/>
  <c r="BC112" i="1" s="1"/>
  <c r="AY112" i="1"/>
  <c r="AZ112" i="1" s="1"/>
  <c r="AV112" i="1"/>
  <c r="AW112" i="1" s="1"/>
  <c r="AS112" i="1"/>
  <c r="AT112" i="1" s="1"/>
  <c r="AP112" i="1"/>
  <c r="AQ112" i="1" s="1"/>
  <c r="AM112" i="1"/>
  <c r="AN112" i="1" s="1"/>
  <c r="AJ112" i="1"/>
  <c r="AK112" i="1" s="1"/>
  <c r="AI112" i="1"/>
  <c r="AH112" i="1"/>
  <c r="AG112" i="1"/>
  <c r="AE112" i="1"/>
  <c r="AD112" i="1"/>
  <c r="AB112" i="1"/>
  <c r="AA112" i="1"/>
  <c r="Y112" i="1"/>
  <c r="X112" i="1"/>
  <c r="V112" i="1"/>
  <c r="U112" i="1"/>
  <c r="S112" i="1"/>
  <c r="R112" i="1"/>
  <c r="P112" i="1"/>
  <c r="O112" i="1"/>
  <c r="M112" i="1"/>
  <c r="L112" i="1"/>
  <c r="J112" i="1"/>
  <c r="I112" i="1"/>
  <c r="G112" i="1"/>
  <c r="F112" i="1"/>
  <c r="EF111" i="1"/>
  <c r="ED111" i="1"/>
  <c r="EE111" i="1" s="1"/>
  <c r="EB111" i="1"/>
  <c r="EC111" i="1" s="1"/>
  <c r="DY111" i="1"/>
  <c r="DZ111" i="1" s="1"/>
  <c r="DV111" i="1"/>
  <c r="DW111" i="1" s="1"/>
  <c r="DS111" i="1"/>
  <c r="DT111" i="1" s="1"/>
  <c r="DP111" i="1"/>
  <c r="DQ111" i="1" s="1"/>
  <c r="DM111" i="1"/>
  <c r="DN111" i="1" s="1"/>
  <c r="DJ111" i="1"/>
  <c r="DK111" i="1" s="1"/>
  <c r="DG111" i="1"/>
  <c r="DH111" i="1" s="1"/>
  <c r="DD111" i="1"/>
  <c r="DE111" i="1" s="1"/>
  <c r="DA111" i="1"/>
  <c r="DB111" i="1" s="1"/>
  <c r="CX111" i="1"/>
  <c r="CY111" i="1" s="1"/>
  <c r="CW111" i="1"/>
  <c r="CV111" i="1"/>
  <c r="CU111" i="1"/>
  <c r="CS111" i="1"/>
  <c r="CR111" i="1"/>
  <c r="CP111" i="1"/>
  <c r="CO111" i="1"/>
  <c r="CM111" i="1"/>
  <c r="CL111" i="1"/>
  <c r="CJ111" i="1"/>
  <c r="CI111" i="1"/>
  <c r="CG111" i="1"/>
  <c r="CF111" i="1"/>
  <c r="CD111" i="1"/>
  <c r="CC111" i="1"/>
  <c r="CA111" i="1"/>
  <c r="BZ111" i="1"/>
  <c r="BX111" i="1"/>
  <c r="BW111" i="1"/>
  <c r="BU111" i="1"/>
  <c r="BT111" i="1"/>
  <c r="BR111" i="1"/>
  <c r="BP111" i="1"/>
  <c r="BQ111" i="1" s="1"/>
  <c r="BN111" i="1"/>
  <c r="BO111" i="1" s="1"/>
  <c r="BK111" i="1"/>
  <c r="BL111" i="1" s="1"/>
  <c r="BH111" i="1"/>
  <c r="BI111" i="1" s="1"/>
  <c r="BE111" i="1"/>
  <c r="BF111" i="1" s="1"/>
  <c r="BB111" i="1"/>
  <c r="BC111" i="1" s="1"/>
  <c r="AY111" i="1"/>
  <c r="AZ111" i="1" s="1"/>
  <c r="AV111" i="1"/>
  <c r="AW111" i="1" s="1"/>
  <c r="AS111" i="1"/>
  <c r="AT111" i="1" s="1"/>
  <c r="AP111" i="1"/>
  <c r="AQ111" i="1" s="1"/>
  <c r="AM111" i="1"/>
  <c r="AN111" i="1" s="1"/>
  <c r="AJ111" i="1"/>
  <c r="AK111" i="1" s="1"/>
  <c r="AI111" i="1"/>
  <c r="AH111" i="1"/>
  <c r="AG111" i="1"/>
  <c r="AE111" i="1"/>
  <c r="AD111" i="1"/>
  <c r="AB111" i="1"/>
  <c r="AA111" i="1"/>
  <c r="Y111" i="1"/>
  <c r="X111" i="1"/>
  <c r="V111" i="1"/>
  <c r="U111" i="1"/>
  <c r="S111" i="1"/>
  <c r="R111" i="1"/>
  <c r="P111" i="1"/>
  <c r="O111" i="1"/>
  <c r="M111" i="1"/>
  <c r="L111" i="1"/>
  <c r="J111" i="1"/>
  <c r="I111" i="1"/>
  <c r="G111" i="1"/>
  <c r="F111" i="1"/>
  <c r="EF110" i="1"/>
  <c r="ED110" i="1"/>
  <c r="EE110" i="1" s="1"/>
  <c r="EB110" i="1"/>
  <c r="EC110" i="1" s="1"/>
  <c r="DY110" i="1"/>
  <c r="DZ110" i="1" s="1"/>
  <c r="DV110" i="1"/>
  <c r="DW110" i="1" s="1"/>
  <c r="DS110" i="1"/>
  <c r="DT110" i="1" s="1"/>
  <c r="DP110" i="1"/>
  <c r="DQ110" i="1" s="1"/>
  <c r="DM110" i="1"/>
  <c r="DN110" i="1" s="1"/>
  <c r="DJ110" i="1"/>
  <c r="DK110" i="1" s="1"/>
  <c r="DG110" i="1"/>
  <c r="DH110" i="1" s="1"/>
  <c r="DD110" i="1"/>
  <c r="DE110" i="1" s="1"/>
  <c r="DA110" i="1"/>
  <c r="DB110" i="1" s="1"/>
  <c r="CX110" i="1"/>
  <c r="CY110" i="1" s="1"/>
  <c r="CW110" i="1"/>
  <c r="CV110" i="1"/>
  <c r="CU110" i="1"/>
  <c r="CS110" i="1"/>
  <c r="CR110" i="1"/>
  <c r="CP110" i="1"/>
  <c r="CO110" i="1"/>
  <c r="CM110" i="1"/>
  <c r="CL110" i="1"/>
  <c r="CJ110" i="1"/>
  <c r="CI110" i="1"/>
  <c r="CG110" i="1"/>
  <c r="CF110" i="1"/>
  <c r="CD110" i="1"/>
  <c r="CC110" i="1"/>
  <c r="CA110" i="1"/>
  <c r="BZ110" i="1"/>
  <c r="BX110" i="1"/>
  <c r="BW110" i="1"/>
  <c r="BU110" i="1"/>
  <c r="BT110" i="1"/>
  <c r="BR110" i="1"/>
  <c r="BP110" i="1"/>
  <c r="BQ110" i="1" s="1"/>
  <c r="BN110" i="1"/>
  <c r="BO110" i="1" s="1"/>
  <c r="BK110" i="1"/>
  <c r="BL110" i="1" s="1"/>
  <c r="BH110" i="1"/>
  <c r="BI110" i="1" s="1"/>
  <c r="BE110" i="1"/>
  <c r="BF110" i="1" s="1"/>
  <c r="BB110" i="1"/>
  <c r="BC110" i="1" s="1"/>
  <c r="AY110" i="1"/>
  <c r="AZ110" i="1" s="1"/>
  <c r="AV110" i="1"/>
  <c r="AW110" i="1" s="1"/>
  <c r="AS110" i="1"/>
  <c r="AT110" i="1" s="1"/>
  <c r="AP110" i="1"/>
  <c r="AQ110" i="1" s="1"/>
  <c r="AM110" i="1"/>
  <c r="AN110" i="1" s="1"/>
  <c r="AJ110" i="1"/>
  <c r="AK110" i="1" s="1"/>
  <c r="AI110" i="1"/>
  <c r="AH110" i="1"/>
  <c r="AG110" i="1"/>
  <c r="AE110" i="1"/>
  <c r="AD110" i="1"/>
  <c r="AB110" i="1"/>
  <c r="AA110" i="1"/>
  <c r="Y110" i="1"/>
  <c r="X110" i="1"/>
  <c r="V110" i="1"/>
  <c r="U110" i="1"/>
  <c r="S110" i="1"/>
  <c r="R110" i="1"/>
  <c r="P110" i="1"/>
  <c r="O110" i="1"/>
  <c r="M110" i="1"/>
  <c r="L110" i="1"/>
  <c r="J110" i="1"/>
  <c r="I110" i="1"/>
  <c r="G110" i="1"/>
  <c r="F110" i="1"/>
  <c r="EF109" i="1"/>
  <c r="ED109" i="1"/>
  <c r="EE109" i="1" s="1"/>
  <c r="EB109" i="1"/>
  <c r="EC109" i="1" s="1"/>
  <c r="DY109" i="1"/>
  <c r="DZ109" i="1" s="1"/>
  <c r="DV109" i="1"/>
  <c r="DW109" i="1" s="1"/>
  <c r="DS109" i="1"/>
  <c r="DT109" i="1" s="1"/>
  <c r="DP109" i="1"/>
  <c r="DQ109" i="1" s="1"/>
  <c r="DM109" i="1"/>
  <c r="DN109" i="1" s="1"/>
  <c r="DJ109" i="1"/>
  <c r="DK109" i="1" s="1"/>
  <c r="DG109" i="1"/>
  <c r="DH109" i="1" s="1"/>
  <c r="DD109" i="1"/>
  <c r="DE109" i="1" s="1"/>
  <c r="DA109" i="1"/>
  <c r="DB109" i="1" s="1"/>
  <c r="CX109" i="1"/>
  <c r="CY109" i="1" s="1"/>
  <c r="CW109" i="1"/>
  <c r="CV109" i="1"/>
  <c r="CU109" i="1"/>
  <c r="CS109" i="1"/>
  <c r="CR109" i="1"/>
  <c r="CP109" i="1"/>
  <c r="CO109" i="1"/>
  <c r="CM109" i="1"/>
  <c r="CL109" i="1"/>
  <c r="CJ109" i="1"/>
  <c r="CI109" i="1"/>
  <c r="CG109" i="1"/>
  <c r="CF109" i="1"/>
  <c r="CD109" i="1"/>
  <c r="CC109" i="1"/>
  <c r="CA109" i="1"/>
  <c r="BZ109" i="1"/>
  <c r="BX109" i="1"/>
  <c r="BW109" i="1"/>
  <c r="BU109" i="1"/>
  <c r="BT109" i="1"/>
  <c r="BR109" i="1"/>
  <c r="BP109" i="1"/>
  <c r="BQ109" i="1" s="1"/>
  <c r="BN109" i="1"/>
  <c r="BO109" i="1" s="1"/>
  <c r="BK109" i="1"/>
  <c r="BL109" i="1" s="1"/>
  <c r="BH109" i="1"/>
  <c r="BI109" i="1" s="1"/>
  <c r="BE109" i="1"/>
  <c r="BF109" i="1" s="1"/>
  <c r="BB109" i="1"/>
  <c r="BC109" i="1" s="1"/>
  <c r="AY109" i="1"/>
  <c r="AZ109" i="1" s="1"/>
  <c r="AV109" i="1"/>
  <c r="AW109" i="1" s="1"/>
  <c r="AS109" i="1"/>
  <c r="AT109" i="1" s="1"/>
  <c r="AP109" i="1"/>
  <c r="AQ109" i="1" s="1"/>
  <c r="AM109" i="1"/>
  <c r="AN109" i="1" s="1"/>
  <c r="AJ109" i="1"/>
  <c r="AK109" i="1" s="1"/>
  <c r="AI109" i="1"/>
  <c r="AH109" i="1"/>
  <c r="AG109" i="1"/>
  <c r="AE109" i="1"/>
  <c r="AD109" i="1"/>
  <c r="AB109" i="1"/>
  <c r="AA109" i="1"/>
  <c r="Y109" i="1"/>
  <c r="X109" i="1"/>
  <c r="V109" i="1"/>
  <c r="U109" i="1"/>
  <c r="S109" i="1"/>
  <c r="R109" i="1"/>
  <c r="P109" i="1"/>
  <c r="O109" i="1"/>
  <c r="M109" i="1"/>
  <c r="L109" i="1"/>
  <c r="J109" i="1"/>
  <c r="I109" i="1"/>
  <c r="G109" i="1"/>
  <c r="F109" i="1"/>
  <c r="EF108" i="1"/>
  <c r="ED108" i="1"/>
  <c r="EE108" i="1" s="1"/>
  <c r="EB108" i="1"/>
  <c r="EC108" i="1" s="1"/>
  <c r="DY108" i="1"/>
  <c r="DZ108" i="1" s="1"/>
  <c r="DV108" i="1"/>
  <c r="DW108" i="1" s="1"/>
  <c r="DS108" i="1"/>
  <c r="DT108" i="1" s="1"/>
  <c r="DP108" i="1"/>
  <c r="DQ108" i="1" s="1"/>
  <c r="DM108" i="1"/>
  <c r="DN108" i="1" s="1"/>
  <c r="DJ108" i="1"/>
  <c r="DK108" i="1" s="1"/>
  <c r="DG108" i="1"/>
  <c r="DH108" i="1" s="1"/>
  <c r="DD108" i="1"/>
  <c r="DE108" i="1" s="1"/>
  <c r="DA108" i="1"/>
  <c r="DB108" i="1" s="1"/>
  <c r="CX108" i="1"/>
  <c r="CY108" i="1" s="1"/>
  <c r="CW108" i="1"/>
  <c r="CV108" i="1"/>
  <c r="CU108" i="1"/>
  <c r="CS108" i="1"/>
  <c r="CR108" i="1"/>
  <c r="CP108" i="1"/>
  <c r="CO108" i="1"/>
  <c r="CM108" i="1"/>
  <c r="CL108" i="1"/>
  <c r="CJ108" i="1"/>
  <c r="CI108" i="1"/>
  <c r="CG108" i="1"/>
  <c r="CF108" i="1"/>
  <c r="CD108" i="1"/>
  <c r="CC108" i="1"/>
  <c r="CA108" i="1"/>
  <c r="BZ108" i="1"/>
  <c r="BX108" i="1"/>
  <c r="BW108" i="1"/>
  <c r="BU108" i="1"/>
  <c r="BT108" i="1"/>
  <c r="BR108" i="1"/>
  <c r="BP108" i="1"/>
  <c r="BQ108" i="1" s="1"/>
  <c r="BN108" i="1"/>
  <c r="BO108" i="1" s="1"/>
  <c r="BK108" i="1"/>
  <c r="BL108" i="1" s="1"/>
  <c r="BH108" i="1"/>
  <c r="BI108" i="1" s="1"/>
  <c r="BE108" i="1"/>
  <c r="BF108" i="1" s="1"/>
  <c r="BB108" i="1"/>
  <c r="BC108" i="1" s="1"/>
  <c r="AY108" i="1"/>
  <c r="AZ108" i="1" s="1"/>
  <c r="AV108" i="1"/>
  <c r="AW108" i="1" s="1"/>
  <c r="AS108" i="1"/>
  <c r="AT108" i="1" s="1"/>
  <c r="AP108" i="1"/>
  <c r="AQ108" i="1" s="1"/>
  <c r="AM108" i="1"/>
  <c r="AN108" i="1" s="1"/>
  <c r="AJ108" i="1"/>
  <c r="AK108" i="1" s="1"/>
  <c r="AI108" i="1"/>
  <c r="AH108" i="1"/>
  <c r="AG108" i="1"/>
  <c r="AE108" i="1"/>
  <c r="AD108" i="1"/>
  <c r="AB108" i="1"/>
  <c r="AA108" i="1"/>
  <c r="Y108" i="1"/>
  <c r="X108" i="1"/>
  <c r="V108" i="1"/>
  <c r="U108" i="1"/>
  <c r="S108" i="1"/>
  <c r="R108" i="1"/>
  <c r="P108" i="1"/>
  <c r="O108" i="1"/>
  <c r="M108" i="1"/>
  <c r="L108" i="1"/>
  <c r="J108" i="1"/>
  <c r="I108" i="1"/>
  <c r="G108" i="1"/>
  <c r="F108" i="1"/>
  <c r="EF107" i="1"/>
  <c r="ED107" i="1"/>
  <c r="EE107" i="1" s="1"/>
  <c r="EB107" i="1"/>
  <c r="EC107" i="1" s="1"/>
  <c r="DY107" i="1"/>
  <c r="DZ107" i="1" s="1"/>
  <c r="DV107" i="1"/>
  <c r="DW107" i="1" s="1"/>
  <c r="DS107" i="1"/>
  <c r="DT107" i="1" s="1"/>
  <c r="DP107" i="1"/>
  <c r="DQ107" i="1" s="1"/>
  <c r="DM107" i="1"/>
  <c r="DN107" i="1" s="1"/>
  <c r="DJ107" i="1"/>
  <c r="DK107" i="1" s="1"/>
  <c r="DG107" i="1"/>
  <c r="DH107" i="1" s="1"/>
  <c r="DD107" i="1"/>
  <c r="DE107" i="1" s="1"/>
  <c r="DA107" i="1"/>
  <c r="DB107" i="1" s="1"/>
  <c r="CX107" i="1"/>
  <c r="CY107" i="1" s="1"/>
  <c r="CW107" i="1"/>
  <c r="CV107" i="1"/>
  <c r="CU107" i="1"/>
  <c r="CS107" i="1"/>
  <c r="CR107" i="1"/>
  <c r="CP107" i="1"/>
  <c r="CO107" i="1"/>
  <c r="CM107" i="1"/>
  <c r="CL107" i="1"/>
  <c r="CJ107" i="1"/>
  <c r="CI107" i="1"/>
  <c r="CG107" i="1"/>
  <c r="CF107" i="1"/>
  <c r="CD107" i="1"/>
  <c r="CC107" i="1"/>
  <c r="CA107" i="1"/>
  <c r="BZ107" i="1"/>
  <c r="BX107" i="1"/>
  <c r="BW107" i="1"/>
  <c r="BU107" i="1"/>
  <c r="BT107" i="1"/>
  <c r="BR107" i="1"/>
  <c r="BP107" i="1"/>
  <c r="BQ107" i="1" s="1"/>
  <c r="BN107" i="1"/>
  <c r="BO107" i="1" s="1"/>
  <c r="BK107" i="1"/>
  <c r="BL107" i="1" s="1"/>
  <c r="BH107" i="1"/>
  <c r="BI107" i="1" s="1"/>
  <c r="BE107" i="1"/>
  <c r="BF107" i="1" s="1"/>
  <c r="BB107" i="1"/>
  <c r="BC107" i="1" s="1"/>
  <c r="AY107" i="1"/>
  <c r="AZ107" i="1" s="1"/>
  <c r="AV107" i="1"/>
  <c r="AW107" i="1" s="1"/>
  <c r="AS107" i="1"/>
  <c r="AT107" i="1" s="1"/>
  <c r="AP107" i="1"/>
  <c r="AQ107" i="1" s="1"/>
  <c r="AM107" i="1"/>
  <c r="AN107" i="1" s="1"/>
  <c r="AJ107" i="1"/>
  <c r="AK107" i="1" s="1"/>
  <c r="AI107" i="1"/>
  <c r="AH107" i="1"/>
  <c r="AG107" i="1"/>
  <c r="AE107" i="1"/>
  <c r="AD107" i="1"/>
  <c r="AB107" i="1"/>
  <c r="AA107" i="1"/>
  <c r="Y107" i="1"/>
  <c r="X107" i="1"/>
  <c r="V107" i="1"/>
  <c r="U107" i="1"/>
  <c r="S107" i="1"/>
  <c r="R107" i="1"/>
  <c r="P107" i="1"/>
  <c r="O107" i="1"/>
  <c r="M107" i="1"/>
  <c r="L107" i="1"/>
  <c r="J107" i="1"/>
  <c r="I107" i="1"/>
  <c r="G107" i="1"/>
  <c r="F107" i="1"/>
  <c r="EF106" i="1"/>
  <c r="ED106" i="1"/>
  <c r="EE106" i="1" s="1"/>
  <c r="EB106" i="1"/>
  <c r="EC106" i="1" s="1"/>
  <c r="DY106" i="1"/>
  <c r="DZ106" i="1" s="1"/>
  <c r="DV106" i="1"/>
  <c r="DW106" i="1" s="1"/>
  <c r="DS106" i="1"/>
  <c r="DT106" i="1" s="1"/>
  <c r="DP106" i="1"/>
  <c r="DQ106" i="1" s="1"/>
  <c r="DM106" i="1"/>
  <c r="DN106" i="1" s="1"/>
  <c r="DJ106" i="1"/>
  <c r="DK106" i="1" s="1"/>
  <c r="DG106" i="1"/>
  <c r="DH106" i="1" s="1"/>
  <c r="DD106" i="1"/>
  <c r="DE106" i="1" s="1"/>
  <c r="DA106" i="1"/>
  <c r="DB106" i="1" s="1"/>
  <c r="CX106" i="1"/>
  <c r="CY106" i="1" s="1"/>
  <c r="CW106" i="1"/>
  <c r="CV106" i="1"/>
  <c r="CU106" i="1"/>
  <c r="CS106" i="1"/>
  <c r="CR106" i="1"/>
  <c r="CP106" i="1"/>
  <c r="CO106" i="1"/>
  <c r="CM106" i="1"/>
  <c r="CL106" i="1"/>
  <c r="CJ106" i="1"/>
  <c r="CI106" i="1"/>
  <c r="CG106" i="1"/>
  <c r="CF106" i="1"/>
  <c r="CD106" i="1"/>
  <c r="CC106" i="1"/>
  <c r="CA106" i="1"/>
  <c r="BZ106" i="1"/>
  <c r="BX106" i="1"/>
  <c r="BW106" i="1"/>
  <c r="BU106" i="1"/>
  <c r="BT106" i="1"/>
  <c r="BR106" i="1"/>
  <c r="BP106" i="1"/>
  <c r="BQ106" i="1" s="1"/>
  <c r="BN106" i="1"/>
  <c r="BO106" i="1" s="1"/>
  <c r="BK106" i="1"/>
  <c r="BL106" i="1" s="1"/>
  <c r="BH106" i="1"/>
  <c r="BI106" i="1" s="1"/>
  <c r="BE106" i="1"/>
  <c r="BF106" i="1" s="1"/>
  <c r="BB106" i="1"/>
  <c r="BC106" i="1" s="1"/>
  <c r="AY106" i="1"/>
  <c r="AZ106" i="1" s="1"/>
  <c r="AV106" i="1"/>
  <c r="AW106" i="1" s="1"/>
  <c r="AS106" i="1"/>
  <c r="AT106" i="1" s="1"/>
  <c r="AP106" i="1"/>
  <c r="AQ106" i="1" s="1"/>
  <c r="AM106" i="1"/>
  <c r="AN106" i="1" s="1"/>
  <c r="AJ106" i="1"/>
  <c r="AK106" i="1" s="1"/>
  <c r="AI106" i="1"/>
  <c r="AH106" i="1"/>
  <c r="AG106" i="1"/>
  <c r="AE106" i="1"/>
  <c r="AD106" i="1"/>
  <c r="AB106" i="1"/>
  <c r="AA106" i="1"/>
  <c r="Y106" i="1"/>
  <c r="X106" i="1"/>
  <c r="V106" i="1"/>
  <c r="U106" i="1"/>
  <c r="S106" i="1"/>
  <c r="R106" i="1"/>
  <c r="P106" i="1"/>
  <c r="O106" i="1"/>
  <c r="M106" i="1"/>
  <c r="L106" i="1"/>
  <c r="J106" i="1"/>
  <c r="I106" i="1"/>
  <c r="G106" i="1"/>
  <c r="F106" i="1"/>
  <c r="EF105" i="1"/>
  <c r="ED105" i="1"/>
  <c r="EE105" i="1" s="1"/>
  <c r="EB105" i="1"/>
  <c r="EC105" i="1" s="1"/>
  <c r="DY105" i="1"/>
  <c r="DZ105" i="1" s="1"/>
  <c r="DV105" i="1"/>
  <c r="DW105" i="1" s="1"/>
  <c r="DS105" i="1"/>
  <c r="DT105" i="1" s="1"/>
  <c r="DP105" i="1"/>
  <c r="DQ105" i="1" s="1"/>
  <c r="DM105" i="1"/>
  <c r="DN105" i="1" s="1"/>
  <c r="DJ105" i="1"/>
  <c r="DK105" i="1" s="1"/>
  <c r="DG105" i="1"/>
  <c r="DH105" i="1" s="1"/>
  <c r="DD105" i="1"/>
  <c r="DE105" i="1" s="1"/>
  <c r="DA105" i="1"/>
  <c r="DB105" i="1" s="1"/>
  <c r="CX105" i="1"/>
  <c r="CY105" i="1" s="1"/>
  <c r="CW105" i="1"/>
  <c r="CV105" i="1"/>
  <c r="CU105" i="1"/>
  <c r="CS105" i="1"/>
  <c r="CR105" i="1"/>
  <c r="CP105" i="1"/>
  <c r="CO105" i="1"/>
  <c r="CM105" i="1"/>
  <c r="CL105" i="1"/>
  <c r="CJ105" i="1"/>
  <c r="CI105" i="1"/>
  <c r="CG105" i="1"/>
  <c r="CF105" i="1"/>
  <c r="CD105" i="1"/>
  <c r="CC105" i="1"/>
  <c r="CA105" i="1"/>
  <c r="BZ105" i="1"/>
  <c r="BX105" i="1"/>
  <c r="BW105" i="1"/>
  <c r="BU105" i="1"/>
  <c r="BT105" i="1"/>
  <c r="BR105" i="1"/>
  <c r="BP105" i="1"/>
  <c r="BQ105" i="1" s="1"/>
  <c r="BN105" i="1"/>
  <c r="BO105" i="1" s="1"/>
  <c r="BK105" i="1"/>
  <c r="BL105" i="1" s="1"/>
  <c r="BH105" i="1"/>
  <c r="BI105" i="1" s="1"/>
  <c r="BE105" i="1"/>
  <c r="BF105" i="1" s="1"/>
  <c r="BB105" i="1"/>
  <c r="BC105" i="1" s="1"/>
  <c r="AY105" i="1"/>
  <c r="AZ105" i="1" s="1"/>
  <c r="AV105" i="1"/>
  <c r="AW105" i="1" s="1"/>
  <c r="AS105" i="1"/>
  <c r="AT105" i="1" s="1"/>
  <c r="AP105" i="1"/>
  <c r="AQ105" i="1" s="1"/>
  <c r="AM105" i="1"/>
  <c r="AN105" i="1" s="1"/>
  <c r="AJ105" i="1"/>
  <c r="AK105" i="1" s="1"/>
  <c r="AI105" i="1"/>
  <c r="AH105" i="1"/>
  <c r="AG105" i="1"/>
  <c r="AE105" i="1"/>
  <c r="AD105" i="1"/>
  <c r="AB105" i="1"/>
  <c r="AA105" i="1"/>
  <c r="Y105" i="1"/>
  <c r="X105" i="1"/>
  <c r="V105" i="1"/>
  <c r="U105" i="1"/>
  <c r="S105" i="1"/>
  <c r="R105" i="1"/>
  <c r="P105" i="1"/>
  <c r="O105" i="1"/>
  <c r="M105" i="1"/>
  <c r="L105" i="1"/>
  <c r="J105" i="1"/>
  <c r="I105" i="1"/>
  <c r="G105" i="1"/>
  <c r="F105" i="1"/>
  <c r="EF104" i="1"/>
  <c r="ED104" i="1"/>
  <c r="EE104" i="1" s="1"/>
  <c r="EB104" i="1"/>
  <c r="EC104" i="1" s="1"/>
  <c r="DY104" i="1"/>
  <c r="DZ104" i="1" s="1"/>
  <c r="DV104" i="1"/>
  <c r="DW104" i="1" s="1"/>
  <c r="DS104" i="1"/>
  <c r="DT104" i="1" s="1"/>
  <c r="DP104" i="1"/>
  <c r="DQ104" i="1" s="1"/>
  <c r="DM104" i="1"/>
  <c r="DN104" i="1" s="1"/>
  <c r="DJ104" i="1"/>
  <c r="DK104" i="1" s="1"/>
  <c r="DG104" i="1"/>
  <c r="DH104" i="1" s="1"/>
  <c r="DD104" i="1"/>
  <c r="DE104" i="1" s="1"/>
  <c r="DA104" i="1"/>
  <c r="DB104" i="1" s="1"/>
  <c r="CX104" i="1"/>
  <c r="CY104" i="1" s="1"/>
  <c r="CW104" i="1"/>
  <c r="CV104" i="1"/>
  <c r="CU104" i="1"/>
  <c r="CS104" i="1"/>
  <c r="CR104" i="1"/>
  <c r="CP104" i="1"/>
  <c r="CO104" i="1"/>
  <c r="CM104" i="1"/>
  <c r="CL104" i="1"/>
  <c r="CJ104" i="1"/>
  <c r="CI104" i="1"/>
  <c r="CG104" i="1"/>
  <c r="CF104" i="1"/>
  <c r="CD104" i="1"/>
  <c r="CC104" i="1"/>
  <c r="CA104" i="1"/>
  <c r="BZ104" i="1"/>
  <c r="BX104" i="1"/>
  <c r="BW104" i="1"/>
  <c r="BU104" i="1"/>
  <c r="BT104" i="1"/>
  <c r="BR104" i="1"/>
  <c r="BP104" i="1"/>
  <c r="BQ104" i="1" s="1"/>
  <c r="BN104" i="1"/>
  <c r="BO104" i="1" s="1"/>
  <c r="BK104" i="1"/>
  <c r="BL104" i="1" s="1"/>
  <c r="BH104" i="1"/>
  <c r="BI104" i="1" s="1"/>
  <c r="BE104" i="1"/>
  <c r="BF104" i="1" s="1"/>
  <c r="BB104" i="1"/>
  <c r="BC104" i="1" s="1"/>
  <c r="AY104" i="1"/>
  <c r="AZ104" i="1" s="1"/>
  <c r="AV104" i="1"/>
  <c r="AW104" i="1" s="1"/>
  <c r="AS104" i="1"/>
  <c r="AT104" i="1" s="1"/>
  <c r="AP104" i="1"/>
  <c r="AQ104" i="1" s="1"/>
  <c r="AM104" i="1"/>
  <c r="AN104" i="1" s="1"/>
  <c r="AJ104" i="1"/>
  <c r="AK104" i="1" s="1"/>
  <c r="AI104" i="1"/>
  <c r="AH104" i="1"/>
  <c r="AG104" i="1"/>
  <c r="AE104" i="1"/>
  <c r="AD104" i="1"/>
  <c r="AB104" i="1"/>
  <c r="AA104" i="1"/>
  <c r="Y104" i="1"/>
  <c r="X104" i="1"/>
  <c r="V104" i="1"/>
  <c r="U104" i="1"/>
  <c r="S104" i="1"/>
  <c r="R104" i="1"/>
  <c r="P104" i="1"/>
  <c r="O104" i="1"/>
  <c r="M104" i="1"/>
  <c r="L104" i="1"/>
  <c r="J104" i="1"/>
  <c r="I104" i="1"/>
  <c r="G104" i="1"/>
  <c r="F104" i="1"/>
  <c r="EF103" i="1"/>
  <c r="ED103" i="1"/>
  <c r="EE103" i="1" s="1"/>
  <c r="EB103" i="1"/>
  <c r="EC103" i="1" s="1"/>
  <c r="DY103" i="1"/>
  <c r="DZ103" i="1" s="1"/>
  <c r="DV103" i="1"/>
  <c r="DW103" i="1" s="1"/>
  <c r="DS103" i="1"/>
  <c r="DT103" i="1" s="1"/>
  <c r="DP103" i="1"/>
  <c r="DQ103" i="1" s="1"/>
  <c r="DM103" i="1"/>
  <c r="DN103" i="1" s="1"/>
  <c r="DJ103" i="1"/>
  <c r="DK103" i="1" s="1"/>
  <c r="DG103" i="1"/>
  <c r="DH103" i="1" s="1"/>
  <c r="DD103" i="1"/>
  <c r="DE103" i="1" s="1"/>
  <c r="DA103" i="1"/>
  <c r="DB103" i="1" s="1"/>
  <c r="CX103" i="1"/>
  <c r="CY103" i="1" s="1"/>
  <c r="CW103" i="1"/>
  <c r="CV103" i="1"/>
  <c r="CU103" i="1"/>
  <c r="CS103" i="1"/>
  <c r="CR103" i="1"/>
  <c r="CP103" i="1"/>
  <c r="CO103" i="1"/>
  <c r="CM103" i="1"/>
  <c r="CL103" i="1"/>
  <c r="CJ103" i="1"/>
  <c r="CI103" i="1"/>
  <c r="CG103" i="1"/>
  <c r="CF103" i="1"/>
  <c r="CD103" i="1"/>
  <c r="CC103" i="1"/>
  <c r="CA103" i="1"/>
  <c r="BZ103" i="1"/>
  <c r="BX103" i="1"/>
  <c r="BW103" i="1"/>
  <c r="BU103" i="1"/>
  <c r="BT103" i="1"/>
  <c r="BR103" i="1"/>
  <c r="BP103" i="1"/>
  <c r="BQ103" i="1" s="1"/>
  <c r="BO103" i="1"/>
  <c r="BN103" i="1"/>
  <c r="BL103" i="1"/>
  <c r="BK103" i="1"/>
  <c r="BI103" i="1"/>
  <c r="BH103" i="1"/>
  <c r="BF103" i="1"/>
  <c r="BE103" i="1"/>
  <c r="BC103" i="1"/>
  <c r="BB103" i="1"/>
  <c r="AZ103" i="1"/>
  <c r="AY103" i="1"/>
  <c r="AW103" i="1"/>
  <c r="AV103" i="1"/>
  <c r="AT103" i="1"/>
  <c r="AS103" i="1"/>
  <c r="AQ103" i="1"/>
  <c r="AP103" i="1"/>
  <c r="AN103" i="1"/>
  <c r="AM103" i="1"/>
  <c r="AK103" i="1"/>
  <c r="AI103" i="1"/>
  <c r="AJ103" i="1" s="1"/>
  <c r="AG103" i="1"/>
  <c r="AH103" i="1" s="1"/>
  <c r="AD103" i="1"/>
  <c r="AE103" i="1" s="1"/>
  <c r="AA103" i="1"/>
  <c r="AB103" i="1" s="1"/>
  <c r="X103" i="1"/>
  <c r="Y103" i="1" s="1"/>
  <c r="U103" i="1"/>
  <c r="V103" i="1" s="1"/>
  <c r="R103" i="1"/>
  <c r="S103" i="1" s="1"/>
  <c r="O103" i="1"/>
  <c r="P103" i="1" s="1"/>
  <c r="L103" i="1"/>
  <c r="M103" i="1" s="1"/>
  <c r="I103" i="1"/>
  <c r="J103" i="1" s="1"/>
  <c r="F103" i="1"/>
  <c r="G103" i="1" s="1"/>
  <c r="EE102" i="1"/>
  <c r="EF102" i="1" s="1"/>
  <c r="ED102" i="1"/>
  <c r="EC102" i="1"/>
  <c r="EB102" i="1"/>
  <c r="DZ102" i="1"/>
  <c r="DY102" i="1"/>
  <c r="DW102" i="1"/>
  <c r="DV102" i="1"/>
  <c r="DT102" i="1"/>
  <c r="DS102" i="1"/>
  <c r="DQ102" i="1"/>
  <c r="DP102" i="1"/>
  <c r="DN102" i="1"/>
  <c r="DM102" i="1"/>
  <c r="DK102" i="1"/>
  <c r="DJ102" i="1"/>
  <c r="DH102" i="1"/>
  <c r="DG102" i="1"/>
  <c r="DE102" i="1"/>
  <c r="DD102" i="1"/>
  <c r="DB102" i="1"/>
  <c r="DA102" i="1"/>
  <c r="CY102" i="1"/>
  <c r="CW102" i="1"/>
  <c r="CX102" i="1" s="1"/>
  <c r="CU102" i="1"/>
  <c r="CV102" i="1" s="1"/>
  <c r="CR102" i="1"/>
  <c r="CS102" i="1" s="1"/>
  <c r="CO102" i="1"/>
  <c r="CP102" i="1" s="1"/>
  <c r="CL102" i="1"/>
  <c r="CM102" i="1" s="1"/>
  <c r="CI102" i="1"/>
  <c r="CJ102" i="1" s="1"/>
  <c r="CF102" i="1"/>
  <c r="CG102" i="1" s="1"/>
  <c r="CC102" i="1"/>
  <c r="CD102" i="1" s="1"/>
  <c r="BZ102" i="1"/>
  <c r="CA102" i="1" s="1"/>
  <c r="BW102" i="1"/>
  <c r="BX102" i="1" s="1"/>
  <c r="BT102" i="1"/>
  <c r="BU102" i="1" s="1"/>
  <c r="BQ102" i="1"/>
  <c r="BR102" i="1" s="1"/>
  <c r="BP102" i="1"/>
  <c r="BO102" i="1"/>
  <c r="BN102" i="1"/>
  <c r="BL102" i="1"/>
  <c r="BK102" i="1"/>
  <c r="BI102" i="1"/>
  <c r="BH102" i="1"/>
  <c r="BF102" i="1"/>
  <c r="BE102" i="1"/>
  <c r="BC102" i="1"/>
  <c r="BB102" i="1"/>
  <c r="AZ102" i="1"/>
  <c r="AY102" i="1"/>
  <c r="AW102" i="1"/>
  <c r="AV102" i="1"/>
  <c r="AT102" i="1"/>
  <c r="AS102" i="1"/>
  <c r="AQ102" i="1"/>
  <c r="AP102" i="1"/>
  <c r="AN102" i="1"/>
  <c r="AM102" i="1"/>
  <c r="AK102" i="1"/>
  <c r="AI102" i="1"/>
  <c r="AJ102" i="1" s="1"/>
  <c r="AG102" i="1"/>
  <c r="AH102" i="1" s="1"/>
  <c r="AD102" i="1"/>
  <c r="AE102" i="1" s="1"/>
  <c r="AA102" i="1"/>
  <c r="AB102" i="1" s="1"/>
  <c r="X102" i="1"/>
  <c r="Y102" i="1" s="1"/>
  <c r="U102" i="1"/>
  <c r="V102" i="1" s="1"/>
  <c r="R102" i="1"/>
  <c r="S102" i="1" s="1"/>
  <c r="O102" i="1"/>
  <c r="P102" i="1" s="1"/>
  <c r="L102" i="1"/>
  <c r="M102" i="1" s="1"/>
  <c r="I102" i="1"/>
  <c r="J102" i="1" s="1"/>
  <c r="F102" i="1"/>
  <c r="G102" i="1" s="1"/>
  <c r="EE101" i="1"/>
  <c r="EF101" i="1" s="1"/>
  <c r="ED101" i="1"/>
  <c r="EC101" i="1"/>
  <c r="EB101" i="1"/>
  <c r="DZ101" i="1"/>
  <c r="DY101" i="1"/>
  <c r="DW101" i="1"/>
  <c r="DV101" i="1"/>
  <c r="DT101" i="1"/>
  <c r="DS101" i="1"/>
  <c r="DQ101" i="1"/>
  <c r="DP101" i="1"/>
  <c r="DN101" i="1"/>
  <c r="DM101" i="1"/>
  <c r="DK101" i="1"/>
  <c r="DJ101" i="1"/>
  <c r="DH101" i="1"/>
  <c r="DG101" i="1"/>
  <c r="DE101" i="1"/>
  <c r="DD101" i="1"/>
  <c r="DB101" i="1"/>
  <c r="DA101" i="1"/>
  <c r="CY101" i="1"/>
  <c r="CW101" i="1"/>
  <c r="CX101" i="1" s="1"/>
  <c r="CU101" i="1"/>
  <c r="CV101" i="1" s="1"/>
  <c r="CR101" i="1"/>
  <c r="CS101" i="1" s="1"/>
  <c r="CO101" i="1"/>
  <c r="CP101" i="1" s="1"/>
  <c r="CL101" i="1"/>
  <c r="CM101" i="1" s="1"/>
  <c r="CI101" i="1"/>
  <c r="CJ101" i="1" s="1"/>
  <c r="CF101" i="1"/>
  <c r="CG101" i="1" s="1"/>
  <c r="CC101" i="1"/>
  <c r="CD101" i="1" s="1"/>
  <c r="BZ101" i="1"/>
  <c r="CA101" i="1" s="1"/>
  <c r="BW101" i="1"/>
  <c r="BX101" i="1" s="1"/>
  <c r="BT101" i="1"/>
  <c r="BU101" i="1" s="1"/>
  <c r="BQ101" i="1"/>
  <c r="BR101" i="1" s="1"/>
  <c r="BP101" i="1"/>
  <c r="BO101" i="1"/>
  <c r="BN101" i="1"/>
  <c r="BL101" i="1"/>
  <c r="BK101" i="1"/>
  <c r="BI101" i="1"/>
  <c r="BH101" i="1"/>
  <c r="BF101" i="1"/>
  <c r="BE101" i="1"/>
  <c r="BC101" i="1"/>
  <c r="BB101" i="1"/>
  <c r="AZ101" i="1"/>
  <c r="AY101" i="1"/>
  <c r="AW101" i="1"/>
  <c r="AV101" i="1"/>
  <c r="AT101" i="1"/>
  <c r="AS101" i="1"/>
  <c r="AQ101" i="1"/>
  <c r="AP101" i="1"/>
  <c r="AN101" i="1"/>
  <c r="AM101" i="1"/>
  <c r="AK101" i="1"/>
  <c r="AI101" i="1"/>
  <c r="AJ101" i="1" s="1"/>
  <c r="AG101" i="1"/>
  <c r="AH101" i="1" s="1"/>
  <c r="AD101" i="1"/>
  <c r="AE101" i="1" s="1"/>
  <c r="AA101" i="1"/>
  <c r="AB101" i="1" s="1"/>
  <c r="X101" i="1"/>
  <c r="Y101" i="1" s="1"/>
  <c r="U101" i="1"/>
  <c r="V101" i="1" s="1"/>
  <c r="R101" i="1"/>
  <c r="S101" i="1" s="1"/>
  <c r="O101" i="1"/>
  <c r="P101" i="1" s="1"/>
  <c r="L101" i="1"/>
  <c r="M101" i="1" s="1"/>
  <c r="I101" i="1"/>
  <c r="J101" i="1" s="1"/>
  <c r="F101" i="1"/>
  <c r="G101" i="1" s="1"/>
  <c r="EE100" i="1"/>
  <c r="EF100" i="1" s="1"/>
  <c r="ED100" i="1"/>
  <c r="EC100" i="1"/>
  <c r="EB100" i="1"/>
  <c r="DZ100" i="1"/>
  <c r="DY100" i="1"/>
  <c r="DW100" i="1"/>
  <c r="DV100" i="1"/>
  <c r="DT100" i="1"/>
  <c r="DS100" i="1"/>
  <c r="DQ100" i="1"/>
  <c r="DP100" i="1"/>
  <c r="DN100" i="1"/>
  <c r="DM100" i="1"/>
  <c r="DK100" i="1"/>
  <c r="DJ100" i="1"/>
  <c r="DH100" i="1"/>
  <c r="DG100" i="1"/>
  <c r="DE100" i="1"/>
  <c r="DD100" i="1"/>
  <c r="DB100" i="1"/>
  <c r="DA100" i="1"/>
  <c r="CY100" i="1"/>
  <c r="CW100" i="1"/>
  <c r="CX100" i="1" s="1"/>
  <c r="CU100" i="1"/>
  <c r="CV100" i="1" s="1"/>
  <c r="CR100" i="1"/>
  <c r="CS100" i="1" s="1"/>
  <c r="CO100" i="1"/>
  <c r="CP100" i="1" s="1"/>
  <c r="CL100" i="1"/>
  <c r="CM100" i="1" s="1"/>
  <c r="CI100" i="1"/>
  <c r="CJ100" i="1" s="1"/>
  <c r="CF100" i="1"/>
  <c r="CG100" i="1" s="1"/>
  <c r="CC100" i="1"/>
  <c r="CD100" i="1" s="1"/>
  <c r="BZ100" i="1"/>
  <c r="CA100" i="1" s="1"/>
  <c r="BW100" i="1"/>
  <c r="BX100" i="1" s="1"/>
  <c r="BT100" i="1"/>
  <c r="BU100" i="1" s="1"/>
  <c r="BQ100" i="1"/>
  <c r="BR100" i="1" s="1"/>
  <c r="BP100" i="1"/>
  <c r="BO100" i="1"/>
  <c r="BN100" i="1"/>
  <c r="BL100" i="1"/>
  <c r="BK100" i="1"/>
  <c r="BI100" i="1"/>
  <c r="BH100" i="1"/>
  <c r="BF100" i="1"/>
  <c r="BE100" i="1"/>
  <c r="BC100" i="1"/>
  <c r="BB100" i="1"/>
  <c r="AZ100" i="1"/>
  <c r="AY100" i="1"/>
  <c r="AW100" i="1"/>
  <c r="AV100" i="1"/>
  <c r="AT100" i="1"/>
  <c r="AS100" i="1"/>
  <c r="AQ100" i="1"/>
  <c r="AP100" i="1"/>
  <c r="AN100" i="1"/>
  <c r="AM100" i="1"/>
  <c r="AK100" i="1"/>
  <c r="AI100" i="1"/>
  <c r="AJ100" i="1" s="1"/>
  <c r="AG100" i="1"/>
  <c r="AH100" i="1" s="1"/>
  <c r="AD100" i="1"/>
  <c r="AE100" i="1" s="1"/>
  <c r="AA100" i="1"/>
  <c r="AB100" i="1" s="1"/>
  <c r="X100" i="1"/>
  <c r="Y100" i="1" s="1"/>
  <c r="U100" i="1"/>
  <c r="V100" i="1" s="1"/>
  <c r="R100" i="1"/>
  <c r="S100" i="1" s="1"/>
  <c r="O100" i="1"/>
  <c r="P100" i="1" s="1"/>
  <c r="L100" i="1"/>
  <c r="M100" i="1" s="1"/>
  <c r="I100" i="1"/>
  <c r="J100" i="1" s="1"/>
  <c r="F100" i="1"/>
  <c r="G100" i="1" s="1"/>
  <c r="EE99" i="1"/>
  <c r="EF99" i="1" s="1"/>
  <c r="ED99" i="1"/>
  <c r="EC99" i="1"/>
  <c r="EB99" i="1"/>
  <c r="DZ99" i="1"/>
  <c r="DY99" i="1"/>
  <c r="DW99" i="1"/>
  <c r="DV99" i="1"/>
  <c r="DT99" i="1"/>
  <c r="DS99" i="1"/>
  <c r="DQ99" i="1"/>
  <c r="DP99" i="1"/>
  <c r="DN99" i="1"/>
  <c r="DM99" i="1"/>
  <c r="DK99" i="1"/>
  <c r="DJ99" i="1"/>
  <c r="DH99" i="1"/>
  <c r="DG99" i="1"/>
  <c r="DE99" i="1"/>
  <c r="DD99" i="1"/>
  <c r="DB99" i="1"/>
  <c r="DA99" i="1"/>
  <c r="CY99" i="1"/>
  <c r="CW99" i="1"/>
  <c r="CX99" i="1" s="1"/>
  <c r="CU99" i="1"/>
  <c r="CV99" i="1" s="1"/>
  <c r="CR99" i="1"/>
  <c r="CS99" i="1" s="1"/>
  <c r="CO99" i="1"/>
  <c r="CP99" i="1" s="1"/>
  <c r="CL99" i="1"/>
  <c r="CM99" i="1" s="1"/>
  <c r="CI99" i="1"/>
  <c r="CJ99" i="1" s="1"/>
  <c r="CF99" i="1"/>
  <c r="CG99" i="1" s="1"/>
  <c r="CC99" i="1"/>
  <c r="CD99" i="1" s="1"/>
  <c r="BZ99" i="1"/>
  <c r="CA99" i="1" s="1"/>
  <c r="BW99" i="1"/>
  <c r="BX99" i="1" s="1"/>
  <c r="BT99" i="1"/>
  <c r="BU99" i="1" s="1"/>
  <c r="BQ99" i="1"/>
  <c r="BR99" i="1" s="1"/>
  <c r="BP99" i="1"/>
  <c r="BO99" i="1"/>
  <c r="BN99" i="1"/>
  <c r="BL99" i="1"/>
  <c r="BK99" i="1"/>
  <c r="BI99" i="1"/>
  <c r="BH99" i="1"/>
  <c r="BF99" i="1"/>
  <c r="BE99" i="1"/>
  <c r="BC99" i="1"/>
  <c r="BB99" i="1"/>
  <c r="AZ99" i="1"/>
  <c r="AY99" i="1"/>
  <c r="AW99" i="1"/>
  <c r="AV99" i="1"/>
  <c r="AT99" i="1"/>
  <c r="AS99" i="1"/>
  <c r="AQ99" i="1"/>
  <c r="AP99" i="1"/>
  <c r="AN99" i="1"/>
  <c r="AM99" i="1"/>
  <c r="AK99" i="1"/>
  <c r="AI99" i="1"/>
  <c r="AJ99" i="1" s="1"/>
  <c r="AG99" i="1"/>
  <c r="AH99" i="1" s="1"/>
  <c r="AD99" i="1"/>
  <c r="AE99" i="1" s="1"/>
  <c r="AA99" i="1"/>
  <c r="AB99" i="1" s="1"/>
  <c r="X99" i="1"/>
  <c r="Y99" i="1" s="1"/>
  <c r="U99" i="1"/>
  <c r="V99" i="1" s="1"/>
  <c r="R99" i="1"/>
  <c r="S99" i="1" s="1"/>
  <c r="O99" i="1"/>
  <c r="P99" i="1" s="1"/>
  <c r="L99" i="1"/>
  <c r="M99" i="1" s="1"/>
  <c r="I99" i="1"/>
  <c r="J99" i="1" s="1"/>
  <c r="F99" i="1"/>
  <c r="G99" i="1" s="1"/>
  <c r="EE98" i="1"/>
  <c r="EF98" i="1" s="1"/>
  <c r="ED98" i="1"/>
  <c r="EC98" i="1"/>
  <c r="EB98" i="1"/>
  <c r="DZ98" i="1"/>
  <c r="DY98" i="1"/>
  <c r="DW98" i="1"/>
  <c r="DV98" i="1"/>
  <c r="DT98" i="1"/>
  <c r="DS98" i="1"/>
  <c r="DQ98" i="1"/>
  <c r="DP98" i="1"/>
  <c r="DN98" i="1"/>
  <c r="DM98" i="1"/>
  <c r="DK98" i="1"/>
  <c r="DJ98" i="1"/>
  <c r="DH98" i="1"/>
  <c r="DG98" i="1"/>
  <c r="DE98" i="1"/>
  <c r="DD98" i="1"/>
  <c r="DB98" i="1"/>
  <c r="DA98" i="1"/>
  <c r="CY98" i="1"/>
  <c r="CW98" i="1"/>
  <c r="CX98" i="1" s="1"/>
  <c r="CU98" i="1"/>
  <c r="CV98" i="1" s="1"/>
  <c r="CR98" i="1"/>
  <c r="CS98" i="1" s="1"/>
  <c r="CO98" i="1"/>
  <c r="CP98" i="1" s="1"/>
  <c r="CL98" i="1"/>
  <c r="CM98" i="1" s="1"/>
  <c r="CI98" i="1"/>
  <c r="CJ98" i="1" s="1"/>
  <c r="CF98" i="1"/>
  <c r="CG98" i="1" s="1"/>
  <c r="CC98" i="1"/>
  <c r="CD98" i="1" s="1"/>
  <c r="BZ98" i="1"/>
  <c r="CA98" i="1" s="1"/>
  <c r="BW98" i="1"/>
  <c r="BX98" i="1" s="1"/>
  <c r="BT98" i="1"/>
  <c r="BU98" i="1" s="1"/>
  <c r="BQ98" i="1"/>
  <c r="BR98" i="1" s="1"/>
  <c r="BP98" i="1"/>
  <c r="BO98" i="1"/>
  <c r="BN98" i="1"/>
  <c r="BL98" i="1"/>
  <c r="BK98" i="1"/>
  <c r="BI98" i="1"/>
  <c r="BH98" i="1"/>
  <c r="BF98" i="1"/>
  <c r="BE98" i="1"/>
  <c r="BC98" i="1"/>
  <c r="BB98" i="1"/>
  <c r="AZ98" i="1"/>
  <c r="AY98" i="1"/>
  <c r="AW98" i="1"/>
  <c r="AV98" i="1"/>
  <c r="AT98" i="1"/>
  <c r="AS98" i="1"/>
  <c r="AQ98" i="1"/>
  <c r="AP98" i="1"/>
  <c r="AN98" i="1"/>
  <c r="AM98" i="1"/>
  <c r="AK98" i="1"/>
  <c r="AI98" i="1"/>
  <c r="AJ98" i="1" s="1"/>
  <c r="AG98" i="1"/>
  <c r="AH98" i="1" s="1"/>
  <c r="AD98" i="1"/>
  <c r="AE98" i="1" s="1"/>
  <c r="AA98" i="1"/>
  <c r="AB98" i="1" s="1"/>
  <c r="X98" i="1"/>
  <c r="Y98" i="1" s="1"/>
  <c r="U98" i="1"/>
  <c r="V98" i="1" s="1"/>
  <c r="R98" i="1"/>
  <c r="S98" i="1" s="1"/>
  <c r="O98" i="1"/>
  <c r="P98" i="1" s="1"/>
  <c r="L98" i="1"/>
  <c r="M98" i="1" s="1"/>
  <c r="I98" i="1"/>
  <c r="J98" i="1" s="1"/>
  <c r="F98" i="1"/>
  <c r="G98" i="1" s="1"/>
  <c r="EE97" i="1"/>
  <c r="EF97" i="1" s="1"/>
  <c r="ED97" i="1"/>
  <c r="EC97" i="1"/>
  <c r="EB97" i="1"/>
  <c r="DZ97" i="1"/>
  <c r="DY97" i="1"/>
  <c r="DW97" i="1"/>
  <c r="DV97" i="1"/>
  <c r="DT97" i="1"/>
  <c r="DS97" i="1"/>
  <c r="DQ97" i="1"/>
  <c r="DP97" i="1"/>
  <c r="DN97" i="1"/>
  <c r="DM97" i="1"/>
  <c r="DK97" i="1"/>
  <c r="DJ97" i="1"/>
  <c r="DH97" i="1"/>
  <c r="DG97" i="1"/>
  <c r="DE97" i="1"/>
  <c r="DD97" i="1"/>
  <c r="DB97" i="1"/>
  <c r="DA97" i="1"/>
  <c r="CY97" i="1"/>
  <c r="CW97" i="1"/>
  <c r="CX97" i="1" s="1"/>
  <c r="CU97" i="1"/>
  <c r="CV97" i="1" s="1"/>
  <c r="CR97" i="1"/>
  <c r="CS97" i="1" s="1"/>
  <c r="CO97" i="1"/>
  <c r="CP97" i="1" s="1"/>
  <c r="CL97" i="1"/>
  <c r="CM97" i="1" s="1"/>
  <c r="CI97" i="1"/>
  <c r="CJ97" i="1" s="1"/>
  <c r="CF97" i="1"/>
  <c r="CG97" i="1" s="1"/>
  <c r="CC97" i="1"/>
  <c r="CD97" i="1" s="1"/>
  <c r="BZ97" i="1"/>
  <c r="CA97" i="1" s="1"/>
  <c r="BW97" i="1"/>
  <c r="BX97" i="1" s="1"/>
  <c r="BT97" i="1"/>
  <c r="BU97" i="1" s="1"/>
  <c r="BQ97" i="1"/>
  <c r="BR97" i="1" s="1"/>
  <c r="BP97" i="1"/>
  <c r="BO97" i="1"/>
  <c r="BN97" i="1"/>
  <c r="BL97" i="1"/>
  <c r="BK97" i="1"/>
  <c r="BI97" i="1"/>
  <c r="BH97" i="1"/>
  <c r="BF97" i="1"/>
  <c r="BE97" i="1"/>
  <c r="BC97" i="1"/>
  <c r="BB97" i="1"/>
  <c r="AZ97" i="1"/>
  <c r="AY97" i="1"/>
  <c r="AW97" i="1"/>
  <c r="AV97" i="1"/>
  <c r="AT97" i="1"/>
  <c r="AS97" i="1"/>
  <c r="AQ97" i="1"/>
  <c r="AP97" i="1"/>
  <c r="AN97" i="1"/>
  <c r="AM97" i="1"/>
  <c r="AK97" i="1"/>
  <c r="AI97" i="1"/>
  <c r="AJ97" i="1" s="1"/>
  <c r="AG97" i="1"/>
  <c r="AH97" i="1" s="1"/>
  <c r="AD97" i="1"/>
  <c r="AE97" i="1" s="1"/>
  <c r="AA97" i="1"/>
  <c r="AB97" i="1" s="1"/>
  <c r="X97" i="1"/>
  <c r="Y97" i="1" s="1"/>
  <c r="U97" i="1"/>
  <c r="V97" i="1" s="1"/>
  <c r="R97" i="1"/>
  <c r="S97" i="1" s="1"/>
  <c r="O97" i="1"/>
  <c r="P97" i="1" s="1"/>
  <c r="L97" i="1"/>
  <c r="M97" i="1" s="1"/>
  <c r="I97" i="1"/>
  <c r="J97" i="1" s="1"/>
  <c r="F97" i="1"/>
  <c r="G97" i="1" s="1"/>
  <c r="EE96" i="1"/>
  <c r="EF96" i="1" s="1"/>
  <c r="ED96" i="1"/>
  <c r="EC96" i="1"/>
  <c r="EB96" i="1"/>
  <c r="DZ96" i="1"/>
  <c r="DY96" i="1"/>
  <c r="DW96" i="1"/>
  <c r="DV96" i="1"/>
  <c r="DT96" i="1"/>
  <c r="DS96" i="1"/>
  <c r="DQ96" i="1"/>
  <c r="DP96" i="1"/>
  <c r="DN96" i="1"/>
  <c r="DM96" i="1"/>
  <c r="DK96" i="1"/>
  <c r="DJ96" i="1"/>
  <c r="DH96" i="1"/>
  <c r="DG96" i="1"/>
  <c r="DE96" i="1"/>
  <c r="DD96" i="1"/>
  <c r="DB96" i="1"/>
  <c r="DA96" i="1"/>
  <c r="CY96" i="1"/>
  <c r="CW96" i="1"/>
  <c r="CX96" i="1" s="1"/>
  <c r="CU96" i="1"/>
  <c r="CV96" i="1" s="1"/>
  <c r="CR96" i="1"/>
  <c r="CS96" i="1" s="1"/>
  <c r="CO96" i="1"/>
  <c r="CP96" i="1" s="1"/>
  <c r="CL96" i="1"/>
  <c r="CM96" i="1" s="1"/>
  <c r="CI96" i="1"/>
  <c r="CJ96" i="1" s="1"/>
  <c r="CF96" i="1"/>
  <c r="CG96" i="1" s="1"/>
  <c r="CC96" i="1"/>
  <c r="CD96" i="1" s="1"/>
  <c r="BZ96" i="1"/>
  <c r="CA96" i="1" s="1"/>
  <c r="BW96" i="1"/>
  <c r="BX96" i="1" s="1"/>
  <c r="BT96" i="1"/>
  <c r="BU96" i="1" s="1"/>
  <c r="BQ96" i="1"/>
  <c r="BR96" i="1" s="1"/>
  <c r="BP96" i="1"/>
  <c r="BO96" i="1"/>
  <c r="BN96" i="1"/>
  <c r="BL96" i="1"/>
  <c r="BK96" i="1"/>
  <c r="BI96" i="1"/>
  <c r="BH96" i="1"/>
  <c r="BF96" i="1"/>
  <c r="BE96" i="1"/>
  <c r="BC96" i="1"/>
  <c r="BB96" i="1"/>
  <c r="AZ96" i="1"/>
  <c r="AY96" i="1"/>
  <c r="AW96" i="1"/>
  <c r="AV96" i="1"/>
  <c r="AT96" i="1"/>
  <c r="AS96" i="1"/>
  <c r="AQ96" i="1"/>
  <c r="AP96" i="1"/>
  <c r="AN96" i="1"/>
  <c r="AM96" i="1"/>
  <c r="AK96" i="1"/>
  <c r="AI96" i="1"/>
  <c r="AJ96" i="1" s="1"/>
  <c r="AG96" i="1"/>
  <c r="AH96" i="1" s="1"/>
  <c r="AD96" i="1"/>
  <c r="AE96" i="1" s="1"/>
  <c r="AA96" i="1"/>
  <c r="AB96" i="1" s="1"/>
  <c r="X96" i="1"/>
  <c r="Y96" i="1" s="1"/>
  <c r="U96" i="1"/>
  <c r="V96" i="1" s="1"/>
  <c r="R96" i="1"/>
  <c r="S96" i="1" s="1"/>
  <c r="O96" i="1"/>
  <c r="P96" i="1" s="1"/>
  <c r="L96" i="1"/>
  <c r="M96" i="1" s="1"/>
  <c r="I96" i="1"/>
  <c r="J96" i="1" s="1"/>
  <c r="F96" i="1"/>
  <c r="G96" i="1" s="1"/>
  <c r="EE95" i="1"/>
  <c r="EF95" i="1" s="1"/>
  <c r="ED95" i="1"/>
  <c r="EC95" i="1"/>
  <c r="EB95" i="1"/>
  <c r="DZ95" i="1"/>
  <c r="DY95" i="1"/>
  <c r="DW95" i="1"/>
  <c r="DV95" i="1"/>
  <c r="DT95" i="1"/>
  <c r="DS95" i="1"/>
  <c r="DQ95" i="1"/>
  <c r="DP95" i="1"/>
  <c r="DN95" i="1"/>
  <c r="DM95" i="1"/>
  <c r="DK95" i="1"/>
  <c r="DJ95" i="1"/>
  <c r="DH95" i="1"/>
  <c r="DG95" i="1"/>
  <c r="DE95" i="1"/>
  <c r="DD95" i="1"/>
  <c r="DB95" i="1"/>
  <c r="DA95" i="1"/>
  <c r="CY95" i="1"/>
  <c r="CW95" i="1"/>
  <c r="CX95" i="1" s="1"/>
  <c r="CU95" i="1"/>
  <c r="CV95" i="1" s="1"/>
  <c r="CR95" i="1"/>
  <c r="CS95" i="1" s="1"/>
  <c r="CO95" i="1"/>
  <c r="CP95" i="1" s="1"/>
  <c r="CL95" i="1"/>
  <c r="CM95" i="1" s="1"/>
  <c r="CI95" i="1"/>
  <c r="CJ95" i="1" s="1"/>
  <c r="CF95" i="1"/>
  <c r="CG95" i="1" s="1"/>
  <c r="CC95" i="1"/>
  <c r="CD95" i="1" s="1"/>
  <c r="BZ95" i="1"/>
  <c r="CA95" i="1" s="1"/>
  <c r="BW95" i="1"/>
  <c r="BX95" i="1" s="1"/>
  <c r="BT95" i="1"/>
  <c r="BU95" i="1" s="1"/>
  <c r="BQ95" i="1"/>
  <c r="BR95" i="1" s="1"/>
  <c r="BP95" i="1"/>
  <c r="BO95" i="1"/>
  <c r="BN95" i="1"/>
  <c r="BL95" i="1"/>
  <c r="BK95" i="1"/>
  <c r="BI95" i="1"/>
  <c r="BH95" i="1"/>
  <c r="BF95" i="1"/>
  <c r="BE95" i="1"/>
  <c r="BC95" i="1"/>
  <c r="BB95" i="1"/>
  <c r="AZ95" i="1"/>
  <c r="AY95" i="1"/>
  <c r="AW95" i="1"/>
  <c r="AV95" i="1"/>
  <c r="AT95" i="1"/>
  <c r="AS95" i="1"/>
  <c r="AQ95" i="1"/>
  <c r="AP95" i="1"/>
  <c r="AN95" i="1"/>
  <c r="AM95" i="1"/>
  <c r="AK95" i="1"/>
  <c r="AI95" i="1"/>
  <c r="AJ95" i="1" s="1"/>
  <c r="AG95" i="1"/>
  <c r="AH95" i="1" s="1"/>
  <c r="AD95" i="1"/>
  <c r="AE95" i="1" s="1"/>
  <c r="AA95" i="1"/>
  <c r="AB95" i="1" s="1"/>
  <c r="X95" i="1"/>
  <c r="Y95" i="1" s="1"/>
  <c r="U95" i="1"/>
  <c r="V95" i="1" s="1"/>
  <c r="R95" i="1"/>
  <c r="S95" i="1" s="1"/>
  <c r="O95" i="1"/>
  <c r="P95" i="1" s="1"/>
  <c r="L95" i="1"/>
  <c r="M95" i="1" s="1"/>
  <c r="I95" i="1"/>
  <c r="J95" i="1" s="1"/>
  <c r="F95" i="1"/>
  <c r="G95" i="1" s="1"/>
  <c r="EE94" i="1"/>
  <c r="EF94" i="1" s="1"/>
  <c r="ED94" i="1"/>
  <c r="EC94" i="1"/>
  <c r="EB94" i="1"/>
  <c r="DZ94" i="1"/>
  <c r="DY94" i="1"/>
  <c r="DW94" i="1"/>
  <c r="DV94" i="1"/>
  <c r="DT94" i="1"/>
  <c r="DS94" i="1"/>
  <c r="DQ94" i="1"/>
  <c r="DP94" i="1"/>
  <c r="DN94" i="1"/>
  <c r="DM94" i="1"/>
  <c r="DK94" i="1"/>
  <c r="DJ94" i="1"/>
  <c r="DH94" i="1"/>
  <c r="DG94" i="1"/>
  <c r="DE94" i="1"/>
  <c r="DD94" i="1"/>
  <c r="DB94" i="1"/>
  <c r="DA94" i="1"/>
  <c r="CY94" i="1"/>
  <c r="CW94" i="1"/>
  <c r="CX94" i="1" s="1"/>
  <c r="CU94" i="1"/>
  <c r="CV94" i="1" s="1"/>
  <c r="CR94" i="1"/>
  <c r="CS94" i="1" s="1"/>
  <c r="CO94" i="1"/>
  <c r="CP94" i="1" s="1"/>
  <c r="CL94" i="1"/>
  <c r="CM94" i="1" s="1"/>
  <c r="CI94" i="1"/>
  <c r="CJ94" i="1" s="1"/>
  <c r="CF94" i="1"/>
  <c r="CG94" i="1" s="1"/>
  <c r="CC94" i="1"/>
  <c r="CD94" i="1" s="1"/>
  <c r="BZ94" i="1"/>
  <c r="CA94" i="1" s="1"/>
  <c r="BW94" i="1"/>
  <c r="BX94" i="1" s="1"/>
  <c r="BT94" i="1"/>
  <c r="BU94" i="1" s="1"/>
  <c r="BQ94" i="1"/>
  <c r="BR94" i="1" s="1"/>
  <c r="BP94" i="1"/>
  <c r="BO94" i="1"/>
  <c r="BN94" i="1"/>
  <c r="BL94" i="1"/>
  <c r="BK94" i="1"/>
  <c r="BI94" i="1"/>
  <c r="BH94" i="1"/>
  <c r="BF94" i="1"/>
  <c r="BE94" i="1"/>
  <c r="BC94" i="1"/>
  <c r="BB94" i="1"/>
  <c r="AZ94" i="1"/>
  <c r="AY94" i="1"/>
  <c r="AW94" i="1"/>
  <c r="AV94" i="1"/>
  <c r="AT94" i="1"/>
  <c r="AS94" i="1"/>
  <c r="AQ94" i="1"/>
  <c r="AP94" i="1"/>
  <c r="AN94" i="1"/>
  <c r="AM94" i="1"/>
  <c r="AK94" i="1"/>
  <c r="AI94" i="1"/>
  <c r="AJ94" i="1" s="1"/>
  <c r="AG94" i="1"/>
  <c r="AH94" i="1" s="1"/>
  <c r="AD94" i="1"/>
  <c r="AE94" i="1" s="1"/>
  <c r="AA94" i="1"/>
  <c r="AB94" i="1" s="1"/>
  <c r="X94" i="1"/>
  <c r="Y94" i="1" s="1"/>
  <c r="U94" i="1"/>
  <c r="V94" i="1" s="1"/>
  <c r="R94" i="1"/>
  <c r="S94" i="1" s="1"/>
  <c r="O94" i="1"/>
  <c r="P94" i="1" s="1"/>
  <c r="L94" i="1"/>
  <c r="M94" i="1" s="1"/>
  <c r="I94" i="1"/>
  <c r="J94" i="1" s="1"/>
  <c r="F94" i="1"/>
  <c r="G94" i="1" s="1"/>
  <c r="EE93" i="1"/>
  <c r="EF93" i="1" s="1"/>
  <c r="ED93" i="1"/>
  <c r="EC93" i="1"/>
  <c r="EB93" i="1"/>
  <c r="DZ93" i="1"/>
  <c r="DY93" i="1"/>
  <c r="DW93" i="1"/>
  <c r="DV93" i="1"/>
  <c r="DT93" i="1"/>
  <c r="DS93" i="1"/>
  <c r="DQ93" i="1"/>
  <c r="DP93" i="1"/>
  <c r="DN93" i="1"/>
  <c r="DM93" i="1"/>
  <c r="DK93" i="1"/>
  <c r="DJ93" i="1"/>
  <c r="DH93" i="1"/>
  <c r="DG93" i="1"/>
  <c r="DE93" i="1"/>
  <c r="DD93" i="1"/>
  <c r="DB93" i="1"/>
  <c r="DA93" i="1"/>
  <c r="CY93" i="1"/>
  <c r="CW93" i="1"/>
  <c r="CX93" i="1" s="1"/>
  <c r="CU93" i="1"/>
  <c r="CV93" i="1" s="1"/>
  <c r="CR93" i="1"/>
  <c r="CS93" i="1" s="1"/>
  <c r="CO93" i="1"/>
  <c r="CP93" i="1" s="1"/>
  <c r="CL93" i="1"/>
  <c r="CM93" i="1" s="1"/>
  <c r="CI93" i="1"/>
  <c r="CJ93" i="1" s="1"/>
  <c r="CF93" i="1"/>
  <c r="CG93" i="1" s="1"/>
  <c r="CC93" i="1"/>
  <c r="CD93" i="1" s="1"/>
  <c r="BZ93" i="1"/>
  <c r="CA93" i="1" s="1"/>
  <c r="BW93" i="1"/>
  <c r="BX93" i="1" s="1"/>
  <c r="BT93" i="1"/>
  <c r="BU93" i="1" s="1"/>
  <c r="BQ93" i="1"/>
  <c r="BR93" i="1" s="1"/>
  <c r="BP93" i="1"/>
  <c r="BO93" i="1"/>
  <c r="BN93" i="1"/>
  <c r="BL93" i="1"/>
  <c r="BK93" i="1"/>
  <c r="BI93" i="1"/>
  <c r="BH93" i="1"/>
  <c r="BF93" i="1"/>
  <c r="BE93" i="1"/>
  <c r="BC93" i="1"/>
  <c r="BB93" i="1"/>
  <c r="AZ93" i="1"/>
  <c r="AY93" i="1"/>
  <c r="AW93" i="1"/>
  <c r="AV93" i="1"/>
  <c r="AT93" i="1"/>
  <c r="AS93" i="1"/>
  <c r="AQ93" i="1"/>
  <c r="AP93" i="1"/>
  <c r="AN93" i="1"/>
  <c r="AM93" i="1"/>
  <c r="AK93" i="1"/>
  <c r="AI93" i="1"/>
  <c r="AJ93" i="1" s="1"/>
  <c r="AG93" i="1"/>
  <c r="AH93" i="1" s="1"/>
  <c r="AD93" i="1"/>
  <c r="AE93" i="1" s="1"/>
  <c r="AA93" i="1"/>
  <c r="AB93" i="1" s="1"/>
  <c r="X93" i="1"/>
  <c r="Y93" i="1" s="1"/>
  <c r="U93" i="1"/>
  <c r="V93" i="1" s="1"/>
  <c r="R93" i="1"/>
  <c r="S93" i="1" s="1"/>
  <c r="O93" i="1"/>
  <c r="P93" i="1" s="1"/>
  <c r="L93" i="1"/>
  <c r="M93" i="1" s="1"/>
  <c r="I93" i="1"/>
  <c r="J93" i="1" s="1"/>
  <c r="F93" i="1"/>
  <c r="G93" i="1" s="1"/>
  <c r="EE92" i="1"/>
  <c r="EF92" i="1" s="1"/>
  <c r="ED92" i="1"/>
  <c r="EC92" i="1"/>
  <c r="EB92" i="1"/>
  <c r="DZ92" i="1"/>
  <c r="DY92" i="1"/>
  <c r="DW92" i="1"/>
  <c r="DV92" i="1"/>
  <c r="DT92" i="1"/>
  <c r="DS92" i="1"/>
  <c r="DQ92" i="1"/>
  <c r="DP92" i="1"/>
  <c r="DN92" i="1"/>
  <c r="DM92" i="1"/>
  <c r="DK92" i="1"/>
  <c r="DJ92" i="1"/>
  <c r="DH92" i="1"/>
  <c r="DG92" i="1"/>
  <c r="DE92" i="1"/>
  <c r="DD92" i="1"/>
  <c r="DB92" i="1"/>
  <c r="DA92" i="1"/>
  <c r="CY92" i="1"/>
  <c r="CW92" i="1"/>
  <c r="CX92" i="1" s="1"/>
  <c r="CU92" i="1"/>
  <c r="CV92" i="1" s="1"/>
  <c r="CR92" i="1"/>
  <c r="CS92" i="1" s="1"/>
  <c r="CO92" i="1"/>
  <c r="CP92" i="1" s="1"/>
  <c r="CL92" i="1"/>
  <c r="CM92" i="1" s="1"/>
  <c r="CI92" i="1"/>
  <c r="CJ92" i="1" s="1"/>
  <c r="CF92" i="1"/>
  <c r="CG92" i="1" s="1"/>
  <c r="CC92" i="1"/>
  <c r="CD92" i="1" s="1"/>
  <c r="BZ92" i="1"/>
  <c r="CA92" i="1" s="1"/>
  <c r="BW92" i="1"/>
  <c r="BX92" i="1" s="1"/>
  <c r="BT92" i="1"/>
  <c r="BU92" i="1" s="1"/>
  <c r="BQ92" i="1"/>
  <c r="BR92" i="1" s="1"/>
  <c r="BP92" i="1"/>
  <c r="BO92" i="1"/>
  <c r="BN92" i="1"/>
  <c r="BL92" i="1"/>
  <c r="BK92" i="1"/>
  <c r="BI92" i="1"/>
  <c r="BH92" i="1"/>
  <c r="BF92" i="1"/>
  <c r="BE92" i="1"/>
  <c r="BC92" i="1"/>
  <c r="BB92" i="1"/>
  <c r="AZ92" i="1"/>
  <c r="AY92" i="1"/>
  <c r="AW92" i="1"/>
  <c r="AV92" i="1"/>
  <c r="AT92" i="1"/>
  <c r="AS92" i="1"/>
  <c r="AQ92" i="1"/>
  <c r="AP92" i="1"/>
  <c r="AN92" i="1"/>
  <c r="AM92" i="1"/>
  <c r="AK92" i="1"/>
  <c r="AI92" i="1"/>
  <c r="AJ92" i="1" s="1"/>
  <c r="AG92" i="1"/>
  <c r="AH92" i="1" s="1"/>
  <c r="AD92" i="1"/>
  <c r="AE92" i="1" s="1"/>
  <c r="AA92" i="1"/>
  <c r="AB92" i="1" s="1"/>
  <c r="X92" i="1"/>
  <c r="Y92" i="1" s="1"/>
  <c r="U92" i="1"/>
  <c r="V92" i="1" s="1"/>
  <c r="R92" i="1"/>
  <c r="S92" i="1" s="1"/>
  <c r="O92" i="1"/>
  <c r="P92" i="1" s="1"/>
  <c r="L92" i="1"/>
  <c r="M92" i="1" s="1"/>
  <c r="I92" i="1"/>
  <c r="J92" i="1" s="1"/>
  <c r="F92" i="1"/>
  <c r="G92" i="1" s="1"/>
  <c r="EE91" i="1"/>
  <c r="EF91" i="1" s="1"/>
  <c r="ED91" i="1"/>
  <c r="EC91" i="1"/>
  <c r="EB91" i="1"/>
  <c r="DZ91" i="1"/>
  <c r="DY91" i="1"/>
  <c r="DW91" i="1"/>
  <c r="DV91" i="1"/>
  <c r="DT91" i="1"/>
  <c r="DS91" i="1"/>
  <c r="DQ91" i="1"/>
  <c r="DP91" i="1"/>
  <c r="DN91" i="1"/>
  <c r="DM91" i="1"/>
  <c r="DK91" i="1"/>
  <c r="DJ91" i="1"/>
  <c r="DH91" i="1"/>
  <c r="DG91" i="1"/>
  <c r="DE91" i="1"/>
  <c r="DD91" i="1"/>
  <c r="DB91" i="1"/>
  <c r="DA91" i="1"/>
  <c r="CY91" i="1"/>
  <c r="CW91" i="1"/>
  <c r="CX91" i="1" s="1"/>
  <c r="CU91" i="1"/>
  <c r="CV91" i="1" s="1"/>
  <c r="CR91" i="1"/>
  <c r="CS91" i="1" s="1"/>
  <c r="CO91" i="1"/>
  <c r="CP91" i="1" s="1"/>
  <c r="CL91" i="1"/>
  <c r="CM91" i="1" s="1"/>
  <c r="CI91" i="1"/>
  <c r="CJ91" i="1" s="1"/>
  <c r="CF91" i="1"/>
  <c r="CG91" i="1" s="1"/>
  <c r="CC91" i="1"/>
  <c r="CD91" i="1" s="1"/>
  <c r="BZ91" i="1"/>
  <c r="CA91" i="1" s="1"/>
  <c r="BW91" i="1"/>
  <c r="BX91" i="1" s="1"/>
  <c r="BT91" i="1"/>
  <c r="BU91" i="1" s="1"/>
  <c r="BQ91" i="1"/>
  <c r="BR91" i="1" s="1"/>
  <c r="BP91" i="1"/>
  <c r="BO91" i="1"/>
  <c r="BN91" i="1"/>
  <c r="BL91" i="1"/>
  <c r="BK91" i="1"/>
  <c r="BI91" i="1"/>
  <c r="BH91" i="1"/>
  <c r="BF91" i="1"/>
  <c r="BE91" i="1"/>
  <c r="BC91" i="1"/>
  <c r="BB91" i="1"/>
  <c r="AZ91" i="1"/>
  <c r="AY91" i="1"/>
  <c r="AW91" i="1"/>
  <c r="AV91" i="1"/>
  <c r="AT91" i="1"/>
  <c r="AS91" i="1"/>
  <c r="AQ91" i="1"/>
  <c r="AP91" i="1"/>
  <c r="AN91" i="1"/>
  <c r="AM91" i="1"/>
  <c r="AK91" i="1"/>
  <c r="AI91" i="1"/>
  <c r="AJ91" i="1" s="1"/>
  <c r="AG91" i="1"/>
  <c r="AH91" i="1" s="1"/>
  <c r="AD91" i="1"/>
  <c r="AE91" i="1" s="1"/>
  <c r="AA91" i="1"/>
  <c r="AB91" i="1" s="1"/>
  <c r="X91" i="1"/>
  <c r="Y91" i="1" s="1"/>
  <c r="U91" i="1"/>
  <c r="V91" i="1" s="1"/>
  <c r="R91" i="1"/>
  <c r="S91" i="1" s="1"/>
  <c r="O91" i="1"/>
  <c r="P91" i="1" s="1"/>
  <c r="L91" i="1"/>
  <c r="M91" i="1" s="1"/>
  <c r="I91" i="1"/>
  <c r="J91" i="1" s="1"/>
  <c r="F91" i="1"/>
  <c r="G91" i="1" s="1"/>
  <c r="EE90" i="1"/>
  <c r="EF90" i="1" s="1"/>
  <c r="ED90" i="1"/>
  <c r="EC90" i="1"/>
  <c r="EB90" i="1"/>
  <c r="DZ90" i="1"/>
  <c r="DY90" i="1"/>
  <c r="DW90" i="1"/>
  <c r="DV90" i="1"/>
  <c r="DT90" i="1"/>
  <c r="DS90" i="1"/>
  <c r="DQ90" i="1"/>
  <c r="DP90" i="1"/>
  <c r="DN90" i="1"/>
  <c r="DM90" i="1"/>
  <c r="DK90" i="1"/>
  <c r="DJ90" i="1"/>
  <c r="DH90" i="1"/>
  <c r="DG90" i="1"/>
  <c r="DE90" i="1"/>
  <c r="DD90" i="1"/>
  <c r="DB90" i="1"/>
  <c r="DA90" i="1"/>
  <c r="CY90" i="1"/>
  <c r="CW90" i="1"/>
  <c r="CX90" i="1" s="1"/>
  <c r="CU90" i="1"/>
  <c r="CV90" i="1" s="1"/>
  <c r="CR90" i="1"/>
  <c r="CS90" i="1" s="1"/>
  <c r="CO90" i="1"/>
  <c r="CP90" i="1" s="1"/>
  <c r="CL90" i="1"/>
  <c r="CM90" i="1" s="1"/>
  <c r="CI90" i="1"/>
  <c r="CJ90" i="1" s="1"/>
  <c r="CF90" i="1"/>
  <c r="CG90" i="1" s="1"/>
  <c r="CC90" i="1"/>
  <c r="CD90" i="1" s="1"/>
  <c r="BZ90" i="1"/>
  <c r="CA90" i="1" s="1"/>
  <c r="BW90" i="1"/>
  <c r="BX90" i="1" s="1"/>
  <c r="BT90" i="1"/>
  <c r="BU90" i="1" s="1"/>
  <c r="BQ90" i="1"/>
  <c r="BR90" i="1" s="1"/>
  <c r="BP90" i="1"/>
  <c r="BO90" i="1"/>
  <c r="BN90" i="1"/>
  <c r="BL90" i="1"/>
  <c r="BK90" i="1"/>
  <c r="BI90" i="1"/>
  <c r="BH90" i="1"/>
  <c r="BF90" i="1"/>
  <c r="BE90" i="1"/>
  <c r="BC90" i="1"/>
  <c r="BB90" i="1"/>
  <c r="AZ90" i="1"/>
  <c r="AY90" i="1"/>
  <c r="AW90" i="1"/>
  <c r="AV90" i="1"/>
  <c r="AT90" i="1"/>
  <c r="AS90" i="1"/>
  <c r="AQ90" i="1"/>
  <c r="AP90" i="1"/>
  <c r="AN90" i="1"/>
  <c r="AM90" i="1"/>
  <c r="AK90" i="1"/>
  <c r="AI90" i="1"/>
  <c r="AJ90" i="1" s="1"/>
  <c r="AG90" i="1"/>
  <c r="AH90" i="1" s="1"/>
  <c r="AD90" i="1"/>
  <c r="AE90" i="1" s="1"/>
  <c r="AA90" i="1"/>
  <c r="AB90" i="1" s="1"/>
  <c r="X90" i="1"/>
  <c r="Y90" i="1" s="1"/>
  <c r="U90" i="1"/>
  <c r="V90" i="1" s="1"/>
  <c r="R90" i="1"/>
  <c r="S90" i="1" s="1"/>
  <c r="O90" i="1"/>
  <c r="P90" i="1" s="1"/>
  <c r="L90" i="1"/>
  <c r="M90" i="1" s="1"/>
  <c r="I90" i="1"/>
  <c r="J90" i="1" s="1"/>
  <c r="F90" i="1"/>
  <c r="G90" i="1" s="1"/>
  <c r="EE89" i="1"/>
  <c r="EF89" i="1" s="1"/>
  <c r="ED89" i="1"/>
  <c r="EC89" i="1"/>
  <c r="EB89" i="1"/>
  <c r="DZ89" i="1"/>
  <c r="DY89" i="1"/>
  <c r="DW89" i="1"/>
  <c r="DV89" i="1"/>
  <c r="DT89" i="1"/>
  <c r="DS89" i="1"/>
  <c r="DQ89" i="1"/>
  <c r="DP89" i="1"/>
  <c r="DN89" i="1"/>
  <c r="DM89" i="1"/>
  <c r="DK89" i="1"/>
  <c r="DJ89" i="1"/>
  <c r="DH89" i="1"/>
  <c r="DG89" i="1"/>
  <c r="DE89" i="1"/>
  <c r="DD89" i="1"/>
  <c r="DB89" i="1"/>
  <c r="DA89" i="1"/>
  <c r="CY89" i="1"/>
  <c r="CW89" i="1"/>
  <c r="CX89" i="1" s="1"/>
  <c r="CU89" i="1"/>
  <c r="CV89" i="1" s="1"/>
  <c r="CR89" i="1"/>
  <c r="CS89" i="1" s="1"/>
  <c r="CO89" i="1"/>
  <c r="CP89" i="1" s="1"/>
  <c r="CL89" i="1"/>
  <c r="CM89" i="1" s="1"/>
  <c r="CI89" i="1"/>
  <c r="CJ89" i="1" s="1"/>
  <c r="CF89" i="1"/>
  <c r="CG89" i="1" s="1"/>
  <c r="CC89" i="1"/>
  <c r="CD89" i="1" s="1"/>
  <c r="BZ89" i="1"/>
  <c r="CA89" i="1" s="1"/>
  <c r="BW89" i="1"/>
  <c r="BX89" i="1" s="1"/>
  <c r="BT89" i="1"/>
  <c r="BU89" i="1" s="1"/>
  <c r="BQ89" i="1"/>
  <c r="BR89" i="1" s="1"/>
  <c r="BP89" i="1"/>
  <c r="BO89" i="1"/>
  <c r="BN89" i="1"/>
  <c r="BL89" i="1"/>
  <c r="BK89" i="1"/>
  <c r="BI89" i="1"/>
  <c r="BH89" i="1"/>
  <c r="BF89" i="1"/>
  <c r="BE89" i="1"/>
  <c r="BC89" i="1"/>
  <c r="BB89" i="1"/>
  <c r="AZ89" i="1"/>
  <c r="AY89" i="1"/>
  <c r="AW89" i="1"/>
  <c r="AV89" i="1"/>
  <c r="AT89" i="1"/>
  <c r="AS89" i="1"/>
  <c r="AQ89" i="1"/>
  <c r="AP89" i="1"/>
  <c r="AN89" i="1"/>
  <c r="AM89" i="1"/>
  <c r="AK89" i="1"/>
  <c r="AI89" i="1"/>
  <c r="AJ89" i="1" s="1"/>
  <c r="AG89" i="1"/>
  <c r="AH89" i="1" s="1"/>
  <c r="AD89" i="1"/>
  <c r="AE89" i="1" s="1"/>
  <c r="AA89" i="1"/>
  <c r="AB89" i="1" s="1"/>
  <c r="X89" i="1"/>
  <c r="Y89" i="1" s="1"/>
  <c r="U89" i="1"/>
  <c r="V89" i="1" s="1"/>
  <c r="R89" i="1"/>
  <c r="S89" i="1" s="1"/>
  <c r="O89" i="1"/>
  <c r="P89" i="1" s="1"/>
  <c r="L89" i="1"/>
  <c r="M89" i="1" s="1"/>
  <c r="I89" i="1"/>
  <c r="J89" i="1" s="1"/>
  <c r="F89" i="1"/>
  <c r="G89" i="1" s="1"/>
  <c r="EE88" i="1"/>
  <c r="EF88" i="1" s="1"/>
  <c r="ED88" i="1"/>
  <c r="EC88" i="1"/>
  <c r="EB88" i="1"/>
  <c r="DZ88" i="1"/>
  <c r="DY88" i="1"/>
  <c r="DW88" i="1"/>
  <c r="DV88" i="1"/>
  <c r="DT88" i="1"/>
  <c r="DS88" i="1"/>
  <c r="DQ88" i="1"/>
  <c r="DP88" i="1"/>
  <c r="DN88" i="1"/>
  <c r="DM88" i="1"/>
  <c r="DK88" i="1"/>
  <c r="DJ88" i="1"/>
  <c r="DH88" i="1"/>
  <c r="DG88" i="1"/>
  <c r="DE88" i="1"/>
  <c r="DD88" i="1"/>
  <c r="DB88" i="1"/>
  <c r="DA88" i="1"/>
  <c r="CY88" i="1"/>
  <c r="CW88" i="1"/>
  <c r="CX88" i="1" s="1"/>
  <c r="CU88" i="1"/>
  <c r="CV88" i="1" s="1"/>
  <c r="CR88" i="1"/>
  <c r="CS88" i="1" s="1"/>
  <c r="CO88" i="1"/>
  <c r="CP88" i="1" s="1"/>
  <c r="CL88" i="1"/>
  <c r="CM88" i="1" s="1"/>
  <c r="CI88" i="1"/>
  <c r="CJ88" i="1" s="1"/>
  <c r="CF88" i="1"/>
  <c r="CG88" i="1" s="1"/>
  <c r="CC88" i="1"/>
  <c r="CD88" i="1" s="1"/>
  <c r="BZ88" i="1"/>
  <c r="CA88" i="1" s="1"/>
  <c r="BW88" i="1"/>
  <c r="BX88" i="1" s="1"/>
  <c r="BT88" i="1"/>
  <c r="BU88" i="1" s="1"/>
  <c r="BQ88" i="1"/>
  <c r="BR88" i="1" s="1"/>
  <c r="BP88" i="1"/>
  <c r="BO88" i="1"/>
  <c r="BN88" i="1"/>
  <c r="BL88" i="1"/>
  <c r="BK88" i="1"/>
  <c r="BI88" i="1"/>
  <c r="BH88" i="1"/>
  <c r="BF88" i="1"/>
  <c r="BE88" i="1"/>
  <c r="BC88" i="1"/>
  <c r="BB88" i="1"/>
  <c r="AZ88" i="1"/>
  <c r="AY88" i="1"/>
  <c r="AW88" i="1"/>
  <c r="AV88" i="1"/>
  <c r="AT88" i="1"/>
  <c r="AS88" i="1"/>
  <c r="AQ88" i="1"/>
  <c r="AP88" i="1"/>
  <c r="AN88" i="1"/>
  <c r="AM88" i="1"/>
  <c r="AK88" i="1"/>
  <c r="AI88" i="1"/>
  <c r="AJ88" i="1" s="1"/>
  <c r="AG88" i="1"/>
  <c r="AH88" i="1" s="1"/>
  <c r="AD88" i="1"/>
  <c r="AE88" i="1" s="1"/>
  <c r="AA88" i="1"/>
  <c r="AB88" i="1" s="1"/>
  <c r="X88" i="1"/>
  <c r="Y88" i="1" s="1"/>
  <c r="U88" i="1"/>
  <c r="V88" i="1" s="1"/>
  <c r="R88" i="1"/>
  <c r="S88" i="1" s="1"/>
  <c r="O88" i="1"/>
  <c r="P88" i="1" s="1"/>
  <c r="L88" i="1"/>
  <c r="M88" i="1" s="1"/>
  <c r="I88" i="1"/>
  <c r="J88" i="1" s="1"/>
  <c r="F88" i="1"/>
  <c r="G88" i="1" s="1"/>
  <c r="EE87" i="1"/>
  <c r="EF87" i="1" s="1"/>
  <c r="ED87" i="1"/>
  <c r="EC87" i="1"/>
  <c r="EB87" i="1"/>
  <c r="DZ87" i="1"/>
  <c r="DY87" i="1"/>
  <c r="DW87" i="1"/>
  <c r="DV87" i="1"/>
  <c r="DT87" i="1"/>
  <c r="DS87" i="1"/>
  <c r="DQ87" i="1"/>
  <c r="DP87" i="1"/>
  <c r="DN87" i="1"/>
  <c r="DM87" i="1"/>
  <c r="DK87" i="1"/>
  <c r="DJ87" i="1"/>
  <c r="DH87" i="1"/>
  <c r="DG87" i="1"/>
  <c r="DE87" i="1"/>
  <c r="DD87" i="1"/>
  <c r="DB87" i="1"/>
  <c r="DA87" i="1"/>
  <c r="CY87" i="1"/>
  <c r="CW87" i="1"/>
  <c r="CX87" i="1" s="1"/>
  <c r="CU87" i="1"/>
  <c r="CV87" i="1" s="1"/>
  <c r="CR87" i="1"/>
  <c r="CS87" i="1" s="1"/>
  <c r="CO87" i="1"/>
  <c r="CP87" i="1" s="1"/>
  <c r="CL87" i="1"/>
  <c r="CM87" i="1" s="1"/>
  <c r="CI87" i="1"/>
  <c r="CJ87" i="1" s="1"/>
  <c r="CF87" i="1"/>
  <c r="CG87" i="1" s="1"/>
  <c r="CC87" i="1"/>
  <c r="CD87" i="1" s="1"/>
  <c r="BZ87" i="1"/>
  <c r="CA87" i="1" s="1"/>
  <c r="BW87" i="1"/>
  <c r="BX87" i="1" s="1"/>
  <c r="BT87" i="1"/>
  <c r="BU87" i="1" s="1"/>
  <c r="BQ87" i="1"/>
  <c r="BR87" i="1" s="1"/>
  <c r="BP87" i="1"/>
  <c r="BO87" i="1"/>
  <c r="BN87" i="1"/>
  <c r="BL87" i="1"/>
  <c r="BK87" i="1"/>
  <c r="BI87" i="1"/>
  <c r="BH87" i="1"/>
  <c r="BF87" i="1"/>
  <c r="BE87" i="1"/>
  <c r="BC87" i="1"/>
  <c r="BB87" i="1"/>
  <c r="AZ87" i="1"/>
  <c r="AY87" i="1"/>
  <c r="AW87" i="1"/>
  <c r="AV87" i="1"/>
  <c r="AT87" i="1"/>
  <c r="AS87" i="1"/>
  <c r="AQ87" i="1"/>
  <c r="AP87" i="1"/>
  <c r="AN87" i="1"/>
  <c r="AM87" i="1"/>
  <c r="AK87" i="1"/>
  <c r="AI87" i="1"/>
  <c r="AJ87" i="1" s="1"/>
  <c r="AG87" i="1"/>
  <c r="AH87" i="1" s="1"/>
  <c r="AD87" i="1"/>
  <c r="AE87" i="1" s="1"/>
  <c r="AA87" i="1"/>
  <c r="AB87" i="1" s="1"/>
  <c r="X87" i="1"/>
  <c r="Y87" i="1" s="1"/>
  <c r="U87" i="1"/>
  <c r="V87" i="1" s="1"/>
  <c r="R87" i="1"/>
  <c r="S87" i="1" s="1"/>
  <c r="O87" i="1"/>
  <c r="P87" i="1" s="1"/>
  <c r="L87" i="1"/>
  <c r="M87" i="1" s="1"/>
  <c r="I87" i="1"/>
  <c r="J87" i="1" s="1"/>
  <c r="F87" i="1"/>
  <c r="G87" i="1" s="1"/>
  <c r="EE86" i="1"/>
  <c r="EF86" i="1" s="1"/>
  <c r="ED86" i="1"/>
  <c r="EC86" i="1"/>
  <c r="EB86" i="1"/>
  <c r="DZ86" i="1"/>
  <c r="DY86" i="1"/>
  <c r="DW86" i="1"/>
  <c r="DV86" i="1"/>
  <c r="DT86" i="1"/>
  <c r="DS86" i="1"/>
  <c r="DQ86" i="1"/>
  <c r="DP86" i="1"/>
  <c r="DN86" i="1"/>
  <c r="DM86" i="1"/>
  <c r="DK86" i="1"/>
  <c r="DJ86" i="1"/>
  <c r="DH86" i="1"/>
  <c r="DG86" i="1"/>
  <c r="DE86" i="1"/>
  <c r="DD86" i="1"/>
  <c r="DB86" i="1"/>
  <c r="DA86" i="1"/>
  <c r="CY86" i="1"/>
  <c r="CW86" i="1"/>
  <c r="CX86" i="1" s="1"/>
  <c r="CU86" i="1"/>
  <c r="CV86" i="1" s="1"/>
  <c r="CR86" i="1"/>
  <c r="CS86" i="1" s="1"/>
  <c r="CO86" i="1"/>
  <c r="CP86" i="1" s="1"/>
  <c r="CL86" i="1"/>
  <c r="CM86" i="1" s="1"/>
  <c r="CI86" i="1"/>
  <c r="CJ86" i="1" s="1"/>
  <c r="CF86" i="1"/>
  <c r="CG86" i="1" s="1"/>
  <c r="CC86" i="1"/>
  <c r="CD86" i="1" s="1"/>
  <c r="BZ86" i="1"/>
  <c r="CA86" i="1" s="1"/>
  <c r="BW86" i="1"/>
  <c r="BX86" i="1" s="1"/>
  <c r="BT86" i="1"/>
  <c r="BU86" i="1" s="1"/>
  <c r="BQ86" i="1"/>
  <c r="BR86" i="1" s="1"/>
  <c r="BP86" i="1"/>
  <c r="BO86" i="1"/>
  <c r="BN86" i="1"/>
  <c r="BL86" i="1"/>
  <c r="BK86" i="1"/>
  <c r="BI86" i="1"/>
  <c r="BH86" i="1"/>
  <c r="BF86" i="1"/>
  <c r="BE86" i="1"/>
  <c r="BC86" i="1"/>
  <c r="BB86" i="1"/>
  <c r="AZ86" i="1"/>
  <c r="AY86" i="1"/>
  <c r="AW86" i="1"/>
  <c r="AV86" i="1"/>
  <c r="AT86" i="1"/>
  <c r="AS86" i="1"/>
  <c r="AQ86" i="1"/>
  <c r="AP86" i="1"/>
  <c r="AN86" i="1"/>
  <c r="AM86" i="1"/>
  <c r="AK86" i="1"/>
  <c r="AI86" i="1"/>
  <c r="AJ86" i="1" s="1"/>
  <c r="AG86" i="1"/>
  <c r="AH86" i="1" s="1"/>
  <c r="AD86" i="1"/>
  <c r="AE86" i="1" s="1"/>
  <c r="AA86" i="1"/>
  <c r="AB86" i="1" s="1"/>
  <c r="X86" i="1"/>
  <c r="Y86" i="1" s="1"/>
  <c r="U86" i="1"/>
  <c r="V86" i="1" s="1"/>
  <c r="R86" i="1"/>
  <c r="S86" i="1" s="1"/>
  <c r="O86" i="1"/>
  <c r="P86" i="1" s="1"/>
  <c r="L86" i="1"/>
  <c r="M86" i="1" s="1"/>
  <c r="I86" i="1"/>
  <c r="J86" i="1" s="1"/>
  <c r="F86" i="1"/>
  <c r="G86" i="1" s="1"/>
  <c r="EE85" i="1"/>
  <c r="EF85" i="1" s="1"/>
  <c r="ED85" i="1"/>
  <c r="EC85" i="1"/>
  <c r="EB85" i="1"/>
  <c r="DZ85" i="1"/>
  <c r="DY85" i="1"/>
  <c r="DW85" i="1"/>
  <c r="DV85" i="1"/>
  <c r="DT85" i="1"/>
  <c r="DS85" i="1"/>
  <c r="DQ85" i="1"/>
  <c r="DP85" i="1"/>
  <c r="DN85" i="1"/>
  <c r="DM85" i="1"/>
  <c r="DK85" i="1"/>
  <c r="DJ85" i="1"/>
  <c r="DH85" i="1"/>
  <c r="DG85" i="1"/>
  <c r="DE85" i="1"/>
  <c r="DD85" i="1"/>
  <c r="DB85" i="1"/>
  <c r="DA85" i="1"/>
  <c r="CY85" i="1"/>
  <c r="CW85" i="1"/>
  <c r="CX85" i="1" s="1"/>
  <c r="CU85" i="1"/>
  <c r="CV85" i="1" s="1"/>
  <c r="CR85" i="1"/>
  <c r="CS85" i="1" s="1"/>
  <c r="CO85" i="1"/>
  <c r="CP85" i="1" s="1"/>
  <c r="CL85" i="1"/>
  <c r="CM85" i="1" s="1"/>
  <c r="CI85" i="1"/>
  <c r="CJ85" i="1" s="1"/>
  <c r="CF85" i="1"/>
  <c r="CG85" i="1" s="1"/>
  <c r="CC85" i="1"/>
  <c r="CD85" i="1" s="1"/>
  <c r="BZ85" i="1"/>
  <c r="CA85" i="1" s="1"/>
  <c r="BW85" i="1"/>
  <c r="BX85" i="1" s="1"/>
  <c r="BT85" i="1"/>
  <c r="BU85" i="1" s="1"/>
  <c r="BQ85" i="1"/>
  <c r="BR85" i="1" s="1"/>
  <c r="BP85" i="1"/>
  <c r="BO85" i="1"/>
  <c r="BN85" i="1"/>
  <c r="BL85" i="1"/>
  <c r="BK85" i="1"/>
  <c r="BI85" i="1"/>
  <c r="BH85" i="1"/>
  <c r="BF85" i="1"/>
  <c r="BE85" i="1"/>
  <c r="BC85" i="1"/>
  <c r="BB85" i="1"/>
  <c r="AZ85" i="1"/>
  <c r="AY85" i="1"/>
  <c r="AW85" i="1"/>
  <c r="AV85" i="1"/>
  <c r="AT85" i="1"/>
  <c r="AS85" i="1"/>
  <c r="AQ85" i="1"/>
  <c r="AP85" i="1"/>
  <c r="AN85" i="1"/>
  <c r="AM85" i="1"/>
  <c r="AK85" i="1"/>
  <c r="AI85" i="1"/>
  <c r="AJ85" i="1" s="1"/>
  <c r="AG85" i="1"/>
  <c r="AH85" i="1" s="1"/>
  <c r="AD85" i="1"/>
  <c r="AE85" i="1" s="1"/>
  <c r="AA85" i="1"/>
  <c r="AB85" i="1" s="1"/>
  <c r="X85" i="1"/>
  <c r="Y85" i="1" s="1"/>
  <c r="U85" i="1"/>
  <c r="V85" i="1" s="1"/>
  <c r="R85" i="1"/>
  <c r="S85" i="1" s="1"/>
  <c r="O85" i="1"/>
  <c r="P85" i="1" s="1"/>
  <c r="L85" i="1"/>
  <c r="M85" i="1" s="1"/>
  <c r="I85" i="1"/>
  <c r="J85" i="1" s="1"/>
  <c r="F85" i="1"/>
  <c r="G85" i="1" s="1"/>
  <c r="EE84" i="1"/>
  <c r="EF84" i="1" s="1"/>
  <c r="ED84" i="1"/>
  <c r="EC84" i="1"/>
  <c r="EB84" i="1"/>
  <c r="DZ84" i="1"/>
  <c r="DY84" i="1"/>
  <c r="DW84" i="1"/>
  <c r="DV84" i="1"/>
  <c r="DT84" i="1"/>
  <c r="DS84" i="1"/>
  <c r="DQ84" i="1"/>
  <c r="DP84" i="1"/>
  <c r="DN84" i="1"/>
  <c r="DM84" i="1"/>
  <c r="DK84" i="1"/>
  <c r="DJ84" i="1"/>
  <c r="DH84" i="1"/>
  <c r="DG84" i="1"/>
  <c r="DE84" i="1"/>
  <c r="DD84" i="1"/>
  <c r="DB84" i="1"/>
  <c r="DA84" i="1"/>
  <c r="CY84" i="1"/>
  <c r="CW84" i="1"/>
  <c r="CX84" i="1" s="1"/>
  <c r="CU84" i="1"/>
  <c r="CV84" i="1" s="1"/>
  <c r="CR84" i="1"/>
  <c r="CS84" i="1" s="1"/>
  <c r="CO84" i="1"/>
  <c r="CP84" i="1" s="1"/>
  <c r="CL84" i="1"/>
  <c r="CM84" i="1" s="1"/>
  <c r="CI84" i="1"/>
  <c r="CJ84" i="1" s="1"/>
  <c r="CF84" i="1"/>
  <c r="CG84" i="1" s="1"/>
  <c r="CC84" i="1"/>
  <c r="CD84" i="1" s="1"/>
  <c r="BZ84" i="1"/>
  <c r="CA84" i="1" s="1"/>
  <c r="BW84" i="1"/>
  <c r="BX84" i="1" s="1"/>
  <c r="BT84" i="1"/>
  <c r="BU84" i="1" s="1"/>
  <c r="BQ84" i="1"/>
  <c r="BR84" i="1" s="1"/>
  <c r="BP84" i="1"/>
  <c r="BO84" i="1"/>
  <c r="BN84" i="1"/>
  <c r="BL84" i="1"/>
  <c r="BK84" i="1"/>
  <c r="BI84" i="1"/>
  <c r="BH84" i="1"/>
  <c r="BF84" i="1"/>
  <c r="BE84" i="1"/>
  <c r="BC84" i="1"/>
  <c r="BB84" i="1"/>
  <c r="AZ84" i="1"/>
  <c r="AY84" i="1"/>
  <c r="AW84" i="1"/>
  <c r="AV84" i="1"/>
  <c r="AT84" i="1"/>
  <c r="AS84" i="1"/>
  <c r="AQ84" i="1"/>
  <c r="AP84" i="1"/>
  <c r="AN84" i="1"/>
  <c r="AM84" i="1"/>
  <c r="AK84" i="1"/>
  <c r="AI84" i="1"/>
  <c r="AJ84" i="1" s="1"/>
  <c r="AG84" i="1"/>
  <c r="AH84" i="1" s="1"/>
  <c r="AD84" i="1"/>
  <c r="AE84" i="1" s="1"/>
  <c r="AA84" i="1"/>
  <c r="AB84" i="1" s="1"/>
  <c r="X84" i="1"/>
  <c r="Y84" i="1" s="1"/>
  <c r="U84" i="1"/>
  <c r="V84" i="1" s="1"/>
  <c r="R84" i="1"/>
  <c r="S84" i="1" s="1"/>
  <c r="O84" i="1"/>
  <c r="P84" i="1" s="1"/>
  <c r="L84" i="1"/>
  <c r="M84" i="1" s="1"/>
  <c r="I84" i="1"/>
  <c r="J84" i="1" s="1"/>
  <c r="F84" i="1"/>
  <c r="G84" i="1" s="1"/>
  <c r="EE83" i="1"/>
  <c r="EF83" i="1" s="1"/>
  <c r="ED83" i="1"/>
  <c r="EC83" i="1"/>
  <c r="EB83" i="1"/>
  <c r="DZ83" i="1"/>
  <c r="DY83" i="1"/>
  <c r="DW83" i="1"/>
  <c r="DV83" i="1"/>
  <c r="DT83" i="1"/>
  <c r="DS83" i="1"/>
  <c r="DQ83" i="1"/>
  <c r="DP83" i="1"/>
  <c r="DN83" i="1"/>
  <c r="DM83" i="1"/>
  <c r="DK83" i="1"/>
  <c r="DJ83" i="1"/>
  <c r="DH83" i="1"/>
  <c r="DG83" i="1"/>
  <c r="DE83" i="1"/>
  <c r="DD83" i="1"/>
  <c r="DB83" i="1"/>
  <c r="DA83" i="1"/>
  <c r="CY83" i="1"/>
  <c r="CW83" i="1"/>
  <c r="CX83" i="1" s="1"/>
  <c r="CU83" i="1"/>
  <c r="CV83" i="1" s="1"/>
  <c r="CR83" i="1"/>
  <c r="CS83" i="1" s="1"/>
  <c r="CO83" i="1"/>
  <c r="CP83" i="1" s="1"/>
  <c r="CL83" i="1"/>
  <c r="CM83" i="1" s="1"/>
  <c r="CI83" i="1"/>
  <c r="CJ83" i="1" s="1"/>
  <c r="CF83" i="1"/>
  <c r="CG83" i="1" s="1"/>
  <c r="CC83" i="1"/>
  <c r="CD83" i="1" s="1"/>
  <c r="BZ83" i="1"/>
  <c r="CA83" i="1" s="1"/>
  <c r="BW83" i="1"/>
  <c r="BX83" i="1" s="1"/>
  <c r="BT83" i="1"/>
  <c r="BU83" i="1" s="1"/>
  <c r="BQ83" i="1"/>
  <c r="BR83" i="1" s="1"/>
  <c r="BP83" i="1"/>
  <c r="BO83" i="1"/>
  <c r="BN83" i="1"/>
  <c r="BL83" i="1"/>
  <c r="BK83" i="1"/>
  <c r="BI83" i="1"/>
  <c r="BH83" i="1"/>
  <c r="BF83" i="1"/>
  <c r="BE83" i="1"/>
  <c r="BC83" i="1"/>
  <c r="BB83" i="1"/>
  <c r="AZ83" i="1"/>
  <c r="AY83" i="1"/>
  <c r="AW83" i="1"/>
  <c r="AV83" i="1"/>
  <c r="AT83" i="1"/>
  <c r="AS83" i="1"/>
  <c r="AQ83" i="1"/>
  <c r="AP83" i="1"/>
  <c r="AN83" i="1"/>
  <c r="AM83" i="1"/>
  <c r="AK83" i="1"/>
  <c r="AI83" i="1"/>
  <c r="AJ83" i="1" s="1"/>
  <c r="AG83" i="1"/>
  <c r="AH83" i="1" s="1"/>
  <c r="AD83" i="1"/>
  <c r="AE83" i="1" s="1"/>
  <c r="AA83" i="1"/>
  <c r="AB83" i="1" s="1"/>
  <c r="X83" i="1"/>
  <c r="Y83" i="1" s="1"/>
  <c r="U83" i="1"/>
  <c r="V83" i="1" s="1"/>
  <c r="R83" i="1"/>
  <c r="S83" i="1" s="1"/>
  <c r="O83" i="1"/>
  <c r="P83" i="1" s="1"/>
  <c r="L83" i="1"/>
  <c r="M83" i="1" s="1"/>
  <c r="I83" i="1"/>
  <c r="J83" i="1" s="1"/>
  <c r="F83" i="1"/>
  <c r="G83" i="1" s="1"/>
  <c r="EE82" i="1"/>
  <c r="EF82" i="1" s="1"/>
  <c r="ED82" i="1"/>
  <c r="EC82" i="1"/>
  <c r="EB82" i="1"/>
  <c r="DZ82" i="1"/>
  <c r="DY82" i="1"/>
  <c r="DW82" i="1"/>
  <c r="DV82" i="1"/>
  <c r="DT82" i="1"/>
  <c r="DS82" i="1"/>
  <c r="DQ82" i="1"/>
  <c r="DP82" i="1"/>
  <c r="DN82" i="1"/>
  <c r="DM82" i="1"/>
  <c r="DK82" i="1"/>
  <c r="DJ82" i="1"/>
  <c r="DH82" i="1"/>
  <c r="DG82" i="1"/>
  <c r="DE82" i="1"/>
  <c r="DD82" i="1"/>
  <c r="DB82" i="1"/>
  <c r="DA82" i="1"/>
  <c r="CY82" i="1"/>
  <c r="CW82" i="1"/>
  <c r="CX82" i="1" s="1"/>
  <c r="CU82" i="1"/>
  <c r="CV82" i="1" s="1"/>
  <c r="CR82" i="1"/>
  <c r="CS82" i="1" s="1"/>
  <c r="CO82" i="1"/>
  <c r="CP82" i="1" s="1"/>
  <c r="CL82" i="1"/>
  <c r="CM82" i="1" s="1"/>
  <c r="CI82" i="1"/>
  <c r="CJ82" i="1" s="1"/>
  <c r="CF82" i="1"/>
  <c r="CG82" i="1" s="1"/>
  <c r="CC82" i="1"/>
  <c r="CD82" i="1" s="1"/>
  <c r="BZ82" i="1"/>
  <c r="CA82" i="1" s="1"/>
  <c r="BW82" i="1"/>
  <c r="BX82" i="1" s="1"/>
  <c r="BT82" i="1"/>
  <c r="BU82" i="1" s="1"/>
  <c r="BQ82" i="1"/>
  <c r="BR82" i="1" s="1"/>
  <c r="BP82" i="1"/>
  <c r="BO82" i="1"/>
  <c r="BN82" i="1"/>
  <c r="BL82" i="1"/>
  <c r="BK82" i="1"/>
  <c r="BI82" i="1"/>
  <c r="BH82" i="1"/>
  <c r="BF82" i="1"/>
  <c r="BE82" i="1"/>
  <c r="BC82" i="1"/>
  <c r="BB82" i="1"/>
  <c r="AZ82" i="1"/>
  <c r="AY82" i="1"/>
  <c r="AW82" i="1"/>
  <c r="AV82" i="1"/>
  <c r="AT82" i="1"/>
  <c r="AS82" i="1"/>
  <c r="AQ82" i="1"/>
  <c r="AP82" i="1"/>
  <c r="AN82" i="1"/>
  <c r="AM82" i="1"/>
  <c r="AK82" i="1"/>
  <c r="AI82" i="1"/>
  <c r="AJ82" i="1" s="1"/>
  <c r="AG82" i="1"/>
  <c r="AH82" i="1" s="1"/>
  <c r="AD82" i="1"/>
  <c r="AE82" i="1" s="1"/>
  <c r="AA82" i="1"/>
  <c r="AB82" i="1" s="1"/>
  <c r="X82" i="1"/>
  <c r="Y82" i="1" s="1"/>
  <c r="U82" i="1"/>
  <c r="V82" i="1" s="1"/>
  <c r="R82" i="1"/>
  <c r="S82" i="1" s="1"/>
  <c r="O82" i="1"/>
  <c r="P82" i="1" s="1"/>
  <c r="L82" i="1"/>
  <c r="M82" i="1" s="1"/>
  <c r="I82" i="1"/>
  <c r="J82" i="1" s="1"/>
  <c r="F82" i="1"/>
  <c r="G82" i="1" s="1"/>
  <c r="EE81" i="1"/>
  <c r="EF81" i="1" s="1"/>
  <c r="ED81" i="1"/>
  <c r="EC81" i="1"/>
  <c r="EB81" i="1"/>
  <c r="DZ81" i="1"/>
  <c r="DY81" i="1"/>
  <c r="DW81" i="1"/>
  <c r="DV81" i="1"/>
  <c r="DT81" i="1"/>
  <c r="DS81" i="1"/>
  <c r="DQ81" i="1"/>
  <c r="DP81" i="1"/>
  <c r="DN81" i="1"/>
  <c r="DM81" i="1"/>
  <c r="DK81" i="1"/>
  <c r="DJ81" i="1"/>
  <c r="DH81" i="1"/>
  <c r="DG81" i="1"/>
  <c r="DE81" i="1"/>
  <c r="DD81" i="1"/>
  <c r="DB81" i="1"/>
  <c r="DA81" i="1"/>
  <c r="CY81" i="1"/>
  <c r="CW81" i="1"/>
  <c r="CX81" i="1" s="1"/>
  <c r="CU81" i="1"/>
  <c r="CV81" i="1" s="1"/>
  <c r="CR81" i="1"/>
  <c r="CS81" i="1" s="1"/>
  <c r="CO81" i="1"/>
  <c r="CP81" i="1" s="1"/>
  <c r="CL81" i="1"/>
  <c r="CM81" i="1" s="1"/>
  <c r="CI81" i="1"/>
  <c r="CJ81" i="1" s="1"/>
  <c r="CF81" i="1"/>
  <c r="CG81" i="1" s="1"/>
  <c r="CC81" i="1"/>
  <c r="CD81" i="1" s="1"/>
  <c r="BZ81" i="1"/>
  <c r="CA81" i="1" s="1"/>
  <c r="BW81" i="1"/>
  <c r="BX81" i="1" s="1"/>
  <c r="BT81" i="1"/>
  <c r="BU81" i="1" s="1"/>
  <c r="BQ81" i="1"/>
  <c r="BR81" i="1" s="1"/>
  <c r="BP81" i="1"/>
  <c r="BO81" i="1"/>
  <c r="BN81" i="1"/>
  <c r="BL81" i="1"/>
  <c r="BK81" i="1"/>
  <c r="BI81" i="1"/>
  <c r="BH81" i="1"/>
  <c r="BF81" i="1"/>
  <c r="BE81" i="1"/>
  <c r="BC81" i="1"/>
  <c r="BB81" i="1"/>
  <c r="AZ81" i="1"/>
  <c r="AY81" i="1"/>
  <c r="AW81" i="1"/>
  <c r="AV81" i="1"/>
  <c r="AT81" i="1"/>
  <c r="AS81" i="1"/>
  <c r="AQ81" i="1"/>
  <c r="AP81" i="1"/>
  <c r="AN81" i="1"/>
  <c r="AM81" i="1"/>
  <c r="AK81" i="1"/>
  <c r="AI81" i="1"/>
  <c r="AJ81" i="1" s="1"/>
  <c r="AG81" i="1"/>
  <c r="AH81" i="1" s="1"/>
  <c r="AD81" i="1"/>
  <c r="AE81" i="1" s="1"/>
  <c r="AA81" i="1"/>
  <c r="AB81" i="1" s="1"/>
  <c r="X81" i="1"/>
  <c r="Y81" i="1" s="1"/>
  <c r="U81" i="1"/>
  <c r="V81" i="1" s="1"/>
  <c r="R81" i="1"/>
  <c r="S81" i="1" s="1"/>
  <c r="O81" i="1"/>
  <c r="P81" i="1" s="1"/>
  <c r="L81" i="1"/>
  <c r="M81" i="1" s="1"/>
  <c r="I81" i="1"/>
  <c r="J81" i="1" s="1"/>
  <c r="F81" i="1"/>
  <c r="G81" i="1" s="1"/>
  <c r="EE80" i="1"/>
  <c r="EF80" i="1" s="1"/>
  <c r="ED80" i="1"/>
  <c r="EC80" i="1"/>
  <c r="EB80" i="1"/>
  <c r="DZ80" i="1"/>
  <c r="DY80" i="1"/>
  <c r="DW80" i="1"/>
  <c r="DV80" i="1"/>
  <c r="DT80" i="1"/>
  <c r="DS80" i="1"/>
  <c r="DQ80" i="1"/>
  <c r="DP80" i="1"/>
  <c r="DN80" i="1"/>
  <c r="DM80" i="1"/>
  <c r="DK80" i="1"/>
  <c r="DJ80" i="1"/>
  <c r="DH80" i="1"/>
  <c r="DG80" i="1"/>
  <c r="DE80" i="1"/>
  <c r="DD80" i="1"/>
  <c r="DB80" i="1"/>
  <c r="DA80" i="1"/>
  <c r="CY80" i="1"/>
  <c r="CW80" i="1"/>
  <c r="CX80" i="1" s="1"/>
  <c r="CU80" i="1"/>
  <c r="CV80" i="1" s="1"/>
  <c r="CR80" i="1"/>
  <c r="CS80" i="1" s="1"/>
  <c r="CO80" i="1"/>
  <c r="CP80" i="1" s="1"/>
  <c r="CL80" i="1"/>
  <c r="CM80" i="1" s="1"/>
  <c r="CI80" i="1"/>
  <c r="CJ80" i="1" s="1"/>
  <c r="CF80" i="1"/>
  <c r="CG80" i="1" s="1"/>
  <c r="CC80" i="1"/>
  <c r="CD80" i="1" s="1"/>
  <c r="BZ80" i="1"/>
  <c r="CA80" i="1" s="1"/>
  <c r="BW80" i="1"/>
  <c r="BX80" i="1" s="1"/>
  <c r="BT80" i="1"/>
  <c r="BU80" i="1" s="1"/>
  <c r="BQ80" i="1"/>
  <c r="BR80" i="1" s="1"/>
  <c r="BP80" i="1"/>
  <c r="BO80" i="1"/>
  <c r="BN80" i="1"/>
  <c r="BL80" i="1"/>
  <c r="BK80" i="1"/>
  <c r="BI80" i="1"/>
  <c r="BH80" i="1"/>
  <c r="BF80" i="1"/>
  <c r="BE80" i="1"/>
  <c r="BC80" i="1"/>
  <c r="BB80" i="1"/>
  <c r="AZ80" i="1"/>
  <c r="AY80" i="1"/>
  <c r="AW80" i="1"/>
  <c r="AV80" i="1"/>
  <c r="AT80" i="1"/>
  <c r="AS80" i="1"/>
  <c r="AQ80" i="1"/>
  <c r="AP80" i="1"/>
  <c r="AN80" i="1"/>
  <c r="AM80" i="1"/>
  <c r="AK80" i="1"/>
  <c r="AI80" i="1"/>
  <c r="AJ80" i="1" s="1"/>
  <c r="AG80" i="1"/>
  <c r="AH80" i="1" s="1"/>
  <c r="AD80" i="1"/>
  <c r="AE80" i="1" s="1"/>
  <c r="AA80" i="1"/>
  <c r="AB80" i="1" s="1"/>
  <c r="X80" i="1"/>
  <c r="Y80" i="1" s="1"/>
  <c r="U80" i="1"/>
  <c r="V80" i="1" s="1"/>
  <c r="R80" i="1"/>
  <c r="S80" i="1" s="1"/>
  <c r="O80" i="1"/>
  <c r="P80" i="1" s="1"/>
  <c r="L80" i="1"/>
  <c r="M80" i="1" s="1"/>
  <c r="I80" i="1"/>
  <c r="J80" i="1" s="1"/>
  <c r="F80" i="1"/>
  <c r="G80" i="1" s="1"/>
  <c r="EE79" i="1"/>
  <c r="EF79" i="1" s="1"/>
  <c r="ED79" i="1"/>
  <c r="EC79" i="1"/>
  <c r="EB79" i="1"/>
  <c r="DZ79" i="1"/>
  <c r="DY79" i="1"/>
  <c r="DW79" i="1"/>
  <c r="DV79" i="1"/>
  <c r="DT79" i="1"/>
  <c r="DS79" i="1"/>
  <c r="DQ79" i="1"/>
  <c r="DP79" i="1"/>
  <c r="DN79" i="1"/>
  <c r="DM79" i="1"/>
  <c r="DK79" i="1"/>
  <c r="DJ79" i="1"/>
  <c r="DH79" i="1"/>
  <c r="DG79" i="1"/>
  <c r="DE79" i="1"/>
  <c r="DD79" i="1"/>
  <c r="DB79" i="1"/>
  <c r="DA79" i="1"/>
  <c r="CY79" i="1"/>
  <c r="CW79" i="1"/>
  <c r="CX79" i="1" s="1"/>
  <c r="CU79" i="1"/>
  <c r="CV79" i="1" s="1"/>
  <c r="CR79" i="1"/>
  <c r="CS79" i="1" s="1"/>
  <c r="CO79" i="1"/>
  <c r="CP79" i="1" s="1"/>
  <c r="CL79" i="1"/>
  <c r="CM79" i="1" s="1"/>
  <c r="CI79" i="1"/>
  <c r="CJ79" i="1" s="1"/>
  <c r="CF79" i="1"/>
  <c r="CG79" i="1" s="1"/>
  <c r="CC79" i="1"/>
  <c r="CD79" i="1" s="1"/>
  <c r="BZ79" i="1"/>
  <c r="CA79" i="1" s="1"/>
  <c r="BW79" i="1"/>
  <c r="BX79" i="1" s="1"/>
  <c r="BT79" i="1"/>
  <c r="BU79" i="1" s="1"/>
  <c r="BQ79" i="1"/>
  <c r="BR79" i="1" s="1"/>
  <c r="BP79" i="1"/>
  <c r="BO79" i="1"/>
  <c r="BN79" i="1"/>
  <c r="BL79" i="1"/>
  <c r="BK79" i="1"/>
  <c r="BI79" i="1"/>
  <c r="BH79" i="1"/>
  <c r="BF79" i="1"/>
  <c r="BE79" i="1"/>
  <c r="BC79" i="1"/>
  <c r="BB79" i="1"/>
  <c r="AZ79" i="1"/>
  <c r="AY79" i="1"/>
  <c r="AW79" i="1"/>
  <c r="AV79" i="1"/>
  <c r="AT79" i="1"/>
  <c r="AS79" i="1"/>
  <c r="AQ79" i="1"/>
  <c r="AP79" i="1"/>
  <c r="AN79" i="1"/>
  <c r="AM79" i="1"/>
  <c r="AK79" i="1"/>
  <c r="AI79" i="1"/>
  <c r="AJ79" i="1" s="1"/>
  <c r="AG79" i="1"/>
  <c r="AH79" i="1" s="1"/>
  <c r="AD79" i="1"/>
  <c r="AE79" i="1" s="1"/>
  <c r="AA79" i="1"/>
  <c r="AB79" i="1" s="1"/>
  <c r="X79" i="1"/>
  <c r="Y79" i="1" s="1"/>
  <c r="U79" i="1"/>
  <c r="V79" i="1" s="1"/>
  <c r="R79" i="1"/>
  <c r="S79" i="1" s="1"/>
  <c r="O79" i="1"/>
  <c r="P79" i="1" s="1"/>
  <c r="L79" i="1"/>
  <c r="M79" i="1" s="1"/>
  <c r="I79" i="1"/>
  <c r="J79" i="1" s="1"/>
  <c r="F79" i="1"/>
  <c r="G79" i="1" s="1"/>
  <c r="EE78" i="1"/>
  <c r="EF78" i="1" s="1"/>
  <c r="ED78" i="1"/>
  <c r="EC78" i="1"/>
  <c r="EB78" i="1"/>
  <c r="DZ78" i="1"/>
  <c r="DY78" i="1"/>
  <c r="DW78" i="1"/>
  <c r="DV78" i="1"/>
  <c r="DT78" i="1"/>
  <c r="DS78" i="1"/>
  <c r="DQ78" i="1"/>
  <c r="DP78" i="1"/>
  <c r="DN78" i="1"/>
  <c r="DM78" i="1"/>
  <c r="DK78" i="1"/>
  <c r="DJ78" i="1"/>
  <c r="DH78" i="1"/>
  <c r="DG78" i="1"/>
  <c r="DE78" i="1"/>
  <c r="DD78" i="1"/>
  <c r="DB78" i="1"/>
  <c r="DA78" i="1"/>
  <c r="CY78" i="1"/>
  <c r="CW78" i="1"/>
  <c r="CX78" i="1" s="1"/>
  <c r="CU78" i="1"/>
  <c r="CV78" i="1" s="1"/>
  <c r="CR78" i="1"/>
  <c r="CS78" i="1" s="1"/>
  <c r="CO78" i="1"/>
  <c r="CP78" i="1" s="1"/>
  <c r="CL78" i="1"/>
  <c r="CM78" i="1" s="1"/>
  <c r="CI78" i="1"/>
  <c r="CJ78" i="1" s="1"/>
  <c r="CF78" i="1"/>
  <c r="CG78" i="1" s="1"/>
  <c r="CC78" i="1"/>
  <c r="CD78" i="1" s="1"/>
  <c r="BZ78" i="1"/>
  <c r="CA78" i="1" s="1"/>
  <c r="BW78" i="1"/>
  <c r="BX78" i="1" s="1"/>
  <c r="BT78" i="1"/>
  <c r="BU78" i="1" s="1"/>
  <c r="BQ78" i="1"/>
  <c r="BR78" i="1" s="1"/>
  <c r="BP78" i="1"/>
  <c r="BO78" i="1"/>
  <c r="BN78" i="1"/>
  <c r="BL78" i="1"/>
  <c r="BK78" i="1"/>
  <c r="BI78" i="1"/>
  <c r="BH78" i="1"/>
  <c r="BF78" i="1"/>
  <c r="BE78" i="1"/>
  <c r="BC78" i="1"/>
  <c r="BB78" i="1"/>
  <c r="AZ78" i="1"/>
  <c r="AY78" i="1"/>
  <c r="AW78" i="1"/>
  <c r="AV78" i="1"/>
  <c r="AT78" i="1"/>
  <c r="AS78" i="1"/>
  <c r="AQ78" i="1"/>
  <c r="AP78" i="1"/>
  <c r="AN78" i="1"/>
  <c r="AM78" i="1"/>
  <c r="AK78" i="1"/>
  <c r="AI78" i="1"/>
  <c r="AJ78" i="1" s="1"/>
  <c r="AG78" i="1"/>
  <c r="AH78" i="1" s="1"/>
  <c r="AD78" i="1"/>
  <c r="AE78" i="1" s="1"/>
  <c r="AA78" i="1"/>
  <c r="AB78" i="1" s="1"/>
  <c r="X78" i="1"/>
  <c r="Y78" i="1" s="1"/>
  <c r="U78" i="1"/>
  <c r="V78" i="1" s="1"/>
  <c r="R78" i="1"/>
  <c r="S78" i="1" s="1"/>
  <c r="O78" i="1"/>
  <c r="P78" i="1" s="1"/>
  <c r="L78" i="1"/>
  <c r="M78" i="1" s="1"/>
  <c r="I78" i="1"/>
  <c r="J78" i="1" s="1"/>
  <c r="F78" i="1"/>
  <c r="G78" i="1" s="1"/>
  <c r="EE77" i="1"/>
  <c r="EF77" i="1" s="1"/>
  <c r="ED77" i="1"/>
  <c r="EC77" i="1"/>
  <c r="EB77" i="1"/>
  <c r="DZ77" i="1"/>
  <c r="DY77" i="1"/>
  <c r="DW77" i="1"/>
  <c r="DV77" i="1"/>
  <c r="DT77" i="1"/>
  <c r="DS77" i="1"/>
  <c r="DQ77" i="1"/>
  <c r="DP77" i="1"/>
  <c r="DN77" i="1"/>
  <c r="DM77" i="1"/>
  <c r="DK77" i="1"/>
  <c r="DJ77" i="1"/>
  <c r="DH77" i="1"/>
  <c r="DG77" i="1"/>
  <c r="DE77" i="1"/>
  <c r="DD77" i="1"/>
  <c r="DB77" i="1"/>
  <c r="DA77" i="1"/>
  <c r="CY77" i="1"/>
  <c r="CW77" i="1"/>
  <c r="CX77" i="1" s="1"/>
  <c r="CU77" i="1"/>
  <c r="CV77" i="1" s="1"/>
  <c r="CR77" i="1"/>
  <c r="CS77" i="1" s="1"/>
  <c r="CO77" i="1"/>
  <c r="CP77" i="1" s="1"/>
  <c r="CL77" i="1"/>
  <c r="CM77" i="1" s="1"/>
  <c r="CI77" i="1"/>
  <c r="CJ77" i="1" s="1"/>
  <c r="CF77" i="1"/>
  <c r="CG77" i="1" s="1"/>
  <c r="CC77" i="1"/>
  <c r="CD77" i="1" s="1"/>
  <c r="BZ77" i="1"/>
  <c r="CA77" i="1" s="1"/>
  <c r="BW77" i="1"/>
  <c r="BX77" i="1" s="1"/>
  <c r="BT77" i="1"/>
  <c r="BU77" i="1" s="1"/>
  <c r="BQ77" i="1"/>
  <c r="BR77" i="1" s="1"/>
  <c r="BP77" i="1"/>
  <c r="BO77" i="1"/>
  <c r="BN77" i="1"/>
  <c r="BL77" i="1"/>
  <c r="BK77" i="1"/>
  <c r="BI77" i="1"/>
  <c r="BH77" i="1"/>
  <c r="BF77" i="1"/>
  <c r="BE77" i="1"/>
  <c r="BC77" i="1"/>
  <c r="BB77" i="1"/>
  <c r="AZ77" i="1"/>
  <c r="AY77" i="1"/>
  <c r="AW77" i="1"/>
  <c r="AV77" i="1"/>
  <c r="AT77" i="1"/>
  <c r="AS77" i="1"/>
  <c r="AQ77" i="1"/>
  <c r="AP77" i="1"/>
  <c r="AN77" i="1"/>
  <c r="AM77" i="1"/>
  <c r="AK77" i="1"/>
  <c r="AI77" i="1"/>
  <c r="AJ77" i="1" s="1"/>
  <c r="AG77" i="1"/>
  <c r="AH77" i="1" s="1"/>
  <c r="AD77" i="1"/>
  <c r="AE77" i="1" s="1"/>
  <c r="AA77" i="1"/>
  <c r="AB77" i="1" s="1"/>
  <c r="X77" i="1"/>
  <c r="Y77" i="1" s="1"/>
  <c r="U77" i="1"/>
  <c r="V77" i="1" s="1"/>
  <c r="R77" i="1"/>
  <c r="S77" i="1" s="1"/>
  <c r="O77" i="1"/>
  <c r="P77" i="1" s="1"/>
  <c r="L77" i="1"/>
  <c r="M77" i="1" s="1"/>
  <c r="I77" i="1"/>
  <c r="J77" i="1" s="1"/>
  <c r="F77" i="1"/>
  <c r="G77" i="1" s="1"/>
  <c r="EE76" i="1"/>
  <c r="EF76" i="1" s="1"/>
  <c r="ED76" i="1"/>
  <c r="EC76" i="1"/>
  <c r="EB76" i="1"/>
  <c r="DZ76" i="1"/>
  <c r="DY76" i="1"/>
  <c r="DW76" i="1"/>
  <c r="DV76" i="1"/>
  <c r="DT76" i="1"/>
  <c r="DS76" i="1"/>
  <c r="DQ76" i="1"/>
  <c r="DP76" i="1"/>
  <c r="DN76" i="1"/>
  <c r="DM76" i="1"/>
  <c r="DK76" i="1"/>
  <c r="DJ76" i="1"/>
  <c r="DH76" i="1"/>
  <c r="DG76" i="1"/>
  <c r="DE76" i="1"/>
  <c r="DD76" i="1"/>
  <c r="DB76" i="1"/>
  <c r="DA76" i="1"/>
  <c r="CY76" i="1"/>
  <c r="CW76" i="1"/>
  <c r="CX76" i="1" s="1"/>
  <c r="CU76" i="1"/>
  <c r="CV76" i="1" s="1"/>
  <c r="CR76" i="1"/>
  <c r="CS76" i="1" s="1"/>
  <c r="CO76" i="1"/>
  <c r="CP76" i="1" s="1"/>
  <c r="CL76" i="1"/>
  <c r="CM76" i="1" s="1"/>
  <c r="CI76" i="1"/>
  <c r="CJ76" i="1" s="1"/>
  <c r="CF76" i="1"/>
  <c r="CG76" i="1" s="1"/>
  <c r="CC76" i="1"/>
  <c r="CD76" i="1" s="1"/>
  <c r="BZ76" i="1"/>
  <c r="CA76" i="1" s="1"/>
  <c r="BW76" i="1"/>
  <c r="BX76" i="1" s="1"/>
  <c r="BT76" i="1"/>
  <c r="BU76" i="1" s="1"/>
  <c r="BQ76" i="1"/>
  <c r="BR76" i="1" s="1"/>
  <c r="BP76" i="1"/>
  <c r="BO76" i="1"/>
  <c r="BN76" i="1"/>
  <c r="BL76" i="1"/>
  <c r="BK76" i="1"/>
  <c r="BI76" i="1"/>
  <c r="BH76" i="1"/>
  <c r="BF76" i="1"/>
  <c r="BE76" i="1"/>
  <c r="BC76" i="1"/>
  <c r="BB76" i="1"/>
  <c r="AZ76" i="1"/>
  <c r="AY76" i="1"/>
  <c r="AW76" i="1"/>
  <c r="AV76" i="1"/>
  <c r="AT76" i="1"/>
  <c r="AS76" i="1"/>
  <c r="AQ76" i="1"/>
  <c r="AP76" i="1"/>
  <c r="AN76" i="1"/>
  <c r="AM76" i="1"/>
  <c r="AK76" i="1"/>
  <c r="AI76" i="1"/>
  <c r="AJ76" i="1" s="1"/>
  <c r="AG76" i="1"/>
  <c r="AH76" i="1" s="1"/>
  <c r="AD76" i="1"/>
  <c r="AE76" i="1" s="1"/>
  <c r="AA76" i="1"/>
  <c r="AB76" i="1" s="1"/>
  <c r="X76" i="1"/>
  <c r="Y76" i="1" s="1"/>
  <c r="U76" i="1"/>
  <c r="V76" i="1" s="1"/>
  <c r="R76" i="1"/>
  <c r="S76" i="1" s="1"/>
  <c r="O76" i="1"/>
  <c r="P76" i="1" s="1"/>
  <c r="L76" i="1"/>
  <c r="M76" i="1" s="1"/>
  <c r="I76" i="1"/>
  <c r="J76" i="1" s="1"/>
  <c r="F76" i="1"/>
  <c r="G76" i="1" s="1"/>
  <c r="EE75" i="1"/>
  <c r="EF75" i="1" s="1"/>
  <c r="ED75" i="1"/>
  <c r="EC75" i="1"/>
  <c r="EB75" i="1"/>
  <c r="DZ75" i="1"/>
  <c r="DY75" i="1"/>
  <c r="DW75" i="1"/>
  <c r="DV75" i="1"/>
  <c r="DT75" i="1"/>
  <c r="DS75" i="1"/>
  <c r="DQ75" i="1"/>
  <c r="DP75" i="1"/>
  <c r="DN75" i="1"/>
  <c r="DM75" i="1"/>
  <c r="DK75" i="1"/>
  <c r="DJ75" i="1"/>
  <c r="DH75" i="1"/>
  <c r="DG75" i="1"/>
  <c r="DE75" i="1"/>
  <c r="DD75" i="1"/>
  <c r="DB75" i="1"/>
  <c r="DA75" i="1"/>
  <c r="CY75" i="1"/>
  <c r="CW75" i="1"/>
  <c r="CX75" i="1" s="1"/>
  <c r="CU75" i="1"/>
  <c r="CV75" i="1" s="1"/>
  <c r="CR75" i="1"/>
  <c r="CS75" i="1" s="1"/>
  <c r="CO75" i="1"/>
  <c r="CP75" i="1" s="1"/>
  <c r="CL75" i="1"/>
  <c r="CM75" i="1" s="1"/>
  <c r="CI75" i="1"/>
  <c r="CJ75" i="1" s="1"/>
  <c r="CF75" i="1"/>
  <c r="CG75" i="1" s="1"/>
  <c r="CC75" i="1"/>
  <c r="CD75" i="1" s="1"/>
  <c r="BZ75" i="1"/>
  <c r="CA75" i="1" s="1"/>
  <c r="BW75" i="1"/>
  <c r="BX75" i="1" s="1"/>
  <c r="BT75" i="1"/>
  <c r="BU75" i="1" s="1"/>
  <c r="BQ75" i="1"/>
  <c r="BR75" i="1" s="1"/>
  <c r="BP75" i="1"/>
  <c r="BO75" i="1"/>
  <c r="BN75" i="1"/>
  <c r="BL75" i="1"/>
  <c r="BK75" i="1"/>
  <c r="BI75" i="1"/>
  <c r="BH75" i="1"/>
  <c r="BF75" i="1"/>
  <c r="BE75" i="1"/>
  <c r="BC75" i="1"/>
  <c r="BB75" i="1"/>
  <c r="AZ75" i="1"/>
  <c r="AY75" i="1"/>
  <c r="AW75" i="1"/>
  <c r="AV75" i="1"/>
  <c r="AT75" i="1"/>
  <c r="AS75" i="1"/>
  <c r="AQ75" i="1"/>
  <c r="AP75" i="1"/>
  <c r="AN75" i="1"/>
  <c r="AM75" i="1"/>
  <c r="AK75" i="1"/>
  <c r="AI75" i="1"/>
  <c r="AJ75" i="1" s="1"/>
  <c r="AG75" i="1"/>
  <c r="AH75" i="1" s="1"/>
  <c r="AD75" i="1"/>
  <c r="AE75" i="1" s="1"/>
  <c r="AA75" i="1"/>
  <c r="AB75" i="1" s="1"/>
  <c r="X75" i="1"/>
  <c r="Y75" i="1" s="1"/>
  <c r="U75" i="1"/>
  <c r="V75" i="1" s="1"/>
  <c r="R75" i="1"/>
  <c r="S75" i="1" s="1"/>
  <c r="O75" i="1"/>
  <c r="P75" i="1" s="1"/>
  <c r="L75" i="1"/>
  <c r="M75" i="1" s="1"/>
  <c r="I75" i="1"/>
  <c r="J75" i="1" s="1"/>
  <c r="F75" i="1"/>
  <c r="G75" i="1" s="1"/>
  <c r="EE74" i="1"/>
  <c r="EF74" i="1" s="1"/>
  <c r="ED74" i="1"/>
  <c r="EC74" i="1"/>
  <c r="EB74" i="1"/>
  <c r="DZ74" i="1"/>
  <c r="DY74" i="1"/>
  <c r="DW74" i="1"/>
  <c r="DV74" i="1"/>
  <c r="DT74" i="1"/>
  <c r="DS74" i="1"/>
  <c r="DQ74" i="1"/>
  <c r="DP74" i="1"/>
  <c r="DN74" i="1"/>
  <c r="DM74" i="1"/>
  <c r="DK74" i="1"/>
  <c r="DJ74" i="1"/>
  <c r="DH74" i="1"/>
  <c r="DG74" i="1"/>
  <c r="DE74" i="1"/>
  <c r="DD74" i="1"/>
  <c r="DB74" i="1"/>
  <c r="DA74" i="1"/>
  <c r="CY74" i="1"/>
  <c r="CW74" i="1"/>
  <c r="CX74" i="1" s="1"/>
  <c r="CU74" i="1"/>
  <c r="CV74" i="1" s="1"/>
  <c r="CR74" i="1"/>
  <c r="CS74" i="1" s="1"/>
  <c r="CO74" i="1"/>
  <c r="CP74" i="1" s="1"/>
  <c r="CL74" i="1"/>
  <c r="CM74" i="1" s="1"/>
  <c r="CI74" i="1"/>
  <c r="CJ74" i="1" s="1"/>
  <c r="CF74" i="1"/>
  <c r="CG74" i="1" s="1"/>
  <c r="CC74" i="1"/>
  <c r="CD74" i="1" s="1"/>
  <c r="BZ74" i="1"/>
  <c r="CA74" i="1" s="1"/>
  <c r="BW74" i="1"/>
  <c r="BX74" i="1" s="1"/>
  <c r="BT74" i="1"/>
  <c r="BU74" i="1" s="1"/>
  <c r="BQ74" i="1"/>
  <c r="BR74" i="1" s="1"/>
  <c r="BP74" i="1"/>
  <c r="BO74" i="1"/>
  <c r="BN74" i="1"/>
  <c r="BL74" i="1"/>
  <c r="BK74" i="1"/>
  <c r="BI74" i="1"/>
  <c r="BH74" i="1"/>
  <c r="BF74" i="1"/>
  <c r="BE74" i="1"/>
  <c r="BC74" i="1"/>
  <c r="BB74" i="1"/>
  <c r="AZ74" i="1"/>
  <c r="AY74" i="1"/>
  <c r="AW74" i="1"/>
  <c r="AV74" i="1"/>
  <c r="AT74" i="1"/>
  <c r="AS74" i="1"/>
  <c r="AQ74" i="1"/>
  <c r="AP74" i="1"/>
  <c r="AN74" i="1"/>
  <c r="AM74" i="1"/>
  <c r="AK74" i="1"/>
  <c r="AI74" i="1"/>
  <c r="AJ74" i="1" s="1"/>
  <c r="AG74" i="1"/>
  <c r="AH74" i="1" s="1"/>
  <c r="AD74" i="1"/>
  <c r="AE74" i="1" s="1"/>
  <c r="AA74" i="1"/>
  <c r="AB74" i="1" s="1"/>
  <c r="X74" i="1"/>
  <c r="Y74" i="1" s="1"/>
  <c r="U74" i="1"/>
  <c r="V74" i="1" s="1"/>
  <c r="R74" i="1"/>
  <c r="S74" i="1" s="1"/>
  <c r="O74" i="1"/>
  <c r="P74" i="1" s="1"/>
  <c r="L74" i="1"/>
  <c r="M74" i="1" s="1"/>
  <c r="I74" i="1"/>
  <c r="J74" i="1" s="1"/>
  <c r="F74" i="1"/>
  <c r="G74" i="1" s="1"/>
  <c r="EE73" i="1"/>
  <c r="EF73" i="1" s="1"/>
  <c r="ED73" i="1"/>
  <c r="EC73" i="1"/>
  <c r="EB73" i="1"/>
  <c r="DZ73" i="1"/>
  <c r="DY73" i="1"/>
  <c r="DW73" i="1"/>
  <c r="DV73" i="1"/>
  <c r="DT73" i="1"/>
  <c r="DS73" i="1"/>
  <c r="DQ73" i="1"/>
  <c r="DP73" i="1"/>
  <c r="DN73" i="1"/>
  <c r="DM73" i="1"/>
  <c r="DK73" i="1"/>
  <c r="DJ73" i="1"/>
  <c r="DH73" i="1"/>
  <c r="DG73" i="1"/>
  <c r="DE73" i="1"/>
  <c r="DD73" i="1"/>
  <c r="DB73" i="1"/>
  <c r="DA73" i="1"/>
  <c r="CY73" i="1"/>
  <c r="CW73" i="1"/>
  <c r="CX73" i="1" s="1"/>
  <c r="CU73" i="1"/>
  <c r="CV73" i="1" s="1"/>
  <c r="CR73" i="1"/>
  <c r="CS73" i="1" s="1"/>
  <c r="CO73" i="1"/>
  <c r="CP73" i="1" s="1"/>
  <c r="CL73" i="1"/>
  <c r="CM73" i="1" s="1"/>
  <c r="CI73" i="1"/>
  <c r="CJ73" i="1" s="1"/>
  <c r="CF73" i="1"/>
  <c r="CG73" i="1" s="1"/>
  <c r="CC73" i="1"/>
  <c r="CD73" i="1" s="1"/>
  <c r="BZ73" i="1"/>
  <c r="CA73" i="1" s="1"/>
  <c r="BW73" i="1"/>
  <c r="BX73" i="1" s="1"/>
  <c r="BT73" i="1"/>
  <c r="BU73" i="1" s="1"/>
  <c r="BQ73" i="1"/>
  <c r="BR73" i="1" s="1"/>
  <c r="BP73" i="1"/>
  <c r="BO73" i="1"/>
  <c r="BN73" i="1"/>
  <c r="BL73" i="1"/>
  <c r="BK73" i="1"/>
  <c r="BI73" i="1"/>
  <c r="BH73" i="1"/>
  <c r="BF73" i="1"/>
  <c r="BE73" i="1"/>
  <c r="BC73" i="1"/>
  <c r="BB73" i="1"/>
  <c r="AZ73" i="1"/>
  <c r="AY73" i="1"/>
  <c r="AW73" i="1"/>
  <c r="AV73" i="1"/>
  <c r="AT73" i="1"/>
  <c r="AS73" i="1"/>
  <c r="AQ73" i="1"/>
  <c r="AP73" i="1"/>
  <c r="AN73" i="1"/>
  <c r="AM73" i="1"/>
  <c r="AK73" i="1"/>
  <c r="AI73" i="1"/>
  <c r="AJ73" i="1" s="1"/>
  <c r="AG73" i="1"/>
  <c r="AH73" i="1" s="1"/>
  <c r="AD73" i="1"/>
  <c r="AE73" i="1" s="1"/>
  <c r="AA73" i="1"/>
  <c r="AB73" i="1" s="1"/>
  <c r="X73" i="1"/>
  <c r="Y73" i="1" s="1"/>
  <c r="U73" i="1"/>
  <c r="V73" i="1" s="1"/>
  <c r="R73" i="1"/>
  <c r="S73" i="1" s="1"/>
  <c r="O73" i="1"/>
  <c r="P73" i="1" s="1"/>
  <c r="L73" i="1"/>
  <c r="M73" i="1" s="1"/>
  <c r="I73" i="1"/>
  <c r="J73" i="1" s="1"/>
  <c r="F73" i="1"/>
  <c r="G73" i="1" s="1"/>
  <c r="EE72" i="1"/>
  <c r="EF72" i="1" s="1"/>
  <c r="ED72" i="1"/>
  <c r="EC72" i="1"/>
  <c r="EB72" i="1"/>
  <c r="DZ72" i="1"/>
  <c r="DY72" i="1"/>
  <c r="DW72" i="1"/>
  <c r="DV72" i="1"/>
  <c r="DT72" i="1"/>
  <c r="DS72" i="1"/>
  <c r="DQ72" i="1"/>
  <c r="DP72" i="1"/>
  <c r="DN72" i="1"/>
  <c r="DM72" i="1"/>
  <c r="DK72" i="1"/>
  <c r="DJ72" i="1"/>
  <c r="DH72" i="1"/>
  <c r="DG72" i="1"/>
  <c r="DE72" i="1"/>
  <c r="DD72" i="1"/>
  <c r="DB72" i="1"/>
  <c r="DA72" i="1"/>
  <c r="CY72" i="1"/>
  <c r="CW72" i="1"/>
  <c r="CX72" i="1" s="1"/>
  <c r="CU72" i="1"/>
  <c r="CV72" i="1" s="1"/>
  <c r="CR72" i="1"/>
  <c r="CS72" i="1" s="1"/>
  <c r="CO72" i="1"/>
  <c r="CP72" i="1" s="1"/>
  <c r="CL72" i="1"/>
  <c r="CM72" i="1" s="1"/>
  <c r="CI72" i="1"/>
  <c r="CJ72" i="1" s="1"/>
  <c r="CF72" i="1"/>
  <c r="CG72" i="1" s="1"/>
  <c r="CC72" i="1"/>
  <c r="CD72" i="1" s="1"/>
  <c r="BZ72" i="1"/>
  <c r="CA72" i="1" s="1"/>
  <c r="BW72" i="1"/>
  <c r="BX72" i="1" s="1"/>
  <c r="BT72" i="1"/>
  <c r="BU72" i="1" s="1"/>
  <c r="BQ72" i="1"/>
  <c r="BR72" i="1" s="1"/>
  <c r="BP72" i="1"/>
  <c r="BO72" i="1"/>
  <c r="BN72" i="1"/>
  <c r="BL72" i="1"/>
  <c r="BK72" i="1"/>
  <c r="BI72" i="1"/>
  <c r="BH72" i="1"/>
  <c r="BF72" i="1"/>
  <c r="BE72" i="1"/>
  <c r="BC72" i="1"/>
  <c r="BB72" i="1"/>
  <c r="AZ72" i="1"/>
  <c r="AY72" i="1"/>
  <c r="AW72" i="1"/>
  <c r="AV72" i="1"/>
  <c r="AT72" i="1"/>
  <c r="AS72" i="1"/>
  <c r="AQ72" i="1"/>
  <c r="AP72" i="1"/>
  <c r="AN72" i="1"/>
  <c r="AM72" i="1"/>
  <c r="AK72" i="1"/>
  <c r="AI72" i="1"/>
  <c r="AJ72" i="1" s="1"/>
  <c r="AG72" i="1"/>
  <c r="AH72" i="1" s="1"/>
  <c r="AD72" i="1"/>
  <c r="AE72" i="1" s="1"/>
  <c r="AA72" i="1"/>
  <c r="AB72" i="1" s="1"/>
  <c r="X72" i="1"/>
  <c r="Y72" i="1" s="1"/>
  <c r="U72" i="1"/>
  <c r="V72" i="1" s="1"/>
  <c r="R72" i="1"/>
  <c r="S72" i="1" s="1"/>
  <c r="O72" i="1"/>
  <c r="P72" i="1" s="1"/>
  <c r="L72" i="1"/>
  <c r="M72" i="1" s="1"/>
  <c r="I72" i="1"/>
  <c r="J72" i="1" s="1"/>
  <c r="F72" i="1"/>
  <c r="G72" i="1" s="1"/>
  <c r="EE71" i="1"/>
  <c r="EF71" i="1" s="1"/>
  <c r="ED71" i="1"/>
  <c r="EC71" i="1"/>
  <c r="EB71" i="1"/>
  <c r="DZ71" i="1"/>
  <c r="DY71" i="1"/>
  <c r="DW71" i="1"/>
  <c r="DV71" i="1"/>
  <c r="DT71" i="1"/>
  <c r="DS71" i="1"/>
  <c r="DQ71" i="1"/>
  <c r="DP71" i="1"/>
  <c r="DN71" i="1"/>
  <c r="DM71" i="1"/>
  <c r="DK71" i="1"/>
  <c r="DJ71" i="1"/>
  <c r="DH71" i="1"/>
  <c r="DG71" i="1"/>
  <c r="DE71" i="1"/>
  <c r="DD71" i="1"/>
  <c r="DB71" i="1"/>
  <c r="DA71" i="1"/>
  <c r="CY71" i="1"/>
  <c r="CW71" i="1"/>
  <c r="CX71" i="1" s="1"/>
  <c r="CU71" i="1"/>
  <c r="CV71" i="1" s="1"/>
  <c r="CR71" i="1"/>
  <c r="CS71" i="1" s="1"/>
  <c r="CO71" i="1"/>
  <c r="CP71" i="1" s="1"/>
  <c r="CL71" i="1"/>
  <c r="CM71" i="1" s="1"/>
  <c r="CI71" i="1"/>
  <c r="CJ71" i="1" s="1"/>
  <c r="CF71" i="1"/>
  <c r="CG71" i="1" s="1"/>
  <c r="CC71" i="1"/>
  <c r="CD71" i="1" s="1"/>
  <c r="BZ71" i="1"/>
  <c r="CA71" i="1" s="1"/>
  <c r="BW71" i="1"/>
  <c r="BX71" i="1" s="1"/>
  <c r="BT71" i="1"/>
  <c r="BU71" i="1" s="1"/>
  <c r="BQ71" i="1"/>
  <c r="BR71" i="1" s="1"/>
  <c r="BP71" i="1"/>
  <c r="BO71" i="1"/>
  <c r="BN71" i="1"/>
  <c r="BL71" i="1"/>
  <c r="BK71" i="1"/>
  <c r="BI71" i="1"/>
  <c r="BH71" i="1"/>
  <c r="BF71" i="1"/>
  <c r="BE71" i="1"/>
  <c r="BC71" i="1"/>
  <c r="BB71" i="1"/>
  <c r="AZ71" i="1"/>
  <c r="AY71" i="1"/>
  <c r="AW71" i="1"/>
  <c r="AV71" i="1"/>
  <c r="AT71" i="1"/>
  <c r="AS71" i="1"/>
  <c r="AQ71" i="1"/>
  <c r="AP71" i="1"/>
  <c r="AN71" i="1"/>
  <c r="AM71" i="1"/>
  <c r="AK71" i="1"/>
  <c r="AI71" i="1"/>
  <c r="AJ71" i="1" s="1"/>
  <c r="AG71" i="1"/>
  <c r="AH71" i="1" s="1"/>
  <c r="AD71" i="1"/>
  <c r="AE71" i="1" s="1"/>
  <c r="AA71" i="1"/>
  <c r="AB71" i="1" s="1"/>
  <c r="X71" i="1"/>
  <c r="Y71" i="1" s="1"/>
  <c r="U71" i="1"/>
  <c r="V71" i="1" s="1"/>
  <c r="R71" i="1"/>
  <c r="S71" i="1" s="1"/>
  <c r="O71" i="1"/>
  <c r="P71" i="1" s="1"/>
  <c r="L71" i="1"/>
  <c r="M71" i="1" s="1"/>
  <c r="I71" i="1"/>
  <c r="J71" i="1" s="1"/>
  <c r="F71" i="1"/>
  <c r="G71" i="1" s="1"/>
  <c r="EE70" i="1"/>
  <c r="EF70" i="1" s="1"/>
  <c r="ED70" i="1"/>
  <c r="EC70" i="1"/>
  <c r="EB70" i="1"/>
  <c r="DZ70" i="1"/>
  <c r="DY70" i="1"/>
  <c r="DW70" i="1"/>
  <c r="DV70" i="1"/>
  <c r="DT70" i="1"/>
  <c r="DS70" i="1"/>
  <c r="DQ70" i="1"/>
  <c r="DP70" i="1"/>
  <c r="DN70" i="1"/>
  <c r="DM70" i="1"/>
  <c r="DK70" i="1"/>
  <c r="DJ70" i="1"/>
  <c r="DH70" i="1"/>
  <c r="DG70" i="1"/>
  <c r="DE70" i="1"/>
  <c r="DD70" i="1"/>
  <c r="DB70" i="1"/>
  <c r="DA70" i="1"/>
  <c r="CY70" i="1"/>
  <c r="CW70" i="1"/>
  <c r="CX70" i="1" s="1"/>
  <c r="CU70" i="1"/>
  <c r="CV70" i="1" s="1"/>
  <c r="CR70" i="1"/>
  <c r="CS70" i="1" s="1"/>
  <c r="CO70" i="1"/>
  <c r="CP70" i="1" s="1"/>
  <c r="CL70" i="1"/>
  <c r="CM70" i="1" s="1"/>
  <c r="CI70" i="1"/>
  <c r="CJ70" i="1" s="1"/>
  <c r="CF70" i="1"/>
  <c r="CG70" i="1" s="1"/>
  <c r="CC70" i="1"/>
  <c r="CD70" i="1" s="1"/>
  <c r="BZ70" i="1"/>
  <c r="CA70" i="1" s="1"/>
  <c r="BW70" i="1"/>
  <c r="BX70" i="1" s="1"/>
  <c r="BT70" i="1"/>
  <c r="BU70" i="1" s="1"/>
  <c r="BQ70" i="1"/>
  <c r="BR70" i="1" s="1"/>
  <c r="BP70" i="1"/>
  <c r="BO70" i="1"/>
  <c r="BN70" i="1"/>
  <c r="BL70" i="1"/>
  <c r="BK70" i="1"/>
  <c r="BI70" i="1"/>
  <c r="BH70" i="1"/>
  <c r="BF70" i="1"/>
  <c r="BE70" i="1"/>
  <c r="BC70" i="1"/>
  <c r="BB70" i="1"/>
  <c r="AZ70" i="1"/>
  <c r="AY70" i="1"/>
  <c r="AW70" i="1"/>
  <c r="AV70" i="1"/>
  <c r="AT70" i="1"/>
  <c r="AS70" i="1"/>
  <c r="AQ70" i="1"/>
  <c r="AP70" i="1"/>
  <c r="AN70" i="1"/>
  <c r="AM70" i="1"/>
  <c r="AK70" i="1"/>
  <c r="AI70" i="1"/>
  <c r="AJ70" i="1" s="1"/>
  <c r="AG70" i="1"/>
  <c r="AH70" i="1" s="1"/>
  <c r="AD70" i="1"/>
  <c r="AE70" i="1" s="1"/>
  <c r="AA70" i="1"/>
  <c r="AB70" i="1" s="1"/>
  <c r="X70" i="1"/>
  <c r="Y70" i="1" s="1"/>
  <c r="U70" i="1"/>
  <c r="V70" i="1" s="1"/>
  <c r="R70" i="1"/>
  <c r="S70" i="1" s="1"/>
  <c r="O70" i="1"/>
  <c r="P70" i="1" s="1"/>
  <c r="L70" i="1"/>
  <c r="M70" i="1" s="1"/>
  <c r="I70" i="1"/>
  <c r="J70" i="1" s="1"/>
  <c r="F70" i="1"/>
  <c r="G70" i="1" s="1"/>
  <c r="EE69" i="1"/>
  <c r="EF69" i="1" s="1"/>
  <c r="ED69" i="1"/>
  <c r="EC69" i="1"/>
  <c r="EB69" i="1"/>
  <c r="DZ69" i="1"/>
  <c r="DY69" i="1"/>
  <c r="DW69" i="1"/>
  <c r="DV69" i="1"/>
  <c r="DT69" i="1"/>
  <c r="DS69" i="1"/>
  <c r="DQ69" i="1"/>
  <c r="DP69" i="1"/>
  <c r="DN69" i="1"/>
  <c r="DM69" i="1"/>
  <c r="DK69" i="1"/>
  <c r="DJ69" i="1"/>
  <c r="DH69" i="1"/>
  <c r="DG69" i="1"/>
  <c r="DE69" i="1"/>
  <c r="DD69" i="1"/>
  <c r="DB69" i="1"/>
  <c r="DA69" i="1"/>
  <c r="CY69" i="1"/>
  <c r="CW69" i="1"/>
  <c r="CX69" i="1" s="1"/>
  <c r="CU69" i="1"/>
  <c r="CV69" i="1" s="1"/>
  <c r="CR69" i="1"/>
  <c r="CS69" i="1" s="1"/>
  <c r="CO69" i="1"/>
  <c r="CP69" i="1" s="1"/>
  <c r="CL69" i="1"/>
  <c r="CM69" i="1" s="1"/>
  <c r="CI69" i="1"/>
  <c r="CJ69" i="1" s="1"/>
  <c r="CF69" i="1"/>
  <c r="CG69" i="1" s="1"/>
  <c r="CC69" i="1"/>
  <c r="CD69" i="1" s="1"/>
  <c r="BZ69" i="1"/>
  <c r="CA69" i="1" s="1"/>
  <c r="BW69" i="1"/>
  <c r="BX69" i="1" s="1"/>
  <c r="BT69" i="1"/>
  <c r="BU69" i="1" s="1"/>
  <c r="BQ69" i="1"/>
  <c r="BR69" i="1" s="1"/>
  <c r="BP69" i="1"/>
  <c r="BO69" i="1"/>
  <c r="BN69" i="1"/>
  <c r="BL69" i="1"/>
  <c r="BK69" i="1"/>
  <c r="BI69" i="1"/>
  <c r="BH69" i="1"/>
  <c r="BF69" i="1"/>
  <c r="BE69" i="1"/>
  <c r="BC69" i="1"/>
  <c r="BB69" i="1"/>
  <c r="AZ69" i="1"/>
  <c r="AY69" i="1"/>
  <c r="AW69" i="1"/>
  <c r="AV69" i="1"/>
  <c r="AT69" i="1"/>
  <c r="AS69" i="1"/>
  <c r="AQ69" i="1"/>
  <c r="AP69" i="1"/>
  <c r="AN69" i="1"/>
  <c r="AM69" i="1"/>
  <c r="AK69" i="1"/>
  <c r="AI69" i="1"/>
  <c r="AJ69" i="1" s="1"/>
  <c r="AG69" i="1"/>
  <c r="AH69" i="1" s="1"/>
  <c r="AD69" i="1"/>
  <c r="AE69" i="1" s="1"/>
  <c r="AA69" i="1"/>
  <c r="AB69" i="1" s="1"/>
  <c r="X69" i="1"/>
  <c r="Y69" i="1" s="1"/>
  <c r="U69" i="1"/>
  <c r="V69" i="1" s="1"/>
  <c r="R69" i="1"/>
  <c r="S69" i="1" s="1"/>
  <c r="O69" i="1"/>
  <c r="P69" i="1" s="1"/>
  <c r="L69" i="1"/>
  <c r="M69" i="1" s="1"/>
  <c r="I69" i="1"/>
  <c r="J69" i="1" s="1"/>
  <c r="F69" i="1"/>
  <c r="G69" i="1" s="1"/>
  <c r="EE68" i="1"/>
  <c r="EF68" i="1" s="1"/>
  <c r="ED68" i="1"/>
  <c r="EC68" i="1"/>
  <c r="EB68" i="1"/>
  <c r="DZ68" i="1"/>
  <c r="DY68" i="1"/>
  <c r="DW68" i="1"/>
  <c r="DV68" i="1"/>
  <c r="DT68" i="1"/>
  <c r="DS68" i="1"/>
  <c r="DQ68" i="1"/>
  <c r="DP68" i="1"/>
  <c r="DN68" i="1"/>
  <c r="DM68" i="1"/>
  <c r="DK68" i="1"/>
  <c r="DJ68" i="1"/>
  <c r="DH68" i="1"/>
  <c r="DG68" i="1"/>
  <c r="DE68" i="1"/>
  <c r="DD68" i="1"/>
  <c r="DB68" i="1"/>
  <c r="DA68" i="1"/>
  <c r="CY68" i="1"/>
  <c r="CW68" i="1"/>
  <c r="CX68" i="1" s="1"/>
  <c r="CU68" i="1"/>
  <c r="CV68" i="1" s="1"/>
  <c r="CR68" i="1"/>
  <c r="CS68" i="1" s="1"/>
  <c r="CO68" i="1"/>
  <c r="CP68" i="1" s="1"/>
  <c r="CL68" i="1"/>
  <c r="CM68" i="1" s="1"/>
  <c r="CI68" i="1"/>
  <c r="CJ68" i="1" s="1"/>
  <c r="CF68" i="1"/>
  <c r="CG68" i="1" s="1"/>
  <c r="CC68" i="1"/>
  <c r="CD68" i="1" s="1"/>
  <c r="BZ68" i="1"/>
  <c r="CA68" i="1" s="1"/>
  <c r="BW68" i="1"/>
  <c r="BX68" i="1" s="1"/>
  <c r="BT68" i="1"/>
  <c r="BU68" i="1" s="1"/>
  <c r="BQ68" i="1"/>
  <c r="BR68" i="1" s="1"/>
  <c r="BP68" i="1"/>
  <c r="BO68" i="1"/>
  <c r="BN68" i="1"/>
  <c r="BL68" i="1"/>
  <c r="BK68" i="1"/>
  <c r="BI68" i="1"/>
  <c r="BH68" i="1"/>
  <c r="BF68" i="1"/>
  <c r="BE68" i="1"/>
  <c r="BC68" i="1"/>
  <c r="BB68" i="1"/>
  <c r="AZ68" i="1"/>
  <c r="AY68" i="1"/>
  <c r="AW68" i="1"/>
  <c r="AV68" i="1"/>
  <c r="AT68" i="1"/>
  <c r="AS68" i="1"/>
  <c r="AQ68" i="1"/>
  <c r="AP68" i="1"/>
  <c r="AN68" i="1"/>
  <c r="AM68" i="1"/>
  <c r="AK68" i="1"/>
  <c r="AI68" i="1"/>
  <c r="AJ68" i="1" s="1"/>
  <c r="AG68" i="1"/>
  <c r="AH68" i="1" s="1"/>
  <c r="AD68" i="1"/>
  <c r="AE68" i="1" s="1"/>
  <c r="AA68" i="1"/>
  <c r="AB68" i="1" s="1"/>
  <c r="X68" i="1"/>
  <c r="Y68" i="1" s="1"/>
  <c r="U68" i="1"/>
  <c r="V68" i="1" s="1"/>
  <c r="R68" i="1"/>
  <c r="S68" i="1" s="1"/>
  <c r="O68" i="1"/>
  <c r="P68" i="1" s="1"/>
  <c r="L68" i="1"/>
  <c r="M68" i="1" s="1"/>
  <c r="I68" i="1"/>
  <c r="J68" i="1" s="1"/>
  <c r="F68" i="1"/>
  <c r="G68" i="1" s="1"/>
  <c r="EE67" i="1"/>
  <c r="EF67" i="1" s="1"/>
  <c r="ED67" i="1"/>
  <c r="EC67" i="1"/>
  <c r="EB67" i="1"/>
  <c r="DZ67" i="1"/>
  <c r="DY67" i="1"/>
  <c r="DW67" i="1"/>
  <c r="DV67" i="1"/>
  <c r="DT67" i="1"/>
  <c r="DS67" i="1"/>
  <c r="DQ67" i="1"/>
  <c r="DP67" i="1"/>
  <c r="DN67" i="1"/>
  <c r="DM67" i="1"/>
  <c r="DK67" i="1"/>
  <c r="DJ67" i="1"/>
  <c r="DH67" i="1"/>
  <c r="DG67" i="1"/>
  <c r="DE67" i="1"/>
  <c r="DD67" i="1"/>
  <c r="DB67" i="1"/>
  <c r="DA67" i="1"/>
  <c r="CY67" i="1"/>
  <c r="CW67" i="1"/>
  <c r="CX67" i="1" s="1"/>
  <c r="CU67" i="1"/>
  <c r="CV67" i="1" s="1"/>
  <c r="CR67" i="1"/>
  <c r="CS67" i="1" s="1"/>
  <c r="CO67" i="1"/>
  <c r="CP67" i="1" s="1"/>
  <c r="CL67" i="1"/>
  <c r="CM67" i="1" s="1"/>
  <c r="CI67" i="1"/>
  <c r="CJ67" i="1" s="1"/>
  <c r="CF67" i="1"/>
  <c r="CG67" i="1" s="1"/>
  <c r="CC67" i="1"/>
  <c r="CD67" i="1" s="1"/>
  <c r="BZ67" i="1"/>
  <c r="CA67" i="1" s="1"/>
  <c r="BW67" i="1"/>
  <c r="BX67" i="1" s="1"/>
  <c r="BT67" i="1"/>
  <c r="BU67" i="1" s="1"/>
  <c r="BQ67" i="1"/>
  <c r="BR67" i="1" s="1"/>
  <c r="BP67" i="1"/>
  <c r="BO67" i="1"/>
  <c r="BN67" i="1"/>
  <c r="BL67" i="1"/>
  <c r="BK67" i="1"/>
  <c r="BI67" i="1"/>
  <c r="BH67" i="1"/>
  <c r="BF67" i="1"/>
  <c r="BE67" i="1"/>
  <c r="BC67" i="1"/>
  <c r="BB67" i="1"/>
  <c r="AZ67" i="1"/>
  <c r="AY67" i="1"/>
  <c r="AW67" i="1"/>
  <c r="AV67" i="1"/>
  <c r="AT67" i="1"/>
  <c r="AS67" i="1"/>
  <c r="AQ67" i="1"/>
  <c r="AP67" i="1"/>
  <c r="AN67" i="1"/>
  <c r="AM67" i="1"/>
  <c r="AK67" i="1"/>
  <c r="AI67" i="1"/>
  <c r="AJ67" i="1" s="1"/>
  <c r="AG67" i="1"/>
  <c r="AH67" i="1" s="1"/>
  <c r="AD67" i="1"/>
  <c r="AE67" i="1" s="1"/>
  <c r="AA67" i="1"/>
  <c r="AB67" i="1" s="1"/>
  <c r="X67" i="1"/>
  <c r="Y67" i="1" s="1"/>
  <c r="U67" i="1"/>
  <c r="V67" i="1" s="1"/>
  <c r="R67" i="1"/>
  <c r="S67" i="1" s="1"/>
  <c r="O67" i="1"/>
  <c r="P67" i="1" s="1"/>
  <c r="L67" i="1"/>
  <c r="M67" i="1" s="1"/>
  <c r="I67" i="1"/>
  <c r="J67" i="1" s="1"/>
  <c r="F67" i="1"/>
  <c r="G67" i="1" s="1"/>
  <c r="EE66" i="1"/>
  <c r="EF66" i="1" s="1"/>
  <c r="ED66" i="1"/>
  <c r="EC66" i="1"/>
  <c r="EB66" i="1"/>
  <c r="DZ66" i="1"/>
  <c r="DY66" i="1"/>
  <c r="DW66" i="1"/>
  <c r="DV66" i="1"/>
  <c r="DT66" i="1"/>
  <c r="DS66" i="1"/>
  <c r="DQ66" i="1"/>
  <c r="DP66" i="1"/>
  <c r="DN66" i="1"/>
  <c r="DM66" i="1"/>
  <c r="DK66" i="1"/>
  <c r="DJ66" i="1"/>
  <c r="DH66" i="1"/>
  <c r="DG66" i="1"/>
  <c r="DE66" i="1"/>
  <c r="DD66" i="1"/>
  <c r="DB66" i="1"/>
  <c r="DA66" i="1"/>
  <c r="CY66" i="1"/>
  <c r="CW66" i="1"/>
  <c r="CX66" i="1" s="1"/>
  <c r="CU66" i="1"/>
  <c r="CV66" i="1" s="1"/>
  <c r="CR66" i="1"/>
  <c r="CS66" i="1" s="1"/>
  <c r="CO66" i="1"/>
  <c r="CP66" i="1" s="1"/>
  <c r="CL66" i="1"/>
  <c r="CM66" i="1" s="1"/>
  <c r="CI66" i="1"/>
  <c r="CJ66" i="1" s="1"/>
  <c r="CF66" i="1"/>
  <c r="CG66" i="1" s="1"/>
  <c r="CC66" i="1"/>
  <c r="CD66" i="1" s="1"/>
  <c r="BZ66" i="1"/>
  <c r="CA66" i="1" s="1"/>
  <c r="BW66" i="1"/>
  <c r="BX66" i="1" s="1"/>
  <c r="BT66" i="1"/>
  <c r="BU66" i="1" s="1"/>
  <c r="BQ66" i="1"/>
  <c r="BR66" i="1" s="1"/>
  <c r="BP66" i="1"/>
  <c r="BO66" i="1"/>
  <c r="BN66" i="1"/>
  <c r="BL66" i="1"/>
  <c r="BK66" i="1"/>
  <c r="BI66" i="1"/>
  <c r="BH66" i="1"/>
  <c r="BF66" i="1"/>
  <c r="BE66" i="1"/>
  <c r="BC66" i="1"/>
  <c r="BB66" i="1"/>
  <c r="AZ66" i="1"/>
  <c r="AY66" i="1"/>
  <c r="AW66" i="1"/>
  <c r="AV66" i="1"/>
  <c r="AT66" i="1"/>
  <c r="AS66" i="1"/>
  <c r="AQ66" i="1"/>
  <c r="AP66" i="1"/>
  <c r="AN66" i="1"/>
  <c r="AM66" i="1"/>
  <c r="AK66" i="1"/>
  <c r="AI66" i="1"/>
  <c r="AJ66" i="1" s="1"/>
  <c r="AG66" i="1"/>
  <c r="AH66" i="1" s="1"/>
  <c r="AD66" i="1"/>
  <c r="AE66" i="1" s="1"/>
  <c r="AA66" i="1"/>
  <c r="AB66" i="1" s="1"/>
  <c r="X66" i="1"/>
  <c r="Y66" i="1" s="1"/>
  <c r="U66" i="1"/>
  <c r="V66" i="1" s="1"/>
  <c r="R66" i="1"/>
  <c r="S66" i="1" s="1"/>
  <c r="O66" i="1"/>
  <c r="P66" i="1" s="1"/>
  <c r="L66" i="1"/>
  <c r="M66" i="1" s="1"/>
  <c r="I66" i="1"/>
  <c r="J66" i="1" s="1"/>
  <c r="F66" i="1"/>
  <c r="G66" i="1" s="1"/>
  <c r="EE65" i="1"/>
  <c r="EF65" i="1" s="1"/>
  <c r="ED65" i="1"/>
  <c r="EC65" i="1"/>
  <c r="EB65" i="1"/>
  <c r="DZ65" i="1"/>
  <c r="DY65" i="1"/>
  <c r="DW65" i="1"/>
  <c r="DV65" i="1"/>
  <c r="DT65" i="1"/>
  <c r="DS65" i="1"/>
  <c r="DQ65" i="1"/>
  <c r="DP65" i="1"/>
  <c r="DN65" i="1"/>
  <c r="DM65" i="1"/>
  <c r="DK65" i="1"/>
  <c r="DJ65" i="1"/>
  <c r="DH65" i="1"/>
  <c r="DG65" i="1"/>
  <c r="DE65" i="1"/>
  <c r="DD65" i="1"/>
  <c r="DB65" i="1"/>
  <c r="DA65" i="1"/>
  <c r="CY65" i="1"/>
  <c r="CW65" i="1"/>
  <c r="CX65" i="1" s="1"/>
  <c r="CU65" i="1"/>
  <c r="CV65" i="1" s="1"/>
  <c r="CR65" i="1"/>
  <c r="CS65" i="1" s="1"/>
  <c r="CO65" i="1"/>
  <c r="CP65" i="1" s="1"/>
  <c r="CL65" i="1"/>
  <c r="CM65" i="1" s="1"/>
  <c r="CI65" i="1"/>
  <c r="CJ65" i="1" s="1"/>
  <c r="CF65" i="1"/>
  <c r="CG65" i="1" s="1"/>
  <c r="CC65" i="1"/>
  <c r="CD65" i="1" s="1"/>
  <c r="BZ65" i="1"/>
  <c r="CA65" i="1" s="1"/>
  <c r="BW65" i="1"/>
  <c r="BX65" i="1" s="1"/>
  <c r="BT65" i="1"/>
  <c r="BU65" i="1" s="1"/>
  <c r="BQ65" i="1"/>
  <c r="BR65" i="1" s="1"/>
  <c r="BP65" i="1"/>
  <c r="BO65" i="1"/>
  <c r="BN65" i="1"/>
  <c r="BL65" i="1"/>
  <c r="BK65" i="1"/>
  <c r="BI65" i="1"/>
  <c r="BH65" i="1"/>
  <c r="BF65" i="1"/>
  <c r="BE65" i="1"/>
  <c r="BC65" i="1"/>
  <c r="BB65" i="1"/>
  <c r="AZ65" i="1"/>
  <c r="AY65" i="1"/>
  <c r="AW65" i="1"/>
  <c r="AV65" i="1"/>
  <c r="AT65" i="1"/>
  <c r="AS65" i="1"/>
  <c r="AQ65" i="1"/>
  <c r="AP65" i="1"/>
  <c r="AN65" i="1"/>
  <c r="AM65" i="1"/>
  <c r="AK65" i="1"/>
  <c r="AI65" i="1"/>
  <c r="AJ65" i="1" s="1"/>
  <c r="AG65" i="1"/>
  <c r="AH65" i="1" s="1"/>
  <c r="AD65" i="1"/>
  <c r="AE65" i="1" s="1"/>
  <c r="AA65" i="1"/>
  <c r="AB65" i="1" s="1"/>
  <c r="X65" i="1"/>
  <c r="Y65" i="1" s="1"/>
  <c r="U65" i="1"/>
  <c r="V65" i="1" s="1"/>
  <c r="R65" i="1"/>
  <c r="S65" i="1" s="1"/>
  <c r="O65" i="1"/>
  <c r="P65" i="1" s="1"/>
  <c r="L65" i="1"/>
  <c r="M65" i="1" s="1"/>
  <c r="I65" i="1"/>
  <c r="J65" i="1" s="1"/>
  <c r="F65" i="1"/>
  <c r="G65" i="1" s="1"/>
  <c r="EE64" i="1"/>
  <c r="EF64" i="1" s="1"/>
  <c r="ED64" i="1"/>
  <c r="EC64" i="1"/>
  <c r="EB64" i="1"/>
  <c r="DZ64" i="1"/>
  <c r="DY64" i="1"/>
  <c r="DW64" i="1"/>
  <c r="DV64" i="1"/>
  <c r="DT64" i="1"/>
  <c r="DS64" i="1"/>
  <c r="DQ64" i="1"/>
  <c r="DP64" i="1"/>
  <c r="DN64" i="1"/>
  <c r="DM64" i="1"/>
  <c r="DK64" i="1"/>
  <c r="DJ64" i="1"/>
  <c r="DH64" i="1"/>
  <c r="DG64" i="1"/>
  <c r="DE64" i="1"/>
  <c r="DD64" i="1"/>
  <c r="DB64" i="1"/>
  <c r="DA64" i="1"/>
  <c r="CY64" i="1"/>
  <c r="CW64" i="1"/>
  <c r="CX64" i="1" s="1"/>
  <c r="CU64" i="1"/>
  <c r="CV64" i="1" s="1"/>
  <c r="CR64" i="1"/>
  <c r="CS64" i="1" s="1"/>
  <c r="CO64" i="1"/>
  <c r="CP64" i="1" s="1"/>
  <c r="CL64" i="1"/>
  <c r="CM64" i="1" s="1"/>
  <c r="CI64" i="1"/>
  <c r="CJ64" i="1" s="1"/>
  <c r="CF64" i="1"/>
  <c r="CG64" i="1" s="1"/>
  <c r="CC64" i="1"/>
  <c r="CD64" i="1" s="1"/>
  <c r="BZ64" i="1"/>
  <c r="CA64" i="1" s="1"/>
  <c r="BW64" i="1"/>
  <c r="BX64" i="1" s="1"/>
  <c r="BT64" i="1"/>
  <c r="BU64" i="1" s="1"/>
  <c r="BQ64" i="1"/>
  <c r="BR64" i="1" s="1"/>
  <c r="BP64" i="1"/>
  <c r="BO64" i="1"/>
  <c r="BN64" i="1"/>
  <c r="BL64" i="1"/>
  <c r="BK64" i="1"/>
  <c r="BI64" i="1"/>
  <c r="BH64" i="1"/>
  <c r="BF64" i="1"/>
  <c r="BE64" i="1"/>
  <c r="BC64" i="1"/>
  <c r="BB64" i="1"/>
  <c r="AZ64" i="1"/>
  <c r="AY64" i="1"/>
  <c r="AW64" i="1"/>
  <c r="AV64" i="1"/>
  <c r="AT64" i="1"/>
  <c r="AS64" i="1"/>
  <c r="AQ64" i="1"/>
  <c r="AP64" i="1"/>
  <c r="AN64" i="1"/>
  <c r="AM64" i="1"/>
  <c r="AK64" i="1"/>
  <c r="AI64" i="1"/>
  <c r="AJ64" i="1" s="1"/>
  <c r="AG64" i="1"/>
  <c r="AH64" i="1" s="1"/>
  <c r="AD64" i="1"/>
  <c r="AE64" i="1" s="1"/>
  <c r="AA64" i="1"/>
  <c r="AB64" i="1" s="1"/>
  <c r="X64" i="1"/>
  <c r="Y64" i="1" s="1"/>
  <c r="U64" i="1"/>
  <c r="V64" i="1" s="1"/>
  <c r="R64" i="1"/>
  <c r="S64" i="1" s="1"/>
  <c r="O64" i="1"/>
  <c r="P64" i="1" s="1"/>
  <c r="L64" i="1"/>
  <c r="M64" i="1" s="1"/>
  <c r="I64" i="1"/>
  <c r="J64" i="1" s="1"/>
  <c r="F64" i="1"/>
  <c r="G64" i="1" s="1"/>
  <c r="EE63" i="1"/>
  <c r="EF63" i="1" s="1"/>
  <c r="ED63" i="1"/>
  <c r="EC63" i="1"/>
  <c r="EB63" i="1"/>
  <c r="DZ63" i="1"/>
  <c r="DY63" i="1"/>
  <c r="DW63" i="1"/>
  <c r="DV63" i="1"/>
  <c r="DT63" i="1"/>
  <c r="DS63" i="1"/>
  <c r="DQ63" i="1"/>
  <c r="DP63" i="1"/>
  <c r="DN63" i="1"/>
  <c r="DM63" i="1"/>
  <c r="DK63" i="1"/>
  <c r="DJ63" i="1"/>
  <c r="DH63" i="1"/>
  <c r="DG63" i="1"/>
  <c r="DE63" i="1"/>
  <c r="DD63" i="1"/>
  <c r="DB63" i="1"/>
  <c r="DA63" i="1"/>
  <c r="CY63" i="1"/>
  <c r="CW63" i="1"/>
  <c r="CX63" i="1" s="1"/>
  <c r="CU63" i="1"/>
  <c r="CV63" i="1" s="1"/>
  <c r="CR63" i="1"/>
  <c r="CS63" i="1" s="1"/>
  <c r="CO63" i="1"/>
  <c r="CP63" i="1" s="1"/>
  <c r="CL63" i="1"/>
  <c r="CM63" i="1" s="1"/>
  <c r="CI63" i="1"/>
  <c r="CJ63" i="1" s="1"/>
  <c r="CF63" i="1"/>
  <c r="CG63" i="1" s="1"/>
  <c r="CC63" i="1"/>
  <c r="CD63" i="1" s="1"/>
  <c r="BZ63" i="1"/>
  <c r="CA63" i="1" s="1"/>
  <c r="BW63" i="1"/>
  <c r="BX63" i="1" s="1"/>
  <c r="BT63" i="1"/>
  <c r="BU63" i="1" s="1"/>
  <c r="BQ63" i="1"/>
  <c r="BR63" i="1" s="1"/>
  <c r="BP63" i="1"/>
  <c r="BO63" i="1"/>
  <c r="BN63" i="1"/>
  <c r="BL63" i="1"/>
  <c r="BK63" i="1"/>
  <c r="BI63" i="1"/>
  <c r="BH63" i="1"/>
  <c r="BF63" i="1"/>
  <c r="BE63" i="1"/>
  <c r="BC63" i="1"/>
  <c r="BB63" i="1"/>
  <c r="AZ63" i="1"/>
  <c r="AY63" i="1"/>
  <c r="AW63" i="1"/>
  <c r="AV63" i="1"/>
  <c r="AT63" i="1"/>
  <c r="AS63" i="1"/>
  <c r="AQ63" i="1"/>
  <c r="AP63" i="1"/>
  <c r="AN63" i="1"/>
  <c r="AM63" i="1"/>
  <c r="AK63" i="1"/>
  <c r="AI63" i="1"/>
  <c r="AJ63" i="1" s="1"/>
  <c r="AG63" i="1"/>
  <c r="AH63" i="1" s="1"/>
  <c r="AD63" i="1"/>
  <c r="AE63" i="1" s="1"/>
  <c r="AA63" i="1"/>
  <c r="AB63" i="1" s="1"/>
  <c r="X63" i="1"/>
  <c r="Y63" i="1" s="1"/>
  <c r="U63" i="1"/>
  <c r="V63" i="1" s="1"/>
  <c r="R63" i="1"/>
  <c r="S63" i="1" s="1"/>
  <c r="O63" i="1"/>
  <c r="P63" i="1" s="1"/>
  <c r="L63" i="1"/>
  <c r="M63" i="1" s="1"/>
  <c r="I63" i="1"/>
  <c r="J63" i="1" s="1"/>
  <c r="F63" i="1"/>
  <c r="G63" i="1" s="1"/>
  <c r="EE62" i="1"/>
  <c r="EF62" i="1" s="1"/>
  <c r="ED62" i="1"/>
  <c r="EC62" i="1"/>
  <c r="EB62" i="1"/>
  <c r="DZ62" i="1"/>
  <c r="DY62" i="1"/>
  <c r="DW62" i="1"/>
  <c r="DV62" i="1"/>
  <c r="DT62" i="1"/>
  <c r="DS62" i="1"/>
  <c r="DQ62" i="1"/>
  <c r="DP62" i="1"/>
  <c r="DN62" i="1"/>
  <c r="DM62" i="1"/>
  <c r="DK62" i="1"/>
  <c r="DJ62" i="1"/>
  <c r="DH62" i="1"/>
  <c r="DG62" i="1"/>
  <c r="DE62" i="1"/>
  <c r="DD62" i="1"/>
  <c r="DB62" i="1"/>
  <c r="DA62" i="1"/>
  <c r="CY62" i="1"/>
  <c r="CW62" i="1"/>
  <c r="CX62" i="1" s="1"/>
  <c r="CU62" i="1"/>
  <c r="CV62" i="1" s="1"/>
  <c r="CR62" i="1"/>
  <c r="CS62" i="1" s="1"/>
  <c r="CO62" i="1"/>
  <c r="CP62" i="1" s="1"/>
  <c r="CL62" i="1"/>
  <c r="CM62" i="1" s="1"/>
  <c r="CI62" i="1"/>
  <c r="CJ62" i="1" s="1"/>
  <c r="CF62" i="1"/>
  <c r="CG62" i="1" s="1"/>
  <c r="CC62" i="1"/>
  <c r="CD62" i="1" s="1"/>
  <c r="BZ62" i="1"/>
  <c r="CA62" i="1" s="1"/>
  <c r="BW62" i="1"/>
  <c r="BX62" i="1" s="1"/>
  <c r="BT62" i="1"/>
  <c r="BU62" i="1" s="1"/>
  <c r="BQ62" i="1"/>
  <c r="BR62" i="1" s="1"/>
  <c r="BP62" i="1"/>
  <c r="BO62" i="1"/>
  <c r="BN62" i="1"/>
  <c r="BL62" i="1"/>
  <c r="BK62" i="1"/>
  <c r="BI62" i="1"/>
  <c r="BH62" i="1"/>
  <c r="BF62" i="1"/>
  <c r="BE62" i="1"/>
  <c r="BC62" i="1"/>
  <c r="BB62" i="1"/>
  <c r="AZ62" i="1"/>
  <c r="AY62" i="1"/>
  <c r="AW62" i="1"/>
  <c r="AV62" i="1"/>
  <c r="AT62" i="1"/>
  <c r="AS62" i="1"/>
  <c r="AQ62" i="1"/>
  <c r="AP62" i="1"/>
  <c r="AN62" i="1"/>
  <c r="AM62" i="1"/>
  <c r="AK62" i="1"/>
  <c r="AI62" i="1"/>
  <c r="AJ62" i="1" s="1"/>
  <c r="AG62" i="1"/>
  <c r="AH62" i="1" s="1"/>
  <c r="AD62" i="1"/>
  <c r="AE62" i="1" s="1"/>
  <c r="AA62" i="1"/>
  <c r="AB62" i="1" s="1"/>
  <c r="X62" i="1"/>
  <c r="Y62" i="1" s="1"/>
  <c r="U62" i="1"/>
  <c r="V62" i="1" s="1"/>
  <c r="R62" i="1"/>
  <c r="S62" i="1" s="1"/>
  <c r="O62" i="1"/>
  <c r="P62" i="1" s="1"/>
  <c r="L62" i="1"/>
  <c r="M62" i="1" s="1"/>
  <c r="I62" i="1"/>
  <c r="J62" i="1" s="1"/>
  <c r="F62" i="1"/>
  <c r="G62" i="1" s="1"/>
  <c r="EE61" i="1"/>
  <c r="EF61" i="1" s="1"/>
  <c r="ED61" i="1"/>
  <c r="EC61" i="1"/>
  <c r="EB61" i="1"/>
  <c r="DZ61" i="1"/>
  <c r="DY61" i="1"/>
  <c r="DW61" i="1"/>
  <c r="DV61" i="1"/>
  <c r="DT61" i="1"/>
  <c r="DS61" i="1"/>
  <c r="DQ61" i="1"/>
  <c r="DP61" i="1"/>
  <c r="DN61" i="1"/>
  <c r="DM61" i="1"/>
  <c r="DK61" i="1"/>
  <c r="DJ61" i="1"/>
  <c r="DH61" i="1"/>
  <c r="DG61" i="1"/>
  <c r="DE61" i="1"/>
  <c r="DD61" i="1"/>
  <c r="DB61" i="1"/>
  <c r="DA61" i="1"/>
  <c r="CY61" i="1"/>
  <c r="CW61" i="1"/>
  <c r="CX61" i="1" s="1"/>
  <c r="CU61" i="1"/>
  <c r="CV61" i="1" s="1"/>
  <c r="CR61" i="1"/>
  <c r="CS61" i="1" s="1"/>
  <c r="CO61" i="1"/>
  <c r="CP61" i="1" s="1"/>
  <c r="CL61" i="1"/>
  <c r="CM61" i="1" s="1"/>
  <c r="CI61" i="1"/>
  <c r="CJ61" i="1" s="1"/>
  <c r="CF61" i="1"/>
  <c r="CG61" i="1" s="1"/>
  <c r="CC61" i="1"/>
  <c r="CD61" i="1" s="1"/>
  <c r="BZ61" i="1"/>
  <c r="CA61" i="1" s="1"/>
  <c r="BW61" i="1"/>
  <c r="BX61" i="1" s="1"/>
  <c r="BT61" i="1"/>
  <c r="BU61" i="1" s="1"/>
  <c r="BQ61" i="1"/>
  <c r="BR61" i="1" s="1"/>
  <c r="BP61" i="1"/>
  <c r="BO61" i="1"/>
  <c r="BN61" i="1"/>
  <c r="BL61" i="1"/>
  <c r="BK61" i="1"/>
  <c r="BI61" i="1"/>
  <c r="BH61" i="1"/>
  <c r="BF61" i="1"/>
  <c r="BE61" i="1"/>
  <c r="BC61" i="1"/>
  <c r="BB61" i="1"/>
  <c r="AZ61" i="1"/>
  <c r="AY61" i="1"/>
  <c r="AW61" i="1"/>
  <c r="AV61" i="1"/>
  <c r="AT61" i="1"/>
  <c r="AS61" i="1"/>
  <c r="AQ61" i="1"/>
  <c r="AP61" i="1"/>
  <c r="AN61" i="1"/>
  <c r="AM61" i="1"/>
  <c r="AK61" i="1"/>
  <c r="AI61" i="1"/>
  <c r="AJ61" i="1" s="1"/>
  <c r="AG61" i="1"/>
  <c r="AH61" i="1" s="1"/>
  <c r="AD61" i="1"/>
  <c r="AE61" i="1" s="1"/>
  <c r="AA61" i="1"/>
  <c r="AB61" i="1" s="1"/>
  <c r="X61" i="1"/>
  <c r="Y61" i="1" s="1"/>
  <c r="U61" i="1"/>
  <c r="V61" i="1" s="1"/>
  <c r="R61" i="1"/>
  <c r="S61" i="1" s="1"/>
  <c r="O61" i="1"/>
  <c r="P61" i="1" s="1"/>
  <c r="L61" i="1"/>
  <c r="M61" i="1" s="1"/>
  <c r="I61" i="1"/>
  <c r="J61" i="1" s="1"/>
  <c r="F61" i="1"/>
  <c r="G61" i="1" s="1"/>
  <c r="EE60" i="1"/>
  <c r="EF60" i="1" s="1"/>
  <c r="ED60" i="1"/>
  <c r="EC60" i="1"/>
  <c r="EB60" i="1"/>
  <c r="DZ60" i="1"/>
  <c r="DY60" i="1"/>
  <c r="DW60" i="1"/>
  <c r="DV60" i="1"/>
  <c r="DT60" i="1"/>
  <c r="DS60" i="1"/>
  <c r="DQ60" i="1"/>
  <c r="DP60" i="1"/>
  <c r="DN60" i="1"/>
  <c r="DM60" i="1"/>
  <c r="DK60" i="1"/>
  <c r="DJ60" i="1"/>
  <c r="DH60" i="1"/>
  <c r="DG60" i="1"/>
  <c r="DE60" i="1"/>
  <c r="DD60" i="1"/>
  <c r="DB60" i="1"/>
  <c r="DA60" i="1"/>
  <c r="CY60" i="1"/>
  <c r="CW60" i="1"/>
  <c r="CX60" i="1" s="1"/>
  <c r="CU60" i="1"/>
  <c r="CV60" i="1" s="1"/>
  <c r="CR60" i="1"/>
  <c r="CS60" i="1" s="1"/>
  <c r="CO60" i="1"/>
  <c r="CP60" i="1" s="1"/>
  <c r="CL60" i="1"/>
  <c r="CM60" i="1" s="1"/>
  <c r="CI60" i="1"/>
  <c r="CJ60" i="1" s="1"/>
  <c r="CF60" i="1"/>
  <c r="CG60" i="1" s="1"/>
  <c r="CC60" i="1"/>
  <c r="CD60" i="1" s="1"/>
  <c r="BZ60" i="1"/>
  <c r="CA60" i="1" s="1"/>
  <c r="BW60" i="1"/>
  <c r="BX60" i="1" s="1"/>
  <c r="BT60" i="1"/>
  <c r="BU60" i="1" s="1"/>
  <c r="BQ60" i="1"/>
  <c r="BR60" i="1" s="1"/>
  <c r="BP60" i="1"/>
  <c r="BO60" i="1"/>
  <c r="BN60" i="1"/>
  <c r="BL60" i="1"/>
  <c r="BK60" i="1"/>
  <c r="BI60" i="1"/>
  <c r="BH60" i="1"/>
  <c r="BF60" i="1"/>
  <c r="BE60" i="1"/>
  <c r="BC60" i="1"/>
  <c r="BB60" i="1"/>
  <c r="AZ60" i="1"/>
  <c r="AY60" i="1"/>
  <c r="AW60" i="1"/>
  <c r="AV60" i="1"/>
  <c r="AT60" i="1"/>
  <c r="AS60" i="1"/>
  <c r="AQ60" i="1"/>
  <c r="AP60" i="1"/>
  <c r="AN60" i="1"/>
  <c r="AM60" i="1"/>
  <c r="AK60" i="1"/>
  <c r="AI60" i="1"/>
  <c r="AJ60" i="1" s="1"/>
  <c r="AG60" i="1"/>
  <c r="AH60" i="1" s="1"/>
  <c r="AD60" i="1"/>
  <c r="AE60" i="1" s="1"/>
  <c r="AA60" i="1"/>
  <c r="AB60" i="1" s="1"/>
  <c r="X60" i="1"/>
  <c r="Y60" i="1" s="1"/>
  <c r="U60" i="1"/>
  <c r="V60" i="1" s="1"/>
  <c r="R60" i="1"/>
  <c r="S60" i="1" s="1"/>
  <c r="O60" i="1"/>
  <c r="P60" i="1" s="1"/>
  <c r="L60" i="1"/>
  <c r="M60" i="1" s="1"/>
  <c r="I60" i="1"/>
  <c r="J60" i="1" s="1"/>
  <c r="F60" i="1"/>
  <c r="G60" i="1" s="1"/>
  <c r="EE59" i="1"/>
  <c r="EF59" i="1" s="1"/>
  <c r="ED59" i="1"/>
  <c r="EC59" i="1"/>
  <c r="EB59" i="1"/>
  <c r="DZ59" i="1"/>
  <c r="DY59" i="1"/>
  <c r="DW59" i="1"/>
  <c r="DV59" i="1"/>
  <c r="DT59" i="1"/>
  <c r="DS59" i="1"/>
  <c r="DQ59" i="1"/>
  <c r="DP59" i="1"/>
  <c r="DN59" i="1"/>
  <c r="DM59" i="1"/>
  <c r="DK59" i="1"/>
  <c r="DJ59" i="1"/>
  <c r="DH59" i="1"/>
  <c r="DG59" i="1"/>
  <c r="DE59" i="1"/>
  <c r="DD59" i="1"/>
  <c r="DB59" i="1"/>
  <c r="DA59" i="1"/>
  <c r="CY59" i="1"/>
  <c r="CW59" i="1"/>
  <c r="CX59" i="1" s="1"/>
  <c r="CU59" i="1"/>
  <c r="CV59" i="1" s="1"/>
  <c r="CR59" i="1"/>
  <c r="CS59" i="1" s="1"/>
  <c r="CO59" i="1"/>
  <c r="CP59" i="1" s="1"/>
  <c r="CL59" i="1"/>
  <c r="CM59" i="1" s="1"/>
  <c r="CI59" i="1"/>
  <c r="CJ59" i="1" s="1"/>
  <c r="CF59" i="1"/>
  <c r="CG59" i="1" s="1"/>
  <c r="CC59" i="1"/>
  <c r="CD59" i="1" s="1"/>
  <c r="BZ59" i="1"/>
  <c r="CA59" i="1" s="1"/>
  <c r="BW59" i="1"/>
  <c r="BX59" i="1" s="1"/>
  <c r="BT59" i="1"/>
  <c r="BU59" i="1" s="1"/>
  <c r="BQ59" i="1"/>
  <c r="BR59" i="1" s="1"/>
  <c r="BP59" i="1"/>
  <c r="BO59" i="1"/>
  <c r="BN59" i="1"/>
  <c r="BL59" i="1"/>
  <c r="BK59" i="1"/>
  <c r="BI59" i="1"/>
  <c r="BH59" i="1"/>
  <c r="BF59" i="1"/>
  <c r="BE59" i="1"/>
  <c r="BC59" i="1"/>
  <c r="BB59" i="1"/>
  <c r="AZ59" i="1"/>
  <c r="AY59" i="1"/>
  <c r="AW59" i="1"/>
  <c r="AV59" i="1"/>
  <c r="AT59" i="1"/>
  <c r="AS59" i="1"/>
  <c r="AQ59" i="1"/>
  <c r="AP59" i="1"/>
  <c r="AN59" i="1"/>
  <c r="AM59" i="1"/>
  <c r="AK59" i="1"/>
  <c r="AI59" i="1"/>
  <c r="AJ59" i="1" s="1"/>
  <c r="AG59" i="1"/>
  <c r="AH59" i="1" s="1"/>
  <c r="AD59" i="1"/>
  <c r="AE59" i="1" s="1"/>
  <c r="AA59" i="1"/>
  <c r="AB59" i="1" s="1"/>
  <c r="X59" i="1"/>
  <c r="Y59" i="1" s="1"/>
  <c r="U59" i="1"/>
  <c r="V59" i="1" s="1"/>
  <c r="R59" i="1"/>
  <c r="S59" i="1" s="1"/>
  <c r="O59" i="1"/>
  <c r="P59" i="1" s="1"/>
  <c r="L59" i="1"/>
  <c r="M59" i="1" s="1"/>
  <c r="I59" i="1"/>
  <c r="J59" i="1" s="1"/>
  <c r="F59" i="1"/>
  <c r="G59" i="1" s="1"/>
  <c r="EE58" i="1"/>
  <c r="EF58" i="1" s="1"/>
  <c r="ED58" i="1"/>
  <c r="EC58" i="1"/>
  <c r="EB58" i="1"/>
  <c r="DZ58" i="1"/>
  <c r="DY58" i="1"/>
  <c r="DW58" i="1"/>
  <c r="DV58" i="1"/>
  <c r="DT58" i="1"/>
  <c r="DS58" i="1"/>
  <c r="DQ58" i="1"/>
  <c r="DP58" i="1"/>
  <c r="DN58" i="1"/>
  <c r="DM58" i="1"/>
  <c r="DK58" i="1"/>
  <c r="DJ58" i="1"/>
  <c r="DH58" i="1"/>
  <c r="DG58" i="1"/>
  <c r="DE58" i="1"/>
  <c r="DD58" i="1"/>
  <c r="DB58" i="1"/>
  <c r="DA58" i="1"/>
  <c r="CY58" i="1"/>
  <c r="CW58" i="1"/>
  <c r="CX58" i="1" s="1"/>
  <c r="CU58" i="1"/>
  <c r="CV58" i="1" s="1"/>
  <c r="CR58" i="1"/>
  <c r="CS58" i="1" s="1"/>
  <c r="CO58" i="1"/>
  <c r="CP58" i="1" s="1"/>
  <c r="CL58" i="1"/>
  <c r="CM58" i="1" s="1"/>
  <c r="CI58" i="1"/>
  <c r="CJ58" i="1" s="1"/>
  <c r="CF58" i="1"/>
  <c r="CG58" i="1" s="1"/>
  <c r="CC58" i="1"/>
  <c r="CD58" i="1" s="1"/>
  <c r="BZ58" i="1"/>
  <c r="CA58" i="1" s="1"/>
  <c r="BW58" i="1"/>
  <c r="BX58" i="1" s="1"/>
  <c r="BT58" i="1"/>
  <c r="BU58" i="1" s="1"/>
  <c r="BQ58" i="1"/>
  <c r="BR58" i="1" s="1"/>
  <c r="BP58" i="1"/>
  <c r="BO58" i="1"/>
  <c r="BN58" i="1"/>
  <c r="BL58" i="1"/>
  <c r="BK58" i="1"/>
  <c r="BI58" i="1"/>
  <c r="BH58" i="1"/>
  <c r="BF58" i="1"/>
  <c r="BE58" i="1"/>
  <c r="BC58" i="1"/>
  <c r="BB58" i="1"/>
  <c r="AZ58" i="1"/>
  <c r="AY58" i="1"/>
  <c r="AW58" i="1"/>
  <c r="AV58" i="1"/>
  <c r="AT58" i="1"/>
  <c r="AS58" i="1"/>
  <c r="AQ58" i="1"/>
  <c r="AP58" i="1"/>
  <c r="AN58" i="1"/>
  <c r="AM58" i="1"/>
  <c r="AK58" i="1"/>
  <c r="AI58" i="1"/>
  <c r="AJ58" i="1" s="1"/>
  <c r="AG58" i="1"/>
  <c r="AH58" i="1" s="1"/>
  <c r="AD58" i="1"/>
  <c r="AE58" i="1" s="1"/>
  <c r="AA58" i="1"/>
  <c r="AB58" i="1" s="1"/>
  <c r="X58" i="1"/>
  <c r="Y58" i="1" s="1"/>
  <c r="U58" i="1"/>
  <c r="V58" i="1" s="1"/>
  <c r="R58" i="1"/>
  <c r="S58" i="1" s="1"/>
  <c r="O58" i="1"/>
  <c r="P58" i="1" s="1"/>
  <c r="L58" i="1"/>
  <c r="M58" i="1" s="1"/>
  <c r="I58" i="1"/>
  <c r="J58" i="1" s="1"/>
  <c r="F58" i="1"/>
  <c r="G58" i="1" s="1"/>
  <c r="EE57" i="1"/>
  <c r="EF57" i="1" s="1"/>
  <c r="ED57" i="1"/>
  <c r="EC57" i="1"/>
  <c r="EB57" i="1"/>
  <c r="DZ57" i="1"/>
  <c r="DY57" i="1"/>
  <c r="DW57" i="1"/>
  <c r="DV57" i="1"/>
  <c r="DT57" i="1"/>
  <c r="DS57" i="1"/>
  <c r="DQ57" i="1"/>
  <c r="DP57" i="1"/>
  <c r="DN57" i="1"/>
  <c r="DM57" i="1"/>
  <c r="DK57" i="1"/>
  <c r="DJ57" i="1"/>
  <c r="DH57" i="1"/>
  <c r="DG57" i="1"/>
  <c r="DE57" i="1"/>
  <c r="DD57" i="1"/>
  <c r="DB57" i="1"/>
  <c r="DA57" i="1"/>
  <c r="CY57" i="1"/>
  <c r="CW57" i="1"/>
  <c r="CX57" i="1" s="1"/>
  <c r="CU57" i="1"/>
  <c r="CV57" i="1" s="1"/>
  <c r="CR57" i="1"/>
  <c r="CS57" i="1" s="1"/>
  <c r="CO57" i="1"/>
  <c r="CP57" i="1" s="1"/>
  <c r="CL57" i="1"/>
  <c r="CM57" i="1" s="1"/>
  <c r="CI57" i="1"/>
  <c r="CJ57" i="1" s="1"/>
  <c r="CF57" i="1"/>
  <c r="CG57" i="1" s="1"/>
  <c r="CC57" i="1"/>
  <c r="CD57" i="1" s="1"/>
  <c r="BZ57" i="1"/>
  <c r="CA57" i="1" s="1"/>
  <c r="BW57" i="1"/>
  <c r="BX57" i="1" s="1"/>
  <c r="BT57" i="1"/>
  <c r="BU57" i="1" s="1"/>
  <c r="BQ57" i="1"/>
  <c r="BR57" i="1" s="1"/>
  <c r="BP57" i="1"/>
  <c r="BO57" i="1"/>
  <c r="BN57" i="1"/>
  <c r="BL57" i="1"/>
  <c r="BK57" i="1"/>
  <c r="BI57" i="1"/>
  <c r="BH57" i="1"/>
  <c r="BF57" i="1"/>
  <c r="BE57" i="1"/>
  <c r="BC57" i="1"/>
  <c r="BB57" i="1"/>
  <c r="AZ57" i="1"/>
  <c r="AY57" i="1"/>
  <c r="AW57" i="1"/>
  <c r="AV57" i="1"/>
  <c r="AT57" i="1"/>
  <c r="AS57" i="1"/>
  <c r="AQ57" i="1"/>
  <c r="AP57" i="1"/>
  <c r="AN57" i="1"/>
  <c r="AM57" i="1"/>
  <c r="AK57" i="1"/>
  <c r="AI57" i="1"/>
  <c r="AJ57" i="1" s="1"/>
  <c r="AG57" i="1"/>
  <c r="AH57" i="1" s="1"/>
  <c r="AD57" i="1"/>
  <c r="AE57" i="1" s="1"/>
  <c r="AA57" i="1"/>
  <c r="AB57" i="1" s="1"/>
  <c r="X57" i="1"/>
  <c r="Y57" i="1" s="1"/>
  <c r="U57" i="1"/>
  <c r="V57" i="1" s="1"/>
  <c r="R57" i="1"/>
  <c r="S57" i="1" s="1"/>
  <c r="O57" i="1"/>
  <c r="P57" i="1" s="1"/>
  <c r="L57" i="1"/>
  <c r="M57" i="1" s="1"/>
  <c r="I57" i="1"/>
  <c r="J57" i="1" s="1"/>
  <c r="F57" i="1"/>
  <c r="G57" i="1" s="1"/>
  <c r="EE56" i="1"/>
  <c r="EF56" i="1" s="1"/>
  <c r="ED56" i="1"/>
  <c r="EC56" i="1"/>
  <c r="EB56" i="1"/>
  <c r="DZ56" i="1"/>
  <c r="DY56" i="1"/>
  <c r="DW56" i="1"/>
  <c r="DV56" i="1"/>
  <c r="DT56" i="1"/>
  <c r="DS56" i="1"/>
  <c r="DQ56" i="1"/>
  <c r="DP56" i="1"/>
  <c r="DN56" i="1"/>
  <c r="DM56" i="1"/>
  <c r="DK56" i="1"/>
  <c r="DJ56" i="1"/>
  <c r="DH56" i="1"/>
  <c r="DG56" i="1"/>
  <c r="DE56" i="1"/>
  <c r="DD56" i="1"/>
  <c r="DB56" i="1"/>
  <c r="DA56" i="1"/>
  <c r="CY56" i="1"/>
  <c r="CW56" i="1"/>
  <c r="CX56" i="1" s="1"/>
  <c r="CU56" i="1"/>
  <c r="CV56" i="1" s="1"/>
  <c r="CR56" i="1"/>
  <c r="CS56" i="1" s="1"/>
  <c r="CO56" i="1"/>
  <c r="CP56" i="1" s="1"/>
  <c r="CL56" i="1"/>
  <c r="CM56" i="1" s="1"/>
  <c r="CI56" i="1"/>
  <c r="CJ56" i="1" s="1"/>
  <c r="CF56" i="1"/>
  <c r="CG56" i="1" s="1"/>
  <c r="CC56" i="1"/>
  <c r="CD56" i="1" s="1"/>
  <c r="BZ56" i="1"/>
  <c r="CA56" i="1" s="1"/>
  <c r="BW56" i="1"/>
  <c r="BX56" i="1" s="1"/>
  <c r="BT56" i="1"/>
  <c r="BU56" i="1" s="1"/>
  <c r="BQ56" i="1"/>
  <c r="BR56" i="1" s="1"/>
  <c r="BP56" i="1"/>
  <c r="BO56" i="1"/>
  <c r="BN56" i="1"/>
  <c r="BL56" i="1"/>
  <c r="BK56" i="1"/>
  <c r="BI56" i="1"/>
  <c r="BH56" i="1"/>
  <c r="BF56" i="1"/>
  <c r="BE56" i="1"/>
  <c r="BC56" i="1"/>
  <c r="BB56" i="1"/>
  <c r="AZ56" i="1"/>
  <c r="AY56" i="1"/>
  <c r="AW56" i="1"/>
  <c r="AV56" i="1"/>
  <c r="AT56" i="1"/>
  <c r="AS56" i="1"/>
  <c r="AQ56" i="1"/>
  <c r="AP56" i="1"/>
  <c r="AN56" i="1"/>
  <c r="AM56" i="1"/>
  <c r="AK56" i="1"/>
  <c r="AI56" i="1"/>
  <c r="AJ56" i="1" s="1"/>
  <c r="AG56" i="1"/>
  <c r="AH56" i="1" s="1"/>
  <c r="AD56" i="1"/>
  <c r="AE56" i="1" s="1"/>
  <c r="AA56" i="1"/>
  <c r="AB56" i="1" s="1"/>
  <c r="X56" i="1"/>
  <c r="Y56" i="1" s="1"/>
  <c r="U56" i="1"/>
  <c r="V56" i="1" s="1"/>
  <c r="R56" i="1"/>
  <c r="S56" i="1" s="1"/>
  <c r="O56" i="1"/>
  <c r="P56" i="1" s="1"/>
  <c r="L56" i="1"/>
  <c r="M56" i="1" s="1"/>
  <c r="I56" i="1"/>
  <c r="J56" i="1" s="1"/>
  <c r="F56" i="1"/>
  <c r="G56" i="1" s="1"/>
  <c r="EE55" i="1"/>
  <c r="EF55" i="1" s="1"/>
  <c r="ED55" i="1"/>
  <c r="EC55" i="1"/>
  <c r="EB55" i="1"/>
  <c r="DZ55" i="1"/>
  <c r="DY55" i="1"/>
  <c r="DW55" i="1"/>
  <c r="DV55" i="1"/>
  <c r="DT55" i="1"/>
  <c r="DS55" i="1"/>
  <c r="DQ55" i="1"/>
  <c r="DP55" i="1"/>
  <c r="DN55" i="1"/>
  <c r="DM55" i="1"/>
  <c r="DK55" i="1"/>
  <c r="DJ55" i="1"/>
  <c r="DH55" i="1"/>
  <c r="DG55" i="1"/>
  <c r="DE55" i="1"/>
  <c r="DD55" i="1"/>
  <c r="DB55" i="1"/>
  <c r="DA55" i="1"/>
  <c r="CY55" i="1"/>
  <c r="CW55" i="1"/>
  <c r="CX55" i="1" s="1"/>
  <c r="CU55" i="1"/>
  <c r="CV55" i="1" s="1"/>
  <c r="CR55" i="1"/>
  <c r="CS55" i="1" s="1"/>
  <c r="CO55" i="1"/>
  <c r="CP55" i="1" s="1"/>
  <c r="CL55" i="1"/>
  <c r="CM55" i="1" s="1"/>
  <c r="CI55" i="1"/>
  <c r="CJ55" i="1" s="1"/>
  <c r="CF55" i="1"/>
  <c r="CG55" i="1" s="1"/>
  <c r="CC55" i="1"/>
  <c r="CD55" i="1" s="1"/>
  <c r="BZ55" i="1"/>
  <c r="CA55" i="1" s="1"/>
  <c r="BW55" i="1"/>
  <c r="BX55" i="1" s="1"/>
  <c r="BT55" i="1"/>
  <c r="BU55" i="1" s="1"/>
  <c r="BQ55" i="1"/>
  <c r="BR55" i="1" s="1"/>
  <c r="BP55" i="1"/>
  <c r="BO55" i="1"/>
  <c r="BN55" i="1"/>
  <c r="BL55" i="1"/>
  <c r="BK55" i="1"/>
  <c r="BI55" i="1"/>
  <c r="BH55" i="1"/>
  <c r="BF55" i="1"/>
  <c r="BE55" i="1"/>
  <c r="BC55" i="1"/>
  <c r="BB55" i="1"/>
  <c r="AZ55" i="1"/>
  <c r="AY55" i="1"/>
  <c r="AW55" i="1"/>
  <c r="AV55" i="1"/>
  <c r="AT55" i="1"/>
  <c r="AS55" i="1"/>
  <c r="AQ55" i="1"/>
  <c r="AP55" i="1"/>
  <c r="AN55" i="1"/>
  <c r="AM55" i="1"/>
  <c r="AK55" i="1"/>
  <c r="AI55" i="1"/>
  <c r="AJ55" i="1" s="1"/>
  <c r="AG55" i="1"/>
  <c r="AH55" i="1" s="1"/>
  <c r="AD55" i="1"/>
  <c r="AE55" i="1" s="1"/>
  <c r="AA55" i="1"/>
  <c r="AB55" i="1" s="1"/>
  <c r="X55" i="1"/>
  <c r="Y55" i="1" s="1"/>
  <c r="U55" i="1"/>
  <c r="V55" i="1" s="1"/>
  <c r="R55" i="1"/>
  <c r="S55" i="1" s="1"/>
  <c r="O55" i="1"/>
  <c r="P55" i="1" s="1"/>
  <c r="L55" i="1"/>
  <c r="M55" i="1" s="1"/>
  <c r="I55" i="1"/>
  <c r="J55" i="1" s="1"/>
  <c r="F55" i="1"/>
  <c r="G55" i="1" s="1"/>
  <c r="EE54" i="1"/>
  <c r="EF54" i="1" s="1"/>
  <c r="ED54" i="1"/>
  <c r="EC54" i="1"/>
  <c r="EB54" i="1"/>
  <c r="DZ54" i="1"/>
  <c r="DY54" i="1"/>
  <c r="DW54" i="1"/>
  <c r="DV54" i="1"/>
  <c r="DT54" i="1"/>
  <c r="DS54" i="1"/>
  <c r="DQ54" i="1"/>
  <c r="DP54" i="1"/>
  <c r="DN54" i="1"/>
  <c r="DM54" i="1"/>
  <c r="DK54" i="1"/>
  <c r="DJ54" i="1"/>
  <c r="DH54" i="1"/>
  <c r="DG54" i="1"/>
  <c r="DE54" i="1"/>
  <c r="DD54" i="1"/>
  <c r="DB54" i="1"/>
  <c r="DA54" i="1"/>
  <c r="CY54" i="1"/>
  <c r="CW54" i="1"/>
  <c r="CX54" i="1" s="1"/>
  <c r="CU54" i="1"/>
  <c r="CV54" i="1" s="1"/>
  <c r="CR54" i="1"/>
  <c r="CS54" i="1" s="1"/>
  <c r="CO54" i="1"/>
  <c r="CP54" i="1" s="1"/>
  <c r="CL54" i="1"/>
  <c r="CM54" i="1" s="1"/>
  <c r="CI54" i="1"/>
  <c r="CJ54" i="1" s="1"/>
  <c r="CF54" i="1"/>
  <c r="CG54" i="1" s="1"/>
  <c r="CC54" i="1"/>
  <c r="CD54" i="1" s="1"/>
  <c r="BZ54" i="1"/>
  <c r="CA54" i="1" s="1"/>
  <c r="BW54" i="1"/>
  <c r="BX54" i="1" s="1"/>
  <c r="BT54" i="1"/>
  <c r="BU54" i="1" s="1"/>
  <c r="BQ54" i="1"/>
  <c r="BR54" i="1" s="1"/>
  <c r="BP54" i="1"/>
  <c r="BO54" i="1"/>
  <c r="BN54" i="1"/>
  <c r="BL54" i="1"/>
  <c r="BK54" i="1"/>
  <c r="BI54" i="1"/>
  <c r="BH54" i="1"/>
  <c r="BF54" i="1"/>
  <c r="BE54" i="1"/>
  <c r="BC54" i="1"/>
  <c r="BB54" i="1"/>
  <c r="AZ54" i="1"/>
  <c r="AY54" i="1"/>
  <c r="AW54" i="1"/>
  <c r="AV54" i="1"/>
  <c r="AT54" i="1"/>
  <c r="AS54" i="1"/>
  <c r="AQ54" i="1"/>
  <c r="AP54" i="1"/>
  <c r="AN54" i="1"/>
  <c r="AM54" i="1"/>
  <c r="AK54" i="1"/>
  <c r="AI54" i="1"/>
  <c r="AJ54" i="1" s="1"/>
  <c r="AG54" i="1"/>
  <c r="AH54" i="1" s="1"/>
  <c r="AD54" i="1"/>
  <c r="AE54" i="1" s="1"/>
  <c r="AA54" i="1"/>
  <c r="AB54" i="1" s="1"/>
  <c r="X54" i="1"/>
  <c r="Y54" i="1" s="1"/>
  <c r="U54" i="1"/>
  <c r="V54" i="1" s="1"/>
  <c r="R54" i="1"/>
  <c r="S54" i="1" s="1"/>
  <c r="O54" i="1"/>
  <c r="P54" i="1" s="1"/>
  <c r="L54" i="1"/>
  <c r="M54" i="1" s="1"/>
  <c r="I54" i="1"/>
  <c r="J54" i="1" s="1"/>
  <c r="F54" i="1"/>
  <c r="G54" i="1" s="1"/>
  <c r="EE53" i="1"/>
  <c r="EF53" i="1" s="1"/>
  <c r="ED53" i="1"/>
  <c r="EC53" i="1"/>
  <c r="EB53" i="1"/>
  <c r="DZ53" i="1"/>
  <c r="DY53" i="1"/>
  <c r="DW53" i="1"/>
  <c r="DV53" i="1"/>
  <c r="DT53" i="1"/>
  <c r="DS53" i="1"/>
  <c r="DQ53" i="1"/>
  <c r="DP53" i="1"/>
  <c r="DN53" i="1"/>
  <c r="DM53" i="1"/>
  <c r="DK53" i="1"/>
  <c r="DJ53" i="1"/>
  <c r="DH53" i="1"/>
  <c r="DG53" i="1"/>
  <c r="DE53" i="1"/>
  <c r="DD53" i="1"/>
  <c r="DB53" i="1"/>
  <c r="DA53" i="1"/>
  <c r="CY53" i="1"/>
  <c r="CW53" i="1"/>
  <c r="CX53" i="1" s="1"/>
  <c r="CU53" i="1"/>
  <c r="CV53" i="1" s="1"/>
  <c r="CR53" i="1"/>
  <c r="CS53" i="1" s="1"/>
  <c r="CO53" i="1"/>
  <c r="CP53" i="1" s="1"/>
  <c r="CL53" i="1"/>
  <c r="CM53" i="1" s="1"/>
  <c r="CI53" i="1"/>
  <c r="CJ53" i="1" s="1"/>
  <c r="CF53" i="1"/>
  <c r="CG53" i="1" s="1"/>
  <c r="CC53" i="1"/>
  <c r="CD53" i="1" s="1"/>
  <c r="BZ53" i="1"/>
  <c r="CA53" i="1" s="1"/>
  <c r="BW53" i="1"/>
  <c r="BX53" i="1" s="1"/>
  <c r="BT53" i="1"/>
  <c r="BU53" i="1" s="1"/>
  <c r="BQ53" i="1"/>
  <c r="BR53" i="1" s="1"/>
  <c r="BP53" i="1"/>
  <c r="BO53" i="1"/>
  <c r="BN53" i="1"/>
  <c r="BL53" i="1"/>
  <c r="BK53" i="1"/>
  <c r="BI53" i="1"/>
  <c r="BH53" i="1"/>
  <c r="BF53" i="1"/>
  <c r="BE53" i="1"/>
  <c r="BC53" i="1"/>
  <c r="BB53" i="1"/>
  <c r="AZ53" i="1"/>
  <c r="AY53" i="1"/>
  <c r="AW53" i="1"/>
  <c r="AV53" i="1"/>
  <c r="AT53" i="1"/>
  <c r="AS53" i="1"/>
  <c r="AQ53" i="1"/>
  <c r="AP53" i="1"/>
  <c r="AN53" i="1"/>
  <c r="AM53" i="1"/>
  <c r="AK53" i="1"/>
  <c r="AI53" i="1"/>
  <c r="AJ53" i="1" s="1"/>
  <c r="AG53" i="1"/>
  <c r="AH53" i="1" s="1"/>
  <c r="AD53" i="1"/>
  <c r="AE53" i="1" s="1"/>
  <c r="AA53" i="1"/>
  <c r="AB53" i="1" s="1"/>
  <c r="X53" i="1"/>
  <c r="Y53" i="1" s="1"/>
  <c r="U53" i="1"/>
  <c r="V53" i="1" s="1"/>
  <c r="R53" i="1"/>
  <c r="S53" i="1" s="1"/>
  <c r="O53" i="1"/>
  <c r="P53" i="1" s="1"/>
  <c r="L53" i="1"/>
  <c r="M53" i="1" s="1"/>
  <c r="I53" i="1"/>
  <c r="J53" i="1" s="1"/>
  <c r="F53" i="1"/>
  <c r="G53" i="1" s="1"/>
  <c r="EE52" i="1"/>
  <c r="EF52" i="1" s="1"/>
  <c r="ED52" i="1"/>
  <c r="EC52" i="1"/>
  <c r="EB52" i="1"/>
  <c r="DZ52" i="1"/>
  <c r="DY52" i="1"/>
  <c r="DW52" i="1"/>
  <c r="DV52" i="1"/>
  <c r="DT52" i="1"/>
  <c r="DS52" i="1"/>
  <c r="DQ52" i="1"/>
  <c r="DP52" i="1"/>
  <c r="DN52" i="1"/>
  <c r="DM52" i="1"/>
  <c r="DK52" i="1"/>
  <c r="DJ52" i="1"/>
  <c r="DH52" i="1"/>
  <c r="DG52" i="1"/>
  <c r="DE52" i="1"/>
  <c r="DD52" i="1"/>
  <c r="DB52" i="1"/>
  <c r="DA52" i="1"/>
  <c r="CY52" i="1"/>
  <c r="CW52" i="1"/>
  <c r="CX52" i="1" s="1"/>
  <c r="CU52" i="1"/>
  <c r="CV52" i="1" s="1"/>
  <c r="CR52" i="1"/>
  <c r="CS52" i="1" s="1"/>
  <c r="CO52" i="1"/>
  <c r="CP52" i="1" s="1"/>
  <c r="CL52" i="1"/>
  <c r="CM52" i="1" s="1"/>
  <c r="CI52" i="1"/>
  <c r="CJ52" i="1" s="1"/>
  <c r="CF52" i="1"/>
  <c r="CG52" i="1" s="1"/>
  <c r="CC52" i="1"/>
  <c r="CD52" i="1" s="1"/>
  <c r="BZ52" i="1"/>
  <c r="CA52" i="1" s="1"/>
  <c r="BW52" i="1"/>
  <c r="BX52" i="1" s="1"/>
  <c r="BT52" i="1"/>
  <c r="BU52" i="1" s="1"/>
  <c r="BQ52" i="1"/>
  <c r="BR52" i="1" s="1"/>
  <c r="BP52" i="1"/>
  <c r="BO52" i="1"/>
  <c r="BN52" i="1"/>
  <c r="BL52" i="1"/>
  <c r="BK52" i="1"/>
  <c r="BI52" i="1"/>
  <c r="BH52" i="1"/>
  <c r="BF52" i="1"/>
  <c r="BE52" i="1"/>
  <c r="BC52" i="1"/>
  <c r="BB52" i="1"/>
  <c r="AZ52" i="1"/>
  <c r="AY52" i="1"/>
  <c r="AW52" i="1"/>
  <c r="AV52" i="1"/>
  <c r="AT52" i="1"/>
  <c r="AS52" i="1"/>
  <c r="AQ52" i="1"/>
  <c r="AP52" i="1"/>
  <c r="AN52" i="1"/>
  <c r="AM52" i="1"/>
  <c r="AK52" i="1"/>
  <c r="AI52" i="1"/>
  <c r="AJ52" i="1" s="1"/>
  <c r="AG52" i="1"/>
  <c r="AH52" i="1" s="1"/>
  <c r="AD52" i="1"/>
  <c r="AE52" i="1" s="1"/>
  <c r="AA52" i="1"/>
  <c r="AB52" i="1" s="1"/>
  <c r="X52" i="1"/>
  <c r="Y52" i="1" s="1"/>
  <c r="U52" i="1"/>
  <c r="V52" i="1" s="1"/>
  <c r="R52" i="1"/>
  <c r="S52" i="1" s="1"/>
  <c r="O52" i="1"/>
  <c r="P52" i="1" s="1"/>
  <c r="L52" i="1"/>
  <c r="M52" i="1" s="1"/>
  <c r="I52" i="1"/>
  <c r="J52" i="1" s="1"/>
  <c r="F52" i="1"/>
  <c r="G52" i="1" s="1"/>
  <c r="EE51" i="1"/>
  <c r="EF51" i="1" s="1"/>
  <c r="ED51" i="1"/>
  <c r="EC51" i="1"/>
  <c r="EB51" i="1"/>
  <c r="DZ51" i="1"/>
  <c r="DY51" i="1"/>
  <c r="DW51" i="1"/>
  <c r="DV51" i="1"/>
  <c r="DT51" i="1"/>
  <c r="DS51" i="1"/>
  <c r="DQ51" i="1"/>
  <c r="DP51" i="1"/>
  <c r="DN51" i="1"/>
  <c r="DM51" i="1"/>
  <c r="DK51" i="1"/>
  <c r="DJ51" i="1"/>
  <c r="DH51" i="1"/>
  <c r="DG51" i="1"/>
  <c r="DE51" i="1"/>
  <c r="DD51" i="1"/>
  <c r="DB51" i="1"/>
  <c r="DA51" i="1"/>
  <c r="CY51" i="1"/>
  <c r="CW51" i="1"/>
  <c r="CX51" i="1" s="1"/>
  <c r="CU51" i="1"/>
  <c r="CV51" i="1" s="1"/>
  <c r="CR51" i="1"/>
  <c r="CS51" i="1" s="1"/>
  <c r="CO51" i="1"/>
  <c r="CP51" i="1" s="1"/>
  <c r="CL51" i="1"/>
  <c r="CM51" i="1" s="1"/>
  <c r="CI51" i="1"/>
  <c r="CJ51" i="1" s="1"/>
  <c r="CF51" i="1"/>
  <c r="CG51" i="1" s="1"/>
  <c r="CC51" i="1"/>
  <c r="CD51" i="1" s="1"/>
  <c r="BZ51" i="1"/>
  <c r="CA51" i="1" s="1"/>
  <c r="BW51" i="1"/>
  <c r="BX51" i="1" s="1"/>
  <c r="BT51" i="1"/>
  <c r="BU51" i="1" s="1"/>
  <c r="BQ51" i="1"/>
  <c r="BR51" i="1" s="1"/>
  <c r="BP51" i="1"/>
  <c r="BO51" i="1"/>
  <c r="BN51" i="1"/>
  <c r="BL51" i="1"/>
  <c r="BK51" i="1"/>
  <c r="BI51" i="1"/>
  <c r="BH51" i="1"/>
  <c r="BF51" i="1"/>
  <c r="BE51" i="1"/>
  <c r="BC51" i="1"/>
  <c r="BB51" i="1"/>
  <c r="AZ51" i="1"/>
  <c r="AY51" i="1"/>
  <c r="AW51" i="1"/>
  <c r="AV51" i="1"/>
  <c r="AT51" i="1"/>
  <c r="AS51" i="1"/>
  <c r="AQ51" i="1"/>
  <c r="AP51" i="1"/>
  <c r="AN51" i="1"/>
  <c r="AM51" i="1"/>
  <c r="AK51" i="1"/>
  <c r="AI51" i="1"/>
  <c r="AJ51" i="1" s="1"/>
  <c r="AG51" i="1"/>
  <c r="AH51" i="1" s="1"/>
  <c r="AD51" i="1"/>
  <c r="AE51" i="1" s="1"/>
  <c r="AA51" i="1"/>
  <c r="AB51" i="1" s="1"/>
  <c r="X51" i="1"/>
  <c r="Y51" i="1" s="1"/>
  <c r="U51" i="1"/>
  <c r="V51" i="1" s="1"/>
  <c r="R51" i="1"/>
  <c r="S51" i="1" s="1"/>
  <c r="O51" i="1"/>
  <c r="P51" i="1" s="1"/>
  <c r="L51" i="1"/>
  <c r="M51" i="1" s="1"/>
  <c r="I51" i="1"/>
  <c r="J51" i="1" s="1"/>
  <c r="F51" i="1"/>
  <c r="G51" i="1" s="1"/>
  <c r="EE50" i="1"/>
  <c r="EF50" i="1" s="1"/>
  <c r="ED50" i="1"/>
  <c r="EC50" i="1"/>
  <c r="EB50" i="1"/>
  <c r="DZ50" i="1"/>
  <c r="DY50" i="1"/>
  <c r="DW50" i="1"/>
  <c r="DV50" i="1"/>
  <c r="DT50" i="1"/>
  <c r="DS50" i="1"/>
  <c r="DQ50" i="1"/>
  <c r="DP50" i="1"/>
  <c r="DN50" i="1"/>
  <c r="DM50" i="1"/>
  <c r="DK50" i="1"/>
  <c r="DJ50" i="1"/>
  <c r="DH50" i="1"/>
  <c r="DG50" i="1"/>
  <c r="DE50" i="1"/>
  <c r="DD50" i="1"/>
  <c r="DB50" i="1"/>
  <c r="DA50" i="1"/>
  <c r="CY50" i="1"/>
  <c r="CW50" i="1"/>
  <c r="CX50" i="1" s="1"/>
  <c r="CU50" i="1"/>
  <c r="CV50" i="1" s="1"/>
  <c r="CR50" i="1"/>
  <c r="CS50" i="1" s="1"/>
  <c r="CO50" i="1"/>
  <c r="CP50" i="1" s="1"/>
  <c r="CL50" i="1"/>
  <c r="CM50" i="1" s="1"/>
  <c r="CI50" i="1"/>
  <c r="CJ50" i="1" s="1"/>
  <c r="CF50" i="1"/>
  <c r="CG50" i="1" s="1"/>
  <c r="CC50" i="1"/>
  <c r="CD50" i="1" s="1"/>
  <c r="BZ50" i="1"/>
  <c r="CA50" i="1" s="1"/>
  <c r="BW50" i="1"/>
  <c r="BX50" i="1" s="1"/>
  <c r="BT50" i="1"/>
  <c r="BU50" i="1" s="1"/>
  <c r="BQ50" i="1"/>
  <c r="BR50" i="1" s="1"/>
  <c r="BP50" i="1"/>
  <c r="BO50" i="1"/>
  <c r="BN50" i="1"/>
  <c r="BL50" i="1"/>
  <c r="BK50" i="1"/>
  <c r="BI50" i="1"/>
  <c r="BH50" i="1"/>
  <c r="BF50" i="1"/>
  <c r="BE50" i="1"/>
  <c r="BC50" i="1"/>
  <c r="BB50" i="1"/>
  <c r="AZ50" i="1"/>
  <c r="AY50" i="1"/>
  <c r="AW50" i="1"/>
  <c r="AV50" i="1"/>
  <c r="AT50" i="1"/>
  <c r="AS50" i="1"/>
  <c r="AQ50" i="1"/>
  <c r="AP50" i="1"/>
  <c r="AN50" i="1"/>
  <c r="AM50" i="1"/>
  <c r="AK50" i="1"/>
  <c r="AI50" i="1"/>
  <c r="AJ50" i="1" s="1"/>
  <c r="AG50" i="1"/>
  <c r="AH50" i="1" s="1"/>
  <c r="AD50" i="1"/>
  <c r="AE50" i="1" s="1"/>
  <c r="AA50" i="1"/>
  <c r="AB50" i="1" s="1"/>
  <c r="X50" i="1"/>
  <c r="Y50" i="1" s="1"/>
  <c r="U50" i="1"/>
  <c r="V50" i="1" s="1"/>
  <c r="R50" i="1"/>
  <c r="S50" i="1" s="1"/>
  <c r="O50" i="1"/>
  <c r="P50" i="1" s="1"/>
  <c r="L50" i="1"/>
  <c r="M50" i="1" s="1"/>
  <c r="I50" i="1"/>
  <c r="J50" i="1" s="1"/>
  <c r="F50" i="1"/>
  <c r="G50" i="1" s="1"/>
  <c r="EE49" i="1"/>
  <c r="EF49" i="1" s="1"/>
  <c r="ED49" i="1"/>
  <c r="EC49" i="1"/>
  <c r="EB49" i="1"/>
  <c r="DZ49" i="1"/>
  <c r="DY49" i="1"/>
  <c r="DW49" i="1"/>
  <c r="DV49" i="1"/>
  <c r="DT49" i="1"/>
  <c r="DS49" i="1"/>
  <c r="DQ49" i="1"/>
  <c r="DP49" i="1"/>
  <c r="DN49" i="1"/>
  <c r="DM49" i="1"/>
  <c r="DK49" i="1"/>
  <c r="DJ49" i="1"/>
  <c r="DH49" i="1"/>
  <c r="DG49" i="1"/>
  <c r="DE49" i="1"/>
  <c r="DD49" i="1"/>
  <c r="DB49" i="1"/>
  <c r="DA49" i="1"/>
  <c r="CY49" i="1"/>
  <c r="CW49" i="1"/>
  <c r="CX49" i="1" s="1"/>
  <c r="CU49" i="1"/>
  <c r="CV49" i="1" s="1"/>
  <c r="CR49" i="1"/>
  <c r="CS49" i="1" s="1"/>
  <c r="CO49" i="1"/>
  <c r="CP49" i="1" s="1"/>
  <c r="CL49" i="1"/>
  <c r="CM49" i="1" s="1"/>
  <c r="CI49" i="1"/>
  <c r="CJ49" i="1" s="1"/>
  <c r="CF49" i="1"/>
  <c r="CG49" i="1" s="1"/>
  <c r="CC49" i="1"/>
  <c r="CD49" i="1" s="1"/>
  <c r="BZ49" i="1"/>
  <c r="CA49" i="1" s="1"/>
  <c r="BW49" i="1"/>
  <c r="BX49" i="1" s="1"/>
  <c r="BT49" i="1"/>
  <c r="BU49" i="1" s="1"/>
  <c r="BQ49" i="1"/>
  <c r="BR49" i="1" s="1"/>
  <c r="BP49" i="1"/>
  <c r="BO49" i="1"/>
  <c r="BN49" i="1"/>
  <c r="BL49" i="1"/>
  <c r="BK49" i="1"/>
  <c r="BI49" i="1"/>
  <c r="BH49" i="1"/>
  <c r="BF49" i="1"/>
  <c r="BE49" i="1"/>
  <c r="BC49" i="1"/>
  <c r="BB49" i="1"/>
  <c r="AZ49" i="1"/>
  <c r="AY49" i="1"/>
  <c r="AW49" i="1"/>
  <c r="AV49" i="1"/>
  <c r="AT49" i="1"/>
  <c r="AS49" i="1"/>
  <c r="AQ49" i="1"/>
  <c r="AP49" i="1"/>
  <c r="AN49" i="1"/>
  <c r="AM49" i="1"/>
  <c r="AK49" i="1"/>
  <c r="AI49" i="1"/>
  <c r="AJ49" i="1" s="1"/>
  <c r="AG49" i="1"/>
  <c r="AH49" i="1" s="1"/>
  <c r="AD49" i="1"/>
  <c r="AE49" i="1" s="1"/>
  <c r="AA49" i="1"/>
  <c r="AB49" i="1" s="1"/>
  <c r="X49" i="1"/>
  <c r="Y49" i="1" s="1"/>
  <c r="U49" i="1"/>
  <c r="V49" i="1" s="1"/>
  <c r="R49" i="1"/>
  <c r="S49" i="1" s="1"/>
  <c r="O49" i="1"/>
  <c r="P49" i="1" s="1"/>
  <c r="L49" i="1"/>
  <c r="M49" i="1" s="1"/>
  <c r="I49" i="1"/>
  <c r="J49" i="1" s="1"/>
  <c r="F49" i="1"/>
  <c r="G49" i="1" s="1"/>
  <c r="EE48" i="1"/>
  <c r="EF48" i="1" s="1"/>
  <c r="ED48" i="1"/>
  <c r="EC48" i="1"/>
  <c r="EB48" i="1"/>
  <c r="DZ48" i="1"/>
  <c r="DY48" i="1"/>
  <c r="DW48" i="1"/>
  <c r="DV48" i="1"/>
  <c r="DT48" i="1"/>
  <c r="DS48" i="1"/>
  <c r="DQ48" i="1"/>
  <c r="DP48" i="1"/>
  <c r="DN48" i="1"/>
  <c r="DM48" i="1"/>
  <c r="DK48" i="1"/>
  <c r="DJ48" i="1"/>
  <c r="DH48" i="1"/>
  <c r="DG48" i="1"/>
  <c r="DE48" i="1"/>
  <c r="DD48" i="1"/>
  <c r="DB48" i="1"/>
  <c r="DA48" i="1"/>
  <c r="CY48" i="1"/>
  <c r="CW48" i="1"/>
  <c r="CX48" i="1" s="1"/>
  <c r="CU48" i="1"/>
  <c r="CV48" i="1" s="1"/>
  <c r="CR48" i="1"/>
  <c r="CS48" i="1" s="1"/>
  <c r="CO48" i="1"/>
  <c r="CP48" i="1" s="1"/>
  <c r="CL48" i="1"/>
  <c r="CM48" i="1" s="1"/>
  <c r="CI48" i="1"/>
  <c r="CJ48" i="1" s="1"/>
  <c r="CF48" i="1"/>
  <c r="CG48" i="1" s="1"/>
  <c r="CC48" i="1"/>
  <c r="CD48" i="1" s="1"/>
  <c r="BZ48" i="1"/>
  <c r="CA48" i="1" s="1"/>
  <c r="BW48" i="1"/>
  <c r="BX48" i="1" s="1"/>
  <c r="BT48" i="1"/>
  <c r="BU48" i="1" s="1"/>
  <c r="BQ48" i="1"/>
  <c r="BR48" i="1" s="1"/>
  <c r="BP48" i="1"/>
  <c r="BO48" i="1"/>
  <c r="BN48" i="1"/>
  <c r="BL48" i="1"/>
  <c r="BK48" i="1"/>
  <c r="BI48" i="1"/>
  <c r="BH48" i="1"/>
  <c r="BF48" i="1"/>
  <c r="BE48" i="1"/>
  <c r="BC48" i="1"/>
  <c r="BB48" i="1"/>
  <c r="AZ48" i="1"/>
  <c r="AY48" i="1"/>
  <c r="AW48" i="1"/>
  <c r="AV48" i="1"/>
  <c r="AT48" i="1"/>
  <c r="AS48" i="1"/>
  <c r="AQ48" i="1"/>
  <c r="AP48" i="1"/>
  <c r="AN48" i="1"/>
  <c r="AM48" i="1"/>
  <c r="AK48" i="1"/>
  <c r="AI48" i="1"/>
  <c r="AJ48" i="1" s="1"/>
  <c r="AG48" i="1"/>
  <c r="AH48" i="1" s="1"/>
  <c r="AD48" i="1"/>
  <c r="AE48" i="1" s="1"/>
  <c r="AA48" i="1"/>
  <c r="AB48" i="1" s="1"/>
  <c r="X48" i="1"/>
  <c r="Y48" i="1" s="1"/>
  <c r="U48" i="1"/>
  <c r="V48" i="1" s="1"/>
  <c r="R48" i="1"/>
  <c r="S48" i="1" s="1"/>
  <c r="O48" i="1"/>
  <c r="P48" i="1" s="1"/>
  <c r="L48" i="1"/>
  <c r="M48" i="1" s="1"/>
  <c r="I48" i="1"/>
  <c r="J48" i="1" s="1"/>
  <c r="F48" i="1"/>
  <c r="G48" i="1" s="1"/>
  <c r="EE47" i="1"/>
  <c r="EF47" i="1" s="1"/>
  <c r="ED47" i="1"/>
  <c r="EC47" i="1"/>
  <c r="EB47" i="1"/>
  <c r="DZ47" i="1"/>
  <c r="DY47" i="1"/>
  <c r="DW47" i="1"/>
  <c r="DV47" i="1"/>
  <c r="DT47" i="1"/>
  <c r="DS47" i="1"/>
  <c r="DQ47" i="1"/>
  <c r="DP47" i="1"/>
  <c r="DN47" i="1"/>
  <c r="DM47" i="1"/>
  <c r="DK47" i="1"/>
  <c r="DJ47" i="1"/>
  <c r="DH47" i="1"/>
  <c r="DG47" i="1"/>
  <c r="DE47" i="1"/>
  <c r="DD47" i="1"/>
  <c r="DB47" i="1"/>
  <c r="DA47" i="1"/>
  <c r="CY47" i="1"/>
  <c r="CW47" i="1"/>
  <c r="CX47" i="1" s="1"/>
  <c r="CU47" i="1"/>
  <c r="CV47" i="1" s="1"/>
  <c r="CR47" i="1"/>
  <c r="CS47" i="1" s="1"/>
  <c r="CO47" i="1"/>
  <c r="CP47" i="1" s="1"/>
  <c r="CL47" i="1"/>
  <c r="CM47" i="1" s="1"/>
  <c r="CI47" i="1"/>
  <c r="CJ47" i="1" s="1"/>
  <c r="CF47" i="1"/>
  <c r="CG47" i="1" s="1"/>
  <c r="CC47" i="1"/>
  <c r="CD47" i="1" s="1"/>
  <c r="BZ47" i="1"/>
  <c r="CA47" i="1" s="1"/>
  <c r="BW47" i="1"/>
  <c r="BX47" i="1" s="1"/>
  <c r="BT47" i="1"/>
  <c r="BU47" i="1" s="1"/>
  <c r="BQ47" i="1"/>
  <c r="BR47" i="1" s="1"/>
  <c r="BP47" i="1"/>
  <c r="BO47" i="1"/>
  <c r="BN47" i="1"/>
  <c r="BL47" i="1"/>
  <c r="BK47" i="1"/>
  <c r="BI47" i="1"/>
  <c r="BH47" i="1"/>
  <c r="BF47" i="1"/>
  <c r="BE47" i="1"/>
  <c r="BC47" i="1"/>
  <c r="BB47" i="1"/>
  <c r="AZ47" i="1"/>
  <c r="AY47" i="1"/>
  <c r="AW47" i="1"/>
  <c r="AV47" i="1"/>
  <c r="AT47" i="1"/>
  <c r="AS47" i="1"/>
  <c r="AQ47" i="1"/>
  <c r="AP47" i="1"/>
  <c r="AN47" i="1"/>
  <c r="AM47" i="1"/>
  <c r="AK47" i="1"/>
  <c r="AI47" i="1"/>
  <c r="AJ47" i="1" s="1"/>
  <c r="AG47" i="1"/>
  <c r="AH47" i="1" s="1"/>
  <c r="AD47" i="1"/>
  <c r="AE47" i="1" s="1"/>
  <c r="AA47" i="1"/>
  <c r="AB47" i="1" s="1"/>
  <c r="X47" i="1"/>
  <c r="Y47" i="1" s="1"/>
  <c r="U47" i="1"/>
  <c r="V47" i="1" s="1"/>
  <c r="R47" i="1"/>
  <c r="S47" i="1" s="1"/>
  <c r="O47" i="1"/>
  <c r="P47" i="1" s="1"/>
  <c r="L47" i="1"/>
  <c r="M47" i="1" s="1"/>
  <c r="I47" i="1"/>
  <c r="J47" i="1" s="1"/>
  <c r="F47" i="1"/>
  <c r="G47" i="1" s="1"/>
  <c r="EE46" i="1"/>
  <c r="EF46" i="1" s="1"/>
  <c r="ED46" i="1"/>
  <c r="EC46" i="1"/>
  <c r="EB46" i="1"/>
  <c r="DZ46" i="1"/>
  <c r="DY46" i="1"/>
  <c r="DW46" i="1"/>
  <c r="DV46" i="1"/>
  <c r="DT46" i="1"/>
  <c r="DS46" i="1"/>
  <c r="DQ46" i="1"/>
  <c r="DP46" i="1"/>
  <c r="DN46" i="1"/>
  <c r="DM46" i="1"/>
  <c r="DK46" i="1"/>
  <c r="DJ46" i="1"/>
  <c r="DH46" i="1"/>
  <c r="DG46" i="1"/>
  <c r="DE46" i="1"/>
  <c r="DD46" i="1"/>
  <c r="DB46" i="1"/>
  <c r="DA46" i="1"/>
  <c r="CY46" i="1"/>
  <c r="CW46" i="1"/>
  <c r="CX46" i="1" s="1"/>
  <c r="CU46" i="1"/>
  <c r="CV46" i="1" s="1"/>
  <c r="CR46" i="1"/>
  <c r="CS46" i="1" s="1"/>
  <c r="CO46" i="1"/>
  <c r="CP46" i="1" s="1"/>
  <c r="CL46" i="1"/>
  <c r="CM46" i="1" s="1"/>
  <c r="CI46" i="1"/>
  <c r="CJ46" i="1" s="1"/>
  <c r="CF46" i="1"/>
  <c r="CG46" i="1" s="1"/>
  <c r="CC46" i="1"/>
  <c r="CD46" i="1" s="1"/>
  <c r="BZ46" i="1"/>
  <c r="CA46" i="1" s="1"/>
  <c r="BW46" i="1"/>
  <c r="BX46" i="1" s="1"/>
  <c r="BT46" i="1"/>
  <c r="BU46" i="1" s="1"/>
  <c r="BQ46" i="1"/>
  <c r="BR46" i="1" s="1"/>
  <c r="BP46" i="1"/>
  <c r="BO46" i="1"/>
  <c r="BN46" i="1"/>
  <c r="BL46" i="1"/>
  <c r="BK46" i="1"/>
  <c r="BI46" i="1"/>
  <c r="BH46" i="1"/>
  <c r="BF46" i="1"/>
  <c r="BE46" i="1"/>
  <c r="BC46" i="1"/>
  <c r="BB46" i="1"/>
  <c r="AZ46" i="1"/>
  <c r="AY46" i="1"/>
  <c r="AW46" i="1"/>
  <c r="AV46" i="1"/>
  <c r="AT46" i="1"/>
  <c r="AS46" i="1"/>
  <c r="AQ46" i="1"/>
  <c r="AP46" i="1"/>
  <c r="AN46" i="1"/>
  <c r="AM46" i="1"/>
  <c r="AK46" i="1"/>
  <c r="AI46" i="1"/>
  <c r="AJ46" i="1" s="1"/>
  <c r="AG46" i="1"/>
  <c r="AH46" i="1" s="1"/>
  <c r="AD46" i="1"/>
  <c r="AE46" i="1" s="1"/>
  <c r="AA46" i="1"/>
  <c r="AB46" i="1" s="1"/>
  <c r="X46" i="1"/>
  <c r="Y46" i="1" s="1"/>
  <c r="U46" i="1"/>
  <c r="V46" i="1" s="1"/>
  <c r="R46" i="1"/>
  <c r="S46" i="1" s="1"/>
  <c r="O46" i="1"/>
  <c r="P46" i="1" s="1"/>
  <c r="L46" i="1"/>
  <c r="M46" i="1" s="1"/>
  <c r="I46" i="1"/>
  <c r="J46" i="1" s="1"/>
  <c r="F46" i="1"/>
  <c r="G46" i="1" s="1"/>
  <c r="EE45" i="1"/>
  <c r="EF45" i="1" s="1"/>
  <c r="ED45" i="1"/>
  <c r="EC45" i="1"/>
  <c r="EB45" i="1"/>
  <c r="DZ45" i="1"/>
  <c r="DY45" i="1"/>
  <c r="DW45" i="1"/>
  <c r="DV45" i="1"/>
  <c r="DT45" i="1"/>
  <c r="DS45" i="1"/>
  <c r="DQ45" i="1"/>
  <c r="DP45" i="1"/>
  <c r="DN45" i="1"/>
  <c r="DM45" i="1"/>
  <c r="DK45" i="1"/>
  <c r="DJ45" i="1"/>
  <c r="DH45" i="1"/>
  <c r="DG45" i="1"/>
  <c r="DE45" i="1"/>
  <c r="DD45" i="1"/>
  <c r="DB45" i="1"/>
  <c r="DA45" i="1"/>
  <c r="CY45" i="1"/>
  <c r="CW45" i="1"/>
  <c r="CX45" i="1" s="1"/>
  <c r="CU45" i="1"/>
  <c r="CV45" i="1" s="1"/>
  <c r="CR45" i="1"/>
  <c r="CS45" i="1" s="1"/>
  <c r="CO45" i="1"/>
  <c r="CP45" i="1" s="1"/>
  <c r="CL45" i="1"/>
  <c r="CM45" i="1" s="1"/>
  <c r="CI45" i="1"/>
  <c r="CJ45" i="1" s="1"/>
  <c r="CF45" i="1"/>
  <c r="CG45" i="1" s="1"/>
  <c r="CC45" i="1"/>
  <c r="CD45" i="1" s="1"/>
  <c r="BZ45" i="1"/>
  <c r="CA45" i="1" s="1"/>
  <c r="BW45" i="1"/>
  <c r="BX45" i="1" s="1"/>
  <c r="BT45" i="1"/>
  <c r="BU45" i="1" s="1"/>
  <c r="BQ45" i="1"/>
  <c r="BR45" i="1" s="1"/>
  <c r="BP45" i="1"/>
  <c r="BO45" i="1"/>
  <c r="BN45" i="1"/>
  <c r="BL45" i="1"/>
  <c r="BK45" i="1"/>
  <c r="BI45" i="1"/>
  <c r="BH45" i="1"/>
  <c r="BF45" i="1"/>
  <c r="BE45" i="1"/>
  <c r="BC45" i="1"/>
  <c r="BB45" i="1"/>
  <c r="AZ45" i="1"/>
  <c r="AY45" i="1"/>
  <c r="AW45" i="1"/>
  <c r="AV45" i="1"/>
  <c r="AT45" i="1"/>
  <c r="AS45" i="1"/>
  <c r="AQ45" i="1"/>
  <c r="AP45" i="1"/>
  <c r="AN45" i="1"/>
  <c r="AM45" i="1"/>
  <c r="AK45" i="1"/>
  <c r="AI45" i="1"/>
  <c r="AJ45" i="1" s="1"/>
  <c r="AG45" i="1"/>
  <c r="AH45" i="1" s="1"/>
  <c r="AD45" i="1"/>
  <c r="AE45" i="1" s="1"/>
  <c r="AA45" i="1"/>
  <c r="AB45" i="1" s="1"/>
  <c r="X45" i="1"/>
  <c r="Y45" i="1" s="1"/>
  <c r="U45" i="1"/>
  <c r="V45" i="1" s="1"/>
  <c r="R45" i="1"/>
  <c r="S45" i="1" s="1"/>
  <c r="O45" i="1"/>
  <c r="P45" i="1" s="1"/>
  <c r="L45" i="1"/>
  <c r="M45" i="1" s="1"/>
  <c r="I45" i="1"/>
  <c r="J45" i="1" s="1"/>
  <c r="F45" i="1"/>
  <c r="G45" i="1" s="1"/>
  <c r="EE44" i="1"/>
  <c r="EF44" i="1" s="1"/>
  <c r="ED44" i="1"/>
  <c r="EC44" i="1"/>
  <c r="EB44" i="1"/>
  <c r="DZ44" i="1"/>
  <c r="DY44" i="1"/>
  <c r="DW44" i="1"/>
  <c r="DV44" i="1"/>
  <c r="DT44" i="1"/>
  <c r="DS44" i="1"/>
  <c r="DQ44" i="1"/>
  <c r="DP44" i="1"/>
  <c r="DN44" i="1"/>
  <c r="DM44" i="1"/>
  <c r="DK44" i="1"/>
  <c r="DJ44" i="1"/>
  <c r="DH44" i="1"/>
  <c r="DG44" i="1"/>
  <c r="DE44" i="1"/>
  <c r="DD44" i="1"/>
  <c r="DB44" i="1"/>
  <c r="DA44" i="1"/>
  <c r="CY44" i="1"/>
  <c r="CW44" i="1"/>
  <c r="CX44" i="1" s="1"/>
  <c r="CU44" i="1"/>
  <c r="CV44" i="1" s="1"/>
  <c r="CR44" i="1"/>
  <c r="CS44" i="1" s="1"/>
  <c r="CO44" i="1"/>
  <c r="CP44" i="1" s="1"/>
  <c r="CL44" i="1"/>
  <c r="CM44" i="1" s="1"/>
  <c r="CI44" i="1"/>
  <c r="CJ44" i="1" s="1"/>
  <c r="CF44" i="1"/>
  <c r="CG44" i="1" s="1"/>
  <c r="CC44" i="1"/>
  <c r="CD44" i="1" s="1"/>
  <c r="BZ44" i="1"/>
  <c r="CA44" i="1" s="1"/>
  <c r="BW44" i="1"/>
  <c r="BX44" i="1" s="1"/>
  <c r="BT44" i="1"/>
  <c r="BU44" i="1" s="1"/>
  <c r="BQ44" i="1"/>
  <c r="BR44" i="1" s="1"/>
  <c r="BP44" i="1"/>
  <c r="BO44" i="1"/>
  <c r="BN44" i="1"/>
  <c r="BL44" i="1"/>
  <c r="BK44" i="1"/>
  <c r="BI44" i="1"/>
  <c r="BH44" i="1"/>
  <c r="BF44" i="1"/>
  <c r="BE44" i="1"/>
  <c r="BC44" i="1"/>
  <c r="BB44" i="1"/>
  <c r="AZ44" i="1"/>
  <c r="AY44" i="1"/>
  <c r="AW44" i="1"/>
  <c r="AV44" i="1"/>
  <c r="AT44" i="1"/>
  <c r="AS44" i="1"/>
  <c r="AQ44" i="1"/>
  <c r="AP44" i="1"/>
  <c r="AN44" i="1"/>
  <c r="AM44" i="1"/>
  <c r="AK44" i="1"/>
  <c r="AI44" i="1"/>
  <c r="AJ44" i="1" s="1"/>
  <c r="AG44" i="1"/>
  <c r="AH44" i="1" s="1"/>
  <c r="AD44" i="1"/>
  <c r="AE44" i="1" s="1"/>
  <c r="AA44" i="1"/>
  <c r="AB44" i="1" s="1"/>
  <c r="X44" i="1"/>
  <c r="Y44" i="1" s="1"/>
  <c r="U44" i="1"/>
  <c r="V44" i="1" s="1"/>
  <c r="R44" i="1"/>
  <c r="S44" i="1" s="1"/>
  <c r="O44" i="1"/>
  <c r="P44" i="1" s="1"/>
  <c r="L44" i="1"/>
  <c r="M44" i="1" s="1"/>
  <c r="I44" i="1"/>
  <c r="J44" i="1" s="1"/>
  <c r="F44" i="1"/>
  <c r="G44" i="1" s="1"/>
  <c r="EE43" i="1"/>
  <c r="EF43" i="1" s="1"/>
  <c r="ED43" i="1"/>
  <c r="EC43" i="1"/>
  <c r="EB43" i="1"/>
  <c r="DZ43" i="1"/>
  <c r="DY43" i="1"/>
  <c r="DW43" i="1"/>
  <c r="DV43" i="1"/>
  <c r="DT43" i="1"/>
  <c r="DS43" i="1"/>
  <c r="DQ43" i="1"/>
  <c r="DP43" i="1"/>
  <c r="DN43" i="1"/>
  <c r="DM43" i="1"/>
  <c r="DK43" i="1"/>
  <c r="DJ43" i="1"/>
  <c r="DH43" i="1"/>
  <c r="DG43" i="1"/>
  <c r="DE43" i="1"/>
  <c r="DD43" i="1"/>
  <c r="DB43" i="1"/>
  <c r="DA43" i="1"/>
  <c r="CY43" i="1"/>
  <c r="CW43" i="1"/>
  <c r="CX43" i="1" s="1"/>
  <c r="CU43" i="1"/>
  <c r="CV43" i="1" s="1"/>
  <c r="CR43" i="1"/>
  <c r="CS43" i="1" s="1"/>
  <c r="CO43" i="1"/>
  <c r="CP43" i="1" s="1"/>
  <c r="CL43" i="1"/>
  <c r="CM43" i="1" s="1"/>
  <c r="CI43" i="1"/>
  <c r="CJ43" i="1" s="1"/>
  <c r="CF43" i="1"/>
  <c r="CG43" i="1" s="1"/>
  <c r="CC43" i="1"/>
  <c r="CD43" i="1" s="1"/>
  <c r="BZ43" i="1"/>
  <c r="CA43" i="1" s="1"/>
  <c r="BW43" i="1"/>
  <c r="BX43" i="1" s="1"/>
  <c r="BT43" i="1"/>
  <c r="BU43" i="1" s="1"/>
  <c r="BQ43" i="1"/>
  <c r="BR43" i="1" s="1"/>
  <c r="BP43" i="1"/>
  <c r="BO43" i="1"/>
  <c r="BN43" i="1"/>
  <c r="BL43" i="1"/>
  <c r="BK43" i="1"/>
  <c r="BI43" i="1"/>
  <c r="BH43" i="1"/>
  <c r="BF43" i="1"/>
  <c r="BE43" i="1"/>
  <c r="BC43" i="1"/>
  <c r="BB43" i="1"/>
  <c r="AZ43" i="1"/>
  <c r="AY43" i="1"/>
  <c r="AW43" i="1"/>
  <c r="AV43" i="1"/>
  <c r="AT43" i="1"/>
  <c r="AS43" i="1"/>
  <c r="AQ43" i="1"/>
  <c r="AP43" i="1"/>
  <c r="AN43" i="1"/>
  <c r="AM43" i="1"/>
  <c r="AK43" i="1"/>
  <c r="AI43" i="1"/>
  <c r="AJ43" i="1" s="1"/>
  <c r="AG43" i="1"/>
  <c r="AH43" i="1" s="1"/>
  <c r="AD43" i="1"/>
  <c r="AE43" i="1" s="1"/>
  <c r="AA43" i="1"/>
  <c r="AB43" i="1" s="1"/>
  <c r="X43" i="1"/>
  <c r="Y43" i="1" s="1"/>
  <c r="U43" i="1"/>
  <c r="V43" i="1" s="1"/>
  <c r="R43" i="1"/>
  <c r="S43" i="1" s="1"/>
  <c r="O43" i="1"/>
  <c r="P43" i="1" s="1"/>
  <c r="L43" i="1"/>
  <c r="M43" i="1" s="1"/>
  <c r="I43" i="1"/>
  <c r="J43" i="1" s="1"/>
  <c r="F43" i="1"/>
  <c r="G43" i="1" s="1"/>
  <c r="EE42" i="1"/>
  <c r="EF42" i="1" s="1"/>
  <c r="ED42" i="1"/>
  <c r="EC42" i="1"/>
  <c r="EB42" i="1"/>
  <c r="DZ42" i="1"/>
  <c r="DY42" i="1"/>
  <c r="DW42" i="1"/>
  <c r="DV42" i="1"/>
  <c r="DT42" i="1"/>
  <c r="DS42" i="1"/>
  <c r="DQ42" i="1"/>
  <c r="DP42" i="1"/>
  <c r="DN42" i="1"/>
  <c r="DM42" i="1"/>
  <c r="DK42" i="1"/>
  <c r="DJ42" i="1"/>
  <c r="DH42" i="1"/>
  <c r="DG42" i="1"/>
  <c r="DE42" i="1"/>
  <c r="DD42" i="1"/>
  <c r="DB42" i="1"/>
  <c r="DA42" i="1"/>
  <c r="CY42" i="1"/>
  <c r="CW42" i="1"/>
  <c r="CX42" i="1" s="1"/>
  <c r="CU42" i="1"/>
  <c r="CV42" i="1" s="1"/>
  <c r="CR42" i="1"/>
  <c r="CS42" i="1" s="1"/>
  <c r="CO42" i="1"/>
  <c r="CP42" i="1" s="1"/>
  <c r="CL42" i="1"/>
  <c r="CM42" i="1" s="1"/>
  <c r="CI42" i="1"/>
  <c r="CJ42" i="1" s="1"/>
  <c r="CF42" i="1"/>
  <c r="CG42" i="1" s="1"/>
  <c r="CC42" i="1"/>
  <c r="CD42" i="1" s="1"/>
  <c r="BZ42" i="1"/>
  <c r="CA42" i="1" s="1"/>
  <c r="BW42" i="1"/>
  <c r="BX42" i="1" s="1"/>
  <c r="BT42" i="1"/>
  <c r="BU42" i="1" s="1"/>
  <c r="BQ42" i="1"/>
  <c r="BR42" i="1" s="1"/>
  <c r="BP42" i="1"/>
  <c r="BO42" i="1"/>
  <c r="BN42" i="1"/>
  <c r="BL42" i="1"/>
  <c r="BK42" i="1"/>
  <c r="BI42" i="1"/>
  <c r="BH42" i="1"/>
  <c r="BF42" i="1"/>
  <c r="BE42" i="1"/>
  <c r="BC42" i="1"/>
  <c r="BB42" i="1"/>
  <c r="AZ42" i="1"/>
  <c r="AY42" i="1"/>
  <c r="AW42" i="1"/>
  <c r="AV42" i="1"/>
  <c r="AT42" i="1"/>
  <c r="AS42" i="1"/>
  <c r="AQ42" i="1"/>
  <c r="AP42" i="1"/>
  <c r="AN42" i="1"/>
  <c r="AM42" i="1"/>
  <c r="AK42" i="1"/>
  <c r="AI42" i="1"/>
  <c r="AJ42" i="1" s="1"/>
  <c r="AG42" i="1"/>
  <c r="AH42" i="1" s="1"/>
  <c r="AD42" i="1"/>
  <c r="AE42" i="1" s="1"/>
  <c r="AA42" i="1"/>
  <c r="AB42" i="1" s="1"/>
  <c r="X42" i="1"/>
  <c r="Y42" i="1" s="1"/>
  <c r="U42" i="1"/>
  <c r="V42" i="1" s="1"/>
  <c r="R42" i="1"/>
  <c r="S42" i="1" s="1"/>
  <c r="O42" i="1"/>
  <c r="P42" i="1" s="1"/>
  <c r="L42" i="1"/>
  <c r="M42" i="1" s="1"/>
  <c r="I42" i="1"/>
  <c r="J42" i="1" s="1"/>
  <c r="F42" i="1"/>
  <c r="G42" i="1" s="1"/>
  <c r="EE41" i="1"/>
  <c r="EF41" i="1" s="1"/>
  <c r="ED41" i="1"/>
  <c r="EC41" i="1"/>
  <c r="EB41" i="1"/>
  <c r="DZ41" i="1"/>
  <c r="DY41" i="1"/>
  <c r="DW41" i="1"/>
  <c r="DV41" i="1"/>
  <c r="DT41" i="1"/>
  <c r="DS41" i="1"/>
  <c r="DQ41" i="1"/>
  <c r="DP41" i="1"/>
  <c r="DN41" i="1"/>
  <c r="DM41" i="1"/>
  <c r="DK41" i="1"/>
  <c r="DJ41" i="1"/>
  <c r="DH41" i="1"/>
  <c r="DG41" i="1"/>
  <c r="DE41" i="1"/>
  <c r="DD41" i="1"/>
  <c r="DB41" i="1"/>
  <c r="DA41" i="1"/>
  <c r="CY41" i="1"/>
  <c r="CW41" i="1"/>
  <c r="CX41" i="1" s="1"/>
  <c r="CU41" i="1"/>
  <c r="CV41" i="1" s="1"/>
  <c r="CR41" i="1"/>
  <c r="CS41" i="1" s="1"/>
  <c r="CO41" i="1"/>
  <c r="CP41" i="1" s="1"/>
  <c r="CL41" i="1"/>
  <c r="CM41" i="1" s="1"/>
  <c r="CI41" i="1"/>
  <c r="CJ41" i="1" s="1"/>
  <c r="CF41" i="1"/>
  <c r="CG41" i="1" s="1"/>
  <c r="CC41" i="1"/>
  <c r="CD41" i="1" s="1"/>
  <c r="BZ41" i="1"/>
  <c r="CA41" i="1" s="1"/>
  <c r="BW41" i="1"/>
  <c r="BX41" i="1" s="1"/>
  <c r="BT41" i="1"/>
  <c r="BU41" i="1" s="1"/>
  <c r="BQ41" i="1"/>
  <c r="BR41" i="1" s="1"/>
  <c r="BP41" i="1"/>
  <c r="BO41" i="1"/>
  <c r="BN41" i="1"/>
  <c r="BL41" i="1"/>
  <c r="BK41" i="1"/>
  <c r="BI41" i="1"/>
  <c r="BH41" i="1"/>
  <c r="BF41" i="1"/>
  <c r="BE41" i="1"/>
  <c r="BC41" i="1"/>
  <c r="BB41" i="1"/>
  <c r="AZ41" i="1"/>
  <c r="AY41" i="1"/>
  <c r="AW41" i="1"/>
  <c r="AV41" i="1"/>
  <c r="AT41" i="1"/>
  <c r="AS41" i="1"/>
  <c r="AQ41" i="1"/>
  <c r="AP41" i="1"/>
  <c r="AN41" i="1"/>
  <c r="AM41" i="1"/>
  <c r="AK41" i="1"/>
  <c r="AI41" i="1"/>
  <c r="AJ41" i="1" s="1"/>
  <c r="AG41" i="1"/>
  <c r="AH41" i="1" s="1"/>
  <c r="AD41" i="1"/>
  <c r="AE41" i="1" s="1"/>
  <c r="AA41" i="1"/>
  <c r="AB41" i="1" s="1"/>
  <c r="X41" i="1"/>
  <c r="Y41" i="1" s="1"/>
  <c r="U41" i="1"/>
  <c r="V41" i="1" s="1"/>
  <c r="R41" i="1"/>
  <c r="S41" i="1" s="1"/>
  <c r="O41" i="1"/>
  <c r="P41" i="1" s="1"/>
  <c r="L41" i="1"/>
  <c r="M41" i="1" s="1"/>
  <c r="I41" i="1"/>
  <c r="J41" i="1" s="1"/>
  <c r="F41" i="1"/>
  <c r="G41" i="1" s="1"/>
  <c r="EE40" i="1"/>
  <c r="EF40" i="1" s="1"/>
  <c r="ED40" i="1"/>
  <c r="EC40" i="1"/>
  <c r="EB40" i="1"/>
  <c r="DZ40" i="1"/>
  <c r="DY40" i="1"/>
  <c r="DW40" i="1"/>
  <c r="DV40" i="1"/>
  <c r="DT40" i="1"/>
  <c r="DS40" i="1"/>
  <c r="DQ40" i="1"/>
  <c r="DP40" i="1"/>
  <c r="DN40" i="1"/>
  <c r="DM40" i="1"/>
  <c r="DK40" i="1"/>
  <c r="DJ40" i="1"/>
  <c r="DH40" i="1"/>
  <c r="DG40" i="1"/>
  <c r="DE40" i="1"/>
  <c r="DD40" i="1"/>
  <c r="DB40" i="1"/>
  <c r="DA40" i="1"/>
  <c r="CY40" i="1"/>
  <c r="CW40" i="1"/>
  <c r="CX40" i="1" s="1"/>
  <c r="CU40" i="1"/>
  <c r="CV40" i="1" s="1"/>
  <c r="CR40" i="1"/>
  <c r="CS40" i="1" s="1"/>
  <c r="CO40" i="1"/>
  <c r="CP40" i="1" s="1"/>
  <c r="CL40" i="1"/>
  <c r="CM40" i="1" s="1"/>
  <c r="CI40" i="1"/>
  <c r="CJ40" i="1" s="1"/>
  <c r="CF40" i="1"/>
  <c r="CG40" i="1" s="1"/>
  <c r="CC40" i="1"/>
  <c r="CD40" i="1" s="1"/>
  <c r="BZ40" i="1"/>
  <c r="CA40" i="1" s="1"/>
  <c r="BW40" i="1"/>
  <c r="BX40" i="1" s="1"/>
  <c r="BT40" i="1"/>
  <c r="BU40" i="1" s="1"/>
  <c r="BQ40" i="1"/>
  <c r="BR40" i="1" s="1"/>
  <c r="BP40" i="1"/>
  <c r="BO40" i="1"/>
  <c r="BN40" i="1"/>
  <c r="BL40" i="1"/>
  <c r="BK40" i="1"/>
  <c r="BI40" i="1"/>
  <c r="BH40" i="1"/>
  <c r="BF40" i="1"/>
  <c r="BE40" i="1"/>
  <c r="BC40" i="1"/>
  <c r="BB40" i="1"/>
  <c r="AZ40" i="1"/>
  <c r="AY40" i="1"/>
  <c r="AW40" i="1"/>
  <c r="AV40" i="1"/>
  <c r="AT40" i="1"/>
  <c r="AS40" i="1"/>
  <c r="AQ40" i="1"/>
  <c r="AP40" i="1"/>
  <c r="AN40" i="1"/>
  <c r="AM40" i="1"/>
  <c r="AK40" i="1"/>
  <c r="AI40" i="1"/>
  <c r="AJ40" i="1" s="1"/>
  <c r="AG40" i="1"/>
  <c r="AH40" i="1" s="1"/>
  <c r="AD40" i="1"/>
  <c r="AE40" i="1" s="1"/>
  <c r="AA40" i="1"/>
  <c r="AB40" i="1" s="1"/>
  <c r="X40" i="1"/>
  <c r="Y40" i="1" s="1"/>
  <c r="U40" i="1"/>
  <c r="V40" i="1" s="1"/>
  <c r="R40" i="1"/>
  <c r="S40" i="1" s="1"/>
  <c r="O40" i="1"/>
  <c r="P40" i="1" s="1"/>
  <c r="L40" i="1"/>
  <c r="M40" i="1" s="1"/>
  <c r="I40" i="1"/>
  <c r="J40" i="1" s="1"/>
  <c r="F40" i="1"/>
  <c r="G40" i="1" s="1"/>
  <c r="EE39" i="1"/>
  <c r="EF39" i="1" s="1"/>
  <c r="ED39" i="1"/>
  <c r="EC39" i="1"/>
  <c r="EB39" i="1"/>
  <c r="DZ39" i="1"/>
  <c r="DY39" i="1"/>
  <c r="DW39" i="1"/>
  <c r="DV39" i="1"/>
  <c r="DT39" i="1"/>
  <c r="DS39" i="1"/>
  <c r="DQ39" i="1"/>
  <c r="DP39" i="1"/>
  <c r="DN39" i="1"/>
  <c r="DM39" i="1"/>
  <c r="DK39" i="1"/>
  <c r="DJ39" i="1"/>
  <c r="DH39" i="1"/>
  <c r="DG39" i="1"/>
  <c r="DE39" i="1"/>
  <c r="DD39" i="1"/>
  <c r="DB39" i="1"/>
  <c r="DA39" i="1"/>
  <c r="CY39" i="1"/>
  <c r="CW39" i="1"/>
  <c r="CX39" i="1" s="1"/>
  <c r="CU39" i="1"/>
  <c r="CV39" i="1" s="1"/>
  <c r="CR39" i="1"/>
  <c r="CS39" i="1" s="1"/>
  <c r="CO39" i="1"/>
  <c r="CP39" i="1" s="1"/>
  <c r="CL39" i="1"/>
  <c r="CM39" i="1" s="1"/>
  <c r="CI39" i="1"/>
  <c r="CJ39" i="1" s="1"/>
  <c r="CF39" i="1"/>
  <c r="CG39" i="1" s="1"/>
  <c r="CC39" i="1"/>
  <c r="CD39" i="1" s="1"/>
  <c r="BZ39" i="1"/>
  <c r="CA39" i="1" s="1"/>
  <c r="BW39" i="1"/>
  <c r="BX39" i="1" s="1"/>
  <c r="BT39" i="1"/>
  <c r="BU39" i="1" s="1"/>
  <c r="BQ39" i="1"/>
  <c r="BR39" i="1" s="1"/>
  <c r="BP39" i="1"/>
  <c r="BO39" i="1"/>
  <c r="BN39" i="1"/>
  <c r="BL39" i="1"/>
  <c r="BK39" i="1"/>
  <c r="BI39" i="1"/>
  <c r="BH39" i="1"/>
  <c r="BF39" i="1"/>
  <c r="BE39" i="1"/>
  <c r="BC39" i="1"/>
  <c r="BB39" i="1"/>
  <c r="AZ39" i="1"/>
  <c r="AY39" i="1"/>
  <c r="AW39" i="1"/>
  <c r="AV39" i="1"/>
  <c r="AT39" i="1"/>
  <c r="AS39" i="1"/>
  <c r="AQ39" i="1"/>
  <c r="AP39" i="1"/>
  <c r="AN39" i="1"/>
  <c r="AM39" i="1"/>
  <c r="AK39" i="1"/>
  <c r="AI39" i="1"/>
  <c r="AJ39" i="1" s="1"/>
  <c r="AG39" i="1"/>
  <c r="AH39" i="1" s="1"/>
  <c r="AD39" i="1"/>
  <c r="AE39" i="1" s="1"/>
  <c r="AA39" i="1"/>
  <c r="AB39" i="1" s="1"/>
  <c r="X39" i="1"/>
  <c r="Y39" i="1" s="1"/>
  <c r="U39" i="1"/>
  <c r="V39" i="1" s="1"/>
  <c r="R39" i="1"/>
  <c r="S39" i="1" s="1"/>
  <c r="O39" i="1"/>
  <c r="P39" i="1" s="1"/>
  <c r="L39" i="1"/>
  <c r="M39" i="1" s="1"/>
  <c r="I39" i="1"/>
  <c r="J39" i="1" s="1"/>
  <c r="F39" i="1"/>
  <c r="G39" i="1" s="1"/>
  <c r="EE38" i="1"/>
  <c r="EF38" i="1" s="1"/>
  <c r="ED38" i="1"/>
  <c r="EC38" i="1"/>
  <c r="EB38" i="1"/>
  <c r="DZ38" i="1"/>
  <c r="DY38" i="1"/>
  <c r="DW38" i="1"/>
  <c r="DV38" i="1"/>
  <c r="DT38" i="1"/>
  <c r="DS38" i="1"/>
  <c r="DQ38" i="1"/>
  <c r="DP38" i="1"/>
  <c r="DN38" i="1"/>
  <c r="DM38" i="1"/>
  <c r="DK38" i="1"/>
  <c r="DJ38" i="1"/>
  <c r="DH38" i="1"/>
  <c r="DG38" i="1"/>
  <c r="DE38" i="1"/>
  <c r="DD38" i="1"/>
  <c r="DB38" i="1"/>
  <c r="DA38" i="1"/>
  <c r="CY38" i="1"/>
  <c r="CW38" i="1"/>
  <c r="CX38" i="1" s="1"/>
  <c r="CU38" i="1"/>
  <c r="CV38" i="1" s="1"/>
  <c r="CR38" i="1"/>
  <c r="CS38" i="1" s="1"/>
  <c r="CO38" i="1"/>
  <c r="CP38" i="1" s="1"/>
  <c r="CL38" i="1"/>
  <c r="CM38" i="1" s="1"/>
  <c r="CI38" i="1"/>
  <c r="CJ38" i="1" s="1"/>
  <c r="CF38" i="1"/>
  <c r="CG38" i="1" s="1"/>
  <c r="CC38" i="1"/>
  <c r="CD38" i="1" s="1"/>
  <c r="BZ38" i="1"/>
  <c r="CA38" i="1" s="1"/>
  <c r="BW38" i="1"/>
  <c r="BX38" i="1" s="1"/>
  <c r="BT38" i="1"/>
  <c r="BU38" i="1" s="1"/>
  <c r="BQ38" i="1"/>
  <c r="BR38" i="1" s="1"/>
  <c r="BP38" i="1"/>
  <c r="BO38" i="1"/>
  <c r="BN38" i="1"/>
  <c r="BL38" i="1"/>
  <c r="BK38" i="1"/>
  <c r="BI38" i="1"/>
  <c r="BH38" i="1"/>
  <c r="BF38" i="1"/>
  <c r="BE38" i="1"/>
  <c r="BC38" i="1"/>
  <c r="BB38" i="1"/>
  <c r="AZ38" i="1"/>
  <c r="AY38" i="1"/>
  <c r="AW38" i="1"/>
  <c r="AV38" i="1"/>
  <c r="AT38" i="1"/>
  <c r="AS38" i="1"/>
  <c r="AQ38" i="1"/>
  <c r="AP38" i="1"/>
  <c r="AN38" i="1"/>
  <c r="AM38" i="1"/>
  <c r="AK38" i="1"/>
  <c r="AI38" i="1"/>
  <c r="AJ38" i="1" s="1"/>
  <c r="AG38" i="1"/>
  <c r="AH38" i="1" s="1"/>
  <c r="AD38" i="1"/>
  <c r="AE38" i="1" s="1"/>
  <c r="AA38" i="1"/>
  <c r="AB38" i="1" s="1"/>
  <c r="X38" i="1"/>
  <c r="Y38" i="1" s="1"/>
  <c r="U38" i="1"/>
  <c r="V38" i="1" s="1"/>
  <c r="R38" i="1"/>
  <c r="S38" i="1" s="1"/>
  <c r="O38" i="1"/>
  <c r="P38" i="1" s="1"/>
  <c r="L38" i="1"/>
  <c r="M38" i="1" s="1"/>
  <c r="I38" i="1"/>
  <c r="J38" i="1" s="1"/>
  <c r="F38" i="1"/>
  <c r="G38" i="1" s="1"/>
  <c r="EE37" i="1"/>
  <c r="EF37" i="1" s="1"/>
  <c r="ED37" i="1"/>
  <c r="EC37" i="1"/>
  <c r="EB37" i="1"/>
  <c r="DZ37" i="1"/>
  <c r="DY37" i="1"/>
  <c r="DW37" i="1"/>
  <c r="DV37" i="1"/>
  <c r="DT37" i="1"/>
  <c r="DS37" i="1"/>
  <c r="DQ37" i="1"/>
  <c r="DP37" i="1"/>
  <c r="DN37" i="1"/>
  <c r="DM37" i="1"/>
  <c r="DK37" i="1"/>
  <c r="DJ37" i="1"/>
  <c r="DH37" i="1"/>
  <c r="DG37" i="1"/>
  <c r="DE37" i="1"/>
  <c r="DD37" i="1"/>
  <c r="DB37" i="1"/>
  <c r="DA37" i="1"/>
  <c r="CY37" i="1"/>
  <c r="CW37" i="1"/>
  <c r="CX37" i="1" s="1"/>
  <c r="CU37" i="1"/>
  <c r="CV37" i="1" s="1"/>
  <c r="CR37" i="1"/>
  <c r="CS37" i="1" s="1"/>
  <c r="CO37" i="1"/>
  <c r="CP37" i="1" s="1"/>
  <c r="CL37" i="1"/>
  <c r="CM37" i="1" s="1"/>
  <c r="CI37" i="1"/>
  <c r="CJ37" i="1" s="1"/>
  <c r="CF37" i="1"/>
  <c r="CG37" i="1" s="1"/>
  <c r="CC37" i="1"/>
  <c r="CD37" i="1" s="1"/>
  <c r="BZ37" i="1"/>
  <c r="CA37" i="1" s="1"/>
  <c r="BW37" i="1"/>
  <c r="BX37" i="1" s="1"/>
  <c r="BT37" i="1"/>
  <c r="BU37" i="1" s="1"/>
  <c r="BQ37" i="1"/>
  <c r="BR37" i="1" s="1"/>
  <c r="BP37" i="1"/>
  <c r="BO37" i="1"/>
  <c r="BN37" i="1"/>
  <c r="BL37" i="1"/>
  <c r="BK37" i="1"/>
  <c r="BI37" i="1"/>
  <c r="BH37" i="1"/>
  <c r="BF37" i="1"/>
  <c r="BE37" i="1"/>
  <c r="BC37" i="1"/>
  <c r="BB37" i="1"/>
  <c r="AZ37" i="1"/>
  <c r="AY37" i="1"/>
  <c r="AW37" i="1"/>
  <c r="AV37" i="1"/>
  <c r="AT37" i="1"/>
  <c r="AS37" i="1"/>
  <c r="AQ37" i="1"/>
  <c r="AP37" i="1"/>
  <c r="AN37" i="1"/>
  <c r="AM37" i="1"/>
  <c r="AK37" i="1"/>
  <c r="AI37" i="1"/>
  <c r="AJ37" i="1" s="1"/>
  <c r="AG37" i="1"/>
  <c r="AH37" i="1" s="1"/>
  <c r="AD37" i="1"/>
  <c r="AE37" i="1" s="1"/>
  <c r="AA37" i="1"/>
  <c r="AB37" i="1" s="1"/>
  <c r="X37" i="1"/>
  <c r="Y37" i="1" s="1"/>
  <c r="U37" i="1"/>
  <c r="V37" i="1" s="1"/>
  <c r="R37" i="1"/>
  <c r="S37" i="1" s="1"/>
  <c r="O37" i="1"/>
  <c r="P37" i="1" s="1"/>
  <c r="L37" i="1"/>
  <c r="M37" i="1" s="1"/>
  <c r="I37" i="1"/>
  <c r="J37" i="1" s="1"/>
  <c r="F37" i="1"/>
  <c r="G37" i="1" s="1"/>
  <c r="EE36" i="1"/>
  <c r="EF36" i="1" s="1"/>
  <c r="ED36" i="1"/>
  <c r="EC36" i="1"/>
  <c r="EB36" i="1"/>
  <c r="DZ36" i="1"/>
  <c r="DY36" i="1"/>
  <c r="DW36" i="1"/>
  <c r="DV36" i="1"/>
  <c r="DT36" i="1"/>
  <c r="DS36" i="1"/>
  <c r="DQ36" i="1"/>
  <c r="DP36" i="1"/>
  <c r="DN36" i="1"/>
  <c r="DM36" i="1"/>
  <c r="DK36" i="1"/>
  <c r="DJ36" i="1"/>
  <c r="DH36" i="1"/>
  <c r="DG36" i="1"/>
  <c r="DE36" i="1"/>
  <c r="DD36" i="1"/>
  <c r="DB36" i="1"/>
  <c r="DA36" i="1"/>
  <c r="CY36" i="1"/>
  <c r="CW36" i="1"/>
  <c r="CX36" i="1" s="1"/>
  <c r="CU36" i="1"/>
  <c r="CV36" i="1" s="1"/>
  <c r="CR36" i="1"/>
  <c r="CS36" i="1" s="1"/>
  <c r="CO36" i="1"/>
  <c r="CP36" i="1" s="1"/>
  <c r="CL36" i="1"/>
  <c r="CM36" i="1" s="1"/>
  <c r="CI36" i="1"/>
  <c r="CJ36" i="1" s="1"/>
  <c r="CF36" i="1"/>
  <c r="CG36" i="1" s="1"/>
  <c r="CC36" i="1"/>
  <c r="CD36" i="1" s="1"/>
  <c r="BZ36" i="1"/>
  <c r="CA36" i="1" s="1"/>
  <c r="BW36" i="1"/>
  <c r="BX36" i="1" s="1"/>
  <c r="BT36" i="1"/>
  <c r="BU36" i="1" s="1"/>
  <c r="BQ36" i="1"/>
  <c r="BR36" i="1" s="1"/>
  <c r="BP36" i="1"/>
  <c r="BO36" i="1"/>
  <c r="BN36" i="1"/>
  <c r="BL36" i="1"/>
  <c r="BK36" i="1"/>
  <c r="BI36" i="1"/>
  <c r="BH36" i="1"/>
  <c r="BF36" i="1"/>
  <c r="BE36" i="1"/>
  <c r="BC36" i="1"/>
  <c r="BB36" i="1"/>
  <c r="AZ36" i="1"/>
  <c r="AY36" i="1"/>
  <c r="AW36" i="1"/>
  <c r="AV36" i="1"/>
  <c r="AT36" i="1"/>
  <c r="AS36" i="1"/>
  <c r="AQ36" i="1"/>
  <c r="AP36" i="1"/>
  <c r="AN36" i="1"/>
  <c r="AM36" i="1"/>
  <c r="AK36" i="1"/>
  <c r="AI36" i="1"/>
  <c r="AJ36" i="1" s="1"/>
  <c r="AG36" i="1"/>
  <c r="AH36" i="1" s="1"/>
  <c r="AD36" i="1"/>
  <c r="AE36" i="1" s="1"/>
  <c r="AA36" i="1"/>
  <c r="AB36" i="1" s="1"/>
  <c r="X36" i="1"/>
  <c r="Y36" i="1" s="1"/>
  <c r="U36" i="1"/>
  <c r="V36" i="1" s="1"/>
  <c r="R36" i="1"/>
  <c r="S36" i="1" s="1"/>
  <c r="O36" i="1"/>
  <c r="P36" i="1" s="1"/>
  <c r="L36" i="1"/>
  <c r="M36" i="1" s="1"/>
  <c r="I36" i="1"/>
  <c r="J36" i="1" s="1"/>
  <c r="F36" i="1"/>
  <c r="G36" i="1" s="1"/>
  <c r="EE35" i="1"/>
  <c r="EF35" i="1" s="1"/>
  <c r="ED35" i="1"/>
  <c r="EC35" i="1"/>
  <c r="EB35" i="1"/>
  <c r="DZ35" i="1"/>
  <c r="DY35" i="1"/>
  <c r="DW35" i="1"/>
  <c r="DV35" i="1"/>
  <c r="DT35" i="1"/>
  <c r="DS35" i="1"/>
  <c r="DQ35" i="1"/>
  <c r="DP35" i="1"/>
  <c r="DN35" i="1"/>
  <c r="DM35" i="1"/>
  <c r="DK35" i="1"/>
  <c r="DJ35" i="1"/>
  <c r="DH35" i="1"/>
  <c r="DG35" i="1"/>
  <c r="DE35" i="1"/>
  <c r="DD35" i="1"/>
  <c r="DB35" i="1"/>
  <c r="DA35" i="1"/>
  <c r="CY35" i="1"/>
  <c r="CW35" i="1"/>
  <c r="CX35" i="1" s="1"/>
  <c r="CU35" i="1"/>
  <c r="CV35" i="1" s="1"/>
  <c r="CR35" i="1"/>
  <c r="CS35" i="1" s="1"/>
  <c r="CO35" i="1"/>
  <c r="CP35" i="1" s="1"/>
  <c r="CL35" i="1"/>
  <c r="CM35" i="1" s="1"/>
  <c r="CI35" i="1"/>
  <c r="CJ35" i="1" s="1"/>
  <c r="CF35" i="1"/>
  <c r="CG35" i="1" s="1"/>
  <c r="CC35" i="1"/>
  <c r="CD35" i="1" s="1"/>
  <c r="BZ35" i="1"/>
  <c r="CA35" i="1" s="1"/>
  <c r="BW35" i="1"/>
  <c r="BX35" i="1" s="1"/>
  <c r="BT35" i="1"/>
  <c r="BU35" i="1" s="1"/>
  <c r="BQ35" i="1"/>
  <c r="BR35" i="1" s="1"/>
  <c r="BP35" i="1"/>
  <c r="BO35" i="1"/>
  <c r="BN35" i="1"/>
  <c r="BL35" i="1"/>
  <c r="BK35" i="1"/>
  <c r="BI35" i="1"/>
  <c r="BH35" i="1"/>
  <c r="BF35" i="1"/>
  <c r="BE35" i="1"/>
  <c r="BC35" i="1"/>
  <c r="BB35" i="1"/>
  <c r="AZ35" i="1"/>
  <c r="AY35" i="1"/>
  <c r="AW35" i="1"/>
  <c r="AV35" i="1"/>
  <c r="AT35" i="1"/>
  <c r="AS35" i="1"/>
  <c r="AQ35" i="1"/>
  <c r="AP35" i="1"/>
  <c r="AN35" i="1"/>
  <c r="AM35" i="1"/>
  <c r="AK35" i="1"/>
  <c r="AI35" i="1"/>
  <c r="AJ35" i="1" s="1"/>
  <c r="AG35" i="1"/>
  <c r="AH35" i="1" s="1"/>
  <c r="AD35" i="1"/>
  <c r="AE35" i="1" s="1"/>
  <c r="AA35" i="1"/>
  <c r="AB35" i="1" s="1"/>
  <c r="X35" i="1"/>
  <c r="Y35" i="1" s="1"/>
  <c r="U35" i="1"/>
  <c r="V35" i="1" s="1"/>
  <c r="R35" i="1"/>
  <c r="S35" i="1" s="1"/>
  <c r="O35" i="1"/>
  <c r="P35" i="1" s="1"/>
  <c r="L35" i="1"/>
  <c r="M35" i="1" s="1"/>
  <c r="I35" i="1"/>
  <c r="J35" i="1" s="1"/>
  <c r="F35" i="1"/>
  <c r="G35" i="1" s="1"/>
  <c r="EE34" i="1"/>
  <c r="EF34" i="1" s="1"/>
  <c r="ED34" i="1"/>
  <c r="EC34" i="1"/>
  <c r="EB34" i="1"/>
  <c r="DZ34" i="1"/>
  <c r="DY34" i="1"/>
  <c r="DW34" i="1"/>
  <c r="DV34" i="1"/>
  <c r="DT34" i="1"/>
  <c r="DS34" i="1"/>
  <c r="DQ34" i="1"/>
  <c r="DP34" i="1"/>
  <c r="DN34" i="1"/>
  <c r="DM34" i="1"/>
  <c r="DK34" i="1"/>
  <c r="DJ34" i="1"/>
  <c r="DH34" i="1"/>
  <c r="DG34" i="1"/>
  <c r="DE34" i="1"/>
  <c r="DD34" i="1"/>
  <c r="DB34" i="1"/>
  <c r="DA34" i="1"/>
  <c r="CY34" i="1"/>
  <c r="CW34" i="1"/>
  <c r="CX34" i="1" s="1"/>
  <c r="CU34" i="1"/>
  <c r="CV34" i="1" s="1"/>
  <c r="CR34" i="1"/>
  <c r="CS34" i="1" s="1"/>
  <c r="CO34" i="1"/>
  <c r="CP34" i="1" s="1"/>
  <c r="CL34" i="1"/>
  <c r="CM34" i="1" s="1"/>
  <c r="CI34" i="1"/>
  <c r="CJ34" i="1" s="1"/>
  <c r="CF34" i="1"/>
  <c r="CG34" i="1" s="1"/>
  <c r="CC34" i="1"/>
  <c r="CD34" i="1" s="1"/>
  <c r="BZ34" i="1"/>
  <c r="CA34" i="1" s="1"/>
  <c r="BW34" i="1"/>
  <c r="BX34" i="1" s="1"/>
  <c r="BT34" i="1"/>
  <c r="BU34" i="1" s="1"/>
  <c r="BQ34" i="1"/>
  <c r="BR34" i="1" s="1"/>
  <c r="BP34" i="1"/>
  <c r="BO34" i="1"/>
  <c r="BN34" i="1"/>
  <c r="BL34" i="1"/>
  <c r="BK34" i="1"/>
  <c r="BI34" i="1"/>
  <c r="BH34" i="1"/>
  <c r="BF34" i="1"/>
  <c r="BE34" i="1"/>
  <c r="BC34" i="1"/>
  <c r="BB34" i="1"/>
  <c r="AZ34" i="1"/>
  <c r="AY34" i="1"/>
  <c r="AW34" i="1"/>
  <c r="AV34" i="1"/>
  <c r="AT34" i="1"/>
  <c r="AS34" i="1"/>
  <c r="AQ34" i="1"/>
  <c r="AP34" i="1"/>
  <c r="AN34" i="1"/>
  <c r="AM34" i="1"/>
  <c r="AK34" i="1"/>
  <c r="AI34" i="1"/>
  <c r="AJ34" i="1" s="1"/>
  <c r="AG34" i="1"/>
  <c r="AH34" i="1" s="1"/>
  <c r="AD34" i="1"/>
  <c r="AE34" i="1" s="1"/>
  <c r="AA34" i="1"/>
  <c r="AB34" i="1" s="1"/>
  <c r="X34" i="1"/>
  <c r="Y34" i="1" s="1"/>
  <c r="U34" i="1"/>
  <c r="V34" i="1" s="1"/>
  <c r="R34" i="1"/>
  <c r="S34" i="1" s="1"/>
  <c r="O34" i="1"/>
  <c r="P34" i="1" s="1"/>
  <c r="L34" i="1"/>
  <c r="M34" i="1" s="1"/>
  <c r="I34" i="1"/>
  <c r="J34" i="1" s="1"/>
  <c r="F34" i="1"/>
  <c r="G34" i="1" s="1"/>
  <c r="EE33" i="1"/>
  <c r="EF33" i="1" s="1"/>
  <c r="ED33" i="1"/>
  <c r="EC33" i="1"/>
  <c r="EB33" i="1"/>
  <c r="DZ33" i="1"/>
  <c r="DY33" i="1"/>
  <c r="DW33" i="1"/>
  <c r="DV33" i="1"/>
  <c r="DT33" i="1"/>
  <c r="DS33" i="1"/>
  <c r="DQ33" i="1"/>
  <c r="DP33" i="1"/>
  <c r="DN33" i="1"/>
  <c r="DM33" i="1"/>
  <c r="DK33" i="1"/>
  <c r="DJ33" i="1"/>
  <c r="DH33" i="1"/>
  <c r="DG33" i="1"/>
  <c r="DE33" i="1"/>
  <c r="DD33" i="1"/>
  <c r="DB33" i="1"/>
  <c r="DA33" i="1"/>
  <c r="CY33" i="1"/>
  <c r="CW33" i="1"/>
  <c r="CX33" i="1" s="1"/>
  <c r="CU33" i="1"/>
  <c r="CV33" i="1" s="1"/>
  <c r="CR33" i="1"/>
  <c r="CS33" i="1" s="1"/>
  <c r="CO33" i="1"/>
  <c r="CP33" i="1" s="1"/>
  <c r="CL33" i="1"/>
  <c r="CM33" i="1" s="1"/>
  <c r="CI33" i="1"/>
  <c r="CJ33" i="1" s="1"/>
  <c r="CF33" i="1"/>
  <c r="CG33" i="1" s="1"/>
  <c r="CC33" i="1"/>
  <c r="CD33" i="1" s="1"/>
  <c r="BZ33" i="1"/>
  <c r="CA33" i="1" s="1"/>
  <c r="BW33" i="1"/>
  <c r="BX33" i="1" s="1"/>
  <c r="BT33" i="1"/>
  <c r="BU33" i="1" s="1"/>
  <c r="BQ33" i="1"/>
  <c r="BR33" i="1" s="1"/>
  <c r="BP33" i="1"/>
  <c r="BO33" i="1"/>
  <c r="BN33" i="1"/>
  <c r="BL33" i="1"/>
  <c r="BK33" i="1"/>
  <c r="BI33" i="1"/>
  <c r="BH33" i="1"/>
  <c r="BF33" i="1"/>
  <c r="BE33" i="1"/>
  <c r="BC33" i="1"/>
  <c r="BB33" i="1"/>
  <c r="AZ33" i="1"/>
  <c r="AY33" i="1"/>
  <c r="AW33" i="1"/>
  <c r="AV33" i="1"/>
  <c r="AT33" i="1"/>
  <c r="AS33" i="1"/>
  <c r="AQ33" i="1"/>
  <c r="AP33" i="1"/>
  <c r="AN33" i="1"/>
  <c r="AM33" i="1"/>
  <c r="AK33" i="1"/>
  <c r="AI33" i="1"/>
  <c r="AJ33" i="1" s="1"/>
  <c r="AG33" i="1"/>
  <c r="AH33" i="1" s="1"/>
  <c r="AD33" i="1"/>
  <c r="AE33" i="1" s="1"/>
  <c r="AA33" i="1"/>
  <c r="AB33" i="1" s="1"/>
  <c r="X33" i="1"/>
  <c r="Y33" i="1" s="1"/>
  <c r="U33" i="1"/>
  <c r="V33" i="1" s="1"/>
  <c r="R33" i="1"/>
  <c r="S33" i="1" s="1"/>
  <c r="O33" i="1"/>
  <c r="P33" i="1" s="1"/>
  <c r="L33" i="1"/>
  <c r="M33" i="1" s="1"/>
  <c r="I33" i="1"/>
  <c r="J33" i="1" s="1"/>
  <c r="F33" i="1"/>
  <c r="G33" i="1" s="1"/>
  <c r="EE32" i="1"/>
  <c r="EF32" i="1" s="1"/>
  <c r="ED32" i="1"/>
  <c r="EC32" i="1"/>
  <c r="EB32" i="1"/>
  <c r="DZ32" i="1"/>
  <c r="DY32" i="1"/>
  <c r="DW32" i="1"/>
  <c r="DV32" i="1"/>
  <c r="DT32" i="1"/>
  <c r="DS32" i="1"/>
  <c r="DQ32" i="1"/>
  <c r="DP32" i="1"/>
  <c r="DN32" i="1"/>
  <c r="DM32" i="1"/>
  <c r="DK32" i="1"/>
  <c r="DJ32" i="1"/>
  <c r="DH32" i="1"/>
  <c r="DG32" i="1"/>
  <c r="DE32" i="1"/>
  <c r="DD32" i="1"/>
  <c r="DB32" i="1"/>
  <c r="DA32" i="1"/>
  <c r="CY32" i="1"/>
  <c r="CW32" i="1"/>
  <c r="CX32" i="1" s="1"/>
  <c r="CU32" i="1"/>
  <c r="CV32" i="1" s="1"/>
  <c r="CR32" i="1"/>
  <c r="CS32" i="1" s="1"/>
  <c r="CO32" i="1"/>
  <c r="CP32" i="1" s="1"/>
  <c r="CL32" i="1"/>
  <c r="CM32" i="1" s="1"/>
  <c r="CI32" i="1"/>
  <c r="CJ32" i="1" s="1"/>
  <c r="CF32" i="1"/>
  <c r="CG32" i="1" s="1"/>
  <c r="CC32" i="1"/>
  <c r="CD32" i="1" s="1"/>
  <c r="BZ32" i="1"/>
  <c r="CA32" i="1" s="1"/>
  <c r="BW32" i="1"/>
  <c r="BX32" i="1" s="1"/>
  <c r="BT32" i="1"/>
  <c r="BU32" i="1" s="1"/>
  <c r="BQ32" i="1"/>
  <c r="BR32" i="1" s="1"/>
  <c r="BP32" i="1"/>
  <c r="BO32" i="1"/>
  <c r="BN32" i="1"/>
  <c r="BL32" i="1"/>
  <c r="BK32" i="1"/>
  <c r="BI32" i="1"/>
  <c r="BH32" i="1"/>
  <c r="BF32" i="1"/>
  <c r="BE32" i="1"/>
  <c r="BC32" i="1"/>
  <c r="BB32" i="1"/>
  <c r="AZ32" i="1"/>
  <c r="AY32" i="1"/>
  <c r="AW32" i="1"/>
  <c r="AV32" i="1"/>
  <c r="AT32" i="1"/>
  <c r="AS32" i="1"/>
  <c r="AQ32" i="1"/>
  <c r="AP32" i="1"/>
  <c r="AN32" i="1"/>
  <c r="AM32" i="1"/>
  <c r="AK32" i="1"/>
  <c r="AI32" i="1"/>
  <c r="AJ32" i="1" s="1"/>
  <c r="AG32" i="1"/>
  <c r="AH32" i="1" s="1"/>
  <c r="AD32" i="1"/>
  <c r="AE32" i="1" s="1"/>
  <c r="AA32" i="1"/>
  <c r="AB32" i="1" s="1"/>
  <c r="X32" i="1"/>
  <c r="Y32" i="1" s="1"/>
  <c r="U32" i="1"/>
  <c r="V32" i="1" s="1"/>
  <c r="R32" i="1"/>
  <c r="S32" i="1" s="1"/>
  <c r="O32" i="1"/>
  <c r="P32" i="1" s="1"/>
  <c r="L32" i="1"/>
  <c r="M32" i="1" s="1"/>
  <c r="I32" i="1"/>
  <c r="J32" i="1" s="1"/>
  <c r="F32" i="1"/>
  <c r="G32" i="1" s="1"/>
  <c r="EE31" i="1"/>
  <c r="EF31" i="1" s="1"/>
  <c r="ED31" i="1"/>
  <c r="EC31" i="1"/>
  <c r="EB31" i="1"/>
  <c r="DZ31" i="1"/>
  <c r="DY31" i="1"/>
  <c r="DW31" i="1"/>
  <c r="DV31" i="1"/>
  <c r="DT31" i="1"/>
  <c r="DS31" i="1"/>
  <c r="DQ31" i="1"/>
  <c r="DP31" i="1"/>
  <c r="DN31" i="1"/>
  <c r="DM31" i="1"/>
  <c r="DK31" i="1"/>
  <c r="DJ31" i="1"/>
  <c r="DH31" i="1"/>
  <c r="DG31" i="1"/>
  <c r="DE31" i="1"/>
  <c r="DD31" i="1"/>
  <c r="DB31" i="1"/>
  <c r="DA31" i="1"/>
  <c r="CY31" i="1"/>
  <c r="CW31" i="1"/>
  <c r="CX31" i="1" s="1"/>
  <c r="CU31" i="1"/>
  <c r="CV31" i="1" s="1"/>
  <c r="CR31" i="1"/>
  <c r="CS31" i="1" s="1"/>
  <c r="CO31" i="1"/>
  <c r="CP31" i="1" s="1"/>
  <c r="CL31" i="1"/>
  <c r="CM31" i="1" s="1"/>
  <c r="CI31" i="1"/>
  <c r="CJ31" i="1" s="1"/>
  <c r="CF31" i="1"/>
  <c r="CG31" i="1" s="1"/>
  <c r="CC31" i="1"/>
  <c r="CD31" i="1" s="1"/>
  <c r="BZ31" i="1"/>
  <c r="CA31" i="1" s="1"/>
  <c r="BW31" i="1"/>
  <c r="BX31" i="1" s="1"/>
  <c r="BT31" i="1"/>
  <c r="BU31" i="1" s="1"/>
  <c r="BQ31" i="1"/>
  <c r="BR31" i="1" s="1"/>
  <c r="BP31" i="1"/>
  <c r="BO31" i="1"/>
  <c r="BN31" i="1"/>
  <c r="BL31" i="1"/>
  <c r="BK31" i="1"/>
  <c r="BI31" i="1"/>
  <c r="BH31" i="1"/>
  <c r="BF31" i="1"/>
  <c r="BE31" i="1"/>
  <c r="BC31" i="1"/>
  <c r="BB31" i="1"/>
  <c r="AZ31" i="1"/>
  <c r="AY31" i="1"/>
  <c r="AW31" i="1"/>
  <c r="AV31" i="1"/>
  <c r="AT31" i="1"/>
  <c r="AS31" i="1"/>
  <c r="AQ31" i="1"/>
  <c r="AP31" i="1"/>
  <c r="AN31" i="1"/>
  <c r="AM31" i="1"/>
  <c r="AK31" i="1"/>
  <c r="AI31" i="1"/>
  <c r="AJ31" i="1" s="1"/>
  <c r="AG31" i="1"/>
  <c r="AH31" i="1" s="1"/>
  <c r="AD31" i="1"/>
  <c r="AE31" i="1" s="1"/>
  <c r="AA31" i="1"/>
  <c r="AB31" i="1" s="1"/>
  <c r="X31" i="1"/>
  <c r="Y31" i="1" s="1"/>
  <c r="U31" i="1"/>
  <c r="V31" i="1" s="1"/>
  <c r="R31" i="1"/>
  <c r="S31" i="1" s="1"/>
  <c r="O31" i="1"/>
  <c r="P31" i="1" s="1"/>
  <c r="L31" i="1"/>
  <c r="M31" i="1" s="1"/>
  <c r="I31" i="1"/>
  <c r="J31" i="1" s="1"/>
  <c r="F31" i="1"/>
  <c r="G31" i="1" s="1"/>
  <c r="EE30" i="1"/>
  <c r="EF30" i="1" s="1"/>
  <c r="ED30" i="1"/>
  <c r="EC30" i="1"/>
  <c r="EB30" i="1"/>
  <c r="DZ30" i="1"/>
  <c r="DY30" i="1"/>
  <c r="DW30" i="1"/>
  <c r="DV30" i="1"/>
  <c r="DT30" i="1"/>
  <c r="DS30" i="1"/>
  <c r="DQ30" i="1"/>
  <c r="DP30" i="1"/>
  <c r="DN30" i="1"/>
  <c r="DM30" i="1"/>
  <c r="DK30" i="1"/>
  <c r="DJ30" i="1"/>
  <c r="DH30" i="1"/>
  <c r="DG30" i="1"/>
  <c r="DE30" i="1"/>
  <c r="DD30" i="1"/>
  <c r="DB30" i="1"/>
  <c r="DA30" i="1"/>
  <c r="CY30" i="1"/>
  <c r="CW30" i="1"/>
  <c r="CX30" i="1" s="1"/>
  <c r="CU30" i="1"/>
  <c r="CV30" i="1" s="1"/>
  <c r="CR30" i="1"/>
  <c r="CS30" i="1" s="1"/>
  <c r="CO30" i="1"/>
  <c r="CP30" i="1" s="1"/>
  <c r="CL30" i="1"/>
  <c r="CM30" i="1" s="1"/>
  <c r="CI30" i="1"/>
  <c r="CJ30" i="1" s="1"/>
  <c r="CF30" i="1"/>
  <c r="CG30" i="1" s="1"/>
  <c r="CC30" i="1"/>
  <c r="CD30" i="1" s="1"/>
  <c r="BZ30" i="1"/>
  <c r="CA30" i="1" s="1"/>
  <c r="BW30" i="1"/>
  <c r="BX30" i="1" s="1"/>
  <c r="BT30" i="1"/>
  <c r="BU30" i="1" s="1"/>
  <c r="BQ30" i="1"/>
  <c r="BR30" i="1" s="1"/>
  <c r="BP30" i="1"/>
  <c r="BO30" i="1"/>
  <c r="BN30" i="1"/>
  <c r="BL30" i="1"/>
  <c r="BK30" i="1"/>
  <c r="BI30" i="1"/>
  <c r="BH30" i="1"/>
  <c r="BF30" i="1"/>
  <c r="BE30" i="1"/>
  <c r="BC30" i="1"/>
  <c r="BB30" i="1"/>
  <c r="AZ30" i="1"/>
  <c r="AY30" i="1"/>
  <c r="AW30" i="1"/>
  <c r="AV30" i="1"/>
  <c r="AT30" i="1"/>
  <c r="AS30" i="1"/>
  <c r="AQ30" i="1"/>
  <c r="AP30" i="1"/>
  <c r="AN30" i="1"/>
  <c r="AM30" i="1"/>
  <c r="AK30" i="1"/>
  <c r="AI30" i="1"/>
  <c r="AJ30" i="1" s="1"/>
  <c r="AG30" i="1"/>
  <c r="AH30" i="1" s="1"/>
  <c r="AD30" i="1"/>
  <c r="AE30" i="1" s="1"/>
  <c r="AA30" i="1"/>
  <c r="AB30" i="1" s="1"/>
  <c r="X30" i="1"/>
  <c r="Y30" i="1" s="1"/>
  <c r="U30" i="1"/>
  <c r="V30" i="1" s="1"/>
  <c r="R30" i="1"/>
  <c r="S30" i="1" s="1"/>
  <c r="O30" i="1"/>
  <c r="P30" i="1" s="1"/>
  <c r="L30" i="1"/>
  <c r="M30" i="1" s="1"/>
  <c r="I30" i="1"/>
  <c r="J30" i="1" s="1"/>
  <c r="F30" i="1"/>
  <c r="G30" i="1" s="1"/>
  <c r="EE29" i="1"/>
  <c r="EF29" i="1" s="1"/>
  <c r="ED29" i="1"/>
  <c r="EC29" i="1"/>
  <c r="EB29" i="1"/>
  <c r="DZ29" i="1"/>
  <c r="DY29" i="1"/>
  <c r="DW29" i="1"/>
  <c r="DV29" i="1"/>
  <c r="DT29" i="1"/>
  <c r="DS29" i="1"/>
  <c r="DQ29" i="1"/>
  <c r="DP29" i="1"/>
  <c r="DN29" i="1"/>
  <c r="DM29" i="1"/>
  <c r="DK29" i="1"/>
  <c r="DJ29" i="1"/>
  <c r="DH29" i="1"/>
  <c r="DG29" i="1"/>
  <c r="DE29" i="1"/>
  <c r="DD29" i="1"/>
  <c r="DB29" i="1"/>
  <c r="DA29" i="1"/>
  <c r="CY29" i="1"/>
  <c r="CW29" i="1"/>
  <c r="CX29" i="1" s="1"/>
  <c r="CU29" i="1"/>
  <c r="CV29" i="1" s="1"/>
  <c r="CR29" i="1"/>
  <c r="CS29" i="1" s="1"/>
  <c r="CO29" i="1"/>
  <c r="CP29" i="1" s="1"/>
  <c r="CL29" i="1"/>
  <c r="CM29" i="1" s="1"/>
  <c r="CI29" i="1"/>
  <c r="CJ29" i="1" s="1"/>
  <c r="CF29" i="1"/>
  <c r="CG29" i="1" s="1"/>
  <c r="CC29" i="1"/>
  <c r="CD29" i="1" s="1"/>
  <c r="BZ29" i="1"/>
  <c r="CA29" i="1" s="1"/>
  <c r="BW29" i="1"/>
  <c r="BX29" i="1" s="1"/>
  <c r="BT29" i="1"/>
  <c r="BU29" i="1" s="1"/>
  <c r="BQ29" i="1"/>
  <c r="BR29" i="1" s="1"/>
  <c r="BP29" i="1"/>
  <c r="BO29" i="1"/>
  <c r="BN29" i="1"/>
  <c r="BL29" i="1"/>
  <c r="BK29" i="1"/>
  <c r="BI29" i="1"/>
  <c r="BH29" i="1"/>
  <c r="BF29" i="1"/>
  <c r="BE29" i="1"/>
  <c r="BC29" i="1"/>
  <c r="BB29" i="1"/>
  <c r="AZ29" i="1"/>
  <c r="AY29" i="1"/>
  <c r="AW29" i="1"/>
  <c r="AV29" i="1"/>
  <c r="AT29" i="1"/>
  <c r="AS29" i="1"/>
  <c r="AQ29" i="1"/>
  <c r="AP29" i="1"/>
  <c r="AN29" i="1"/>
  <c r="AM29" i="1"/>
  <c r="AK29" i="1"/>
  <c r="AI29" i="1"/>
  <c r="AJ29" i="1" s="1"/>
  <c r="AG29" i="1"/>
  <c r="AH29" i="1" s="1"/>
  <c r="AD29" i="1"/>
  <c r="AE29" i="1" s="1"/>
  <c r="AA29" i="1"/>
  <c r="AB29" i="1" s="1"/>
  <c r="X29" i="1"/>
  <c r="Y29" i="1" s="1"/>
  <c r="U29" i="1"/>
  <c r="V29" i="1" s="1"/>
  <c r="R29" i="1"/>
  <c r="S29" i="1" s="1"/>
  <c r="O29" i="1"/>
  <c r="P29" i="1" s="1"/>
  <c r="L29" i="1"/>
  <c r="M29" i="1" s="1"/>
  <c r="I29" i="1"/>
  <c r="J29" i="1" s="1"/>
  <c r="F29" i="1"/>
  <c r="G29" i="1" s="1"/>
  <c r="EE28" i="1"/>
  <c r="EF28" i="1" s="1"/>
  <c r="ED28" i="1"/>
  <c r="EC28" i="1"/>
  <c r="EB28" i="1"/>
  <c r="DZ28" i="1"/>
  <c r="DY28" i="1"/>
  <c r="DW28" i="1"/>
  <c r="DV28" i="1"/>
  <c r="DT28" i="1"/>
  <c r="DS28" i="1"/>
  <c r="DQ28" i="1"/>
  <c r="DP28" i="1"/>
  <c r="DN28" i="1"/>
  <c r="DM28" i="1"/>
  <c r="DK28" i="1"/>
  <c r="DJ28" i="1"/>
  <c r="DH28" i="1"/>
  <c r="DG28" i="1"/>
  <c r="DE28" i="1"/>
  <c r="DD28" i="1"/>
  <c r="DB28" i="1"/>
  <c r="DA28" i="1"/>
  <c r="CY28" i="1"/>
  <c r="CW28" i="1"/>
  <c r="CX28" i="1" s="1"/>
  <c r="CU28" i="1"/>
  <c r="CV28" i="1" s="1"/>
  <c r="CR28" i="1"/>
  <c r="CS28" i="1" s="1"/>
  <c r="CO28" i="1"/>
  <c r="CP28" i="1" s="1"/>
  <c r="CL28" i="1"/>
  <c r="CM28" i="1" s="1"/>
  <c r="CI28" i="1"/>
  <c r="CJ28" i="1" s="1"/>
  <c r="CF28" i="1"/>
  <c r="CG28" i="1" s="1"/>
  <c r="CC28" i="1"/>
  <c r="CD28" i="1" s="1"/>
  <c r="BZ28" i="1"/>
  <c r="CA28" i="1" s="1"/>
  <c r="BW28" i="1"/>
  <c r="BX28" i="1" s="1"/>
  <c r="BT28" i="1"/>
  <c r="BU28" i="1" s="1"/>
  <c r="BQ28" i="1"/>
  <c r="BR28" i="1" s="1"/>
  <c r="BP28" i="1"/>
  <c r="BO28" i="1"/>
  <c r="BN28" i="1"/>
  <c r="BL28" i="1"/>
  <c r="BK28" i="1"/>
  <c r="BI28" i="1"/>
  <c r="BH28" i="1"/>
  <c r="BF28" i="1"/>
  <c r="BE28" i="1"/>
  <c r="BC28" i="1"/>
  <c r="BB28" i="1"/>
  <c r="AZ28" i="1"/>
  <c r="AY28" i="1"/>
  <c r="AW28" i="1"/>
  <c r="AV28" i="1"/>
  <c r="AT28" i="1"/>
  <c r="AS28" i="1"/>
  <c r="AQ28" i="1"/>
  <c r="AP28" i="1"/>
  <c r="AN28" i="1"/>
  <c r="AM28" i="1"/>
  <c r="AK28" i="1"/>
  <c r="AI28" i="1"/>
  <c r="AJ28" i="1" s="1"/>
  <c r="AG28" i="1"/>
  <c r="AH28" i="1" s="1"/>
  <c r="AD28" i="1"/>
  <c r="AE28" i="1" s="1"/>
  <c r="AA28" i="1"/>
  <c r="AB28" i="1" s="1"/>
  <c r="X28" i="1"/>
  <c r="Y28" i="1" s="1"/>
  <c r="U28" i="1"/>
  <c r="V28" i="1" s="1"/>
  <c r="R28" i="1"/>
  <c r="S28" i="1" s="1"/>
  <c r="O28" i="1"/>
  <c r="P28" i="1" s="1"/>
  <c r="L28" i="1"/>
  <c r="M28" i="1" s="1"/>
  <c r="I28" i="1"/>
  <c r="J28" i="1" s="1"/>
  <c r="F28" i="1"/>
  <c r="G28" i="1" s="1"/>
  <c r="EE27" i="1"/>
  <c r="EF27" i="1" s="1"/>
  <c r="ED27" i="1"/>
  <c r="EC27" i="1"/>
  <c r="EB27" i="1"/>
  <c r="DZ27" i="1"/>
  <c r="DY27" i="1"/>
  <c r="DW27" i="1"/>
  <c r="DV27" i="1"/>
  <c r="DT27" i="1"/>
  <c r="DS27" i="1"/>
  <c r="DQ27" i="1"/>
  <c r="DP27" i="1"/>
  <c r="DN27" i="1"/>
  <c r="DM27" i="1"/>
  <c r="DK27" i="1"/>
  <c r="DJ27" i="1"/>
  <c r="DH27" i="1"/>
  <c r="DG27" i="1"/>
  <c r="DE27" i="1"/>
  <c r="DD27" i="1"/>
  <c r="DB27" i="1"/>
  <c r="DA27" i="1"/>
  <c r="CY27" i="1"/>
  <c r="CW27" i="1"/>
  <c r="CX27" i="1" s="1"/>
  <c r="CU27" i="1"/>
  <c r="CV27" i="1" s="1"/>
  <c r="CR27" i="1"/>
  <c r="CS27" i="1" s="1"/>
  <c r="CO27" i="1"/>
  <c r="CP27" i="1" s="1"/>
  <c r="CL27" i="1"/>
  <c r="CM27" i="1" s="1"/>
  <c r="CI27" i="1"/>
  <c r="CJ27" i="1" s="1"/>
  <c r="CF27" i="1"/>
  <c r="CG27" i="1" s="1"/>
  <c r="CC27" i="1"/>
  <c r="CD27" i="1" s="1"/>
  <c r="BZ27" i="1"/>
  <c r="CA27" i="1" s="1"/>
  <c r="BW27" i="1"/>
  <c r="BX27" i="1" s="1"/>
  <c r="BT27" i="1"/>
  <c r="BU27" i="1" s="1"/>
  <c r="BQ27" i="1"/>
  <c r="BR27" i="1" s="1"/>
  <c r="BP27" i="1"/>
  <c r="BO27" i="1"/>
  <c r="BN27" i="1"/>
  <c r="BL27" i="1"/>
  <c r="BK27" i="1"/>
  <c r="BI27" i="1"/>
  <c r="BH27" i="1"/>
  <c r="BF27" i="1"/>
  <c r="BE27" i="1"/>
  <c r="BC27" i="1"/>
  <c r="BB27" i="1"/>
  <c r="AZ27" i="1"/>
  <c r="AY27" i="1"/>
  <c r="AW27" i="1"/>
  <c r="AV27" i="1"/>
  <c r="AT27" i="1"/>
  <c r="AS27" i="1"/>
  <c r="AQ27" i="1"/>
  <c r="AP27" i="1"/>
  <c r="AN27" i="1"/>
  <c r="AM27" i="1"/>
  <c r="AK27" i="1"/>
  <c r="AI27" i="1"/>
  <c r="AJ27" i="1" s="1"/>
  <c r="AG27" i="1"/>
  <c r="AH27" i="1" s="1"/>
  <c r="AD27" i="1"/>
  <c r="AE27" i="1" s="1"/>
  <c r="AA27" i="1"/>
  <c r="AB27" i="1" s="1"/>
  <c r="X27" i="1"/>
  <c r="Y27" i="1" s="1"/>
  <c r="U27" i="1"/>
  <c r="V27" i="1" s="1"/>
  <c r="R27" i="1"/>
  <c r="S27" i="1" s="1"/>
  <c r="O27" i="1"/>
  <c r="P27" i="1" s="1"/>
  <c r="L27" i="1"/>
  <c r="M27" i="1" s="1"/>
  <c r="I27" i="1"/>
  <c r="J27" i="1" s="1"/>
  <c r="F27" i="1"/>
  <c r="G27" i="1" s="1"/>
  <c r="EE26" i="1"/>
  <c r="EF26" i="1" s="1"/>
  <c r="ED26" i="1"/>
  <c r="EC26" i="1"/>
  <c r="EB26" i="1"/>
  <c r="DZ26" i="1"/>
  <c r="DY26" i="1"/>
  <c r="DW26" i="1"/>
  <c r="DV26" i="1"/>
  <c r="DT26" i="1"/>
  <c r="DS26" i="1"/>
  <c r="DQ26" i="1"/>
  <c r="DP26" i="1"/>
  <c r="DN26" i="1"/>
  <c r="DM26" i="1"/>
  <c r="DK26" i="1"/>
  <c r="DJ26" i="1"/>
  <c r="DH26" i="1"/>
  <c r="DG26" i="1"/>
  <c r="DE26" i="1"/>
  <c r="DD26" i="1"/>
  <c r="DB26" i="1"/>
  <c r="DA26" i="1"/>
  <c r="CY26" i="1"/>
  <c r="CW26" i="1"/>
  <c r="CX26" i="1" s="1"/>
  <c r="CU26" i="1"/>
  <c r="CV26" i="1" s="1"/>
  <c r="CR26" i="1"/>
  <c r="CS26" i="1" s="1"/>
  <c r="CO26" i="1"/>
  <c r="CP26" i="1" s="1"/>
  <c r="CL26" i="1"/>
  <c r="CM26" i="1" s="1"/>
  <c r="CI26" i="1"/>
  <c r="CJ26" i="1" s="1"/>
  <c r="CF26" i="1"/>
  <c r="CG26" i="1" s="1"/>
  <c r="CC26" i="1"/>
  <c r="CD26" i="1" s="1"/>
  <c r="BZ26" i="1"/>
  <c r="CA26" i="1" s="1"/>
  <c r="BW26" i="1"/>
  <c r="BX26" i="1" s="1"/>
  <c r="BT26" i="1"/>
  <c r="BU26" i="1" s="1"/>
  <c r="BQ26" i="1"/>
  <c r="BR26" i="1" s="1"/>
  <c r="BP26" i="1"/>
  <c r="BO26" i="1"/>
  <c r="BN26" i="1"/>
  <c r="BL26" i="1"/>
  <c r="BK26" i="1"/>
  <c r="BI26" i="1"/>
  <c r="BH26" i="1"/>
  <c r="BF26" i="1"/>
  <c r="BE26" i="1"/>
  <c r="BC26" i="1"/>
  <c r="BB26" i="1"/>
  <c r="AZ26" i="1"/>
  <c r="AY26" i="1"/>
  <c r="AW26" i="1"/>
  <c r="AV26" i="1"/>
  <c r="AT26" i="1"/>
  <c r="AS26" i="1"/>
  <c r="AQ26" i="1"/>
  <c r="AP26" i="1"/>
  <c r="AN26" i="1"/>
  <c r="AM26" i="1"/>
  <c r="AK26" i="1"/>
  <c r="AI26" i="1"/>
  <c r="AJ26" i="1" s="1"/>
  <c r="AG26" i="1"/>
  <c r="AH26" i="1" s="1"/>
  <c r="AD26" i="1"/>
  <c r="AE26" i="1" s="1"/>
  <c r="AA26" i="1"/>
  <c r="AB26" i="1" s="1"/>
  <c r="X26" i="1"/>
  <c r="Y26" i="1" s="1"/>
  <c r="U26" i="1"/>
  <c r="V26" i="1" s="1"/>
  <c r="R26" i="1"/>
  <c r="S26" i="1" s="1"/>
  <c r="O26" i="1"/>
  <c r="P26" i="1" s="1"/>
  <c r="L26" i="1"/>
  <c r="M26" i="1" s="1"/>
  <c r="I26" i="1"/>
  <c r="J26" i="1" s="1"/>
  <c r="F26" i="1"/>
  <c r="G26" i="1" s="1"/>
  <c r="EE25" i="1"/>
  <c r="EF25" i="1" s="1"/>
  <c r="ED25" i="1"/>
  <c r="EC25" i="1"/>
  <c r="EB25" i="1"/>
  <c r="DZ25" i="1"/>
  <c r="DY25" i="1"/>
  <c r="DW25" i="1"/>
  <c r="DV25" i="1"/>
  <c r="DT25" i="1"/>
  <c r="DS25" i="1"/>
  <c r="DQ25" i="1"/>
  <c r="DP25" i="1"/>
  <c r="DN25" i="1"/>
  <c r="DM25" i="1"/>
  <c r="DK25" i="1"/>
  <c r="DJ25" i="1"/>
  <c r="DH25" i="1"/>
  <c r="DG25" i="1"/>
  <c r="DE25" i="1"/>
  <c r="DD25" i="1"/>
  <c r="DB25" i="1"/>
  <c r="DA25" i="1"/>
  <c r="CY25" i="1"/>
  <c r="CW25" i="1"/>
  <c r="CX25" i="1" s="1"/>
  <c r="CU25" i="1"/>
  <c r="CV25" i="1" s="1"/>
  <c r="CR25" i="1"/>
  <c r="CS25" i="1" s="1"/>
  <c r="CO25" i="1"/>
  <c r="CP25" i="1" s="1"/>
  <c r="CL25" i="1"/>
  <c r="CM25" i="1" s="1"/>
  <c r="CI25" i="1"/>
  <c r="CJ25" i="1" s="1"/>
  <c r="CF25" i="1"/>
  <c r="CG25" i="1" s="1"/>
  <c r="CC25" i="1"/>
  <c r="CD25" i="1" s="1"/>
  <c r="BZ25" i="1"/>
  <c r="CA25" i="1" s="1"/>
  <c r="BW25" i="1"/>
  <c r="BX25" i="1" s="1"/>
  <c r="BT25" i="1"/>
  <c r="BU25" i="1" s="1"/>
  <c r="BQ25" i="1"/>
  <c r="BR25" i="1" s="1"/>
  <c r="BP25" i="1"/>
  <c r="BO25" i="1"/>
  <c r="BN25" i="1"/>
  <c r="BL25" i="1"/>
  <c r="BK25" i="1"/>
  <c r="BI25" i="1"/>
  <c r="BH25" i="1"/>
  <c r="BF25" i="1"/>
  <c r="BE25" i="1"/>
  <c r="BC25" i="1"/>
  <c r="BB25" i="1"/>
  <c r="AZ25" i="1"/>
  <c r="AY25" i="1"/>
  <c r="AW25" i="1"/>
  <c r="AV25" i="1"/>
  <c r="AT25" i="1"/>
  <c r="AS25" i="1"/>
  <c r="AQ25" i="1"/>
  <c r="AP25" i="1"/>
  <c r="AN25" i="1"/>
  <c r="AM25" i="1"/>
  <c r="AK25" i="1"/>
  <c r="AI25" i="1"/>
  <c r="AJ25" i="1" s="1"/>
  <c r="AG25" i="1"/>
  <c r="AH25" i="1" s="1"/>
  <c r="AD25" i="1"/>
  <c r="AE25" i="1" s="1"/>
  <c r="AA25" i="1"/>
  <c r="AB25" i="1" s="1"/>
  <c r="X25" i="1"/>
  <c r="Y25" i="1" s="1"/>
  <c r="U25" i="1"/>
  <c r="V25" i="1" s="1"/>
  <c r="R25" i="1"/>
  <c r="S25" i="1" s="1"/>
  <c r="O25" i="1"/>
  <c r="P25" i="1" s="1"/>
  <c r="L25" i="1"/>
  <c r="M25" i="1" s="1"/>
  <c r="I25" i="1"/>
  <c r="J25" i="1" s="1"/>
  <c r="F25" i="1"/>
  <c r="G25" i="1" s="1"/>
  <c r="EE24" i="1"/>
  <c r="EF24" i="1" s="1"/>
  <c r="ED24" i="1"/>
  <c r="EC24" i="1"/>
  <c r="EB24" i="1"/>
  <c r="DZ24" i="1"/>
  <c r="DY24" i="1"/>
  <c r="DW24" i="1"/>
  <c r="DV24" i="1"/>
  <c r="DT24" i="1"/>
  <c r="DS24" i="1"/>
  <c r="DQ24" i="1"/>
  <c r="DP24" i="1"/>
  <c r="DN24" i="1"/>
  <c r="DM24" i="1"/>
  <c r="DK24" i="1"/>
  <c r="DJ24" i="1"/>
  <c r="DH24" i="1"/>
  <c r="DG24" i="1"/>
  <c r="DE24" i="1"/>
  <c r="DD24" i="1"/>
  <c r="DB24" i="1"/>
  <c r="DA24" i="1"/>
  <c r="CY24" i="1"/>
  <c r="CW24" i="1"/>
  <c r="CX24" i="1" s="1"/>
  <c r="CU24" i="1"/>
  <c r="CV24" i="1" s="1"/>
  <c r="CR24" i="1"/>
  <c r="CS24" i="1" s="1"/>
  <c r="CO24" i="1"/>
  <c r="CP24" i="1" s="1"/>
  <c r="CL24" i="1"/>
  <c r="CM24" i="1" s="1"/>
  <c r="CI24" i="1"/>
  <c r="CJ24" i="1" s="1"/>
  <c r="CF24" i="1"/>
  <c r="CG24" i="1" s="1"/>
  <c r="CC24" i="1"/>
  <c r="CD24" i="1" s="1"/>
  <c r="BZ24" i="1"/>
  <c r="CA24" i="1" s="1"/>
  <c r="BW24" i="1"/>
  <c r="BX24" i="1" s="1"/>
  <c r="BT24" i="1"/>
  <c r="BU24" i="1" s="1"/>
  <c r="BQ24" i="1"/>
  <c r="BR24" i="1" s="1"/>
  <c r="BP24" i="1"/>
  <c r="BO24" i="1"/>
  <c r="BN24" i="1"/>
  <c r="BL24" i="1"/>
  <c r="BK24" i="1"/>
  <c r="BI24" i="1"/>
  <c r="BH24" i="1"/>
  <c r="BF24" i="1"/>
  <c r="BE24" i="1"/>
  <c r="BC24" i="1"/>
  <c r="BB24" i="1"/>
  <c r="AZ24" i="1"/>
  <c r="AY24" i="1"/>
  <c r="AW24" i="1"/>
  <c r="AV24" i="1"/>
  <c r="AT24" i="1"/>
  <c r="AS24" i="1"/>
  <c r="AQ24" i="1"/>
  <c r="AP24" i="1"/>
  <c r="AN24" i="1"/>
  <c r="AM24" i="1"/>
  <c r="AK24" i="1"/>
  <c r="AI24" i="1"/>
  <c r="AJ24" i="1" s="1"/>
  <c r="AG24" i="1"/>
  <c r="AH24" i="1" s="1"/>
  <c r="AD24" i="1"/>
  <c r="AE24" i="1" s="1"/>
  <c r="AA24" i="1"/>
  <c r="AB24" i="1" s="1"/>
  <c r="X24" i="1"/>
  <c r="Y24" i="1" s="1"/>
  <c r="U24" i="1"/>
  <c r="V24" i="1" s="1"/>
  <c r="R24" i="1"/>
  <c r="S24" i="1" s="1"/>
  <c r="O24" i="1"/>
  <c r="P24" i="1" s="1"/>
  <c r="L24" i="1"/>
  <c r="M24" i="1" s="1"/>
  <c r="I24" i="1"/>
  <c r="J24" i="1" s="1"/>
  <c r="F24" i="1"/>
  <c r="G24" i="1" s="1"/>
  <c r="EE23" i="1"/>
  <c r="EF23" i="1" s="1"/>
  <c r="ED23" i="1"/>
  <c r="EC23" i="1"/>
  <c r="EB23" i="1"/>
  <c r="DZ23" i="1"/>
  <c r="DY23" i="1"/>
  <c r="DW23" i="1"/>
  <c r="DV23" i="1"/>
  <c r="DT23" i="1"/>
  <c r="DS23" i="1"/>
  <c r="DQ23" i="1"/>
  <c r="DP23" i="1"/>
  <c r="DN23" i="1"/>
  <c r="DM23" i="1"/>
  <c r="DK23" i="1"/>
  <c r="DJ23" i="1"/>
  <c r="DH23" i="1"/>
  <c r="DG23" i="1"/>
  <c r="DE23" i="1"/>
  <c r="DD23" i="1"/>
  <c r="DB23" i="1"/>
  <c r="DA23" i="1"/>
  <c r="CY23" i="1"/>
  <c r="CW23" i="1"/>
  <c r="CX23" i="1" s="1"/>
  <c r="CU23" i="1"/>
  <c r="CV23" i="1" s="1"/>
  <c r="CR23" i="1"/>
  <c r="CS23" i="1" s="1"/>
  <c r="CO23" i="1"/>
  <c r="CP23" i="1" s="1"/>
  <c r="CL23" i="1"/>
  <c r="CM23" i="1" s="1"/>
  <c r="CI23" i="1"/>
  <c r="CJ23" i="1" s="1"/>
  <c r="CF23" i="1"/>
  <c r="CG23" i="1" s="1"/>
  <c r="CC23" i="1"/>
  <c r="CD23" i="1" s="1"/>
  <c r="BZ23" i="1"/>
  <c r="CA23" i="1" s="1"/>
  <c r="BW23" i="1"/>
  <c r="BX23" i="1" s="1"/>
  <c r="BT23" i="1"/>
  <c r="BU23" i="1" s="1"/>
  <c r="BQ23" i="1"/>
  <c r="BR23" i="1" s="1"/>
  <c r="BP23" i="1"/>
  <c r="BO23" i="1"/>
  <c r="BN23" i="1"/>
  <c r="BL23" i="1"/>
  <c r="BK23" i="1"/>
  <c r="BI23" i="1"/>
  <c r="BH23" i="1"/>
  <c r="BF23" i="1"/>
  <c r="BE23" i="1"/>
  <c r="BC23" i="1"/>
  <c r="BB23" i="1"/>
  <c r="AZ23" i="1"/>
  <c r="AY23" i="1"/>
  <c r="AW23" i="1"/>
  <c r="AV23" i="1"/>
  <c r="AT23" i="1"/>
  <c r="AS23" i="1"/>
  <c r="AQ23" i="1"/>
  <c r="AP23" i="1"/>
  <c r="AN23" i="1"/>
  <c r="AM23" i="1"/>
  <c r="AK23" i="1"/>
  <c r="AI23" i="1"/>
  <c r="AJ23" i="1" s="1"/>
  <c r="AG23" i="1"/>
  <c r="AH23" i="1" s="1"/>
  <c r="AD23" i="1"/>
  <c r="AE23" i="1" s="1"/>
  <c r="AA23" i="1"/>
  <c r="AB23" i="1" s="1"/>
  <c r="X23" i="1"/>
  <c r="Y23" i="1" s="1"/>
  <c r="U23" i="1"/>
  <c r="V23" i="1" s="1"/>
  <c r="R23" i="1"/>
  <c r="S23" i="1" s="1"/>
  <c r="O23" i="1"/>
  <c r="P23" i="1" s="1"/>
  <c r="L23" i="1"/>
  <c r="M23" i="1" s="1"/>
  <c r="I23" i="1"/>
  <c r="J23" i="1" s="1"/>
  <c r="F23" i="1"/>
  <c r="G23" i="1" s="1"/>
  <c r="EE22" i="1"/>
  <c r="EF22" i="1" s="1"/>
  <c r="ED22" i="1"/>
  <c r="EC22" i="1"/>
  <c r="EB22" i="1"/>
  <c r="DZ22" i="1"/>
  <c r="DY22" i="1"/>
  <c r="DW22" i="1"/>
  <c r="DV22" i="1"/>
  <c r="DT22" i="1"/>
  <c r="DS22" i="1"/>
  <c r="DQ22" i="1"/>
  <c r="DP22" i="1"/>
  <c r="DN22" i="1"/>
  <c r="DM22" i="1"/>
  <c r="DK22" i="1"/>
  <c r="DJ22" i="1"/>
  <c r="DH22" i="1"/>
  <c r="DG22" i="1"/>
  <c r="DE22" i="1"/>
  <c r="DD22" i="1"/>
  <c r="DB22" i="1"/>
  <c r="DA22" i="1"/>
  <c r="CY22" i="1"/>
  <c r="CW22" i="1"/>
  <c r="CX22" i="1" s="1"/>
  <c r="CU22" i="1"/>
  <c r="CV22" i="1" s="1"/>
  <c r="CR22" i="1"/>
  <c r="CS22" i="1" s="1"/>
  <c r="CO22" i="1"/>
  <c r="CP22" i="1" s="1"/>
  <c r="CL22" i="1"/>
  <c r="CM22" i="1" s="1"/>
  <c r="CI22" i="1"/>
  <c r="CJ22" i="1" s="1"/>
  <c r="CF22" i="1"/>
  <c r="CG22" i="1" s="1"/>
  <c r="CC22" i="1"/>
  <c r="CD22" i="1" s="1"/>
  <c r="BZ22" i="1"/>
  <c r="CA22" i="1" s="1"/>
  <c r="BW22" i="1"/>
  <c r="BX22" i="1" s="1"/>
  <c r="BT22" i="1"/>
  <c r="BU22" i="1" s="1"/>
  <c r="BQ22" i="1"/>
  <c r="BR22" i="1" s="1"/>
  <c r="BP22" i="1"/>
  <c r="BO22" i="1"/>
  <c r="BN22" i="1"/>
  <c r="BL22" i="1"/>
  <c r="BK22" i="1"/>
  <c r="BI22" i="1"/>
  <c r="BH22" i="1"/>
  <c r="BF22" i="1"/>
  <c r="BE22" i="1"/>
  <c r="BC22" i="1"/>
  <c r="BB22" i="1"/>
  <c r="AZ22" i="1"/>
  <c r="AY22" i="1"/>
  <c r="AW22" i="1"/>
  <c r="AV22" i="1"/>
  <c r="AT22" i="1"/>
  <c r="AS22" i="1"/>
  <c r="AQ22" i="1"/>
  <c r="AP22" i="1"/>
  <c r="AN22" i="1"/>
  <c r="AM22" i="1"/>
  <c r="AK22" i="1"/>
  <c r="AI22" i="1"/>
  <c r="AJ22" i="1" s="1"/>
  <c r="AG22" i="1"/>
  <c r="AH22" i="1" s="1"/>
  <c r="AD22" i="1"/>
  <c r="AE22" i="1" s="1"/>
  <c r="AA22" i="1"/>
  <c r="AB22" i="1" s="1"/>
  <c r="X22" i="1"/>
  <c r="Y22" i="1" s="1"/>
  <c r="U22" i="1"/>
  <c r="V22" i="1" s="1"/>
  <c r="R22" i="1"/>
  <c r="S22" i="1" s="1"/>
  <c r="O22" i="1"/>
  <c r="P22" i="1" s="1"/>
  <c r="L22" i="1"/>
  <c r="M22" i="1" s="1"/>
  <c r="I22" i="1"/>
  <c r="J22" i="1" s="1"/>
  <c r="F22" i="1"/>
  <c r="G22" i="1" s="1"/>
  <c r="EE21" i="1"/>
  <c r="EF21" i="1" s="1"/>
  <c r="ED21" i="1"/>
  <c r="EC21" i="1"/>
  <c r="EB21" i="1"/>
  <c r="DZ21" i="1"/>
  <c r="DY21" i="1"/>
  <c r="DW21" i="1"/>
  <c r="DV21" i="1"/>
  <c r="DT21" i="1"/>
  <c r="DS21" i="1"/>
  <c r="DQ21" i="1"/>
  <c r="DP21" i="1"/>
  <c r="DN21" i="1"/>
  <c r="DM21" i="1"/>
  <c r="DK21" i="1"/>
  <c r="DJ21" i="1"/>
  <c r="DH21" i="1"/>
  <c r="DG21" i="1"/>
  <c r="DE21" i="1"/>
  <c r="DD21" i="1"/>
  <c r="DB21" i="1"/>
  <c r="DA21" i="1"/>
  <c r="CY21" i="1"/>
  <c r="CW21" i="1"/>
  <c r="CX21" i="1" s="1"/>
  <c r="CU21" i="1"/>
  <c r="CV21" i="1" s="1"/>
  <c r="CR21" i="1"/>
  <c r="CS21" i="1" s="1"/>
  <c r="CO21" i="1"/>
  <c r="CP21" i="1" s="1"/>
  <c r="CL21" i="1"/>
  <c r="CM21" i="1" s="1"/>
  <c r="CI21" i="1"/>
  <c r="CJ21" i="1" s="1"/>
  <c r="CF21" i="1"/>
  <c r="CG21" i="1" s="1"/>
  <c r="CC21" i="1"/>
  <c r="CD21" i="1" s="1"/>
  <c r="BZ21" i="1"/>
  <c r="CA21" i="1" s="1"/>
  <c r="BW21" i="1"/>
  <c r="BX21" i="1" s="1"/>
  <c r="BT21" i="1"/>
  <c r="BU21" i="1" s="1"/>
  <c r="BQ21" i="1"/>
  <c r="BR21" i="1" s="1"/>
  <c r="BP21" i="1"/>
  <c r="BO21" i="1"/>
  <c r="BN21" i="1"/>
  <c r="BL21" i="1"/>
  <c r="BK21" i="1"/>
  <c r="BI21" i="1"/>
  <c r="BH21" i="1"/>
  <c r="BF21" i="1"/>
  <c r="BE21" i="1"/>
  <c r="BC21" i="1"/>
  <c r="BB21" i="1"/>
  <c r="AZ21" i="1"/>
  <c r="AY21" i="1"/>
  <c r="AW21" i="1"/>
  <c r="AV21" i="1"/>
  <c r="AT21" i="1"/>
  <c r="AS21" i="1"/>
  <c r="AQ21" i="1"/>
  <c r="AP21" i="1"/>
  <c r="AN21" i="1"/>
  <c r="AM21" i="1"/>
  <c r="AK21" i="1"/>
  <c r="AI21" i="1"/>
  <c r="AJ21" i="1" s="1"/>
  <c r="AG21" i="1"/>
  <c r="AH21" i="1" s="1"/>
  <c r="AD21" i="1"/>
  <c r="AE21" i="1" s="1"/>
  <c r="AA21" i="1"/>
  <c r="AB21" i="1" s="1"/>
  <c r="X21" i="1"/>
  <c r="Y21" i="1" s="1"/>
  <c r="U21" i="1"/>
  <c r="V21" i="1" s="1"/>
  <c r="R21" i="1"/>
  <c r="S21" i="1" s="1"/>
  <c r="O21" i="1"/>
  <c r="P21" i="1" s="1"/>
  <c r="L21" i="1"/>
  <c r="M21" i="1" s="1"/>
  <c r="I21" i="1"/>
  <c r="J21" i="1" s="1"/>
  <c r="F21" i="1"/>
  <c r="G21" i="1" s="1"/>
  <c r="EE20" i="1"/>
  <c r="EF20" i="1" s="1"/>
  <c r="ED20" i="1"/>
  <c r="EC20" i="1"/>
  <c r="EB20" i="1"/>
  <c r="DZ20" i="1"/>
  <c r="DY20" i="1"/>
  <c r="DW20" i="1"/>
  <c r="DV20" i="1"/>
  <c r="DT20" i="1"/>
  <c r="DS20" i="1"/>
  <c r="DQ20" i="1"/>
  <c r="DP20" i="1"/>
  <c r="DN20" i="1"/>
  <c r="DM20" i="1"/>
  <c r="DK20" i="1"/>
  <c r="DJ20" i="1"/>
  <c r="DH20" i="1"/>
  <c r="DG20" i="1"/>
  <c r="DE20" i="1"/>
  <c r="DD20" i="1"/>
  <c r="DB20" i="1"/>
  <c r="DA20" i="1"/>
  <c r="CY20" i="1"/>
  <c r="CW20" i="1"/>
  <c r="CX20" i="1" s="1"/>
  <c r="CU20" i="1"/>
  <c r="CV20" i="1" s="1"/>
  <c r="CR20" i="1"/>
  <c r="CS20" i="1" s="1"/>
  <c r="CO20" i="1"/>
  <c r="CP20" i="1" s="1"/>
  <c r="CL20" i="1"/>
  <c r="CM20" i="1" s="1"/>
  <c r="CI20" i="1"/>
  <c r="CJ20" i="1" s="1"/>
  <c r="CF20" i="1"/>
  <c r="CG20" i="1" s="1"/>
  <c r="CC20" i="1"/>
  <c r="CD20" i="1" s="1"/>
  <c r="BZ20" i="1"/>
  <c r="CA20" i="1" s="1"/>
  <c r="BW20" i="1"/>
  <c r="BX20" i="1" s="1"/>
  <c r="BT20" i="1"/>
  <c r="BU20" i="1" s="1"/>
  <c r="BQ20" i="1"/>
  <c r="BR20" i="1" s="1"/>
  <c r="BP20" i="1"/>
  <c r="BO20" i="1"/>
  <c r="BN20" i="1"/>
  <c r="BL20" i="1"/>
  <c r="BK20" i="1"/>
  <c r="BI20" i="1"/>
  <c r="BH20" i="1"/>
  <c r="BF20" i="1"/>
  <c r="BE20" i="1"/>
  <c r="BC20" i="1"/>
  <c r="BB20" i="1"/>
  <c r="AZ20" i="1"/>
  <c r="AY20" i="1"/>
  <c r="AW20" i="1"/>
  <c r="AV20" i="1"/>
  <c r="AT20" i="1"/>
  <c r="AS20" i="1"/>
  <c r="AQ20" i="1"/>
  <c r="AP20" i="1"/>
  <c r="AN20" i="1"/>
  <c r="AM20" i="1"/>
  <c r="AK20" i="1"/>
  <c r="AI20" i="1"/>
  <c r="AJ20" i="1" s="1"/>
  <c r="AG20" i="1"/>
  <c r="AH20" i="1" s="1"/>
  <c r="AD20" i="1"/>
  <c r="AE20" i="1" s="1"/>
  <c r="AA20" i="1"/>
  <c r="AB20" i="1" s="1"/>
  <c r="X20" i="1"/>
  <c r="Y20" i="1" s="1"/>
  <c r="U20" i="1"/>
  <c r="V20" i="1" s="1"/>
  <c r="R20" i="1"/>
  <c r="S20" i="1" s="1"/>
  <c r="O20" i="1"/>
  <c r="P20" i="1" s="1"/>
  <c r="L20" i="1"/>
  <c r="M20" i="1" s="1"/>
  <c r="I20" i="1"/>
  <c r="J20" i="1" s="1"/>
  <c r="F20" i="1"/>
  <c r="G20" i="1" s="1"/>
  <c r="EE19" i="1"/>
  <c r="EF19" i="1" s="1"/>
  <c r="ED19" i="1"/>
  <c r="EC19" i="1"/>
  <c r="EB19" i="1"/>
  <c r="DZ19" i="1"/>
  <c r="DY19" i="1"/>
  <c r="DW19" i="1"/>
  <c r="DV19" i="1"/>
  <c r="DT19" i="1"/>
  <c r="DS19" i="1"/>
  <c r="DQ19" i="1"/>
  <c r="DP19" i="1"/>
  <c r="DN19" i="1"/>
  <c r="DM19" i="1"/>
  <c r="DK19" i="1"/>
  <c r="DJ19" i="1"/>
  <c r="DH19" i="1"/>
  <c r="DG19" i="1"/>
  <c r="DE19" i="1"/>
  <c r="DD19" i="1"/>
  <c r="DB19" i="1"/>
  <c r="DA19" i="1"/>
  <c r="CY19" i="1"/>
  <c r="CW19" i="1"/>
  <c r="CX19" i="1" s="1"/>
  <c r="CU19" i="1"/>
  <c r="CV19" i="1" s="1"/>
  <c r="CR19" i="1"/>
  <c r="CS19" i="1" s="1"/>
  <c r="CO19" i="1"/>
  <c r="CP19" i="1" s="1"/>
  <c r="CL19" i="1"/>
  <c r="CM19" i="1" s="1"/>
  <c r="CI19" i="1"/>
  <c r="CJ19" i="1" s="1"/>
  <c r="CF19" i="1"/>
  <c r="CG19" i="1" s="1"/>
  <c r="CC19" i="1"/>
  <c r="CD19" i="1" s="1"/>
  <c r="BZ19" i="1"/>
  <c r="CA19" i="1" s="1"/>
  <c r="BW19" i="1"/>
  <c r="BX19" i="1" s="1"/>
  <c r="BT19" i="1"/>
  <c r="BU19" i="1" s="1"/>
  <c r="BQ19" i="1"/>
  <c r="BR19" i="1" s="1"/>
  <c r="BP19" i="1"/>
  <c r="BO19" i="1"/>
  <c r="BN19" i="1"/>
  <c r="BL19" i="1"/>
  <c r="BK19" i="1"/>
  <c r="BI19" i="1"/>
  <c r="BH19" i="1"/>
  <c r="BF19" i="1"/>
  <c r="BE19" i="1"/>
  <c r="BC19" i="1"/>
  <c r="BB19" i="1"/>
  <c r="AZ19" i="1"/>
  <c r="AY19" i="1"/>
  <c r="AW19" i="1"/>
  <c r="AV19" i="1"/>
  <c r="AT19" i="1"/>
  <c r="AS19" i="1"/>
  <c r="AQ19" i="1"/>
  <c r="AP19" i="1"/>
  <c r="AN19" i="1"/>
  <c r="AM19" i="1"/>
  <c r="AK19" i="1"/>
  <c r="AI19" i="1"/>
  <c r="AJ19" i="1" s="1"/>
  <c r="AG19" i="1"/>
  <c r="AH19" i="1" s="1"/>
  <c r="AD19" i="1"/>
  <c r="AE19" i="1" s="1"/>
  <c r="AA19" i="1"/>
  <c r="AB19" i="1" s="1"/>
  <c r="X19" i="1"/>
  <c r="Y19" i="1" s="1"/>
  <c r="U19" i="1"/>
  <c r="V19" i="1" s="1"/>
  <c r="R19" i="1"/>
  <c r="S19" i="1" s="1"/>
  <c r="O19" i="1"/>
  <c r="P19" i="1" s="1"/>
  <c r="L19" i="1"/>
  <c r="M19" i="1" s="1"/>
  <c r="I19" i="1"/>
  <c r="J19" i="1" s="1"/>
  <c r="F19" i="1"/>
  <c r="G19" i="1" s="1"/>
  <c r="EE18" i="1"/>
  <c r="EF18" i="1" s="1"/>
  <c r="ED18" i="1"/>
  <c r="EC18" i="1"/>
  <c r="EB18" i="1"/>
  <c r="DZ18" i="1"/>
  <c r="DY18" i="1"/>
  <c r="DW18" i="1"/>
  <c r="DV18" i="1"/>
  <c r="DT18" i="1"/>
  <c r="DS18" i="1"/>
  <c r="DQ18" i="1"/>
  <c r="DP18" i="1"/>
  <c r="DN18" i="1"/>
  <c r="DM18" i="1"/>
  <c r="DK18" i="1"/>
  <c r="DJ18" i="1"/>
  <c r="DH18" i="1"/>
  <c r="DG18" i="1"/>
  <c r="DE18" i="1"/>
  <c r="DD18" i="1"/>
  <c r="DB18" i="1"/>
  <c r="DA18" i="1"/>
  <c r="CY18" i="1"/>
  <c r="CW18" i="1"/>
  <c r="CX18" i="1" s="1"/>
  <c r="CU18" i="1"/>
  <c r="CV18" i="1" s="1"/>
  <c r="CR18" i="1"/>
  <c r="CS18" i="1" s="1"/>
  <c r="CO18" i="1"/>
  <c r="CP18" i="1" s="1"/>
  <c r="CL18" i="1"/>
  <c r="CM18" i="1" s="1"/>
  <c r="CI18" i="1"/>
  <c r="CJ18" i="1" s="1"/>
  <c r="CF18" i="1"/>
  <c r="CG18" i="1" s="1"/>
  <c r="CC18" i="1"/>
  <c r="CD18" i="1" s="1"/>
  <c r="BZ18" i="1"/>
  <c r="CA18" i="1" s="1"/>
  <c r="BW18" i="1"/>
  <c r="BX18" i="1" s="1"/>
  <c r="BT18" i="1"/>
  <c r="BU18" i="1" s="1"/>
  <c r="BQ18" i="1"/>
  <c r="BR18" i="1" s="1"/>
  <c r="BP18" i="1"/>
  <c r="BO18" i="1"/>
  <c r="BN18" i="1"/>
  <c r="BL18" i="1"/>
  <c r="BK18" i="1"/>
  <c r="BI18" i="1"/>
  <c r="BH18" i="1"/>
  <c r="BF18" i="1"/>
  <c r="BE18" i="1"/>
  <c r="BC18" i="1"/>
  <c r="BB18" i="1"/>
  <c r="AZ18" i="1"/>
  <c r="AY18" i="1"/>
  <c r="AW18" i="1"/>
  <c r="AV18" i="1"/>
  <c r="AT18" i="1"/>
  <c r="AS18" i="1"/>
  <c r="AQ18" i="1"/>
  <c r="AP18" i="1"/>
  <c r="AN18" i="1"/>
  <c r="AM18" i="1"/>
  <c r="AK18" i="1"/>
  <c r="AI18" i="1"/>
  <c r="AJ18" i="1" s="1"/>
  <c r="AG18" i="1"/>
  <c r="AH18" i="1" s="1"/>
  <c r="AD18" i="1"/>
  <c r="AE18" i="1" s="1"/>
  <c r="AA18" i="1"/>
  <c r="AB18" i="1" s="1"/>
  <c r="X18" i="1"/>
  <c r="Y18" i="1" s="1"/>
  <c r="U18" i="1"/>
  <c r="V18" i="1" s="1"/>
  <c r="R18" i="1"/>
  <c r="S18" i="1" s="1"/>
  <c r="P18" i="1"/>
  <c r="O18" i="1"/>
  <c r="M18" i="1"/>
  <c r="L18" i="1"/>
  <c r="J18" i="1"/>
  <c r="I18" i="1"/>
  <c r="G18" i="1"/>
  <c r="F18" i="1"/>
  <c r="ED17" i="1"/>
  <c r="EE17" i="1" s="1"/>
  <c r="EF17" i="1" s="1"/>
  <c r="EB17" i="1"/>
  <c r="EC17" i="1" s="1"/>
  <c r="DY17" i="1"/>
  <c r="DZ17" i="1" s="1"/>
  <c r="DV17" i="1"/>
  <c r="DW17" i="1" s="1"/>
  <c r="DS17" i="1"/>
  <c r="DT17" i="1" s="1"/>
  <c r="DP17" i="1"/>
  <c r="DQ17" i="1" s="1"/>
  <c r="DM17" i="1"/>
  <c r="DN17" i="1" s="1"/>
  <c r="DJ17" i="1"/>
  <c r="DK17" i="1" s="1"/>
  <c r="DG17" i="1"/>
  <c r="DH17" i="1" s="1"/>
  <c r="DD17" i="1"/>
  <c r="DE17" i="1" s="1"/>
  <c r="DA17" i="1"/>
  <c r="DB17" i="1" s="1"/>
  <c r="CX17" i="1"/>
  <c r="CY17" i="1" s="1"/>
  <c r="CW17" i="1"/>
  <c r="CV17" i="1"/>
  <c r="CU17" i="1"/>
  <c r="CS17" i="1"/>
  <c r="CR17" i="1"/>
  <c r="CP17" i="1"/>
  <c r="CO17" i="1"/>
  <c r="CM17" i="1"/>
  <c r="CL17" i="1"/>
  <c r="CJ17" i="1"/>
  <c r="CI17" i="1"/>
  <c r="CG17" i="1"/>
  <c r="CF17" i="1"/>
  <c r="CD17" i="1"/>
  <c r="CC17" i="1"/>
  <c r="CA17" i="1"/>
  <c r="BZ17" i="1"/>
  <c r="BX17" i="1"/>
  <c r="BW17" i="1"/>
  <c r="BU17" i="1"/>
  <c r="BT17" i="1"/>
  <c r="BP17" i="1"/>
  <c r="BQ17" i="1" s="1"/>
  <c r="BR17" i="1" s="1"/>
  <c r="BN17" i="1"/>
  <c r="BO17" i="1" s="1"/>
  <c r="BK17" i="1"/>
  <c r="BL17" i="1" s="1"/>
  <c r="BH17" i="1"/>
  <c r="BI17" i="1" s="1"/>
  <c r="BE17" i="1"/>
  <c r="BF17" i="1" s="1"/>
  <c r="BB17" i="1"/>
  <c r="BC17" i="1" s="1"/>
  <c r="AY17" i="1"/>
  <c r="AZ17" i="1" s="1"/>
  <c r="AV17" i="1"/>
  <c r="AW17" i="1" s="1"/>
  <c r="AS17" i="1"/>
  <c r="AT17" i="1" s="1"/>
  <c r="AP17" i="1"/>
  <c r="AQ17" i="1" s="1"/>
  <c r="AM17" i="1"/>
  <c r="AN17" i="1" s="1"/>
  <c r="AJ17" i="1"/>
  <c r="AK17" i="1" s="1"/>
  <c r="AI17" i="1"/>
  <c r="AH17" i="1"/>
  <c r="AG17" i="1"/>
  <c r="AE17" i="1"/>
  <c r="AD17" i="1"/>
  <c r="AB17" i="1"/>
  <c r="AA17" i="1"/>
  <c r="Y17" i="1"/>
  <c r="X17" i="1"/>
  <c r="V17" i="1"/>
  <c r="U17" i="1"/>
  <c r="S17" i="1"/>
  <c r="R17" i="1"/>
  <c r="P17" i="1"/>
  <c r="O17" i="1"/>
  <c r="M17" i="1"/>
  <c r="L17" i="1"/>
  <c r="J17" i="1"/>
  <c r="I17" i="1"/>
  <c r="G17" i="1"/>
  <c r="F17" i="1"/>
  <c r="ED16" i="1"/>
  <c r="EE16" i="1" s="1"/>
  <c r="EF16" i="1" s="1"/>
  <c r="EB16" i="1"/>
  <c r="EC16" i="1" s="1"/>
  <c r="DY16" i="1"/>
  <c r="DZ16" i="1" s="1"/>
  <c r="DV16" i="1"/>
  <c r="DW16" i="1" s="1"/>
  <c r="DS16" i="1"/>
  <c r="DT16" i="1" s="1"/>
  <c r="DP16" i="1"/>
  <c r="DQ16" i="1" s="1"/>
  <c r="DM16" i="1"/>
  <c r="DN16" i="1" s="1"/>
  <c r="DJ16" i="1"/>
  <c r="DK16" i="1" s="1"/>
  <c r="DG16" i="1"/>
  <c r="DH16" i="1" s="1"/>
  <c r="DD16" i="1"/>
  <c r="DE16" i="1" s="1"/>
  <c r="DA16" i="1"/>
  <c r="DB16" i="1" s="1"/>
  <c r="CX16" i="1"/>
  <c r="CY16" i="1" s="1"/>
  <c r="CW16" i="1"/>
  <c r="CV16" i="1"/>
  <c r="CU16" i="1"/>
  <c r="CS16" i="1"/>
  <c r="CR16" i="1"/>
  <c r="CP16" i="1"/>
  <c r="CO16" i="1"/>
  <c r="CM16" i="1"/>
  <c r="CL16" i="1"/>
  <c r="CJ16" i="1"/>
  <c r="CI16" i="1"/>
  <c r="CG16" i="1"/>
  <c r="CF16" i="1"/>
  <c r="CD16" i="1"/>
  <c r="CC16" i="1"/>
  <c r="CA16" i="1"/>
  <c r="BZ16" i="1"/>
  <c r="BX16" i="1"/>
  <c r="BW16" i="1"/>
  <c r="BU16" i="1"/>
  <c r="BT16" i="1"/>
  <c r="BP16" i="1"/>
  <c r="BQ16" i="1" s="1"/>
  <c r="BR16" i="1" s="1"/>
  <c r="BN16" i="1"/>
  <c r="BO16" i="1" s="1"/>
  <c r="BK16" i="1"/>
  <c r="BL16" i="1" s="1"/>
  <c r="BH16" i="1"/>
  <c r="BI16" i="1" s="1"/>
  <c r="BE16" i="1"/>
  <c r="BF16" i="1" s="1"/>
  <c r="BB16" i="1"/>
  <c r="BC16" i="1" s="1"/>
  <c r="AY16" i="1"/>
  <c r="AZ16" i="1" s="1"/>
  <c r="AV16" i="1"/>
  <c r="AW16" i="1" s="1"/>
  <c r="AS16" i="1"/>
  <c r="AT16" i="1" s="1"/>
  <c r="AP16" i="1"/>
  <c r="AQ16" i="1" s="1"/>
  <c r="AM16" i="1"/>
  <c r="AN16" i="1" s="1"/>
  <c r="AJ16" i="1"/>
  <c r="AK16" i="1" s="1"/>
  <c r="AI16" i="1"/>
  <c r="AH16" i="1"/>
  <c r="AG16" i="1"/>
  <c r="AE16" i="1"/>
  <c r="AD16" i="1"/>
  <c r="AB16" i="1"/>
  <c r="AA16" i="1"/>
  <c r="Y16" i="1"/>
  <c r="X16" i="1"/>
  <c r="V16" i="1"/>
  <c r="U16" i="1"/>
  <c r="S16" i="1"/>
  <c r="R16" i="1"/>
  <c r="P16" i="1"/>
  <c r="O16" i="1"/>
  <c r="M16" i="1"/>
  <c r="L16" i="1"/>
  <c r="J16" i="1"/>
  <c r="I16" i="1"/>
  <c r="G16" i="1"/>
  <c r="F16" i="1"/>
  <c r="ED15" i="1"/>
  <c r="EE15" i="1" s="1"/>
  <c r="EF15" i="1" s="1"/>
  <c r="EB15" i="1"/>
  <c r="EC15" i="1" s="1"/>
  <c r="DY15" i="1"/>
  <c r="DZ15" i="1" s="1"/>
  <c r="DV15" i="1"/>
  <c r="DW15" i="1" s="1"/>
  <c r="DS15" i="1"/>
  <c r="DT15" i="1" s="1"/>
  <c r="DP15" i="1"/>
  <c r="DQ15" i="1" s="1"/>
  <c r="DM15" i="1"/>
  <c r="DN15" i="1" s="1"/>
  <c r="DJ15" i="1"/>
  <c r="DK15" i="1" s="1"/>
  <c r="DG15" i="1"/>
  <c r="DH15" i="1" s="1"/>
  <c r="DD15" i="1"/>
  <c r="DE15" i="1" s="1"/>
  <c r="DA15" i="1"/>
  <c r="DB15" i="1" s="1"/>
  <c r="CX15" i="1"/>
  <c r="CY15" i="1" s="1"/>
  <c r="CW15" i="1"/>
  <c r="CV15" i="1"/>
  <c r="CU15" i="1"/>
  <c r="CS15" i="1"/>
  <c r="CR15" i="1"/>
  <c r="CP15" i="1"/>
  <c r="CO15" i="1"/>
  <c r="CM15" i="1"/>
  <c r="CL15" i="1"/>
  <c r="CJ15" i="1"/>
  <c r="CI15" i="1"/>
  <c r="CG15" i="1"/>
  <c r="CF15" i="1"/>
  <c r="CD15" i="1"/>
  <c r="CC15" i="1"/>
  <c r="CA15" i="1"/>
  <c r="BZ15" i="1"/>
  <c r="BX15" i="1"/>
  <c r="BW15" i="1"/>
  <c r="BU15" i="1"/>
  <c r="BT15" i="1"/>
  <c r="BP15" i="1"/>
  <c r="BQ15" i="1" s="1"/>
  <c r="BR15" i="1" s="1"/>
  <c r="BN15" i="1"/>
  <c r="BO15" i="1" s="1"/>
  <c r="BK15" i="1"/>
  <c r="BL15" i="1" s="1"/>
  <c r="BH15" i="1"/>
  <c r="BI15" i="1" s="1"/>
  <c r="BE15" i="1"/>
  <c r="BF15" i="1" s="1"/>
  <c r="BB15" i="1"/>
  <c r="BC15" i="1" s="1"/>
  <c r="AY15" i="1"/>
  <c r="AZ15" i="1" s="1"/>
  <c r="AV15" i="1"/>
  <c r="AW15" i="1" s="1"/>
  <c r="AS15" i="1"/>
  <c r="AT15" i="1" s="1"/>
  <c r="AP15" i="1"/>
  <c r="AQ15" i="1" s="1"/>
  <c r="AM15" i="1"/>
  <c r="AN15" i="1" s="1"/>
  <c r="AJ15" i="1"/>
  <c r="AK15" i="1" s="1"/>
  <c r="AI15" i="1"/>
  <c r="AH15" i="1"/>
  <c r="AG15" i="1"/>
  <c r="AE15" i="1"/>
  <c r="AD15" i="1"/>
  <c r="AB15" i="1"/>
  <c r="AA15" i="1"/>
  <c r="Y15" i="1"/>
  <c r="X15" i="1"/>
  <c r="V15" i="1"/>
  <c r="U15" i="1"/>
  <c r="S15" i="1"/>
  <c r="R15" i="1"/>
  <c r="P15" i="1"/>
  <c r="O15" i="1"/>
  <c r="M15" i="1"/>
  <c r="L15" i="1"/>
  <c r="J15" i="1"/>
  <c r="I15" i="1"/>
  <c r="G15" i="1"/>
  <c r="F15" i="1"/>
  <c r="ED14" i="1"/>
  <c r="EE14" i="1" s="1"/>
  <c r="EF14" i="1" s="1"/>
  <c r="EB14" i="1"/>
  <c r="EC14" i="1" s="1"/>
  <c r="DY14" i="1"/>
  <c r="DZ14" i="1" s="1"/>
  <c r="DV14" i="1"/>
  <c r="DW14" i="1" s="1"/>
  <c r="DS14" i="1"/>
  <c r="DT14" i="1" s="1"/>
  <c r="DP14" i="1"/>
  <c r="DQ14" i="1" s="1"/>
  <c r="DM14" i="1"/>
  <c r="DN14" i="1" s="1"/>
  <c r="DJ14" i="1"/>
  <c r="DK14" i="1" s="1"/>
  <c r="DG14" i="1"/>
  <c r="DH14" i="1" s="1"/>
  <c r="DD14" i="1"/>
  <c r="DE14" i="1" s="1"/>
  <c r="DA14" i="1"/>
  <c r="DB14" i="1" s="1"/>
  <c r="CX14" i="1"/>
  <c r="CY14" i="1" s="1"/>
  <c r="CW14" i="1"/>
  <c r="CV14" i="1"/>
  <c r="CU14" i="1"/>
  <c r="CS14" i="1"/>
  <c r="CR14" i="1"/>
  <c r="CP14" i="1"/>
  <c r="CO14" i="1"/>
  <c r="CM14" i="1"/>
  <c r="CL14" i="1"/>
  <c r="CJ14" i="1"/>
  <c r="CI14" i="1"/>
  <c r="CG14" i="1"/>
  <c r="CF14" i="1"/>
  <c r="CD14" i="1"/>
  <c r="CC14" i="1"/>
  <c r="CA14" i="1"/>
  <c r="BZ14" i="1"/>
  <c r="BX14" i="1"/>
  <c r="BW14" i="1"/>
  <c r="BU14" i="1"/>
  <c r="BT14" i="1"/>
  <c r="BP14" i="1"/>
  <c r="BQ14" i="1" s="1"/>
  <c r="BR14" i="1" s="1"/>
  <c r="BN14" i="1"/>
  <c r="BO14" i="1" s="1"/>
  <c r="BK14" i="1"/>
  <c r="BL14" i="1" s="1"/>
  <c r="BH14" i="1"/>
  <c r="BI14" i="1" s="1"/>
  <c r="BE14" i="1"/>
  <c r="BF14" i="1" s="1"/>
  <c r="BB14" i="1"/>
  <c r="BC14" i="1" s="1"/>
  <c r="AY14" i="1"/>
  <c r="AZ14" i="1" s="1"/>
  <c r="AV14" i="1"/>
  <c r="AW14" i="1" s="1"/>
  <c r="AS14" i="1"/>
  <c r="AT14" i="1" s="1"/>
  <c r="AP14" i="1"/>
  <c r="AQ14" i="1" s="1"/>
  <c r="AM14" i="1"/>
  <c r="AN14" i="1" s="1"/>
  <c r="AJ14" i="1"/>
  <c r="AK14" i="1" s="1"/>
  <c r="AI14" i="1"/>
  <c r="AH14" i="1"/>
  <c r="AG14" i="1"/>
  <c r="AE14" i="1"/>
  <c r="AD14" i="1"/>
  <c r="AB14" i="1"/>
  <c r="AA14" i="1"/>
  <c r="Y14" i="1"/>
  <c r="X14" i="1"/>
  <c r="V14" i="1"/>
  <c r="U14" i="1"/>
  <c r="S14" i="1"/>
  <c r="R14" i="1"/>
  <c r="P14" i="1"/>
  <c r="O14" i="1"/>
  <c r="M14" i="1"/>
  <c r="L14" i="1"/>
  <c r="J14" i="1"/>
  <c r="I14" i="1"/>
  <c r="G14" i="1"/>
  <c r="F14" i="1"/>
  <c r="ED13" i="1"/>
  <c r="EE13" i="1" s="1"/>
  <c r="EF13" i="1" s="1"/>
  <c r="EB13" i="1"/>
  <c r="EC13" i="1" s="1"/>
  <c r="DY13" i="1"/>
  <c r="DZ13" i="1" s="1"/>
  <c r="DV13" i="1"/>
  <c r="DW13" i="1" s="1"/>
  <c r="DS13" i="1"/>
  <c r="DT13" i="1" s="1"/>
  <c r="DP13" i="1"/>
  <c r="DQ13" i="1" s="1"/>
  <c r="DM13" i="1"/>
  <c r="DN13" i="1" s="1"/>
  <c r="DJ13" i="1"/>
  <c r="DK13" i="1" s="1"/>
  <c r="DG13" i="1"/>
  <c r="DH13" i="1" s="1"/>
  <c r="DD13" i="1"/>
  <c r="DE13" i="1" s="1"/>
  <c r="DA13" i="1"/>
  <c r="DB13" i="1" s="1"/>
  <c r="CX13" i="1"/>
  <c r="CY13" i="1" s="1"/>
  <c r="CW13" i="1"/>
  <c r="CV13" i="1"/>
  <c r="CU13" i="1"/>
  <c r="CS13" i="1"/>
  <c r="CR13" i="1"/>
  <c r="CP13" i="1"/>
  <c r="CO13" i="1"/>
  <c r="CM13" i="1"/>
  <c r="CL13" i="1"/>
  <c r="CJ13" i="1"/>
  <c r="CI13" i="1"/>
  <c r="CG13" i="1"/>
  <c r="CF13" i="1"/>
  <c r="CD13" i="1"/>
  <c r="CC13" i="1"/>
  <c r="CA13" i="1"/>
  <c r="BZ13" i="1"/>
  <c r="BX13" i="1"/>
  <c r="BW13" i="1"/>
  <c r="BU13" i="1"/>
  <c r="BT13" i="1"/>
  <c r="BP13" i="1"/>
  <c r="BQ13" i="1" s="1"/>
  <c r="BR13" i="1" s="1"/>
  <c r="BN13" i="1"/>
  <c r="BO13" i="1" s="1"/>
  <c r="BK13" i="1"/>
  <c r="BL13" i="1" s="1"/>
  <c r="BH13" i="1"/>
  <c r="BI13" i="1" s="1"/>
  <c r="BE13" i="1"/>
  <c r="BF13" i="1" s="1"/>
  <c r="BB13" i="1"/>
  <c r="BC13" i="1" s="1"/>
  <c r="AY13" i="1"/>
  <c r="AZ13" i="1" s="1"/>
  <c r="AV13" i="1"/>
  <c r="AW13" i="1" s="1"/>
  <c r="AS13" i="1"/>
  <c r="AT13" i="1" s="1"/>
  <c r="AP13" i="1"/>
  <c r="AQ13" i="1" s="1"/>
  <c r="AM13" i="1"/>
  <c r="AN13" i="1" s="1"/>
  <c r="AJ13" i="1"/>
  <c r="AK13" i="1" s="1"/>
  <c r="AI13" i="1"/>
  <c r="AH13" i="1"/>
  <c r="AG13" i="1"/>
  <c r="AE13" i="1"/>
  <c r="AD13" i="1"/>
  <c r="AB13" i="1"/>
  <c r="AA13" i="1"/>
  <c r="Y13" i="1"/>
  <c r="X13" i="1"/>
  <c r="V13" i="1"/>
  <c r="U13" i="1"/>
  <c r="S13" i="1"/>
  <c r="R13" i="1"/>
  <c r="P13" i="1"/>
  <c r="O13" i="1"/>
  <c r="M13" i="1"/>
  <c r="L13" i="1"/>
  <c r="J13" i="1"/>
  <c r="I13" i="1"/>
  <c r="G13" i="1"/>
  <c r="F13" i="1"/>
  <c r="ED12" i="1"/>
  <c r="EE12" i="1" s="1"/>
  <c r="EF12" i="1" s="1"/>
  <c r="EB12" i="1"/>
  <c r="EC12" i="1" s="1"/>
  <c r="DY12" i="1"/>
  <c r="DZ12" i="1" s="1"/>
  <c r="DV12" i="1"/>
  <c r="DW12" i="1" s="1"/>
  <c r="DS12" i="1"/>
  <c r="DT12" i="1" s="1"/>
  <c r="DP12" i="1"/>
  <c r="DQ12" i="1" s="1"/>
  <c r="DM12" i="1"/>
  <c r="DN12" i="1" s="1"/>
  <c r="DJ12" i="1"/>
  <c r="DK12" i="1" s="1"/>
  <c r="DG12" i="1"/>
  <c r="DH12" i="1" s="1"/>
  <c r="DD12" i="1"/>
  <c r="DE12" i="1" s="1"/>
  <c r="DA12" i="1"/>
  <c r="DB12" i="1" s="1"/>
  <c r="CX12" i="1"/>
  <c r="CY12" i="1" s="1"/>
  <c r="CW12" i="1"/>
  <c r="CV12" i="1"/>
  <c r="CU12" i="1"/>
  <c r="CS12" i="1"/>
  <c r="CR12" i="1"/>
  <c r="CP12" i="1"/>
  <c r="CO12" i="1"/>
  <c r="CM12" i="1"/>
  <c r="CL12" i="1"/>
  <c r="CJ12" i="1"/>
  <c r="CI12" i="1"/>
  <c r="CG12" i="1"/>
  <c r="CF12" i="1"/>
  <c r="CD12" i="1"/>
  <c r="CC12" i="1"/>
  <c r="CA12" i="1"/>
  <c r="BZ12" i="1"/>
  <c r="BX12" i="1"/>
  <c r="BW12" i="1"/>
  <c r="BU12" i="1"/>
  <c r="BT12" i="1"/>
  <c r="BP12" i="1"/>
  <c r="BQ12" i="1" s="1"/>
  <c r="BR12" i="1" s="1"/>
  <c r="BN12" i="1"/>
  <c r="BO12" i="1" s="1"/>
  <c r="BK12" i="1"/>
  <c r="BL12" i="1" s="1"/>
  <c r="BH12" i="1"/>
  <c r="BI12" i="1" s="1"/>
  <c r="BE12" i="1"/>
  <c r="BF12" i="1" s="1"/>
  <c r="BB12" i="1"/>
  <c r="BC12" i="1" s="1"/>
  <c r="AY12" i="1"/>
  <c r="AZ12" i="1" s="1"/>
  <c r="AV12" i="1"/>
  <c r="AW12" i="1" s="1"/>
  <c r="AS12" i="1"/>
  <c r="AT12" i="1" s="1"/>
  <c r="AP12" i="1"/>
  <c r="AQ12" i="1" s="1"/>
  <c r="AM12" i="1"/>
  <c r="AN12" i="1" s="1"/>
  <c r="AJ12" i="1"/>
  <c r="AK12" i="1" s="1"/>
  <c r="AI12" i="1"/>
  <c r="AH12" i="1"/>
  <c r="AG12" i="1"/>
  <c r="AE12" i="1"/>
  <c r="AD12" i="1"/>
  <c r="AB12" i="1"/>
  <c r="AA12" i="1"/>
  <c r="Y12" i="1"/>
  <c r="X12" i="1"/>
  <c r="V12" i="1"/>
  <c r="U12" i="1"/>
  <c r="S12" i="1"/>
  <c r="R12" i="1"/>
  <c r="P12" i="1"/>
  <c r="O12" i="1"/>
  <c r="M12" i="1"/>
  <c r="L12" i="1"/>
  <c r="J12" i="1"/>
  <c r="I12" i="1"/>
  <c r="G12" i="1"/>
  <c r="F12" i="1"/>
  <c r="ED11" i="1"/>
  <c r="EE11" i="1" s="1"/>
  <c r="EF11" i="1" s="1"/>
  <c r="EB11" i="1"/>
  <c r="EC11" i="1" s="1"/>
  <c r="DY11" i="1"/>
  <c r="DZ11" i="1" s="1"/>
  <c r="DV11" i="1"/>
  <c r="DW11" i="1" s="1"/>
  <c r="DS11" i="1"/>
  <c r="DT11" i="1" s="1"/>
  <c r="DP11" i="1"/>
  <c r="DQ11" i="1" s="1"/>
  <c r="DM11" i="1"/>
  <c r="DN11" i="1" s="1"/>
  <c r="DJ11" i="1"/>
  <c r="DK11" i="1" s="1"/>
  <c r="DG11" i="1"/>
  <c r="DH11" i="1" s="1"/>
  <c r="DD11" i="1"/>
  <c r="DE11" i="1" s="1"/>
  <c r="DA11" i="1"/>
  <c r="DB11" i="1" s="1"/>
  <c r="CX11" i="1"/>
  <c r="CY11" i="1" s="1"/>
  <c r="CW11" i="1"/>
  <c r="CV11" i="1"/>
  <c r="CU11" i="1"/>
  <c r="CS11" i="1"/>
  <c r="CR11" i="1"/>
  <c r="CP11" i="1"/>
  <c r="CO11" i="1"/>
  <c r="CM11" i="1"/>
  <c r="CL11" i="1"/>
  <c r="CJ11" i="1"/>
  <c r="CI11" i="1"/>
  <c r="CG11" i="1"/>
  <c r="CF11" i="1"/>
  <c r="CD11" i="1"/>
  <c r="CC11" i="1"/>
  <c r="CA11" i="1"/>
  <c r="BZ11" i="1"/>
  <c r="BX11" i="1"/>
  <c r="BW11" i="1"/>
  <c r="BU11" i="1"/>
  <c r="BT11" i="1"/>
  <c r="BP11" i="1"/>
  <c r="BQ11" i="1" s="1"/>
  <c r="BR11" i="1" s="1"/>
  <c r="BN11" i="1"/>
  <c r="BO11" i="1" s="1"/>
  <c r="BK11" i="1"/>
  <c r="BL11" i="1" s="1"/>
  <c r="BH11" i="1"/>
  <c r="BI11" i="1" s="1"/>
  <c r="BE11" i="1"/>
  <c r="BF11" i="1" s="1"/>
  <c r="BB11" i="1"/>
  <c r="BC11" i="1" s="1"/>
  <c r="AY11" i="1"/>
  <c r="AZ11" i="1" s="1"/>
  <c r="AV11" i="1"/>
  <c r="AW11" i="1" s="1"/>
  <c r="AS11" i="1"/>
  <c r="AT11" i="1" s="1"/>
  <c r="AP11" i="1"/>
  <c r="AQ11" i="1" s="1"/>
  <c r="AM11" i="1"/>
  <c r="AN11" i="1" s="1"/>
  <c r="AJ11" i="1"/>
  <c r="AK11" i="1" s="1"/>
  <c r="AI11" i="1"/>
  <c r="AH11" i="1"/>
  <c r="AG11" i="1"/>
  <c r="AE11" i="1"/>
  <c r="AD11" i="1"/>
  <c r="AB11" i="1"/>
  <c r="AA11" i="1"/>
  <c r="Y11" i="1"/>
  <c r="X11" i="1"/>
  <c r="V11" i="1"/>
  <c r="U11" i="1"/>
  <c r="S11" i="1"/>
  <c r="R11" i="1"/>
  <c r="P11" i="1"/>
  <c r="O11" i="1"/>
  <c r="M11" i="1"/>
  <c r="L11" i="1"/>
  <c r="J11" i="1"/>
  <c r="I11" i="1"/>
  <c r="G11" i="1"/>
  <c r="F11" i="1"/>
  <c r="ED10" i="1"/>
  <c r="EE10" i="1" s="1"/>
  <c r="EF10" i="1" s="1"/>
  <c r="EB10" i="1"/>
  <c r="EC10" i="1" s="1"/>
  <c r="DY10" i="1"/>
  <c r="DZ10" i="1" s="1"/>
  <c r="DV10" i="1"/>
  <c r="DW10" i="1" s="1"/>
  <c r="DS10" i="1"/>
  <c r="DT10" i="1" s="1"/>
  <c r="DP10" i="1"/>
  <c r="DQ10" i="1" s="1"/>
  <c r="DM10" i="1"/>
  <c r="DN10" i="1" s="1"/>
  <c r="DJ10" i="1"/>
  <c r="DK10" i="1" s="1"/>
  <c r="DG10" i="1"/>
  <c r="DH10" i="1" s="1"/>
  <c r="DD10" i="1"/>
  <c r="DE10" i="1" s="1"/>
  <c r="DA10" i="1"/>
  <c r="DB10" i="1" s="1"/>
  <c r="CX10" i="1"/>
  <c r="CY10" i="1" s="1"/>
  <c r="CW10" i="1"/>
  <c r="CV10" i="1"/>
  <c r="CU10" i="1"/>
  <c r="CS10" i="1"/>
  <c r="CR10" i="1"/>
  <c r="CP10" i="1"/>
  <c r="CO10" i="1"/>
  <c r="CM10" i="1"/>
  <c r="CL10" i="1"/>
  <c r="CJ10" i="1"/>
  <c r="CI10" i="1"/>
  <c r="CG10" i="1"/>
  <c r="CF10" i="1"/>
  <c r="CD10" i="1"/>
  <c r="CC10" i="1"/>
  <c r="CA10" i="1"/>
  <c r="BZ10" i="1"/>
  <c r="BX10" i="1"/>
  <c r="BW10" i="1"/>
  <c r="BU10" i="1"/>
  <c r="BT10" i="1"/>
  <c r="BP10" i="1"/>
  <c r="BQ10" i="1" s="1"/>
  <c r="BR10" i="1" s="1"/>
  <c r="BN10" i="1"/>
  <c r="BO10" i="1" s="1"/>
  <c r="BK10" i="1"/>
  <c r="BL10" i="1" s="1"/>
  <c r="BH10" i="1"/>
  <c r="BI10" i="1" s="1"/>
  <c r="BE10" i="1"/>
  <c r="BF10" i="1" s="1"/>
  <c r="BB10" i="1"/>
  <c r="BC10" i="1" s="1"/>
  <c r="AY10" i="1"/>
  <c r="AZ10" i="1" s="1"/>
  <c r="AV10" i="1"/>
  <c r="AW10" i="1" s="1"/>
  <c r="AS10" i="1"/>
  <c r="AT10" i="1" s="1"/>
  <c r="AP10" i="1"/>
  <c r="AQ10" i="1" s="1"/>
  <c r="AM10" i="1"/>
  <c r="AN10" i="1" s="1"/>
  <c r="AJ10" i="1"/>
  <c r="AK10" i="1" s="1"/>
  <c r="AI10" i="1"/>
  <c r="AH10" i="1"/>
  <c r="AG10" i="1"/>
  <c r="AE10" i="1"/>
  <c r="AD10" i="1"/>
  <c r="AB10" i="1"/>
  <c r="AA10" i="1"/>
  <c r="Y10" i="1"/>
  <c r="X10" i="1"/>
  <c r="V10" i="1"/>
  <c r="U10" i="1"/>
  <c r="S10" i="1"/>
  <c r="R10" i="1"/>
  <c r="P10" i="1"/>
  <c r="O10" i="1"/>
  <c r="M10" i="1"/>
  <c r="L10" i="1"/>
  <c r="J10" i="1"/>
  <c r="I10" i="1"/>
  <c r="G10" i="1"/>
  <c r="F10" i="1"/>
  <c r="ED9" i="1"/>
  <c r="EE9" i="1" s="1"/>
  <c r="EF9" i="1" s="1"/>
  <c r="EB9" i="1"/>
  <c r="EC9" i="1" s="1"/>
  <c r="DY9" i="1"/>
  <c r="DZ9" i="1" s="1"/>
  <c r="DV9" i="1"/>
  <c r="DW9" i="1" s="1"/>
  <c r="DS9" i="1"/>
  <c r="DT9" i="1" s="1"/>
  <c r="DP9" i="1"/>
  <c r="DQ9" i="1" s="1"/>
  <c r="DM9" i="1"/>
  <c r="DN9" i="1" s="1"/>
  <c r="DJ9" i="1"/>
  <c r="DK9" i="1" s="1"/>
  <c r="DG9" i="1"/>
  <c r="DH9" i="1" s="1"/>
  <c r="DD9" i="1"/>
  <c r="DE9" i="1" s="1"/>
  <c r="DA9" i="1"/>
  <c r="DB9" i="1" s="1"/>
  <c r="CX9" i="1"/>
  <c r="CY9" i="1" s="1"/>
  <c r="CW9" i="1"/>
  <c r="CV9" i="1"/>
  <c r="CU9" i="1"/>
  <c r="CS9" i="1"/>
  <c r="CR9" i="1"/>
  <c r="CP9" i="1"/>
  <c r="CO9" i="1"/>
  <c r="CM9" i="1"/>
  <c r="CL9" i="1"/>
  <c r="CJ9" i="1"/>
  <c r="CI9" i="1"/>
  <c r="CG9" i="1"/>
  <c r="CF9" i="1"/>
  <c r="CD9" i="1"/>
  <c r="CC9" i="1"/>
  <c r="CA9" i="1"/>
  <c r="BZ9" i="1"/>
  <c r="BX9" i="1"/>
  <c r="BW9" i="1"/>
  <c r="BU9" i="1"/>
  <c r="BT9" i="1"/>
  <c r="BP9" i="1"/>
  <c r="BQ9" i="1" s="1"/>
  <c r="BR9" i="1" s="1"/>
  <c r="BN9" i="1"/>
  <c r="BO9" i="1" s="1"/>
  <c r="BK9" i="1"/>
  <c r="BL9" i="1" s="1"/>
  <c r="BH9" i="1"/>
  <c r="BI9" i="1" s="1"/>
  <c r="BE9" i="1"/>
  <c r="BF9" i="1" s="1"/>
  <c r="BB9" i="1"/>
  <c r="BC9" i="1" s="1"/>
  <c r="AY9" i="1"/>
  <c r="AZ9" i="1" s="1"/>
  <c r="AV9" i="1"/>
  <c r="AW9" i="1" s="1"/>
  <c r="AS9" i="1"/>
  <c r="AT9" i="1" s="1"/>
  <c r="AP9" i="1"/>
  <c r="AQ9" i="1" s="1"/>
  <c r="AM9" i="1"/>
  <c r="AN9" i="1" s="1"/>
  <c r="AJ9" i="1"/>
  <c r="AK9" i="1" s="1"/>
  <c r="AI9" i="1"/>
  <c r="AH9" i="1"/>
  <c r="AG9" i="1"/>
  <c r="AE9" i="1"/>
  <c r="AD9" i="1"/>
  <c r="AB9" i="1"/>
  <c r="AA9" i="1"/>
  <c r="Y9" i="1"/>
  <c r="X9" i="1"/>
  <c r="V9" i="1"/>
  <c r="U9" i="1"/>
  <c r="S9" i="1"/>
  <c r="R9" i="1"/>
  <c r="P9" i="1"/>
  <c r="O9" i="1"/>
  <c r="M9" i="1"/>
  <c r="L9" i="1"/>
  <c r="J9" i="1"/>
  <c r="I9" i="1"/>
  <c r="G9" i="1"/>
  <c r="F9" i="1"/>
  <c r="ED8" i="1"/>
  <c r="EE8" i="1" s="1"/>
  <c r="EF8" i="1" s="1"/>
  <c r="EB8" i="1"/>
  <c r="EC8" i="1" s="1"/>
  <c r="DY8" i="1"/>
  <c r="DZ8" i="1" s="1"/>
  <c r="DV8" i="1"/>
  <c r="DW8" i="1" s="1"/>
  <c r="DS8" i="1"/>
  <c r="DT8" i="1" s="1"/>
  <c r="DP8" i="1"/>
  <c r="DQ8" i="1" s="1"/>
  <c r="DM8" i="1"/>
  <c r="DN8" i="1" s="1"/>
  <c r="DJ8" i="1"/>
  <c r="DK8" i="1" s="1"/>
  <c r="DG8" i="1"/>
  <c r="DH8" i="1" s="1"/>
  <c r="DD8" i="1"/>
  <c r="DE8" i="1" s="1"/>
  <c r="DA8" i="1"/>
  <c r="DB8" i="1" s="1"/>
  <c r="CX8" i="1"/>
  <c r="CY8" i="1" s="1"/>
  <c r="CW8" i="1"/>
  <c r="CV8" i="1"/>
  <c r="CU8" i="1"/>
  <c r="CS8" i="1"/>
  <c r="CR8" i="1"/>
  <c r="CP8" i="1"/>
  <c r="CO8" i="1"/>
  <c r="CM8" i="1"/>
  <c r="CL8" i="1"/>
  <c r="CJ8" i="1"/>
  <c r="CI8" i="1"/>
  <c r="CG8" i="1"/>
  <c r="CF8" i="1"/>
  <c r="CD8" i="1"/>
  <c r="CC8" i="1"/>
  <c r="CA8" i="1"/>
  <c r="BZ8" i="1"/>
  <c r="BX8" i="1"/>
  <c r="BW8" i="1"/>
  <c r="BU8" i="1"/>
  <c r="BT8" i="1"/>
  <c r="BP8" i="1"/>
  <c r="BQ8" i="1" s="1"/>
  <c r="BR8" i="1" s="1"/>
  <c r="BN8" i="1"/>
  <c r="BO8" i="1" s="1"/>
  <c r="BK8" i="1"/>
  <c r="BL8" i="1" s="1"/>
  <c r="BH8" i="1"/>
  <c r="BI8" i="1" s="1"/>
  <c r="BE8" i="1"/>
  <c r="BF8" i="1" s="1"/>
  <c r="BB8" i="1"/>
  <c r="BC8" i="1" s="1"/>
  <c r="AY8" i="1"/>
  <c r="AZ8" i="1" s="1"/>
  <c r="AV8" i="1"/>
  <c r="AW8" i="1" s="1"/>
  <c r="AS8" i="1"/>
  <c r="AT8" i="1" s="1"/>
  <c r="AP8" i="1"/>
  <c r="AQ8" i="1" s="1"/>
  <c r="AM8" i="1"/>
  <c r="AN8" i="1" s="1"/>
  <c r="AJ8" i="1"/>
  <c r="AK8" i="1" s="1"/>
  <c r="AI8" i="1"/>
  <c r="AH8" i="1"/>
  <c r="AG8" i="1"/>
  <c r="AE8" i="1"/>
  <c r="AD8" i="1"/>
  <c r="AB8" i="1"/>
  <c r="AA8" i="1"/>
  <c r="Y8" i="1"/>
  <c r="X8" i="1"/>
  <c r="V8" i="1"/>
  <c r="U8" i="1"/>
  <c r="S8" i="1"/>
  <c r="R8" i="1"/>
  <c r="P8" i="1"/>
  <c r="O8" i="1"/>
  <c r="M8" i="1"/>
  <c r="L8" i="1"/>
  <c r="J8" i="1"/>
  <c r="I8" i="1"/>
  <c r="G8" i="1"/>
  <c r="F8" i="1"/>
  <c r="ED7" i="1"/>
  <c r="EE7" i="1" s="1"/>
  <c r="EF7" i="1" s="1"/>
  <c r="EB7" i="1"/>
  <c r="EC7" i="1" s="1"/>
  <c r="DY7" i="1"/>
  <c r="DZ7" i="1" s="1"/>
  <c r="DV7" i="1"/>
  <c r="DW7" i="1" s="1"/>
  <c r="DS7" i="1"/>
  <c r="DT7" i="1" s="1"/>
  <c r="DP7" i="1"/>
  <c r="DQ7" i="1" s="1"/>
  <c r="DM7" i="1"/>
  <c r="DN7" i="1" s="1"/>
  <c r="DJ7" i="1"/>
  <c r="DK7" i="1" s="1"/>
  <c r="DG7" i="1"/>
  <c r="DH7" i="1" s="1"/>
  <c r="DD7" i="1"/>
  <c r="DE7" i="1" s="1"/>
  <c r="DA7" i="1"/>
  <c r="DB7" i="1" s="1"/>
  <c r="CX7" i="1"/>
  <c r="CY7" i="1" s="1"/>
  <c r="CW7" i="1"/>
  <c r="CV7" i="1"/>
  <c r="CU7" i="1"/>
  <c r="CS7" i="1"/>
  <c r="CR7" i="1"/>
  <c r="CP7" i="1"/>
  <c r="CO7" i="1"/>
  <c r="CM7" i="1"/>
  <c r="CL7" i="1"/>
  <c r="CJ7" i="1"/>
  <c r="CI7" i="1"/>
  <c r="CG7" i="1"/>
  <c r="CF7" i="1"/>
  <c r="CD7" i="1"/>
  <c r="CC7" i="1"/>
  <c r="CA7" i="1"/>
  <c r="BZ7" i="1"/>
  <c r="BX7" i="1"/>
  <c r="BW7" i="1"/>
  <c r="BU7" i="1"/>
  <c r="BT7" i="1"/>
  <c r="BP7" i="1"/>
  <c r="BQ7" i="1" s="1"/>
  <c r="BR7" i="1" s="1"/>
  <c r="BN7" i="1"/>
  <c r="BO7" i="1" s="1"/>
  <c r="BK7" i="1"/>
  <c r="BL7" i="1" s="1"/>
  <c r="BH7" i="1"/>
  <c r="BI7" i="1" s="1"/>
  <c r="BE7" i="1"/>
  <c r="BF7" i="1" s="1"/>
  <c r="BB7" i="1"/>
  <c r="BC7" i="1" s="1"/>
  <c r="AY7" i="1"/>
  <c r="AZ7" i="1" s="1"/>
  <c r="AV7" i="1"/>
  <c r="AW7" i="1" s="1"/>
  <c r="AS7" i="1"/>
  <c r="AT7" i="1" s="1"/>
  <c r="AP7" i="1"/>
  <c r="AQ7" i="1" s="1"/>
  <c r="AM7" i="1"/>
  <c r="AN7" i="1" s="1"/>
  <c r="AJ7" i="1"/>
  <c r="AK7" i="1" s="1"/>
  <c r="AI7" i="1"/>
  <c r="AH7" i="1"/>
  <c r="AG7" i="1"/>
  <c r="AE7" i="1"/>
  <c r="AD7" i="1"/>
  <c r="AB7" i="1"/>
  <c r="AA7" i="1"/>
  <c r="Y7" i="1"/>
  <c r="X7" i="1"/>
  <c r="V7" i="1"/>
  <c r="U7" i="1"/>
  <c r="S7" i="1"/>
  <c r="R7" i="1"/>
  <c r="P7" i="1"/>
  <c r="O7" i="1"/>
  <c r="M7" i="1"/>
  <c r="L7" i="1"/>
  <c r="J7" i="1"/>
  <c r="I7" i="1"/>
  <c r="G7" i="1"/>
  <c r="F7" i="1"/>
  <c r="ED6" i="1"/>
  <c r="EE6" i="1" s="1"/>
  <c r="EF6" i="1" s="1"/>
  <c r="EB6" i="1"/>
  <c r="EC6" i="1" s="1"/>
  <c r="DY6" i="1"/>
  <c r="DZ6" i="1" s="1"/>
  <c r="DV6" i="1"/>
  <c r="DW6" i="1" s="1"/>
  <c r="DS6" i="1"/>
  <c r="DT6" i="1" s="1"/>
  <c r="DP6" i="1"/>
  <c r="DQ6" i="1" s="1"/>
  <c r="DM6" i="1"/>
  <c r="DN6" i="1" s="1"/>
  <c r="DJ6" i="1"/>
  <c r="DK6" i="1" s="1"/>
  <c r="DG6" i="1"/>
  <c r="DH6" i="1" s="1"/>
  <c r="DD6" i="1"/>
  <c r="DE6" i="1" s="1"/>
  <c r="DA6" i="1"/>
  <c r="DB6" i="1" s="1"/>
  <c r="CX6" i="1"/>
  <c r="CY6" i="1" s="1"/>
  <c r="CW6" i="1"/>
  <c r="CV6" i="1"/>
  <c r="CU6" i="1"/>
  <c r="CS6" i="1"/>
  <c r="CR6" i="1"/>
  <c r="CP6" i="1"/>
  <c r="CO6" i="1"/>
  <c r="CM6" i="1"/>
  <c r="CL6" i="1"/>
  <c r="CJ6" i="1"/>
  <c r="CI6" i="1"/>
  <c r="CG6" i="1"/>
  <c r="CF6" i="1"/>
  <c r="CD6" i="1"/>
  <c r="CC6" i="1"/>
  <c r="CA6" i="1"/>
  <c r="BZ6" i="1"/>
  <c r="BX6" i="1"/>
  <c r="BW6" i="1"/>
  <c r="BU6" i="1"/>
  <c r="BT6" i="1"/>
  <c r="BP6" i="1"/>
  <c r="BQ6" i="1" s="1"/>
  <c r="BR6" i="1" s="1"/>
  <c r="BN6" i="1"/>
  <c r="BO6" i="1" s="1"/>
  <c r="BK6" i="1"/>
  <c r="BL6" i="1" s="1"/>
  <c r="BH6" i="1"/>
  <c r="BI6" i="1" s="1"/>
  <c r="BE6" i="1"/>
  <c r="BF6" i="1" s="1"/>
  <c r="BB6" i="1"/>
  <c r="BC6" i="1" s="1"/>
  <c r="AY6" i="1"/>
  <c r="AZ6" i="1" s="1"/>
  <c r="AV6" i="1"/>
  <c r="AW6" i="1" s="1"/>
  <c r="AS6" i="1"/>
  <c r="AT6" i="1" s="1"/>
  <c r="AP6" i="1"/>
  <c r="AQ6" i="1" s="1"/>
  <c r="AM6" i="1"/>
  <c r="AN6" i="1" s="1"/>
  <c r="AJ6" i="1"/>
  <c r="AK6" i="1" s="1"/>
  <c r="AI6" i="1"/>
  <c r="AH6" i="1"/>
  <c r="AG6" i="1"/>
  <c r="AE6" i="1"/>
  <c r="AD6" i="1"/>
  <c r="AB6" i="1"/>
  <c r="AA6" i="1"/>
  <c r="Y6" i="1"/>
  <c r="X6" i="1"/>
  <c r="V6" i="1"/>
  <c r="U6" i="1"/>
  <c r="S6" i="1"/>
  <c r="R6" i="1"/>
  <c r="P6" i="1"/>
  <c r="O6" i="1"/>
  <c r="M6" i="1"/>
  <c r="L6" i="1"/>
  <c r="J6" i="1"/>
  <c r="I6" i="1"/>
  <c r="G6" i="1"/>
  <c r="F6" i="1"/>
  <c r="ED5" i="1"/>
  <c r="EE5" i="1" s="1"/>
  <c r="EF5" i="1" s="1"/>
  <c r="EB5" i="1"/>
  <c r="EC5" i="1" s="1"/>
  <c r="DY5" i="1"/>
  <c r="DZ5" i="1" s="1"/>
  <c r="DV5" i="1"/>
  <c r="DW5" i="1" s="1"/>
  <c r="DS5" i="1"/>
  <c r="DT5" i="1" s="1"/>
  <c r="DP5" i="1"/>
  <c r="DQ5" i="1" s="1"/>
  <c r="DM5" i="1"/>
  <c r="DN5" i="1" s="1"/>
  <c r="DJ5" i="1"/>
  <c r="DK5" i="1" s="1"/>
  <c r="DG5" i="1"/>
  <c r="DH5" i="1" s="1"/>
  <c r="DD5" i="1"/>
  <c r="DE5" i="1" s="1"/>
  <c r="DA5" i="1"/>
  <c r="DB5" i="1" s="1"/>
  <c r="CX5" i="1"/>
  <c r="CY5" i="1" s="1"/>
  <c r="CW5" i="1"/>
  <c r="CV5" i="1"/>
  <c r="CU5" i="1"/>
  <c r="CS5" i="1"/>
  <c r="CR5" i="1"/>
  <c r="CP5" i="1"/>
  <c r="CO5" i="1"/>
  <c r="CM5" i="1"/>
  <c r="CL5" i="1"/>
  <c r="CJ5" i="1"/>
  <c r="CI5" i="1"/>
  <c r="CG5" i="1"/>
  <c r="CF5" i="1"/>
  <c r="CD5" i="1"/>
  <c r="CC5" i="1"/>
  <c r="CA5" i="1"/>
  <c r="BZ5" i="1"/>
  <c r="BX5" i="1"/>
  <c r="BW5" i="1"/>
  <c r="BU5" i="1"/>
  <c r="BT5" i="1"/>
  <c r="BP5" i="1"/>
  <c r="BQ5" i="1" s="1"/>
  <c r="BR5" i="1" s="1"/>
  <c r="BN5" i="1"/>
  <c r="BO5" i="1" s="1"/>
  <c r="BK5" i="1"/>
  <c r="BL5" i="1" s="1"/>
  <c r="BH5" i="1"/>
  <c r="BI5" i="1" s="1"/>
  <c r="BE5" i="1"/>
  <c r="BF5" i="1" s="1"/>
  <c r="BB5" i="1"/>
  <c r="BC5" i="1" s="1"/>
  <c r="AY5" i="1"/>
  <c r="AZ5" i="1" s="1"/>
  <c r="AV5" i="1"/>
  <c r="AW5" i="1" s="1"/>
  <c r="AS5" i="1"/>
  <c r="AT5" i="1" s="1"/>
  <c r="AP5" i="1"/>
  <c r="AQ5" i="1" s="1"/>
  <c r="AM5" i="1"/>
  <c r="AN5" i="1" s="1"/>
  <c r="AJ5" i="1"/>
  <c r="AK5" i="1" s="1"/>
  <c r="AI5" i="1"/>
  <c r="AH5" i="1"/>
  <c r="AG5" i="1"/>
  <c r="AE5" i="1"/>
  <c r="AD5" i="1"/>
  <c r="AB5" i="1"/>
  <c r="AA5" i="1"/>
  <c r="Y5" i="1"/>
  <c r="X5" i="1"/>
  <c r="V5" i="1"/>
  <c r="U5" i="1"/>
  <c r="S5" i="1"/>
  <c r="R5" i="1"/>
  <c r="P5" i="1"/>
  <c r="O5" i="1"/>
  <c r="M5" i="1"/>
  <c r="L5" i="1"/>
  <c r="J5" i="1"/>
  <c r="I5" i="1"/>
  <c r="G5" i="1"/>
  <c r="F5" i="1"/>
  <c r="ED4" i="1"/>
  <c r="EE4" i="1" s="1"/>
  <c r="EF4" i="1" s="1"/>
  <c r="EB4" i="1"/>
  <c r="EC4" i="1" s="1"/>
  <c r="DY4" i="1"/>
  <c r="DZ4" i="1" s="1"/>
  <c r="DV4" i="1"/>
  <c r="DW4" i="1" s="1"/>
  <c r="DS4" i="1"/>
  <c r="DT4" i="1" s="1"/>
  <c r="DP4" i="1"/>
  <c r="DQ4" i="1" s="1"/>
  <c r="DM4" i="1"/>
  <c r="DN4" i="1" s="1"/>
  <c r="DJ4" i="1"/>
  <c r="DK4" i="1" s="1"/>
  <c r="DG4" i="1"/>
  <c r="DH4" i="1" s="1"/>
  <c r="DD4" i="1"/>
  <c r="DE4" i="1" s="1"/>
  <c r="DA4" i="1"/>
  <c r="DB4" i="1" s="1"/>
  <c r="CX4" i="1"/>
  <c r="CY4" i="1" s="1"/>
  <c r="CW4" i="1"/>
  <c r="CV4" i="1"/>
  <c r="CU4" i="1"/>
  <c r="CS4" i="1"/>
  <c r="CR4" i="1"/>
  <c r="CP4" i="1"/>
  <c r="CO4" i="1"/>
  <c r="CM4" i="1"/>
  <c r="CL4" i="1"/>
  <c r="CJ4" i="1"/>
  <c r="CI4" i="1"/>
  <c r="CG4" i="1"/>
  <c r="CF4" i="1"/>
  <c r="CD4" i="1"/>
  <c r="CC4" i="1"/>
  <c r="CA4" i="1"/>
  <c r="BZ4" i="1"/>
  <c r="BX4" i="1"/>
  <c r="BW4" i="1"/>
  <c r="BU4" i="1"/>
  <c r="BT4" i="1"/>
  <c r="BP4" i="1"/>
  <c r="BQ4" i="1" s="1"/>
  <c r="BR4" i="1" s="1"/>
  <c r="BN4" i="1"/>
  <c r="BO4" i="1" s="1"/>
  <c r="BK4" i="1"/>
  <c r="BL4" i="1" s="1"/>
  <c r="BH4" i="1"/>
  <c r="BI4" i="1" s="1"/>
  <c r="BE4" i="1"/>
  <c r="BF4" i="1" s="1"/>
  <c r="BB4" i="1"/>
  <c r="BC4" i="1" s="1"/>
  <c r="AY4" i="1"/>
  <c r="AZ4" i="1" s="1"/>
  <c r="AV4" i="1"/>
  <c r="AW4" i="1" s="1"/>
  <c r="AS4" i="1"/>
  <c r="AT4" i="1" s="1"/>
  <c r="AP4" i="1"/>
  <c r="AQ4" i="1" s="1"/>
  <c r="AM4" i="1"/>
  <c r="AN4" i="1" s="1"/>
  <c r="AJ4" i="1"/>
  <c r="AK4" i="1" s="1"/>
  <c r="AI4" i="1"/>
  <c r="AH4" i="1"/>
  <c r="AG4" i="1"/>
  <c r="AE4" i="1"/>
  <c r="AD4" i="1"/>
  <c r="AB4" i="1"/>
  <c r="AA4" i="1"/>
  <c r="Y4" i="1"/>
  <c r="X4" i="1"/>
  <c r="V4" i="1"/>
  <c r="U4" i="1"/>
  <c r="S4" i="1"/>
  <c r="R4" i="1"/>
  <c r="P4" i="1"/>
  <c r="O4" i="1"/>
  <c r="M4" i="1"/>
  <c r="L4" i="1"/>
  <c r="J4" i="1"/>
  <c r="I4" i="1"/>
  <c r="G4" i="1"/>
  <c r="F4" i="1"/>
  <c r="ED3" i="1"/>
  <c r="EE3" i="1" s="1"/>
  <c r="EF3" i="1" s="1"/>
  <c r="EB3" i="1"/>
  <c r="EC3" i="1" s="1"/>
  <c r="DY3" i="1"/>
  <c r="DZ3" i="1" s="1"/>
  <c r="DV3" i="1"/>
  <c r="DW3" i="1" s="1"/>
  <c r="DS3" i="1"/>
  <c r="DT3" i="1" s="1"/>
  <c r="DP3" i="1"/>
  <c r="DQ3" i="1" s="1"/>
  <c r="DM3" i="1"/>
  <c r="DN3" i="1" s="1"/>
  <c r="DJ3" i="1"/>
  <c r="DK3" i="1" s="1"/>
  <c r="DG3" i="1"/>
  <c r="DH3" i="1" s="1"/>
  <c r="DD3" i="1"/>
  <c r="DE3" i="1" s="1"/>
  <c r="DA3" i="1"/>
  <c r="DB3" i="1" s="1"/>
  <c r="CX3" i="1"/>
  <c r="CY3" i="1" s="1"/>
  <c r="CW3" i="1"/>
  <c r="CV3" i="1"/>
  <c r="CU3" i="1"/>
  <c r="CS3" i="1"/>
  <c r="CR3" i="1"/>
  <c r="CP3" i="1"/>
  <c r="CO3" i="1"/>
  <c r="CM3" i="1"/>
  <c r="CL3" i="1"/>
  <c r="CJ3" i="1"/>
  <c r="CI3" i="1"/>
  <c r="CG3" i="1"/>
  <c r="CF3" i="1"/>
  <c r="CD3" i="1"/>
  <c r="CC3" i="1"/>
  <c r="CA3" i="1"/>
  <c r="BZ3" i="1"/>
  <c r="BX3" i="1"/>
  <c r="BW3" i="1"/>
  <c r="BU3" i="1"/>
  <c r="BT3" i="1"/>
  <c r="BP3" i="1"/>
  <c r="BQ3" i="1" s="1"/>
  <c r="BR3" i="1" s="1"/>
  <c r="BN3" i="1"/>
  <c r="BO3" i="1" s="1"/>
  <c r="BK3" i="1"/>
  <c r="BL3" i="1" s="1"/>
  <c r="BH3" i="1"/>
  <c r="BI3" i="1" s="1"/>
  <c r="BE3" i="1"/>
  <c r="BF3" i="1" s="1"/>
  <c r="BB3" i="1"/>
  <c r="BC3" i="1" s="1"/>
  <c r="AY3" i="1"/>
  <c r="AZ3" i="1" s="1"/>
  <c r="AV3" i="1"/>
  <c r="AW3" i="1" s="1"/>
  <c r="AS3" i="1"/>
  <c r="AT3" i="1" s="1"/>
  <c r="AP3" i="1"/>
  <c r="AQ3" i="1" s="1"/>
  <c r="AM3" i="1"/>
  <c r="AN3" i="1" s="1"/>
  <c r="AJ3" i="1"/>
  <c r="AK3" i="1" s="1"/>
  <c r="AI3" i="1"/>
  <c r="AH3" i="1"/>
  <c r="AG3" i="1"/>
  <c r="AE3" i="1"/>
  <c r="AD3" i="1"/>
  <c r="AB3" i="1"/>
  <c r="AA3" i="1"/>
  <c r="Y3" i="1"/>
  <c r="X3" i="1"/>
  <c r="V3" i="1"/>
  <c r="U3" i="1"/>
  <c r="S3" i="1"/>
  <c r="R3" i="1"/>
  <c r="P3" i="1"/>
  <c r="O3" i="1"/>
  <c r="M3" i="1"/>
  <c r="L3" i="1"/>
  <c r="J3" i="1"/>
  <c r="I3" i="1"/>
  <c r="G3" i="1"/>
  <c r="F3" i="1"/>
</calcChain>
</file>

<file path=xl/sharedStrings.xml><?xml version="1.0" encoding="utf-8"?>
<sst xmlns="http://schemas.openxmlformats.org/spreadsheetml/2006/main" count="390" uniqueCount="173">
  <si>
    <t>No.</t>
  </si>
  <si>
    <t>Province</t>
  </si>
  <si>
    <t>LGU</t>
  </si>
  <si>
    <t>Category</t>
  </si>
  <si>
    <t>Economy</t>
  </si>
  <si>
    <t>Government Efficiency</t>
  </si>
  <si>
    <t>INFRASTRUCTURE</t>
  </si>
  <si>
    <t>RESILIENCY</t>
  </si>
  <si>
    <t>Local Economy Size</t>
  </si>
  <si>
    <t>Rank Value</t>
  </si>
  <si>
    <t>Competitive</t>
  </si>
  <si>
    <t>Local Economy Growth</t>
  </si>
  <si>
    <t>Local Economy Structure</t>
  </si>
  <si>
    <t>Safety Compliant Business</t>
  </si>
  <si>
    <t>Increase in Employment</t>
  </si>
  <si>
    <t>Cost of Living</t>
  </si>
  <si>
    <t>Cost of Doing Business</t>
  </si>
  <si>
    <t>Financial Deepening</t>
  </si>
  <si>
    <t>Productivity</t>
  </si>
  <si>
    <t>Presence of Business and Professional Organizations</t>
  </si>
  <si>
    <t>Total</t>
  </si>
  <si>
    <t>Compliance to National Directives</t>
  </si>
  <si>
    <t>Presence of Investment Promotion Unit</t>
  </si>
  <si>
    <t>Business Registration Efficiency</t>
  </si>
  <si>
    <t>Capacity to Generate Local Resource</t>
  </si>
  <si>
    <t>Capacity of Health Services</t>
  </si>
  <si>
    <t>Capacity of School Services</t>
  </si>
  <si>
    <t>Recognition of Performance</t>
  </si>
  <si>
    <t>Compliance to Business Permits and Licensing System (BPLS) Standards</t>
  </si>
  <si>
    <t>Peace and Order</t>
  </si>
  <si>
    <t>Social Protection</t>
  </si>
  <si>
    <t>Road Network</t>
  </si>
  <si>
    <t>Distance to Ports</t>
  </si>
  <si>
    <t>Availability of Basic Utilities</t>
  </si>
  <si>
    <t>Transportation Vehicles</t>
  </si>
  <si>
    <t>Education</t>
  </si>
  <si>
    <t>Health</t>
  </si>
  <si>
    <t>LGU Investment</t>
  </si>
  <si>
    <t>Accommodation Capacity</t>
  </si>
  <si>
    <t>Information Technology Capacity</t>
  </si>
  <si>
    <t>Financial Technology Capacity</t>
  </si>
  <si>
    <t>Land Use Plan</t>
  </si>
  <si>
    <t>Disaster Risk Reduction Plan</t>
  </si>
  <si>
    <t>Annual Disaster Drill</t>
  </si>
  <si>
    <t>Early Warning System</t>
  </si>
  <si>
    <t>Budget for DRRMP</t>
  </si>
  <si>
    <t>Local Risk Assessments</t>
  </si>
  <si>
    <t>Emergency Infrastructure</t>
  </si>
  <si>
    <t>Utilities</t>
  </si>
  <si>
    <t>Employed Population</t>
  </si>
  <si>
    <t>Sanitary System</t>
  </si>
  <si>
    <t>IN</t>
  </si>
  <si>
    <t>Batac</t>
  </si>
  <si>
    <t>P</t>
  </si>
  <si>
    <t>San Carlos</t>
  </si>
  <si>
    <t>IS</t>
  </si>
  <si>
    <t>Candon</t>
  </si>
  <si>
    <t>Urdaneta</t>
  </si>
  <si>
    <t>Alaminos</t>
  </si>
  <si>
    <t>Laoag</t>
  </si>
  <si>
    <t>Vigan</t>
  </si>
  <si>
    <t>LU</t>
  </si>
  <si>
    <t>San Fernando</t>
  </si>
  <si>
    <t>Dagupan</t>
  </si>
  <si>
    <t>Agoo</t>
  </si>
  <si>
    <t>Calasiao</t>
  </si>
  <si>
    <t>Mangaldan</t>
  </si>
  <si>
    <t>Tagudin</t>
  </si>
  <si>
    <t>Bauang</t>
  </si>
  <si>
    <t>Bayambang</t>
  </si>
  <si>
    <t>Lingayen</t>
  </si>
  <si>
    <t>Naguilian</t>
  </si>
  <si>
    <t>Narvacan</t>
  </si>
  <si>
    <t>Santa Cruz</t>
  </si>
  <si>
    <t>San Nicolas</t>
  </si>
  <si>
    <t>San Juan</t>
  </si>
  <si>
    <t>Balaoan</t>
  </si>
  <si>
    <t>Rosario</t>
  </si>
  <si>
    <t>San Manuel</t>
  </si>
  <si>
    <t>Bugallon</t>
  </si>
  <si>
    <t>Cabugao</t>
  </si>
  <si>
    <t>Villasis</t>
  </si>
  <si>
    <t>Aringay</t>
  </si>
  <si>
    <t>Pozorrubio</t>
  </si>
  <si>
    <t>Rosales</t>
  </si>
  <si>
    <t>Sual</t>
  </si>
  <si>
    <t>Bacnotan</t>
  </si>
  <si>
    <t>Binalonan</t>
  </si>
  <si>
    <t>Vintar</t>
  </si>
  <si>
    <t>Malasiqui</t>
  </si>
  <si>
    <t>Mangatarem</t>
  </si>
  <si>
    <t>San Fabian</t>
  </si>
  <si>
    <t>Umingan</t>
  </si>
  <si>
    <t>Dingras</t>
  </si>
  <si>
    <t>Bolinao</t>
  </si>
  <si>
    <t>Bani</t>
  </si>
  <si>
    <t>Asingan</t>
  </si>
  <si>
    <t>Manaoag</t>
  </si>
  <si>
    <t>Binmaley</t>
  </si>
  <si>
    <t>Santa Barbara</t>
  </si>
  <si>
    <t>Tayug</t>
  </si>
  <si>
    <t>Santa Lucia</t>
  </si>
  <si>
    <t>Sison</t>
  </si>
  <si>
    <t>Santo Tomas</t>
  </si>
  <si>
    <t>Bacarra</t>
  </si>
  <si>
    <t>Dasol</t>
  </si>
  <si>
    <t>Aguilar</t>
  </si>
  <si>
    <t>Santo Domingo</t>
  </si>
  <si>
    <t>Laoac</t>
  </si>
  <si>
    <t>Bantay</t>
  </si>
  <si>
    <t>Santa</t>
  </si>
  <si>
    <t>Bautista</t>
  </si>
  <si>
    <t>San Quintin</t>
  </si>
  <si>
    <t>Santiago</t>
  </si>
  <si>
    <t>San Ildefonso</t>
  </si>
  <si>
    <t>Sinait</t>
  </si>
  <si>
    <t>Lidlida</t>
  </si>
  <si>
    <t>Santa Maria</t>
  </si>
  <si>
    <t>San Vicente</t>
  </si>
  <si>
    <t>Tubao</t>
  </si>
  <si>
    <t>Caoayan</t>
  </si>
  <si>
    <t>Sudipen</t>
  </si>
  <si>
    <t>Cervantes</t>
  </si>
  <si>
    <t>Alilem</t>
  </si>
  <si>
    <t>Natividad</t>
  </si>
  <si>
    <t>Solsona</t>
  </si>
  <si>
    <t>Badoc</t>
  </si>
  <si>
    <t>Pasuquin</t>
  </si>
  <si>
    <t>Salcedo</t>
  </si>
  <si>
    <t>Paoay</t>
  </si>
  <si>
    <t>Banayoyo</t>
  </si>
  <si>
    <t>Santa Catalina</t>
  </si>
  <si>
    <t>Burgos</t>
  </si>
  <si>
    <t>San Esteban</t>
  </si>
  <si>
    <t>Santol</t>
  </si>
  <si>
    <t>Pagudpud</t>
  </si>
  <si>
    <t>San Emilio</t>
  </si>
  <si>
    <t>Sarrat</t>
  </si>
  <si>
    <t>Mabini</t>
  </si>
  <si>
    <t>Bangui</t>
  </si>
  <si>
    <t>Currimao</t>
  </si>
  <si>
    <t>Basista</t>
  </si>
  <si>
    <t>Agno</t>
  </si>
  <si>
    <t>San Gabriel</t>
  </si>
  <si>
    <t>Pugo</t>
  </si>
  <si>
    <t>Urbiztondo</t>
  </si>
  <si>
    <t>Sugpon</t>
  </si>
  <si>
    <t>Banna</t>
  </si>
  <si>
    <t>Bangar</t>
  </si>
  <si>
    <t>Labrador</t>
  </si>
  <si>
    <t>Caba</t>
  </si>
  <si>
    <t>Infanta</t>
  </si>
  <si>
    <t>Nagbukel</t>
  </si>
  <si>
    <t>Pinili</t>
  </si>
  <si>
    <t>Quirino</t>
  </si>
  <si>
    <t>Piddig</t>
  </si>
  <si>
    <t>Suyo</t>
  </si>
  <si>
    <t>Galimuyod</t>
  </si>
  <si>
    <t>Bagulin</t>
  </si>
  <si>
    <t>Balungao</t>
  </si>
  <si>
    <t>Alcala</t>
  </si>
  <si>
    <t>Adams</t>
  </si>
  <si>
    <t>Gregorio del Pilar</t>
  </si>
  <si>
    <t>Carasi</t>
  </si>
  <si>
    <t>Dumalneg</t>
  </si>
  <si>
    <t>Nueva Era</t>
  </si>
  <si>
    <t>Marcos</t>
  </si>
  <si>
    <t>Sigay</t>
  </si>
  <si>
    <t>Luna</t>
  </si>
  <si>
    <t>Magsingal</t>
  </si>
  <si>
    <t>Anda</t>
  </si>
  <si>
    <t>Mapandan</t>
  </si>
  <si>
    <t>San Jacinto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</si>
</sst>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b/>
      <sz val="8"/>
      <color rgb="FF333333"/>
      <name val="Arial"/>
      <family val="2"/>
    </font>
    <font>
      <sz val="8"/>
      <color theme="1"/>
      <name val="Arial"/>
      <family val="2"/>
    </font>
    <font>
      <sz val="8"/>
      <color theme="1"/>
      <name val="Times New Roman"/>
      <family val="1"/>
    </font>
    <font>
      <sz val="8"/>
      <color rgb="FF333333"/>
      <name val="Arial"/>
      <family val="2"/>
    </font>
    <font>
      <sz val="9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5" borderId="0" xfId="0" applyFont="1" applyFill="1" applyBorder="1"/>
    <xf numFmtId="0" fontId="2" fillId="0" borderId="0" xfId="0" applyFont="1"/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4" fillId="0" borderId="1" xfId="0" applyFont="1" applyFill="1" applyBorder="1" applyAlignment="1">
      <alignment horizont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 wrapText="1"/>
    </xf>
    <xf numFmtId="0" fontId="5" fillId="7" borderId="4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 wrapText="1"/>
    </xf>
    <xf numFmtId="0" fontId="4" fillId="5" borderId="1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6" borderId="3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/>
    </xf>
    <xf numFmtId="0" fontId="6" fillId="6" borderId="3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2" fillId="0" borderId="0" xfId="0" applyFont="1" applyAlignment="1"/>
    <xf numFmtId="0" fontId="7" fillId="6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G127"/>
  <sheetViews>
    <sheetView tabSelected="1" workbookViewId="0">
      <selection activeCell="E2" sqref="E2"/>
    </sheetView>
  </sheetViews>
  <sheetFormatPr defaultRowHeight="15" x14ac:dyDescent="0.25"/>
  <sheetData>
    <row r="1" spans="1:137" s="7" customFormat="1" ht="1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 t="s">
        <v>4</v>
      </c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 t="s">
        <v>5</v>
      </c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 t="s">
        <v>6</v>
      </c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 t="s">
        <v>7</v>
      </c>
      <c r="DM1" s="5"/>
      <c r="DN1" s="5"/>
      <c r="DO1" s="5"/>
      <c r="DP1" s="5"/>
      <c r="DQ1" s="5"/>
      <c r="DR1" s="5"/>
      <c r="DS1" s="5"/>
      <c r="DT1" s="5"/>
      <c r="DU1" s="5"/>
      <c r="DV1" s="5"/>
      <c r="DW1" s="5"/>
      <c r="DX1" s="5"/>
      <c r="DY1" s="5"/>
      <c r="DZ1" s="5"/>
      <c r="EA1" s="5"/>
      <c r="EB1" s="6"/>
      <c r="EC1" s="6"/>
      <c r="ED1" s="6"/>
      <c r="EE1" s="6"/>
      <c r="EF1" s="6"/>
    </row>
    <row r="2" spans="1:137" s="17" customFormat="1" ht="34.9" customHeight="1" x14ac:dyDescent="0.25">
      <c r="A2" s="1"/>
      <c r="B2" s="1"/>
      <c r="C2" s="1"/>
      <c r="D2" s="1"/>
      <c r="E2" s="8" t="s">
        <v>8</v>
      </c>
      <c r="F2" s="8" t="s">
        <v>9</v>
      </c>
      <c r="G2" s="9" t="s">
        <v>10</v>
      </c>
      <c r="H2" s="10" t="s">
        <v>11</v>
      </c>
      <c r="I2" s="10" t="s">
        <v>9</v>
      </c>
      <c r="J2" s="11" t="s">
        <v>10</v>
      </c>
      <c r="K2" s="8" t="s">
        <v>12</v>
      </c>
      <c r="L2" s="8" t="s">
        <v>9</v>
      </c>
      <c r="M2" s="9" t="s">
        <v>10</v>
      </c>
      <c r="N2" s="12" t="s">
        <v>13</v>
      </c>
      <c r="O2" s="10" t="s">
        <v>9</v>
      </c>
      <c r="P2" s="11" t="s">
        <v>10</v>
      </c>
      <c r="Q2" s="8" t="s">
        <v>14</v>
      </c>
      <c r="R2" s="8" t="s">
        <v>9</v>
      </c>
      <c r="S2" s="9" t="s">
        <v>10</v>
      </c>
      <c r="T2" s="12" t="s">
        <v>15</v>
      </c>
      <c r="U2" s="10" t="s">
        <v>9</v>
      </c>
      <c r="V2" s="11" t="s">
        <v>10</v>
      </c>
      <c r="W2" s="8" t="s">
        <v>16</v>
      </c>
      <c r="X2" s="8" t="s">
        <v>9</v>
      </c>
      <c r="Y2" s="9" t="s">
        <v>10</v>
      </c>
      <c r="Z2" s="12" t="s">
        <v>17</v>
      </c>
      <c r="AA2" s="10" t="s">
        <v>9</v>
      </c>
      <c r="AB2" s="11" t="s">
        <v>10</v>
      </c>
      <c r="AC2" s="8" t="s">
        <v>18</v>
      </c>
      <c r="AD2" s="8" t="s">
        <v>9</v>
      </c>
      <c r="AE2" s="9" t="s">
        <v>10</v>
      </c>
      <c r="AF2" s="12" t="s">
        <v>19</v>
      </c>
      <c r="AG2" s="10" t="s">
        <v>9</v>
      </c>
      <c r="AH2" s="11" t="s">
        <v>10</v>
      </c>
      <c r="AI2" s="13" t="s">
        <v>20</v>
      </c>
      <c r="AJ2" s="13" t="s">
        <v>9</v>
      </c>
      <c r="AK2" s="13" t="s">
        <v>10</v>
      </c>
      <c r="AL2" s="8" t="s">
        <v>21</v>
      </c>
      <c r="AM2" s="8" t="s">
        <v>9</v>
      </c>
      <c r="AN2" s="9" t="s">
        <v>10</v>
      </c>
      <c r="AO2" s="12" t="s">
        <v>22</v>
      </c>
      <c r="AP2" s="10" t="s">
        <v>9</v>
      </c>
      <c r="AQ2" s="11" t="s">
        <v>10</v>
      </c>
      <c r="AR2" s="8" t="s">
        <v>23</v>
      </c>
      <c r="AS2" s="8" t="s">
        <v>9</v>
      </c>
      <c r="AT2" s="9" t="s">
        <v>10</v>
      </c>
      <c r="AU2" s="12" t="s">
        <v>24</v>
      </c>
      <c r="AV2" s="10" t="s">
        <v>9</v>
      </c>
      <c r="AW2" s="11" t="s">
        <v>10</v>
      </c>
      <c r="AX2" s="8" t="s">
        <v>25</v>
      </c>
      <c r="AY2" s="8" t="s">
        <v>9</v>
      </c>
      <c r="AZ2" s="9" t="s">
        <v>10</v>
      </c>
      <c r="BA2" s="12" t="s">
        <v>26</v>
      </c>
      <c r="BB2" s="10" t="s">
        <v>9</v>
      </c>
      <c r="BC2" s="11" t="s">
        <v>10</v>
      </c>
      <c r="BD2" s="8" t="s">
        <v>27</v>
      </c>
      <c r="BE2" s="8" t="s">
        <v>9</v>
      </c>
      <c r="BF2" s="9" t="s">
        <v>10</v>
      </c>
      <c r="BG2" s="12" t="s">
        <v>28</v>
      </c>
      <c r="BH2" s="10" t="s">
        <v>9</v>
      </c>
      <c r="BI2" s="11" t="s">
        <v>10</v>
      </c>
      <c r="BJ2" s="8" t="s">
        <v>29</v>
      </c>
      <c r="BK2" s="8" t="s">
        <v>9</v>
      </c>
      <c r="BL2" s="9" t="s">
        <v>10</v>
      </c>
      <c r="BM2" s="12" t="s">
        <v>30</v>
      </c>
      <c r="BN2" s="10" t="s">
        <v>9</v>
      </c>
      <c r="BO2" s="11" t="s">
        <v>10</v>
      </c>
      <c r="BP2" s="14" t="s">
        <v>20</v>
      </c>
      <c r="BQ2" s="14" t="s">
        <v>9</v>
      </c>
      <c r="BR2" s="14" t="s">
        <v>10</v>
      </c>
      <c r="BS2" s="8" t="s">
        <v>31</v>
      </c>
      <c r="BT2" s="8" t="s">
        <v>9</v>
      </c>
      <c r="BU2" s="9" t="s">
        <v>10</v>
      </c>
      <c r="BV2" s="12" t="s">
        <v>32</v>
      </c>
      <c r="BW2" s="10" t="s">
        <v>9</v>
      </c>
      <c r="BX2" s="11" t="s">
        <v>10</v>
      </c>
      <c r="BY2" s="8" t="s">
        <v>33</v>
      </c>
      <c r="BZ2" s="8" t="s">
        <v>9</v>
      </c>
      <c r="CA2" s="9" t="s">
        <v>10</v>
      </c>
      <c r="CB2" s="12" t="s">
        <v>34</v>
      </c>
      <c r="CC2" s="10" t="s">
        <v>9</v>
      </c>
      <c r="CD2" s="11" t="s">
        <v>10</v>
      </c>
      <c r="CE2" s="8" t="s">
        <v>35</v>
      </c>
      <c r="CF2" s="8" t="s">
        <v>9</v>
      </c>
      <c r="CG2" s="9" t="s">
        <v>10</v>
      </c>
      <c r="CH2" s="12" t="s">
        <v>36</v>
      </c>
      <c r="CI2" s="10" t="s">
        <v>9</v>
      </c>
      <c r="CJ2" s="11" t="s">
        <v>10</v>
      </c>
      <c r="CK2" s="8" t="s">
        <v>37</v>
      </c>
      <c r="CL2" s="8" t="s">
        <v>9</v>
      </c>
      <c r="CM2" s="9" t="s">
        <v>10</v>
      </c>
      <c r="CN2" s="12" t="s">
        <v>38</v>
      </c>
      <c r="CO2" s="10" t="s">
        <v>9</v>
      </c>
      <c r="CP2" s="11" t="s">
        <v>10</v>
      </c>
      <c r="CQ2" s="8" t="s">
        <v>39</v>
      </c>
      <c r="CR2" s="8" t="s">
        <v>9</v>
      </c>
      <c r="CS2" s="9" t="s">
        <v>10</v>
      </c>
      <c r="CT2" s="12" t="s">
        <v>40</v>
      </c>
      <c r="CU2" s="10" t="s">
        <v>9</v>
      </c>
      <c r="CV2" s="11" t="s">
        <v>10</v>
      </c>
      <c r="CW2" s="15" t="s">
        <v>20</v>
      </c>
      <c r="CX2" s="15" t="s">
        <v>9</v>
      </c>
      <c r="CY2" s="15" t="s">
        <v>10</v>
      </c>
      <c r="CZ2" s="8" t="s">
        <v>41</v>
      </c>
      <c r="DA2" s="8" t="s">
        <v>9</v>
      </c>
      <c r="DB2" s="9" t="s">
        <v>10</v>
      </c>
      <c r="DC2" s="12" t="s">
        <v>42</v>
      </c>
      <c r="DD2" s="10" t="s">
        <v>9</v>
      </c>
      <c r="DE2" s="11" t="s">
        <v>10</v>
      </c>
      <c r="DF2" s="8" t="s">
        <v>43</v>
      </c>
      <c r="DG2" s="8" t="s">
        <v>9</v>
      </c>
      <c r="DH2" s="9" t="s">
        <v>10</v>
      </c>
      <c r="DI2" s="12" t="s">
        <v>44</v>
      </c>
      <c r="DJ2" s="10" t="s">
        <v>9</v>
      </c>
      <c r="DK2" s="11" t="s">
        <v>10</v>
      </c>
      <c r="DL2" s="8" t="s">
        <v>45</v>
      </c>
      <c r="DM2" s="8" t="s">
        <v>9</v>
      </c>
      <c r="DN2" s="9" t="s">
        <v>10</v>
      </c>
      <c r="DO2" s="12" t="s">
        <v>46</v>
      </c>
      <c r="DP2" s="10" t="s">
        <v>9</v>
      </c>
      <c r="DQ2" s="11" t="s">
        <v>10</v>
      </c>
      <c r="DR2" s="8" t="s">
        <v>47</v>
      </c>
      <c r="DS2" s="8" t="s">
        <v>9</v>
      </c>
      <c r="DT2" s="9" t="s">
        <v>10</v>
      </c>
      <c r="DU2" s="12" t="s">
        <v>48</v>
      </c>
      <c r="DV2" s="10" t="s">
        <v>9</v>
      </c>
      <c r="DW2" s="11" t="s">
        <v>10</v>
      </c>
      <c r="DX2" s="8" t="s">
        <v>49</v>
      </c>
      <c r="DY2" s="8" t="s">
        <v>9</v>
      </c>
      <c r="DZ2" s="9" t="s">
        <v>10</v>
      </c>
      <c r="EA2" s="12" t="s">
        <v>50</v>
      </c>
      <c r="EB2" s="10" t="s">
        <v>9</v>
      </c>
      <c r="EC2" s="11" t="s">
        <v>10</v>
      </c>
      <c r="ED2" s="16" t="s">
        <v>20</v>
      </c>
      <c r="EE2" s="16" t="s">
        <v>9</v>
      </c>
      <c r="EF2" s="16" t="s">
        <v>10</v>
      </c>
    </row>
    <row r="3" spans="1:137" s="7" customFormat="1" ht="12" x14ac:dyDescent="0.2">
      <c r="A3" s="18">
        <v>1</v>
      </c>
      <c r="B3" s="19" t="s">
        <v>51</v>
      </c>
      <c r="C3" s="19" t="s">
        <v>52</v>
      </c>
      <c r="D3" s="18">
        <v>1</v>
      </c>
      <c r="E3" s="20">
        <v>2.5999999999999999E-3</v>
      </c>
      <c r="F3" s="21">
        <f t="shared" ref="F3:F66" si="0">(E3-0)/(0.224-0)</f>
        <v>1.1607142857142856E-2</v>
      </c>
      <c r="G3" s="22" t="str">
        <f>IF(AND(F3&lt;=1,F3&gt;=0.179910714285714), "Yes","No")</f>
        <v>No</v>
      </c>
      <c r="H3" s="23">
        <v>6.8599999999999994E-2</v>
      </c>
      <c r="I3" s="24">
        <f>(H3-0)/(1.2511-0)</f>
        <v>5.4831748061705689E-2</v>
      </c>
      <c r="J3" s="25" t="str">
        <f>IF(AND(I3&lt;=1,I3&gt;=0.0398849012868676), "Yes","No")</f>
        <v>Yes</v>
      </c>
      <c r="K3" s="26">
        <v>4.48E-2</v>
      </c>
      <c r="L3" s="21">
        <f>(K3-0)/(1.2412-0)</f>
        <v>3.6094102481469541E-2</v>
      </c>
      <c r="M3" s="22" t="str">
        <f>IF(AND(L3&lt;=1,L3&gt;=0.179181437318724), "Yes","No")</f>
        <v>No</v>
      </c>
      <c r="N3" s="27">
        <v>6.2399999999999997E-2</v>
      </c>
      <c r="O3" s="24">
        <f>(N3-0)/(0.3511-0)</f>
        <v>0.17772714326402733</v>
      </c>
      <c r="P3" s="25" t="str">
        <f>IF(AND(O3&lt;=1,O3&gt;=0.690971233266875), "Yes","No")</f>
        <v>No</v>
      </c>
      <c r="Q3" s="20">
        <v>1.2200000000000001E-2</v>
      </c>
      <c r="R3" s="21">
        <f>(Q3-0)/(0.2568-0)</f>
        <v>4.7507788161993775E-2</v>
      </c>
      <c r="S3" s="22" t="str">
        <f>IF(AND(R3&lt;=1,R3&gt;=0.462227414330218), "Yes","No")</f>
        <v>No</v>
      </c>
      <c r="T3" s="27">
        <v>0</v>
      </c>
      <c r="U3" s="24">
        <f>(T3-0)/(1.9932-0)</f>
        <v>0</v>
      </c>
      <c r="V3" s="25" t="str">
        <f>IF(AND(U3&lt;=1,U3&gt;0), "Yes","No")</f>
        <v>No</v>
      </c>
      <c r="W3" s="20">
        <v>2.1183000000000001</v>
      </c>
      <c r="X3" s="21">
        <f>(W3-1.1491)/(2.3879-1.1491)</f>
        <v>0.78237003551824347</v>
      </c>
      <c r="Y3" s="22" t="str">
        <f>IF(AND(X3&lt;=1,X3&gt;=0.965208266063933), "Yes","No")</f>
        <v>No</v>
      </c>
      <c r="Z3" s="27">
        <v>4.8500000000000001E-2</v>
      </c>
      <c r="AA3" s="24">
        <f>(Z3-0)/(1.1995-0)</f>
        <v>4.0433513964151728E-2</v>
      </c>
      <c r="AB3" s="25" t="str">
        <f>IF(AND(AA3&lt;=1,AA3&gt;=0.389495623176323), "Yes","No")</f>
        <v>No</v>
      </c>
      <c r="AC3" s="20">
        <v>1.1599999999999999E-2</v>
      </c>
      <c r="AD3" s="21">
        <f>(AC3-0)/(0.3915-0)</f>
        <v>2.9629629629629627E-2</v>
      </c>
      <c r="AE3" s="22" t="str">
        <f>IF(AND(AD3&lt;=1,AD3&gt;=0.0383141762452107), "Yes","No")</f>
        <v>No</v>
      </c>
      <c r="AF3" s="27">
        <v>4.2700000000000002E-2</v>
      </c>
      <c r="AG3" s="24">
        <f>(AF3-0)/(0.1288-0)</f>
        <v>0.33152173913043481</v>
      </c>
      <c r="AH3" s="25" t="str">
        <f>IF(AND(AG3&lt;=1,AG3&gt;=0.229037267080745), "Yes","No")</f>
        <v>Yes</v>
      </c>
      <c r="AI3" s="28">
        <f>(E3*2.5)+(H3*2.5)+(K3*2.5)+(N3*2.5)+(Q3*2.5)+(T3*2.5)+(W3*2.5)+(Z3*2.5)+(AC3*2.5)+(AF3*2.5)</f>
        <v>6.0292499999999993</v>
      </c>
      <c r="AJ3" s="29">
        <f>(AI3-4.449)/(16.065-4.449)</f>
        <v>0.1360408057851239</v>
      </c>
      <c r="AK3" s="28" t="str">
        <f>IF(AND(AJ3&lt;=1,AJ3&gt;=0.714402548209366), "Yes","No")</f>
        <v>No</v>
      </c>
      <c r="AL3" s="20">
        <v>2.25</v>
      </c>
      <c r="AM3" s="30">
        <f>(AL3-1.25)/(2.4063-1.25)</f>
        <v>0.86482746692034951</v>
      </c>
      <c r="AN3" s="31" t="str">
        <f>IF(AND(AM3&lt;=1,AM3&gt;=0.756724033555306), "Yes","No")</f>
        <v>Yes</v>
      </c>
      <c r="AO3" s="27">
        <v>2.5</v>
      </c>
      <c r="AP3" s="24">
        <f>(AO3-0)/(2.5-0)</f>
        <v>1</v>
      </c>
      <c r="AQ3" s="25" t="str">
        <f>IF(AND(AP3&lt;=1,AP3&gt;0), "Yes","No")</f>
        <v>Yes</v>
      </c>
      <c r="AR3" s="20">
        <v>1.3320000000000001</v>
      </c>
      <c r="AS3" s="30">
        <f>(AR3-0)/(2.4992-0)</f>
        <v>0.53297055057618437</v>
      </c>
      <c r="AT3" s="31" t="str">
        <f>IF(AND(AS3&lt;=1,AS3&gt;=0.967949743918054), "Yes","No")</f>
        <v>No</v>
      </c>
      <c r="AU3" s="27">
        <v>0.74670000000000003</v>
      </c>
      <c r="AV3" s="24">
        <f>(AU3-0.174)/(1.133-0.174)</f>
        <v>0.59718456725755986</v>
      </c>
      <c r="AW3" s="25" t="str">
        <f>IF(AND(AV3&lt;=1,AV3&gt;=0.849009384775808), "Yes","No")</f>
        <v>No</v>
      </c>
      <c r="AX3" s="20">
        <v>6.6299999999999998E-2</v>
      </c>
      <c r="AY3" s="30">
        <f>(AX3-0)/(0.596-0)</f>
        <v>0.11124161073825503</v>
      </c>
      <c r="AZ3" s="31" t="str">
        <f>IF(AND(AY3&lt;=1,AY3&gt;=0.338590604026846), "Yes","No")</f>
        <v>No</v>
      </c>
      <c r="BA3" s="27">
        <v>0.3105</v>
      </c>
      <c r="BB3" s="24">
        <f>(BA3-0)/(0.656-0)</f>
        <v>0.47332317073170732</v>
      </c>
      <c r="BC3" s="25" t="str">
        <f>IF(AND(BB3&lt;=1,BB3&gt;=0.533536585365854), "Yes","No")</f>
        <v>No</v>
      </c>
      <c r="BD3" s="20">
        <v>0.3105</v>
      </c>
      <c r="BE3" s="30">
        <f>(BD3-0)/(0.656-0)</f>
        <v>0.47332317073170732</v>
      </c>
      <c r="BF3" s="31" t="str">
        <f>IF(AND(BE3&lt;=1,BE3&gt;=0.533536585365854), "Yes","No")</f>
        <v>No</v>
      </c>
      <c r="BG3" s="27">
        <v>2.3492000000000002</v>
      </c>
      <c r="BH3" s="24">
        <f>(BG3-0.7041)/(2.4336-0.7041)</f>
        <v>0.95119976871928302</v>
      </c>
      <c r="BI3" s="25" t="str">
        <f>IF(AND(BH3&lt;=1,BH3&gt;=0.913963573287077), "Yes","No")</f>
        <v>Yes</v>
      </c>
      <c r="BJ3" s="20">
        <v>0.39500000000000002</v>
      </c>
      <c r="BK3" s="30">
        <f>(BJ3-0)/(2.5-0)</f>
        <v>0.158</v>
      </c>
      <c r="BL3" s="31" t="str">
        <f>IF(AND(BK3&lt;=1,BK3&gt;=0.2716), "Yes","No")</f>
        <v>No</v>
      </c>
      <c r="BM3" s="27">
        <v>4.5199999999999997E-2</v>
      </c>
      <c r="BN3" s="24">
        <f>(BM3-0.0085)/(1.093-0.0085)</f>
        <v>3.3840479483633008E-2</v>
      </c>
      <c r="BO3" s="25" t="str">
        <f>IF(AND(BN3&lt;=1,BN3&gt;=0.563485477178423), "Yes","No")</f>
        <v>No</v>
      </c>
      <c r="BP3" s="32">
        <f>(AL3*2.5)+(AO3*2.5)+(AR3*2.5)+(AU3*2.5)+(AX3*2.5)+(BA3*2.5)+(BD3*2.5)+(BG3*2.5)+(BJ3*2.5)+(BM3*2.5)</f>
        <v>25.763500000000004</v>
      </c>
      <c r="BQ3" s="33">
        <f>(BP3-17.75375)/(30.1275-17.75375)</f>
        <v>0.64731791090009116</v>
      </c>
      <c r="BR3" s="32" t="str">
        <f>IF(AND(BQ3&lt;=1,BQ3&gt;=0.811112233558945), "Yes","No")</f>
        <v>No</v>
      </c>
      <c r="BS3" s="20">
        <v>2.1399999999999999E-2</v>
      </c>
      <c r="BT3" s="30">
        <f>(BS3-0)/(0.6299-0)</f>
        <v>3.3973646610573102E-2</v>
      </c>
      <c r="BU3" s="31" t="str">
        <f>IF(AND(BT3&lt;=1,BT3&gt;=0.0166693125892999), "Yes","No")</f>
        <v>Yes</v>
      </c>
      <c r="BV3" s="27">
        <v>2.3422999999999998</v>
      </c>
      <c r="BW3" s="24">
        <f>(BV3-1.8544)/(2.4777-1.8544)</f>
        <v>0.78276913203914622</v>
      </c>
      <c r="BX3" s="25" t="str">
        <f>IF(AND(BW3&lt;=1,BW3&gt;=0.965024867639981), "Yes","No")</f>
        <v>No</v>
      </c>
      <c r="BY3" s="20">
        <v>2.5</v>
      </c>
      <c r="BZ3" s="30">
        <f>(BY3-0)/(2.5-0)</f>
        <v>1</v>
      </c>
      <c r="CA3" s="31" t="str">
        <f>IF(AND(BZ3&lt;=1,BZ3&gt;0), "Yes","No")</f>
        <v>Yes</v>
      </c>
      <c r="CB3" s="27">
        <v>0.1055</v>
      </c>
      <c r="CC3" s="24">
        <f>(CB3-0)/(0.5052-0)</f>
        <v>0.20882818685669041</v>
      </c>
      <c r="CD3" s="25" t="str">
        <f>IF(AND(CC3&lt;=1,CC3&gt;=0.407561361836896), "Yes","No")</f>
        <v>No</v>
      </c>
      <c r="CE3" s="20">
        <v>6.7199999999999996E-2</v>
      </c>
      <c r="CF3" s="30">
        <f>(CE3-0.0062)/(1.8786-0.0062)</f>
        <v>3.2578508865627E-2</v>
      </c>
      <c r="CG3" s="31" t="str">
        <f>IF(AND(CF3&lt;=1,CF3&gt;=0.11268959624012), "Yes","No")</f>
        <v>No</v>
      </c>
      <c r="CH3" s="27">
        <v>5.5399999999999998E-2</v>
      </c>
      <c r="CI3" s="24">
        <f>(CH3-0.0097)/(0.5052-0.0097)</f>
        <v>9.2230070635721487E-2</v>
      </c>
      <c r="CJ3" s="25" t="str">
        <f>IF(AND(CI3&lt;=1,CI3&gt;=0.447023208879919), "Yes","No")</f>
        <v>No</v>
      </c>
      <c r="CK3" s="20">
        <v>0.80059999999999998</v>
      </c>
      <c r="CL3" s="30">
        <f>(CK3-0)/(1.4185-0)</f>
        <v>0.56439901304194562</v>
      </c>
      <c r="CM3" s="31" t="str">
        <f>IF(AND(CL3&lt;=1,CL3&gt;=0.400140994007755), "Yes","No")</f>
        <v>Yes</v>
      </c>
      <c r="CN3" s="27">
        <v>0</v>
      </c>
      <c r="CO3" s="24">
        <f>(CN3-0)/(0.2079-0)</f>
        <v>0</v>
      </c>
      <c r="CP3" s="25" t="str">
        <f>IF(AND(CO3&lt;=1,CO3&gt;=0.139490139490139), "Yes","No")</f>
        <v>No</v>
      </c>
      <c r="CQ3" s="20">
        <v>0.124</v>
      </c>
      <c r="CR3" s="30">
        <f>(CQ3-0.0595)/(0.5351-0.0595)</f>
        <v>0.13561816652649286</v>
      </c>
      <c r="CS3" s="31" t="str">
        <f>IF(AND(CR3&lt;=1,CR3&gt;=0.67367535744323), "Yes","No")</f>
        <v>No</v>
      </c>
      <c r="CT3" s="27">
        <v>1.52E-2</v>
      </c>
      <c r="CU3" s="24">
        <f>(CT3-0)/(0.5368-0)</f>
        <v>2.8315946348733231E-2</v>
      </c>
      <c r="CV3" s="25" t="str">
        <f>IF(AND(CU3&lt;=1,CU3&gt;=0.357861400894188), "Yes","No")</f>
        <v>No</v>
      </c>
      <c r="CW3" s="34">
        <f>(BS3*2.5)+(BV3*2.5)+(BY3*2.5)+(CB3*2.5)+(CE3*2.5)+(CH3*2.5)+(CK3*2.5)+(CN3*2.5)+(CQ3*2.5)+(CT3*2.5)</f>
        <v>15.079000000000001</v>
      </c>
      <c r="CX3" s="35">
        <f>(CW3-6.1495)/(20.28775-6.1495)</f>
        <v>0.63158453132459824</v>
      </c>
      <c r="CY3" s="34" t="str">
        <f>IF(AND(CX3&lt;=1,CX3&gt;=0.682351068908811), "Yes","No")</f>
        <v>No</v>
      </c>
      <c r="CZ3" s="20">
        <v>2.5</v>
      </c>
      <c r="DA3" s="30">
        <f>(CZ3-0)/(2.5-0)</f>
        <v>1</v>
      </c>
      <c r="DB3" s="31" t="str">
        <f>IF(AND(DA3&lt;=1,DA3&gt;0), "Yes","No")</f>
        <v>Yes</v>
      </c>
      <c r="DC3" s="27">
        <v>2.5</v>
      </c>
      <c r="DD3" s="24">
        <f>(DC3-0)/(2.5-0)</f>
        <v>1</v>
      </c>
      <c r="DE3" s="25" t="str">
        <f>IF(AND(DD3&lt;=1,DD3&gt;0), "Yes","No")</f>
        <v>Yes</v>
      </c>
      <c r="DF3" s="20">
        <v>0</v>
      </c>
      <c r="DG3" s="30">
        <f>(DF3-0)/(2.5-0)</f>
        <v>0</v>
      </c>
      <c r="DH3" s="31" t="str">
        <f>IF(AND(DG3&lt;=1,DG3&gt;0), "Yes","No")</f>
        <v>No</v>
      </c>
      <c r="DI3" s="27">
        <v>0</v>
      </c>
      <c r="DJ3" s="24">
        <f>(DI3-0)/(2.5-0)</f>
        <v>0</v>
      </c>
      <c r="DK3" s="25" t="str">
        <f>IF(AND(DJ3&lt;=1,DJ3&gt;0), "Yes","No")</f>
        <v>No</v>
      </c>
      <c r="DL3" s="20">
        <v>6.1100000000000002E-2</v>
      </c>
      <c r="DM3" s="30">
        <f>(DL3-0)/(0.089-0)</f>
        <v>0.68651685393258433</v>
      </c>
      <c r="DN3" s="31" t="str">
        <f>IF(AND(DM3&lt;=1,DM3&gt;=0.134831460674157), "Yes","No")</f>
        <v>Yes</v>
      </c>
      <c r="DO3" s="27">
        <v>2.5</v>
      </c>
      <c r="DP3" s="24">
        <f>(DO3-0)/(2.5-0)</f>
        <v>1</v>
      </c>
      <c r="DQ3" s="25" t="str">
        <f>IF(AND(DP3&lt;=1,DP3&gt;0), "Yes","No")</f>
        <v>Yes</v>
      </c>
      <c r="DR3" s="20">
        <v>0.87339999999999995</v>
      </c>
      <c r="DS3" s="30">
        <f>(DR3-0)/(1.6268-0)</f>
        <v>0.53688222276862552</v>
      </c>
      <c r="DT3" s="31" t="str">
        <f>IF(AND(DS3&lt;=1,DS3&gt;=0.569154167691173), "Yes","No")</f>
        <v>No</v>
      </c>
      <c r="DU3" s="27">
        <v>0.99039999999999995</v>
      </c>
      <c r="DV3" s="24">
        <f>(DU3-0)/(1.3737-0)</f>
        <v>0.72097255587100528</v>
      </c>
      <c r="DW3" s="25" t="str">
        <f>IF(AND(DV3&lt;=1,DV3&gt;=0.74601441362743), "Yes","No")</f>
        <v>No</v>
      </c>
      <c r="DX3" s="20">
        <v>2.69E-2</v>
      </c>
      <c r="DY3" s="30">
        <f>(DX3-0)/(0.4079-0)</f>
        <v>6.594753616082373E-2</v>
      </c>
      <c r="DZ3" s="31" t="str">
        <f>IF(AND(DY3&lt;=1,DY3&gt;=0.518264280460897), "Yes","No")</f>
        <v>No</v>
      </c>
      <c r="EA3" s="36">
        <v>1.5801000000000001</v>
      </c>
      <c r="EB3" s="24">
        <f>(EA3-0)/(1.9808-0)</f>
        <v>0.7977079967689823</v>
      </c>
      <c r="EC3" s="25" t="str">
        <f>IF(AND(EB3&lt;=1,EB3&gt;=0.798263327948304), "Yes","No")</f>
        <v>No</v>
      </c>
      <c r="ED3" s="37">
        <f>(CZ3*2.5)+(DC3*2.5)+(DF3*2.5)+(DI3*2.5)+(DL3*2.5)+(DO3*2.5)+(DR3*2.5)+(DU3*2.5)+(DX3*2.5)+(EA3*2.5)</f>
        <v>27.579749999999997</v>
      </c>
      <c r="EE3" s="38">
        <f>(ED3-10.0885)/(41.0275-10.0885)</f>
        <v>0.56534632664274853</v>
      </c>
      <c r="EF3" s="37" t="str">
        <f>IF(AND(EE3&lt;=1,EE3&gt;=0.974805261967097), "Yes","No")</f>
        <v>No</v>
      </c>
    </row>
    <row r="4" spans="1:137" s="7" customFormat="1" ht="12" x14ac:dyDescent="0.2">
      <c r="A4" s="18">
        <v>2</v>
      </c>
      <c r="B4" s="19" t="s">
        <v>53</v>
      </c>
      <c r="C4" s="19" t="s">
        <v>54</v>
      </c>
      <c r="D4" s="18">
        <v>1</v>
      </c>
      <c r="E4" s="22">
        <v>2.5999999999999999E-3</v>
      </c>
      <c r="F4" s="21">
        <f t="shared" si="0"/>
        <v>1.1607142857142856E-2</v>
      </c>
      <c r="G4" s="22" t="str">
        <f t="shared" ref="G4:G67" si="1">IF(AND(F4&lt;=1,F4&gt;=0.179910714285714), "Yes","No")</f>
        <v>No</v>
      </c>
      <c r="H4" s="39">
        <v>0</v>
      </c>
      <c r="I4" s="24">
        <f t="shared" ref="I4:I67" si="2">(H4-0)/(1.2511-0)</f>
        <v>0</v>
      </c>
      <c r="J4" s="25" t="str">
        <f t="shared" ref="J4:J67" si="3">IF(AND(I4&lt;=1,I4&gt;=0.0398849012868676), "Yes","No")</f>
        <v>No</v>
      </c>
      <c r="K4" s="40">
        <v>0</v>
      </c>
      <c r="L4" s="21">
        <f t="shared" ref="L4:L67" si="4">(K4-0)/(1.2412-0)</f>
        <v>0</v>
      </c>
      <c r="M4" s="22" t="str">
        <f t="shared" ref="M4:M67" si="5">IF(AND(L4&lt;=1,L4&gt;=0.179181437318724), "Yes","No")</f>
        <v>No</v>
      </c>
      <c r="N4" s="41">
        <v>2.2499999999999999E-2</v>
      </c>
      <c r="O4" s="24">
        <f t="shared" ref="O4:O67" si="6">(N4-0)/(0.3511-0)</f>
        <v>6.4084306465394467E-2</v>
      </c>
      <c r="P4" s="25" t="str">
        <f t="shared" ref="P4:P67" si="7">IF(AND(O4&lt;=1,O4&gt;=0.690971233266875), "Yes","No")</f>
        <v>No</v>
      </c>
      <c r="Q4" s="22">
        <v>8.9999999999999998E-4</v>
      </c>
      <c r="R4" s="21">
        <f t="shared" ref="R4:R67" si="8">(Q4-0)/(0.2568-0)</f>
        <v>3.5046728971962621E-3</v>
      </c>
      <c r="S4" s="22" t="str">
        <f t="shared" ref="S4:S67" si="9">IF(AND(R4&lt;=1,R4&gt;=0.462227414330218), "Yes","No")</f>
        <v>No</v>
      </c>
      <c r="T4" s="41">
        <v>1.5517000000000001</v>
      </c>
      <c r="U4" s="24">
        <f t="shared" ref="U4:U67" si="10">(T4-0)/(1.9932-0)</f>
        <v>0.77849688942404172</v>
      </c>
      <c r="V4" s="25" t="str">
        <f t="shared" ref="V4:V67" si="11">IF(AND(U4&lt;=1,U4&gt;0), "Yes","No")</f>
        <v>Yes</v>
      </c>
      <c r="W4" s="22">
        <v>2.3553999999999999</v>
      </c>
      <c r="X4" s="21">
        <f t="shared" ref="X4:X67" si="12">(W4-1.1491)/(2.3879-1.1491)</f>
        <v>0.97376493380690976</v>
      </c>
      <c r="Y4" s="22" t="str">
        <f t="shared" ref="Y4:Y67" si="13">IF(AND(X4&lt;=1,X4&gt;=0.965208266063933), "Yes","No")</f>
        <v>Yes</v>
      </c>
      <c r="Z4" s="41">
        <v>5.8200000000000002E-2</v>
      </c>
      <c r="AA4" s="24">
        <f t="shared" ref="AA4:AA67" si="14">(Z4-0)/(1.1995-0)</f>
        <v>4.8520216756982079E-2</v>
      </c>
      <c r="AB4" s="25" t="str">
        <f t="shared" ref="AB4:AB67" si="15">IF(AND(AA4&lt;=1,AA4&gt;=0.389495623176323), "Yes","No")</f>
        <v>No</v>
      </c>
      <c r="AC4" s="22">
        <v>6.9400000000000003E-2</v>
      </c>
      <c r="AD4" s="21">
        <f t="shared" ref="AD4:AD67" si="16">(AC4-0)/(0.3915-0)</f>
        <v>0.17726692209450831</v>
      </c>
      <c r="AE4" s="22" t="str">
        <f t="shared" ref="AE4:AE67" si="17">IF(AND(AD4&lt;=1,AD4&gt;=0.0383141762452107), "Yes","No")</f>
        <v>Yes</v>
      </c>
      <c r="AF4" s="41">
        <v>0</v>
      </c>
      <c r="AG4" s="24">
        <f t="shared" ref="AG4:AG67" si="18">(AF4-0)/(0.1288-0)</f>
        <v>0</v>
      </c>
      <c r="AH4" s="25" t="str">
        <f t="shared" ref="AH4:AH67" si="19">IF(AND(AG4&lt;=1,AG4&gt;=0.229037267080745), "Yes","No")</f>
        <v>No</v>
      </c>
      <c r="AI4" s="28">
        <f t="shared" ref="AI4:AI67" si="20">(E4*2.5)+(H4*2.5)+(K4*2.5)+(N4*2.5)+(Q4*2.5)+(T4*2.5)+(W4*2.5)+(Z4*2.5)+(AC4*2.5)+(AF4*2.5)</f>
        <v>10.151750000000002</v>
      </c>
      <c r="AJ4" s="29">
        <f t="shared" ref="AJ4:AJ67" si="21">(AI4-4.449)/(16.065-4.449)</f>
        <v>0.49093922176308546</v>
      </c>
      <c r="AK4" s="28" t="str">
        <f t="shared" ref="AK4:AK67" si="22">IF(AND(AJ4&lt;=1,AJ4&gt;=0.714402548209366), "Yes","No")</f>
        <v>No</v>
      </c>
      <c r="AL4" s="22">
        <v>2.3125</v>
      </c>
      <c r="AM4" s="30">
        <f t="shared" ref="AM4:AM67" si="23">(AL4-1.25)/(2.4063-1.25)</f>
        <v>0.91887918360287135</v>
      </c>
      <c r="AN4" s="31" t="str">
        <f t="shared" ref="AN4:AN67" si="24">IF(AND(AM4&lt;=1,AM4&gt;=0.756724033555306), "Yes","No")</f>
        <v>Yes</v>
      </c>
      <c r="AO4" s="41">
        <v>1.25</v>
      </c>
      <c r="AP4" s="24">
        <f t="shared" ref="AP4:AP67" si="25">(AO4-0)/(2.5-0)</f>
        <v>0.5</v>
      </c>
      <c r="AQ4" s="25" t="str">
        <f t="shared" ref="AQ4:AQ67" si="26">IF(AND(AP4&lt;=1,AP4&gt;0), "Yes","No")</f>
        <v>Yes</v>
      </c>
      <c r="AR4" s="22">
        <v>2.0377999999999998</v>
      </c>
      <c r="AS4" s="30">
        <f t="shared" ref="AS4:AS67" si="27">(AR4-0)/(2.4992-0)</f>
        <v>0.81538092189500633</v>
      </c>
      <c r="AT4" s="31" t="str">
        <f t="shared" ref="AT4:AT67" si="28">IF(AND(AS4&lt;=1,AS4&gt;=0.967949743918054), "Yes","No")</f>
        <v>No</v>
      </c>
      <c r="AU4" s="41">
        <v>0.78969999999999996</v>
      </c>
      <c r="AV4" s="24">
        <f t="shared" ref="AV4:AV67" si="29">(AU4-0.174)/(1.133-0.174)</f>
        <v>0.6420229405630864</v>
      </c>
      <c r="AW4" s="25" t="str">
        <f t="shared" ref="AW4:AW67" si="30">IF(AND(AV4&lt;=1,AV4&gt;=0.849009384775808), "Yes","No")</f>
        <v>No</v>
      </c>
      <c r="AX4" s="22">
        <v>5.9400000000000001E-2</v>
      </c>
      <c r="AY4" s="30">
        <f t="shared" ref="AY4:AY67" si="31">(AX4-0)/(0.596-0)</f>
        <v>9.9664429530201354E-2</v>
      </c>
      <c r="AZ4" s="31" t="str">
        <f t="shared" ref="AZ4:AZ67" si="32">IF(AND(AY4&lt;=1,AY4&gt;=0.338590604026846), "Yes","No")</f>
        <v>No</v>
      </c>
      <c r="BA4" s="41">
        <v>0.27560000000000001</v>
      </c>
      <c r="BB4" s="24">
        <f t="shared" ref="BB4:BB67" si="33">(BA4-0)/(0.656-0)</f>
        <v>0.42012195121951218</v>
      </c>
      <c r="BC4" s="25" t="str">
        <f t="shared" ref="BC4:BC67" si="34">IF(AND(BB4&lt;=1,BB4&gt;=0.533536585365854), "Yes","No")</f>
        <v>No</v>
      </c>
      <c r="BD4" s="22">
        <v>0.27560000000000001</v>
      </c>
      <c r="BE4" s="30">
        <f t="shared" ref="BE4:BE67" si="35">(BD4-0)/(0.656-0)</f>
        <v>0.42012195121951218</v>
      </c>
      <c r="BF4" s="31" t="str">
        <f t="shared" ref="BF4:BF67" si="36">IF(AND(BE4&lt;=1,BE4&gt;=0.533536585365854), "Yes","No")</f>
        <v>No</v>
      </c>
      <c r="BG4" s="41">
        <v>2.0247999999999999</v>
      </c>
      <c r="BH4" s="24">
        <f t="shared" ref="BH4:BH67" si="37">(BG4-0.7041)/(2.4336-0.7041)</f>
        <v>0.76363110725643235</v>
      </c>
      <c r="BI4" s="25" t="str">
        <f t="shared" ref="BI4:BI67" si="38">IF(AND(BH4&lt;=1,BH4&gt;=0.913963573287077), "Yes","No")</f>
        <v>No</v>
      </c>
      <c r="BJ4" s="22">
        <v>0.18970000000000001</v>
      </c>
      <c r="BK4" s="30">
        <f t="shared" ref="BK4:BK67" si="39">(BJ4-0)/(2.5-0)</f>
        <v>7.5880000000000003E-2</v>
      </c>
      <c r="BL4" s="31" t="str">
        <f t="shared" ref="BL4:BL67" si="40">IF(AND(BK4&lt;=1,BK4&gt;=0.2716), "Yes","No")</f>
        <v>No</v>
      </c>
      <c r="BM4" s="41">
        <v>0.18790000000000001</v>
      </c>
      <c r="BN4" s="24">
        <f t="shared" ref="BN4:BN67" si="41">(BM4-0.0085)/(1.093-0.0085)</f>
        <v>0.16542185338865836</v>
      </c>
      <c r="BO4" s="25" t="str">
        <f t="shared" ref="BO4:BO67" si="42">IF(AND(BN4&lt;=1,BN4&gt;=0.563485477178423), "Yes","No")</f>
        <v>No</v>
      </c>
      <c r="BP4" s="32">
        <f t="shared" ref="BP4:BP67" si="43">(AL4*2.5)+(AO4*2.5)+(AR4*2.5)+(AU4*2.5)+(AX4*2.5)+(BA4*2.5)+(BD4*2.5)+(BG4*2.5)+(BJ4*2.5)+(BM4*2.5)</f>
        <v>23.5075</v>
      </c>
      <c r="BQ4" s="33">
        <f t="shared" ref="BQ4:BQ67" si="44">(BP4-17.75375)/(30.1275-17.75375)</f>
        <v>0.46499646428932212</v>
      </c>
      <c r="BR4" s="32" t="str">
        <f t="shared" ref="BR4:BR67" si="45">IF(AND(BQ4&lt;=1,BQ4&gt;=0.811112233558945), "Yes","No")</f>
        <v>No</v>
      </c>
      <c r="BS4" s="22">
        <v>1.0500000000000001E-2</v>
      </c>
      <c r="BT4" s="30">
        <f t="shared" ref="BT4:BT67" si="46">(BS4-0)/(0.6299-0)</f>
        <v>1.6669312589299889E-2</v>
      </c>
      <c r="BU4" s="31" t="str">
        <f t="shared" ref="BU4:BU67" si="47">IF(AND(BT4&lt;=1,BT4&gt;=0.0166693125892999), "Yes","No")</f>
        <v>Yes</v>
      </c>
      <c r="BV4" s="41">
        <v>1.9554</v>
      </c>
      <c r="BW4" s="24">
        <f t="shared" ref="BW4:BW67" si="48">(BV4-1.8544)/(2.4777-1.8544)</f>
        <v>0.162040750842291</v>
      </c>
      <c r="BX4" s="25" t="str">
        <f t="shared" ref="BX4:BX67" si="49">IF(AND(BW4&lt;=1,BW4&gt;=0.965024867639981), "Yes","No")</f>
        <v>No</v>
      </c>
      <c r="BY4" s="22">
        <v>2.5</v>
      </c>
      <c r="BZ4" s="30">
        <f t="shared" ref="BZ4:BZ67" si="50">(BY4-0)/(2.5-0)</f>
        <v>1</v>
      </c>
      <c r="CA4" s="31" t="str">
        <f t="shared" ref="CA4:CA67" si="51">IF(AND(BZ4&lt;=1,BZ4&gt;0), "Yes","No")</f>
        <v>Yes</v>
      </c>
      <c r="CB4" s="41">
        <v>0.50519999999999998</v>
      </c>
      <c r="CC4" s="24">
        <f t="shared" ref="CC4:CC67" si="52">(CB4-0)/(0.5052-0)</f>
        <v>1</v>
      </c>
      <c r="CD4" s="25" t="str">
        <f t="shared" ref="CD4:CD67" si="53">IF(AND(CC4&lt;=1,CC4&gt;=0.407561361836896), "Yes","No")</f>
        <v>Yes</v>
      </c>
      <c r="CE4" s="22">
        <v>0.31619999999999998</v>
      </c>
      <c r="CF4" s="30">
        <f t="shared" ref="CF4:CF67" si="54">(CE4-0.0062)/(1.8786-0.0062)</f>
        <v>0.16556291390728475</v>
      </c>
      <c r="CG4" s="31" t="str">
        <f t="shared" ref="CG4:CG67" si="55">IF(AND(CF4&lt;=1,CF4&gt;=0.11268959624012), "Yes","No")</f>
        <v>Yes</v>
      </c>
      <c r="CH4" s="41">
        <v>0.14779999999999999</v>
      </c>
      <c r="CI4" s="24">
        <f t="shared" ref="CI4:CI67" si="56">(CH4-0.0097)/(0.5052-0.0097)</f>
        <v>0.27870837537840565</v>
      </c>
      <c r="CJ4" s="25" t="str">
        <f t="shared" ref="CJ4:CJ67" si="57">IF(AND(CI4&lt;=1,CI4&gt;=0.447023208879919), "Yes","No")</f>
        <v>No</v>
      </c>
      <c r="CK4" s="22">
        <v>0.33689999999999998</v>
      </c>
      <c r="CL4" s="30">
        <f t="shared" ref="CL4:CL67" si="58">(CK4-0)/(1.4185-0)</f>
        <v>0.23750440606274231</v>
      </c>
      <c r="CM4" s="31" t="str">
        <f t="shared" ref="CM4:CM67" si="59">IF(AND(CL4&lt;=1,CL4&gt;=0.400140994007755), "Yes","No")</f>
        <v>No</v>
      </c>
      <c r="CN4" s="41">
        <v>0</v>
      </c>
      <c r="CO4" s="24">
        <f t="shared" ref="CO4:CO67" si="60">(CN4-0)/(0.2079-0)</f>
        <v>0</v>
      </c>
      <c r="CP4" s="25" t="str">
        <f t="shared" ref="CP4:CP67" si="61">IF(AND(CO4&lt;=1,CO4&gt;=0.139490139490139), "Yes","No")</f>
        <v>No</v>
      </c>
      <c r="CQ4" s="22">
        <v>0.248</v>
      </c>
      <c r="CR4" s="30">
        <f t="shared" ref="CR4:CR67" si="62">(CQ4-0.0595)/(0.5351-0.0595)</f>
        <v>0.39634146341463411</v>
      </c>
      <c r="CS4" s="31" t="str">
        <f t="shared" ref="CS4:CS67" si="63">IF(AND(CR4&lt;=1,CR4&gt;=0.67367535744323), "Yes","No")</f>
        <v>No</v>
      </c>
      <c r="CT4" s="41">
        <v>2.07E-2</v>
      </c>
      <c r="CU4" s="24">
        <f t="shared" ref="CU4:CU67" si="64">(CT4-0)/(0.5368-0)</f>
        <v>3.8561847988077491E-2</v>
      </c>
      <c r="CV4" s="25" t="str">
        <f t="shared" ref="CV4:CV67" si="65">IF(AND(CU4&lt;=1,CU4&gt;=0.357861400894188), "Yes","No")</f>
        <v>No</v>
      </c>
      <c r="CW4" s="34">
        <f t="shared" ref="CW4:CW67" si="66">(BS4*2.5)+(BV4*2.5)+(BY4*2.5)+(CB4*2.5)+(CE4*2.5)+(CH4*2.5)+(CK4*2.5)+(CN4*2.5)+(CQ4*2.5)+(CT4*2.5)</f>
        <v>15.101750000000001</v>
      </c>
      <c r="CX4" s="35">
        <f t="shared" ref="CX4:CX67" si="67">(CW4-6.1495)/(20.28775-6.1495)</f>
        <v>0.63319364136296941</v>
      </c>
      <c r="CY4" s="34" t="str">
        <f t="shared" ref="CY4:CY67" si="68">IF(AND(CX4&lt;=1,CX4&gt;=0.682351068908811), "Yes","No")</f>
        <v>No</v>
      </c>
      <c r="CZ4" s="22">
        <v>2.5</v>
      </c>
      <c r="DA4" s="30">
        <f t="shared" ref="DA4:DA67" si="69">(CZ4-0)/(2.5-0)</f>
        <v>1</v>
      </c>
      <c r="DB4" s="31" t="str">
        <f t="shared" ref="DB4:DB67" si="70">IF(AND(DA4&lt;=1,DA4&gt;0), "Yes","No")</f>
        <v>Yes</v>
      </c>
      <c r="DC4" s="41">
        <v>2.5</v>
      </c>
      <c r="DD4" s="24">
        <f t="shared" ref="DD4:DD67" si="71">(DC4-0)/(2.5-0)</f>
        <v>1</v>
      </c>
      <c r="DE4" s="25" t="str">
        <f t="shared" ref="DE4:DE67" si="72">IF(AND(DD4&lt;=1,DD4&gt;0), "Yes","No")</f>
        <v>Yes</v>
      </c>
      <c r="DF4" s="22">
        <v>2.5</v>
      </c>
      <c r="DG4" s="30">
        <f t="shared" ref="DG4:DG67" si="73">(DF4-0)/(2.5-0)</f>
        <v>1</v>
      </c>
      <c r="DH4" s="31" t="str">
        <f t="shared" ref="DH4:DH67" si="74">IF(AND(DG4&lt;=1,DG4&gt;0), "Yes","No")</f>
        <v>Yes</v>
      </c>
      <c r="DI4" s="41">
        <v>2.5</v>
      </c>
      <c r="DJ4" s="24">
        <f t="shared" ref="DJ4:DJ67" si="75">(DI4-0)/(2.5-0)</f>
        <v>1</v>
      </c>
      <c r="DK4" s="25" t="str">
        <f t="shared" ref="DK4:DK67" si="76">IF(AND(DJ4&lt;=1,DJ4&gt;0), "Yes","No")</f>
        <v>Yes</v>
      </c>
      <c r="DL4" s="22">
        <v>8.3000000000000004E-2</v>
      </c>
      <c r="DM4" s="30">
        <f t="shared" ref="DM4:DM67" si="77">(DL4-0)/(0.089-0)</f>
        <v>0.93258426966292141</v>
      </c>
      <c r="DN4" s="31" t="str">
        <f t="shared" ref="DN4:DN67" si="78">IF(AND(DM4&lt;=1,DM4&gt;=0.134831460674157), "Yes","No")</f>
        <v>Yes</v>
      </c>
      <c r="DO4" s="41">
        <v>2.5</v>
      </c>
      <c r="DP4" s="24">
        <f t="shared" ref="DP4:DP67" si="79">(DO4-0)/(2.5-0)</f>
        <v>1</v>
      </c>
      <c r="DQ4" s="25" t="str">
        <f t="shared" ref="DQ4:DQ67" si="80">IF(AND(DP4&lt;=1,DP4&gt;0), "Yes","No")</f>
        <v>Yes</v>
      </c>
      <c r="DR4" s="22">
        <v>0.87839999999999996</v>
      </c>
      <c r="DS4" s="30">
        <f t="shared" ref="DS4:DS67" si="81">(DR4-0)/(1.6268-0)</f>
        <v>0.53995574133267765</v>
      </c>
      <c r="DT4" s="31" t="str">
        <f t="shared" ref="DT4:DT67" si="82">IF(AND(DS4&lt;=1,DS4&gt;=0.569154167691173), "Yes","No")</f>
        <v>No</v>
      </c>
      <c r="DU4" s="41">
        <v>1.0007999999999999</v>
      </c>
      <c r="DV4" s="24">
        <f t="shared" ref="DV4:DV67" si="83">(DU4-0)/(1.3737-0)</f>
        <v>0.72854335007643589</v>
      </c>
      <c r="DW4" s="25" t="str">
        <f t="shared" ref="DW4:DW67" si="84">IF(AND(DV4&lt;=1,DV4&gt;=0.74601441362743), "Yes","No")</f>
        <v>No</v>
      </c>
      <c r="DX4" s="22">
        <v>4.8399999999999999E-2</v>
      </c>
      <c r="DY4" s="30">
        <f t="shared" ref="DY4:DY67" si="85">(DX4-0)/(0.4079-0)</f>
        <v>0.11865653346408433</v>
      </c>
      <c r="DZ4" s="31" t="str">
        <f t="shared" ref="DZ4:DZ67" si="86">IF(AND(DY4&lt;=1,DY4&gt;=0.518264280460897), "Yes","No")</f>
        <v>No</v>
      </c>
      <c r="EA4" s="41">
        <v>1.3411999999999999</v>
      </c>
      <c r="EB4" s="24">
        <f t="shared" ref="EB4:EB67" si="87">(EA4-0)/(1.9808-0)</f>
        <v>0.67710016155088859</v>
      </c>
      <c r="EC4" s="25" t="str">
        <f t="shared" ref="EC4:EC67" si="88">IF(AND(EB4&lt;=1,EB4&gt;=0.798263327948304), "Yes","No")</f>
        <v>No</v>
      </c>
      <c r="ED4" s="37">
        <f t="shared" ref="ED4:ED67" si="89">(CZ4*2.5)+(DC4*2.5)+(DF4*2.5)+(DI4*2.5)+(DL4*2.5)+(DO4*2.5)+(DR4*2.5)+(DU4*2.5)+(DX4*2.5)+(EA4*2.5)</f>
        <v>39.629500000000007</v>
      </c>
      <c r="EE4" s="38">
        <f t="shared" ref="EE4:EE67" si="90">(ED4-10.0885)/(41.0275-10.0885)</f>
        <v>0.95481431203335609</v>
      </c>
      <c r="EF4" s="37" t="str">
        <f t="shared" ref="EF4:EF67" si="91">IF(AND(EE4&lt;=1,EE4&gt;=0.974805261967097), "Yes","No")</f>
        <v>No</v>
      </c>
    </row>
    <row r="5" spans="1:137" s="7" customFormat="1" ht="12" x14ac:dyDescent="0.2">
      <c r="A5" s="18">
        <v>3</v>
      </c>
      <c r="B5" s="19" t="s">
        <v>55</v>
      </c>
      <c r="C5" s="19" t="s">
        <v>56</v>
      </c>
      <c r="D5" s="18">
        <v>1</v>
      </c>
      <c r="E5" s="22">
        <v>5.0000000000000001E-3</v>
      </c>
      <c r="F5" s="21">
        <f t="shared" si="0"/>
        <v>2.2321428571428572E-2</v>
      </c>
      <c r="G5" s="22" t="str">
        <f t="shared" si="1"/>
        <v>No</v>
      </c>
      <c r="H5" s="39">
        <v>4.5900000000000003E-2</v>
      </c>
      <c r="I5" s="24">
        <f t="shared" si="2"/>
        <v>3.6687714810966346E-2</v>
      </c>
      <c r="J5" s="25" t="str">
        <f t="shared" si="3"/>
        <v>No</v>
      </c>
      <c r="K5" s="40">
        <v>0</v>
      </c>
      <c r="L5" s="21">
        <f t="shared" si="4"/>
        <v>0</v>
      </c>
      <c r="M5" s="22" t="str">
        <f t="shared" si="5"/>
        <v>No</v>
      </c>
      <c r="N5" s="41">
        <v>0.1158</v>
      </c>
      <c r="O5" s="24">
        <f t="shared" si="6"/>
        <v>0.32982056394189685</v>
      </c>
      <c r="P5" s="25" t="str">
        <f t="shared" si="7"/>
        <v>No</v>
      </c>
      <c r="Q5" s="22">
        <v>3.7499999999999999E-2</v>
      </c>
      <c r="R5" s="21">
        <f t="shared" si="8"/>
        <v>0.14602803738317757</v>
      </c>
      <c r="S5" s="22" t="str">
        <f t="shared" si="9"/>
        <v>No</v>
      </c>
      <c r="T5" s="41">
        <v>1.8533999999999999</v>
      </c>
      <c r="U5" s="24">
        <f t="shared" si="10"/>
        <v>0.92986152919927745</v>
      </c>
      <c r="V5" s="25" t="str">
        <f t="shared" si="11"/>
        <v>Yes</v>
      </c>
      <c r="W5" s="22">
        <v>2.2458</v>
      </c>
      <c r="X5" s="21">
        <f t="shared" si="12"/>
        <v>0.88529221827575066</v>
      </c>
      <c r="Y5" s="22" t="str">
        <f t="shared" si="13"/>
        <v>No</v>
      </c>
      <c r="Z5" s="41">
        <v>6.3399999999999998E-2</v>
      </c>
      <c r="AA5" s="24">
        <f t="shared" si="14"/>
        <v>5.2855356398499372E-2</v>
      </c>
      <c r="AB5" s="25" t="str">
        <f t="shared" si="15"/>
        <v>No</v>
      </c>
      <c r="AC5" s="22">
        <v>9.1999999999999998E-3</v>
      </c>
      <c r="AD5" s="21">
        <f t="shared" si="16"/>
        <v>2.3499361430395913E-2</v>
      </c>
      <c r="AE5" s="22" t="str">
        <f t="shared" si="17"/>
        <v>No</v>
      </c>
      <c r="AF5" s="41">
        <v>1.9699999999999999E-2</v>
      </c>
      <c r="AG5" s="24">
        <f t="shared" si="18"/>
        <v>0.15295031055900621</v>
      </c>
      <c r="AH5" s="25" t="str">
        <f t="shared" si="19"/>
        <v>No</v>
      </c>
      <c r="AI5" s="28">
        <f t="shared" si="20"/>
        <v>10.98925</v>
      </c>
      <c r="AJ5" s="29">
        <f t="shared" si="21"/>
        <v>0.56303805096418724</v>
      </c>
      <c r="AK5" s="28" t="str">
        <f t="shared" si="22"/>
        <v>No</v>
      </c>
      <c r="AL5" s="22">
        <v>2.1875</v>
      </c>
      <c r="AM5" s="30">
        <f t="shared" si="23"/>
        <v>0.81077575023782766</v>
      </c>
      <c r="AN5" s="31" t="str">
        <f t="shared" si="24"/>
        <v>Yes</v>
      </c>
      <c r="AO5" s="41">
        <v>2.5</v>
      </c>
      <c r="AP5" s="24">
        <f t="shared" si="25"/>
        <v>1</v>
      </c>
      <c r="AQ5" s="25" t="str">
        <f t="shared" si="26"/>
        <v>Yes</v>
      </c>
      <c r="AR5" s="22">
        <v>2.347</v>
      </c>
      <c r="AS5" s="30">
        <f t="shared" si="27"/>
        <v>0.93910051216389245</v>
      </c>
      <c r="AT5" s="31" t="str">
        <f t="shared" si="28"/>
        <v>No</v>
      </c>
      <c r="AU5" s="41">
        <v>0.83740000000000003</v>
      </c>
      <c r="AV5" s="24">
        <f t="shared" si="29"/>
        <v>0.69176225234619393</v>
      </c>
      <c r="AW5" s="25" t="str">
        <f t="shared" si="30"/>
        <v>No</v>
      </c>
      <c r="AX5" s="22">
        <v>4.4900000000000002E-2</v>
      </c>
      <c r="AY5" s="30">
        <f t="shared" si="31"/>
        <v>7.5335570469798663E-2</v>
      </c>
      <c r="AZ5" s="31" t="str">
        <f t="shared" si="32"/>
        <v>No</v>
      </c>
      <c r="BA5" s="41">
        <v>0.37969999999999998</v>
      </c>
      <c r="BB5" s="24">
        <f t="shared" si="33"/>
        <v>0.57881097560975603</v>
      </c>
      <c r="BC5" s="25" t="str">
        <f t="shared" si="34"/>
        <v>Yes</v>
      </c>
      <c r="BD5" s="22">
        <v>0.37969999999999998</v>
      </c>
      <c r="BE5" s="30">
        <f t="shared" si="35"/>
        <v>0.57881097560975603</v>
      </c>
      <c r="BF5" s="31" t="str">
        <f t="shared" si="36"/>
        <v>Yes</v>
      </c>
      <c r="BG5" s="41">
        <v>2.2698999999999998</v>
      </c>
      <c r="BH5" s="24">
        <f t="shared" si="37"/>
        <v>0.90534836657993623</v>
      </c>
      <c r="BI5" s="25" t="str">
        <f t="shared" si="38"/>
        <v>No</v>
      </c>
      <c r="BJ5" s="22">
        <v>0.40849999999999997</v>
      </c>
      <c r="BK5" s="30">
        <f t="shared" si="39"/>
        <v>0.16339999999999999</v>
      </c>
      <c r="BL5" s="31" t="str">
        <f t="shared" si="40"/>
        <v>No</v>
      </c>
      <c r="BM5" s="41">
        <v>6.7199999999999996E-2</v>
      </c>
      <c r="BN5" s="24">
        <f t="shared" si="41"/>
        <v>5.4126325495620096E-2</v>
      </c>
      <c r="BO5" s="25" t="str">
        <f t="shared" si="42"/>
        <v>No</v>
      </c>
      <c r="BP5" s="32">
        <f t="shared" si="43"/>
        <v>28.554499999999994</v>
      </c>
      <c r="BQ5" s="33">
        <f t="shared" si="44"/>
        <v>0.87287604808566466</v>
      </c>
      <c r="BR5" s="32" t="str">
        <f t="shared" si="45"/>
        <v>Yes</v>
      </c>
      <c r="BS5" s="22">
        <v>1.24E-2</v>
      </c>
      <c r="BT5" s="30">
        <f t="shared" si="46"/>
        <v>1.96856643911732E-2</v>
      </c>
      <c r="BU5" s="31" t="str">
        <f t="shared" si="47"/>
        <v>Yes</v>
      </c>
      <c r="BV5" s="41">
        <v>1.9141999999999999</v>
      </c>
      <c r="BW5" s="24">
        <f t="shared" si="48"/>
        <v>9.5940959409593865E-2</v>
      </c>
      <c r="BX5" s="25" t="str">
        <f t="shared" si="49"/>
        <v>No</v>
      </c>
      <c r="BY5" s="22">
        <v>2.4106999999999998</v>
      </c>
      <c r="BZ5" s="30">
        <f t="shared" si="50"/>
        <v>0.96427999999999991</v>
      </c>
      <c r="CA5" s="31" t="str">
        <f t="shared" si="51"/>
        <v>Yes</v>
      </c>
      <c r="CB5" s="41">
        <v>0.17180000000000001</v>
      </c>
      <c r="CC5" s="24">
        <f t="shared" si="52"/>
        <v>0.34006334125098975</v>
      </c>
      <c r="CD5" s="25" t="str">
        <f t="shared" si="53"/>
        <v>No</v>
      </c>
      <c r="CE5" s="22">
        <v>6.4500000000000002E-2</v>
      </c>
      <c r="CF5" s="30">
        <f t="shared" si="54"/>
        <v>3.1136509292886135E-2</v>
      </c>
      <c r="CG5" s="31" t="str">
        <f t="shared" si="55"/>
        <v>No</v>
      </c>
      <c r="CH5" s="41">
        <v>0.1147</v>
      </c>
      <c r="CI5" s="24">
        <f t="shared" si="56"/>
        <v>0.2119071644803229</v>
      </c>
      <c r="CJ5" s="25" t="str">
        <f t="shared" si="57"/>
        <v>No</v>
      </c>
      <c r="CK5" s="22">
        <v>1.4185000000000001</v>
      </c>
      <c r="CL5" s="30">
        <f t="shared" si="58"/>
        <v>1</v>
      </c>
      <c r="CM5" s="31" t="str">
        <f t="shared" si="59"/>
        <v>Yes</v>
      </c>
      <c r="CN5" s="41">
        <v>2.06E-2</v>
      </c>
      <c r="CO5" s="24">
        <f t="shared" si="60"/>
        <v>9.9086099086099083E-2</v>
      </c>
      <c r="CP5" s="25" t="str">
        <f t="shared" si="61"/>
        <v>No</v>
      </c>
      <c r="CQ5" s="22">
        <v>0.14430000000000001</v>
      </c>
      <c r="CR5" s="30">
        <f t="shared" si="62"/>
        <v>0.17830109335576116</v>
      </c>
      <c r="CS5" s="31" t="str">
        <f t="shared" si="63"/>
        <v>No</v>
      </c>
      <c r="CT5" s="41">
        <v>2.24E-2</v>
      </c>
      <c r="CU5" s="24">
        <f t="shared" si="64"/>
        <v>4.1728763040238447E-2</v>
      </c>
      <c r="CV5" s="25" t="str">
        <f t="shared" si="65"/>
        <v>No</v>
      </c>
      <c r="CW5" s="34">
        <f t="shared" si="66"/>
        <v>15.735249999999999</v>
      </c>
      <c r="CX5" s="35">
        <f t="shared" si="67"/>
        <v>0.67800116704684099</v>
      </c>
      <c r="CY5" s="34" t="str">
        <f t="shared" si="68"/>
        <v>No</v>
      </c>
      <c r="CZ5" s="22">
        <v>2.5</v>
      </c>
      <c r="DA5" s="30">
        <f t="shared" si="69"/>
        <v>1</v>
      </c>
      <c r="DB5" s="31" t="str">
        <f t="shared" si="70"/>
        <v>Yes</v>
      </c>
      <c r="DC5" s="41">
        <v>2.5</v>
      </c>
      <c r="DD5" s="24">
        <f t="shared" si="71"/>
        <v>1</v>
      </c>
      <c r="DE5" s="25" t="str">
        <f t="shared" si="72"/>
        <v>Yes</v>
      </c>
      <c r="DF5" s="22">
        <v>2.5</v>
      </c>
      <c r="DG5" s="30">
        <f t="shared" si="73"/>
        <v>1</v>
      </c>
      <c r="DH5" s="31" t="str">
        <f t="shared" si="74"/>
        <v>Yes</v>
      </c>
      <c r="DI5" s="41">
        <v>2.5</v>
      </c>
      <c r="DJ5" s="24">
        <f t="shared" si="75"/>
        <v>1</v>
      </c>
      <c r="DK5" s="25" t="str">
        <f t="shared" si="76"/>
        <v>Yes</v>
      </c>
      <c r="DL5" s="22">
        <v>1.9599999999999999E-2</v>
      </c>
      <c r="DM5" s="30">
        <f t="shared" si="77"/>
        <v>0.22022471910112359</v>
      </c>
      <c r="DN5" s="31" t="str">
        <f t="shared" si="78"/>
        <v>Yes</v>
      </c>
      <c r="DO5" s="41">
        <v>2.5</v>
      </c>
      <c r="DP5" s="24">
        <f t="shared" si="79"/>
        <v>1</v>
      </c>
      <c r="DQ5" s="25" t="str">
        <f t="shared" si="80"/>
        <v>Yes</v>
      </c>
      <c r="DR5" s="22">
        <v>0.88649999999999995</v>
      </c>
      <c r="DS5" s="30">
        <f t="shared" si="81"/>
        <v>0.54493484140644211</v>
      </c>
      <c r="DT5" s="31" t="str">
        <f t="shared" si="82"/>
        <v>No</v>
      </c>
      <c r="DU5" s="41">
        <v>1.0193000000000001</v>
      </c>
      <c r="DV5" s="24">
        <f t="shared" si="83"/>
        <v>0.74201062823032693</v>
      </c>
      <c r="DW5" s="25" t="str">
        <f t="shared" si="84"/>
        <v>No</v>
      </c>
      <c r="DX5" s="22">
        <v>4.5699999999999998E-2</v>
      </c>
      <c r="DY5" s="30">
        <f t="shared" si="85"/>
        <v>0.11203726403530277</v>
      </c>
      <c r="DZ5" s="31" t="str">
        <f t="shared" si="86"/>
        <v>No</v>
      </c>
      <c r="EA5" s="41">
        <v>1.5488999999999999</v>
      </c>
      <c r="EB5" s="24">
        <f t="shared" si="87"/>
        <v>0.78195678513731826</v>
      </c>
      <c r="EC5" s="25" t="str">
        <f t="shared" si="88"/>
        <v>No</v>
      </c>
      <c r="ED5" s="37">
        <f t="shared" si="89"/>
        <v>40.050000000000004</v>
      </c>
      <c r="EE5" s="38">
        <f t="shared" si="90"/>
        <v>0.96840557225508261</v>
      </c>
      <c r="EF5" s="37" t="str">
        <f t="shared" si="91"/>
        <v>No</v>
      </c>
    </row>
    <row r="6" spans="1:137" s="7" customFormat="1" ht="12" x14ac:dyDescent="0.2">
      <c r="A6" s="18">
        <v>4</v>
      </c>
      <c r="B6" s="19" t="s">
        <v>53</v>
      </c>
      <c r="C6" s="19" t="s">
        <v>57</v>
      </c>
      <c r="D6" s="18">
        <v>1</v>
      </c>
      <c r="E6" s="42">
        <v>1.7000000000000001E-2</v>
      </c>
      <c r="F6" s="21">
        <f t="shared" si="0"/>
        <v>7.5892857142857151E-2</v>
      </c>
      <c r="G6" s="22" t="str">
        <f t="shared" si="1"/>
        <v>No</v>
      </c>
      <c r="H6" s="43">
        <v>8.1799999999999998E-2</v>
      </c>
      <c r="I6" s="24">
        <f t="shared" si="2"/>
        <v>6.5382463432179669E-2</v>
      </c>
      <c r="J6" s="25" t="str">
        <f t="shared" si="3"/>
        <v>Yes</v>
      </c>
      <c r="K6" s="44">
        <v>0</v>
      </c>
      <c r="L6" s="21">
        <f t="shared" si="4"/>
        <v>0</v>
      </c>
      <c r="M6" s="22" t="str">
        <f t="shared" si="5"/>
        <v>No</v>
      </c>
      <c r="N6" s="45">
        <v>0.14099999999999999</v>
      </c>
      <c r="O6" s="24">
        <f t="shared" si="6"/>
        <v>0.40159498718313863</v>
      </c>
      <c r="P6" s="25" t="str">
        <f t="shared" si="7"/>
        <v>No</v>
      </c>
      <c r="Q6" s="42">
        <v>6.7799999999999999E-2</v>
      </c>
      <c r="R6" s="21">
        <f t="shared" si="8"/>
        <v>0.26401869158878505</v>
      </c>
      <c r="S6" s="22" t="str">
        <f t="shared" si="9"/>
        <v>No</v>
      </c>
      <c r="T6" s="45">
        <v>1.5517000000000001</v>
      </c>
      <c r="U6" s="24">
        <f t="shared" si="10"/>
        <v>0.77849688942404172</v>
      </c>
      <c r="V6" s="25" t="str">
        <f t="shared" si="11"/>
        <v>Yes</v>
      </c>
      <c r="W6" s="42">
        <v>2.2545000000000002</v>
      </c>
      <c r="X6" s="21">
        <f t="shared" si="12"/>
        <v>0.89231514368743947</v>
      </c>
      <c r="Y6" s="22" t="str">
        <f t="shared" si="13"/>
        <v>No</v>
      </c>
      <c r="Z6" s="45">
        <v>0.1052</v>
      </c>
      <c r="AA6" s="24">
        <f t="shared" si="14"/>
        <v>8.7703209670696128E-2</v>
      </c>
      <c r="AB6" s="25" t="str">
        <f t="shared" si="15"/>
        <v>No</v>
      </c>
      <c r="AC6" s="42">
        <v>1.6400000000000001E-2</v>
      </c>
      <c r="AD6" s="21">
        <f t="shared" si="16"/>
        <v>4.1890166028097066E-2</v>
      </c>
      <c r="AE6" s="22" t="str">
        <f t="shared" si="17"/>
        <v>Yes</v>
      </c>
      <c r="AF6" s="45">
        <v>1.4200000000000001E-2</v>
      </c>
      <c r="AG6" s="24">
        <f t="shared" si="18"/>
        <v>0.11024844720496896</v>
      </c>
      <c r="AH6" s="25" t="str">
        <f t="shared" si="19"/>
        <v>No</v>
      </c>
      <c r="AI6" s="28">
        <f t="shared" si="20"/>
        <v>10.624000000000002</v>
      </c>
      <c r="AJ6" s="29">
        <f t="shared" si="21"/>
        <v>0.53159435261707999</v>
      </c>
      <c r="AK6" s="28" t="str">
        <f t="shared" si="22"/>
        <v>No</v>
      </c>
      <c r="AL6" s="42">
        <v>2.1875</v>
      </c>
      <c r="AM6" s="30">
        <f t="shared" si="23"/>
        <v>0.81077575023782766</v>
      </c>
      <c r="AN6" s="31" t="str">
        <f t="shared" si="24"/>
        <v>Yes</v>
      </c>
      <c r="AO6" s="45">
        <v>2.5</v>
      </c>
      <c r="AP6" s="24">
        <f t="shared" si="25"/>
        <v>1</v>
      </c>
      <c r="AQ6" s="25" t="str">
        <f t="shared" si="26"/>
        <v>Yes</v>
      </c>
      <c r="AR6" s="42">
        <v>2.2925</v>
      </c>
      <c r="AS6" s="30">
        <f t="shared" si="27"/>
        <v>0.91729353393085789</v>
      </c>
      <c r="AT6" s="31" t="str">
        <f t="shared" si="28"/>
        <v>No</v>
      </c>
      <c r="AU6" s="45">
        <v>0.44740000000000002</v>
      </c>
      <c r="AV6" s="24">
        <f t="shared" si="29"/>
        <v>0.28508863399374351</v>
      </c>
      <c r="AW6" s="25" t="str">
        <f t="shared" si="30"/>
        <v>No</v>
      </c>
      <c r="AX6" s="42">
        <v>2.2700000000000001E-2</v>
      </c>
      <c r="AY6" s="30">
        <f t="shared" si="31"/>
        <v>3.8087248322147653E-2</v>
      </c>
      <c r="AZ6" s="31" t="str">
        <f t="shared" si="32"/>
        <v>No</v>
      </c>
      <c r="BA6" s="45">
        <v>0.43469999999999998</v>
      </c>
      <c r="BB6" s="24">
        <f t="shared" si="33"/>
        <v>0.66265243902439019</v>
      </c>
      <c r="BC6" s="25" t="str">
        <f t="shared" si="34"/>
        <v>Yes</v>
      </c>
      <c r="BD6" s="42">
        <v>0.43469999999999998</v>
      </c>
      <c r="BE6" s="30">
        <f t="shared" si="35"/>
        <v>0.66265243902439019</v>
      </c>
      <c r="BF6" s="31" t="str">
        <f t="shared" si="36"/>
        <v>Yes</v>
      </c>
      <c r="BG6" s="45">
        <v>2.3721000000000001</v>
      </c>
      <c r="BH6" s="24">
        <f t="shared" si="37"/>
        <v>0.96444058976582825</v>
      </c>
      <c r="BI6" s="25" t="str">
        <f t="shared" si="38"/>
        <v>Yes</v>
      </c>
      <c r="BJ6" s="42">
        <v>0.19159999999999999</v>
      </c>
      <c r="BK6" s="30">
        <f t="shared" si="39"/>
        <v>7.664E-2</v>
      </c>
      <c r="BL6" s="31" t="str">
        <f t="shared" si="40"/>
        <v>No</v>
      </c>
      <c r="BM6" s="45">
        <v>0.13320000000000001</v>
      </c>
      <c r="BN6" s="24">
        <f t="shared" si="41"/>
        <v>0.11498386353158138</v>
      </c>
      <c r="BO6" s="25" t="str">
        <f t="shared" si="42"/>
        <v>No</v>
      </c>
      <c r="BP6" s="32">
        <f t="shared" si="43"/>
        <v>27.540999999999997</v>
      </c>
      <c r="BQ6" s="33">
        <f t="shared" si="44"/>
        <v>0.79096878472572951</v>
      </c>
      <c r="BR6" s="32" t="str">
        <f t="shared" si="45"/>
        <v>No</v>
      </c>
      <c r="BS6" s="42">
        <v>9.7999999999999997E-3</v>
      </c>
      <c r="BT6" s="30">
        <f t="shared" si="46"/>
        <v>1.5558025083346562E-2</v>
      </c>
      <c r="BU6" s="31" t="str">
        <f t="shared" si="47"/>
        <v>No</v>
      </c>
      <c r="BV6" s="45">
        <v>1.8544</v>
      </c>
      <c r="BW6" s="24">
        <f t="shared" si="48"/>
        <v>0</v>
      </c>
      <c r="BX6" s="25" t="str">
        <f t="shared" si="49"/>
        <v>No</v>
      </c>
      <c r="BY6" s="42">
        <v>2.5</v>
      </c>
      <c r="BZ6" s="30">
        <f t="shared" si="50"/>
        <v>1</v>
      </c>
      <c r="CA6" s="31" t="str">
        <f t="shared" si="51"/>
        <v>Yes</v>
      </c>
      <c r="CB6" s="45">
        <v>0.32400000000000001</v>
      </c>
      <c r="CC6" s="24">
        <f t="shared" si="52"/>
        <v>0.64133016627078387</v>
      </c>
      <c r="CD6" s="25" t="str">
        <f t="shared" si="53"/>
        <v>Yes</v>
      </c>
      <c r="CE6" s="42">
        <v>0.29780000000000001</v>
      </c>
      <c r="CF6" s="30">
        <f t="shared" si="54"/>
        <v>0.15573595385601369</v>
      </c>
      <c r="CG6" s="31" t="str">
        <f t="shared" si="55"/>
        <v>Yes</v>
      </c>
      <c r="CH6" s="45">
        <v>7.2700000000000001E-2</v>
      </c>
      <c r="CI6" s="24">
        <f t="shared" si="56"/>
        <v>0.12714429868819374</v>
      </c>
      <c r="CJ6" s="25" t="str">
        <f t="shared" si="57"/>
        <v>No</v>
      </c>
      <c r="CK6" s="42">
        <v>0.26840000000000003</v>
      </c>
      <c r="CL6" s="30">
        <f t="shared" si="58"/>
        <v>0.18921395840676772</v>
      </c>
      <c r="CM6" s="31" t="str">
        <f t="shared" si="59"/>
        <v>No</v>
      </c>
      <c r="CN6" s="45">
        <v>6.4000000000000003E-3</v>
      </c>
      <c r="CO6" s="24">
        <f t="shared" si="60"/>
        <v>3.0784030784030785E-2</v>
      </c>
      <c r="CP6" s="25" t="str">
        <f t="shared" si="61"/>
        <v>No</v>
      </c>
      <c r="CQ6" s="42">
        <v>0.22020000000000001</v>
      </c>
      <c r="CR6" s="30">
        <f t="shared" si="62"/>
        <v>0.33788898233809922</v>
      </c>
      <c r="CS6" s="31" t="str">
        <f t="shared" si="63"/>
        <v>No</v>
      </c>
      <c r="CT6" s="45">
        <v>6.1499999999999999E-2</v>
      </c>
      <c r="CU6" s="24">
        <f t="shared" si="64"/>
        <v>0.11456780923994038</v>
      </c>
      <c r="CV6" s="25" t="str">
        <f t="shared" si="65"/>
        <v>No</v>
      </c>
      <c r="CW6" s="34">
        <f t="shared" si="66"/>
        <v>14.037999999999998</v>
      </c>
      <c r="CX6" s="35">
        <f t="shared" si="67"/>
        <v>0.55795448517320034</v>
      </c>
      <c r="CY6" s="34" t="str">
        <f t="shared" si="68"/>
        <v>No</v>
      </c>
      <c r="CZ6" s="22">
        <v>2.5</v>
      </c>
      <c r="DA6" s="30">
        <f t="shared" si="69"/>
        <v>1</v>
      </c>
      <c r="DB6" s="31" t="str">
        <f t="shared" si="70"/>
        <v>Yes</v>
      </c>
      <c r="DC6" s="41">
        <v>2.5</v>
      </c>
      <c r="DD6" s="24">
        <f t="shared" si="71"/>
        <v>1</v>
      </c>
      <c r="DE6" s="25" t="str">
        <f t="shared" si="72"/>
        <v>Yes</v>
      </c>
      <c r="DF6" s="22">
        <v>2.5</v>
      </c>
      <c r="DG6" s="30">
        <f t="shared" si="73"/>
        <v>1</v>
      </c>
      <c r="DH6" s="31" t="str">
        <f t="shared" si="74"/>
        <v>Yes</v>
      </c>
      <c r="DI6" s="41">
        <v>2.5</v>
      </c>
      <c r="DJ6" s="24">
        <f t="shared" si="75"/>
        <v>1</v>
      </c>
      <c r="DK6" s="25" t="str">
        <f t="shared" si="76"/>
        <v>Yes</v>
      </c>
      <c r="DL6" s="22">
        <v>8.8999999999999996E-2</v>
      </c>
      <c r="DM6" s="30">
        <f t="shared" si="77"/>
        <v>1</v>
      </c>
      <c r="DN6" s="31" t="str">
        <f t="shared" si="78"/>
        <v>Yes</v>
      </c>
      <c r="DO6" s="41">
        <v>2.5</v>
      </c>
      <c r="DP6" s="24">
        <f t="shared" si="79"/>
        <v>1</v>
      </c>
      <c r="DQ6" s="25" t="str">
        <f t="shared" si="80"/>
        <v>Yes</v>
      </c>
      <c r="DR6" s="22">
        <v>0.87670000000000003</v>
      </c>
      <c r="DS6" s="30">
        <f t="shared" si="81"/>
        <v>0.53891074502089997</v>
      </c>
      <c r="DT6" s="31" t="str">
        <f t="shared" si="82"/>
        <v>No</v>
      </c>
      <c r="DU6" s="41">
        <v>1.0003</v>
      </c>
      <c r="DV6" s="24">
        <f t="shared" si="83"/>
        <v>0.72817936958579021</v>
      </c>
      <c r="DW6" s="25" t="str">
        <f t="shared" si="84"/>
        <v>No</v>
      </c>
      <c r="DX6" s="22">
        <v>4.3700000000000003E-2</v>
      </c>
      <c r="DY6" s="30">
        <f t="shared" si="85"/>
        <v>0.10713410149546458</v>
      </c>
      <c r="DZ6" s="31" t="str">
        <f t="shared" si="86"/>
        <v>No</v>
      </c>
      <c r="EA6" s="41">
        <v>1.5465</v>
      </c>
      <c r="EB6" s="24">
        <f t="shared" si="87"/>
        <v>0.78074515347334417</v>
      </c>
      <c r="EC6" s="25" t="str">
        <f t="shared" si="88"/>
        <v>No</v>
      </c>
      <c r="ED6" s="37">
        <f t="shared" si="89"/>
        <v>40.14050000000001</v>
      </c>
      <c r="EE6" s="38">
        <f t="shared" si="90"/>
        <v>0.97133068295678615</v>
      </c>
      <c r="EF6" s="37" t="str">
        <f t="shared" si="91"/>
        <v>No</v>
      </c>
      <c r="EG6" s="46"/>
    </row>
    <row r="7" spans="1:137" s="7" customFormat="1" ht="12" x14ac:dyDescent="0.2">
      <c r="A7" s="18">
        <v>5</v>
      </c>
      <c r="B7" s="19" t="s">
        <v>53</v>
      </c>
      <c r="C7" s="19" t="s">
        <v>58</v>
      </c>
      <c r="D7" s="18">
        <v>1</v>
      </c>
      <c r="E7" s="42">
        <v>4.1999999999999997E-3</v>
      </c>
      <c r="F7" s="21">
        <f t="shared" si="0"/>
        <v>1.8749999999999999E-2</v>
      </c>
      <c r="G7" s="22" t="str">
        <f t="shared" si="1"/>
        <v>No</v>
      </c>
      <c r="H7" s="43">
        <v>4.99E-2</v>
      </c>
      <c r="I7" s="24">
        <f t="shared" si="2"/>
        <v>3.9884901286867551E-2</v>
      </c>
      <c r="J7" s="25" t="str">
        <f t="shared" si="3"/>
        <v>Yes</v>
      </c>
      <c r="K7" s="44">
        <v>4.58E-2</v>
      </c>
      <c r="L7" s="21">
        <f t="shared" si="4"/>
        <v>3.6899774411859487E-2</v>
      </c>
      <c r="M7" s="22" t="str">
        <f t="shared" si="5"/>
        <v>No</v>
      </c>
      <c r="N7" s="45">
        <v>3.7999999999999999E-2</v>
      </c>
      <c r="O7" s="24">
        <f t="shared" si="6"/>
        <v>0.1082312731415551</v>
      </c>
      <c r="P7" s="25" t="str">
        <f t="shared" si="7"/>
        <v>No</v>
      </c>
      <c r="Q7" s="42">
        <v>2.1100000000000001E-2</v>
      </c>
      <c r="R7" s="21">
        <f t="shared" si="8"/>
        <v>8.2165109034267922E-2</v>
      </c>
      <c r="S7" s="22" t="str">
        <f t="shared" si="9"/>
        <v>No</v>
      </c>
      <c r="T7" s="45">
        <v>1.5517000000000001</v>
      </c>
      <c r="U7" s="24">
        <f t="shared" si="10"/>
        <v>0.77849688942404172</v>
      </c>
      <c r="V7" s="25" t="str">
        <f t="shared" si="11"/>
        <v>Yes</v>
      </c>
      <c r="W7" s="42">
        <v>2.2713000000000001</v>
      </c>
      <c r="X7" s="21">
        <f t="shared" si="12"/>
        <v>0.90587665482725221</v>
      </c>
      <c r="Y7" s="22" t="str">
        <f t="shared" si="13"/>
        <v>No</v>
      </c>
      <c r="Z7" s="45">
        <v>7.46E-2</v>
      </c>
      <c r="AA7" s="24">
        <f t="shared" si="14"/>
        <v>6.2192580241767402E-2</v>
      </c>
      <c r="AB7" s="25" t="str">
        <f t="shared" si="15"/>
        <v>No</v>
      </c>
      <c r="AC7" s="42">
        <v>1.26E-2</v>
      </c>
      <c r="AD7" s="21">
        <f t="shared" si="16"/>
        <v>3.2183908045977011E-2</v>
      </c>
      <c r="AE7" s="22" t="str">
        <f t="shared" si="17"/>
        <v>No</v>
      </c>
      <c r="AF7" s="45">
        <v>3.3999999999999998E-3</v>
      </c>
      <c r="AG7" s="24">
        <f t="shared" si="18"/>
        <v>2.6397515527950308E-2</v>
      </c>
      <c r="AH7" s="25" t="str">
        <f t="shared" si="19"/>
        <v>No</v>
      </c>
      <c r="AI7" s="28">
        <f t="shared" si="20"/>
        <v>10.181500000000002</v>
      </c>
      <c r="AJ7" s="29">
        <f t="shared" si="21"/>
        <v>0.49350034435261719</v>
      </c>
      <c r="AK7" s="28" t="str">
        <f t="shared" si="22"/>
        <v>No</v>
      </c>
      <c r="AL7" s="42">
        <v>2.25</v>
      </c>
      <c r="AM7" s="30">
        <f t="shared" si="23"/>
        <v>0.86482746692034951</v>
      </c>
      <c r="AN7" s="31" t="str">
        <f t="shared" si="24"/>
        <v>Yes</v>
      </c>
      <c r="AO7" s="45">
        <v>2.5</v>
      </c>
      <c r="AP7" s="24">
        <f t="shared" si="25"/>
        <v>1</v>
      </c>
      <c r="AQ7" s="25" t="str">
        <f t="shared" si="26"/>
        <v>Yes</v>
      </c>
      <c r="AR7" s="42">
        <v>1.5661</v>
      </c>
      <c r="AS7" s="30">
        <f t="shared" si="27"/>
        <v>0.62664052496798972</v>
      </c>
      <c r="AT7" s="31" t="str">
        <f t="shared" si="28"/>
        <v>No</v>
      </c>
      <c r="AU7" s="45">
        <v>0.77800000000000002</v>
      </c>
      <c r="AV7" s="24">
        <f t="shared" si="29"/>
        <v>0.62982273201251304</v>
      </c>
      <c r="AW7" s="25" t="str">
        <f t="shared" si="30"/>
        <v>No</v>
      </c>
      <c r="AX7" s="42">
        <v>2.98E-2</v>
      </c>
      <c r="AY7" s="30">
        <f t="shared" si="31"/>
        <v>0.05</v>
      </c>
      <c r="AZ7" s="31" t="str">
        <f t="shared" si="32"/>
        <v>No</v>
      </c>
      <c r="BA7" s="45">
        <v>0.65600000000000003</v>
      </c>
      <c r="BB7" s="24">
        <f t="shared" si="33"/>
        <v>1</v>
      </c>
      <c r="BC7" s="25" t="str">
        <f t="shared" si="34"/>
        <v>Yes</v>
      </c>
      <c r="BD7" s="42">
        <v>0.65600000000000003</v>
      </c>
      <c r="BE7" s="30">
        <f t="shared" si="35"/>
        <v>1</v>
      </c>
      <c r="BF7" s="31" t="str">
        <f t="shared" si="36"/>
        <v>Yes</v>
      </c>
      <c r="BG7" s="45">
        <v>2.0491000000000001</v>
      </c>
      <c r="BH7" s="24">
        <f t="shared" si="37"/>
        <v>0.77768141081237352</v>
      </c>
      <c r="BI7" s="25" t="str">
        <f t="shared" si="38"/>
        <v>No</v>
      </c>
      <c r="BJ7" s="42">
        <v>0.28170000000000001</v>
      </c>
      <c r="BK7" s="30">
        <f t="shared" si="39"/>
        <v>0.11268</v>
      </c>
      <c r="BL7" s="31" t="str">
        <f t="shared" si="40"/>
        <v>No</v>
      </c>
      <c r="BM7" s="45">
        <v>9.8199999999999996E-2</v>
      </c>
      <c r="BN7" s="24">
        <f t="shared" si="41"/>
        <v>8.2710926694329182E-2</v>
      </c>
      <c r="BO7" s="25" t="str">
        <f t="shared" si="42"/>
        <v>No</v>
      </c>
      <c r="BP7" s="32">
        <f t="shared" si="43"/>
        <v>27.16225</v>
      </c>
      <c r="BQ7" s="33">
        <f t="shared" si="44"/>
        <v>0.76035963228608949</v>
      </c>
      <c r="BR7" s="32" t="str">
        <f t="shared" si="45"/>
        <v>No</v>
      </c>
      <c r="BS7" s="42">
        <v>3.39E-2</v>
      </c>
      <c r="BT7" s="30">
        <f t="shared" si="46"/>
        <v>5.3818066359739639E-2</v>
      </c>
      <c r="BU7" s="31" t="str">
        <f t="shared" si="47"/>
        <v>Yes</v>
      </c>
      <c r="BV7" s="45">
        <v>1.8782000000000001</v>
      </c>
      <c r="BW7" s="24">
        <f t="shared" si="48"/>
        <v>3.8183860099470633E-2</v>
      </c>
      <c r="BX7" s="25" t="str">
        <f t="shared" si="49"/>
        <v>No</v>
      </c>
      <c r="BY7" s="42">
        <v>2.5</v>
      </c>
      <c r="BZ7" s="30">
        <f t="shared" si="50"/>
        <v>1</v>
      </c>
      <c r="CA7" s="31" t="str">
        <f t="shared" si="51"/>
        <v>Yes</v>
      </c>
      <c r="CB7" s="45">
        <v>0.1648</v>
      </c>
      <c r="CC7" s="24">
        <f t="shared" si="52"/>
        <v>0.3262074425969913</v>
      </c>
      <c r="CD7" s="25" t="str">
        <f t="shared" si="53"/>
        <v>No</v>
      </c>
      <c r="CE7" s="42">
        <v>0.26540000000000002</v>
      </c>
      <c r="CF7" s="30">
        <f t="shared" si="54"/>
        <v>0.13843195898312327</v>
      </c>
      <c r="CG7" s="31" t="str">
        <f t="shared" si="55"/>
        <v>Yes</v>
      </c>
      <c r="CH7" s="45">
        <v>0.13650000000000001</v>
      </c>
      <c r="CI7" s="24">
        <f t="shared" si="56"/>
        <v>0.25590312815338045</v>
      </c>
      <c r="CJ7" s="25" t="str">
        <f t="shared" si="57"/>
        <v>No</v>
      </c>
      <c r="CK7" s="42">
        <v>0.83150000000000002</v>
      </c>
      <c r="CL7" s="30">
        <f t="shared" si="58"/>
        <v>0.58618258724004224</v>
      </c>
      <c r="CM7" s="31" t="str">
        <f t="shared" si="59"/>
        <v>Yes</v>
      </c>
      <c r="CN7" s="45">
        <v>9.5100000000000004E-2</v>
      </c>
      <c r="CO7" s="24">
        <f t="shared" si="60"/>
        <v>0.45743145743145747</v>
      </c>
      <c r="CP7" s="25" t="str">
        <f t="shared" si="61"/>
        <v>Yes</v>
      </c>
      <c r="CQ7" s="42">
        <v>0.124</v>
      </c>
      <c r="CR7" s="30">
        <f t="shared" si="62"/>
        <v>0.13561816652649286</v>
      </c>
      <c r="CS7" s="31" t="str">
        <f t="shared" si="63"/>
        <v>No</v>
      </c>
      <c r="CT7" s="45">
        <v>2.9399999999999999E-2</v>
      </c>
      <c r="CU7" s="24">
        <f t="shared" si="64"/>
        <v>5.4769001490312962E-2</v>
      </c>
      <c r="CV7" s="25" t="str">
        <f t="shared" si="65"/>
        <v>No</v>
      </c>
      <c r="CW7" s="34">
        <f t="shared" si="66"/>
        <v>15.147</v>
      </c>
      <c r="CX7" s="35">
        <f t="shared" si="67"/>
        <v>0.63639417891181727</v>
      </c>
      <c r="CY7" s="34" t="str">
        <f t="shared" si="68"/>
        <v>No</v>
      </c>
      <c r="CZ7" s="22">
        <v>2.5</v>
      </c>
      <c r="DA7" s="30">
        <f t="shared" si="69"/>
        <v>1</v>
      </c>
      <c r="DB7" s="31" t="str">
        <f t="shared" si="70"/>
        <v>Yes</v>
      </c>
      <c r="DC7" s="41">
        <v>2.5</v>
      </c>
      <c r="DD7" s="24">
        <f t="shared" si="71"/>
        <v>1</v>
      </c>
      <c r="DE7" s="25" t="str">
        <f t="shared" si="72"/>
        <v>Yes</v>
      </c>
      <c r="DF7" s="22">
        <v>2.5</v>
      </c>
      <c r="DG7" s="30">
        <f t="shared" si="73"/>
        <v>1</v>
      </c>
      <c r="DH7" s="31" t="str">
        <f t="shared" si="74"/>
        <v>Yes</v>
      </c>
      <c r="DI7" s="41">
        <v>2.5</v>
      </c>
      <c r="DJ7" s="24">
        <f t="shared" si="75"/>
        <v>1</v>
      </c>
      <c r="DK7" s="25" t="str">
        <f t="shared" si="76"/>
        <v>Yes</v>
      </c>
      <c r="DL7" s="22">
        <v>1.7999999999999999E-2</v>
      </c>
      <c r="DM7" s="30">
        <f t="shared" si="77"/>
        <v>0.20224719101123595</v>
      </c>
      <c r="DN7" s="31" t="str">
        <f t="shared" si="78"/>
        <v>Yes</v>
      </c>
      <c r="DO7" s="41">
        <v>2.5</v>
      </c>
      <c r="DP7" s="24">
        <f t="shared" si="79"/>
        <v>1</v>
      </c>
      <c r="DQ7" s="25" t="str">
        <f t="shared" si="80"/>
        <v>Yes</v>
      </c>
      <c r="DR7" s="22">
        <v>0.84650000000000003</v>
      </c>
      <c r="DS7" s="30">
        <f t="shared" si="81"/>
        <v>0.52034669289402513</v>
      </c>
      <c r="DT7" s="31" t="str">
        <f t="shared" si="82"/>
        <v>No</v>
      </c>
      <c r="DU7" s="41">
        <v>1.0049999999999999</v>
      </c>
      <c r="DV7" s="24">
        <f t="shared" si="83"/>
        <v>0.73160078619785973</v>
      </c>
      <c r="DW7" s="25" t="str">
        <f t="shared" si="84"/>
        <v>No</v>
      </c>
      <c r="DX7" s="22">
        <v>3.7499999999999999E-2</v>
      </c>
      <c r="DY7" s="30">
        <f t="shared" si="85"/>
        <v>9.1934297621966171E-2</v>
      </c>
      <c r="DZ7" s="31" t="str">
        <f t="shared" si="86"/>
        <v>No</v>
      </c>
      <c r="EA7" s="41">
        <v>1.5766</v>
      </c>
      <c r="EB7" s="24">
        <f t="shared" si="87"/>
        <v>0.7959410339256866</v>
      </c>
      <c r="EC7" s="25" t="str">
        <f t="shared" si="88"/>
        <v>No</v>
      </c>
      <c r="ED7" s="37">
        <f t="shared" si="89"/>
        <v>39.959000000000003</v>
      </c>
      <c r="EE7" s="38">
        <f t="shared" si="90"/>
        <v>0.96546430072077316</v>
      </c>
      <c r="EF7" s="37" t="str">
        <f t="shared" si="91"/>
        <v>No</v>
      </c>
    </row>
    <row r="8" spans="1:137" s="7" customFormat="1" ht="12" x14ac:dyDescent="0.2">
      <c r="A8" s="18">
        <v>6</v>
      </c>
      <c r="B8" s="19" t="s">
        <v>51</v>
      </c>
      <c r="C8" s="19" t="s">
        <v>59</v>
      </c>
      <c r="D8" s="18">
        <v>1</v>
      </c>
      <c r="E8" s="22">
        <v>1.09E-2</v>
      </c>
      <c r="F8" s="21">
        <f t="shared" si="0"/>
        <v>4.8660714285714286E-2</v>
      </c>
      <c r="G8" s="22" t="str">
        <f t="shared" si="1"/>
        <v>No</v>
      </c>
      <c r="H8" s="39">
        <v>5.1400000000000001E-2</v>
      </c>
      <c r="I8" s="24">
        <f t="shared" si="2"/>
        <v>4.1083846215330504E-2</v>
      </c>
      <c r="J8" s="25" t="str">
        <f t="shared" si="3"/>
        <v>Yes</v>
      </c>
      <c r="K8" s="40">
        <v>3.0099999999999998E-2</v>
      </c>
      <c r="L8" s="21">
        <f t="shared" si="4"/>
        <v>2.4250725104737348E-2</v>
      </c>
      <c r="M8" s="22" t="str">
        <f t="shared" si="5"/>
        <v>No</v>
      </c>
      <c r="N8" s="41">
        <v>0.14330000000000001</v>
      </c>
      <c r="O8" s="24">
        <f t="shared" si="6"/>
        <v>0.40814582739960126</v>
      </c>
      <c r="P8" s="25" t="str">
        <f t="shared" si="7"/>
        <v>No</v>
      </c>
      <c r="Q8" s="22">
        <v>5.5500000000000001E-2</v>
      </c>
      <c r="R8" s="21">
        <f t="shared" si="8"/>
        <v>0.21612149532710284</v>
      </c>
      <c r="S8" s="22" t="str">
        <f t="shared" si="9"/>
        <v>No</v>
      </c>
      <c r="T8" s="41">
        <v>0</v>
      </c>
      <c r="U8" s="24">
        <f t="shared" si="10"/>
        <v>0</v>
      </c>
      <c r="V8" s="25" t="str">
        <f t="shared" si="11"/>
        <v>No</v>
      </c>
      <c r="W8" s="22">
        <v>2.2336</v>
      </c>
      <c r="X8" s="21">
        <f t="shared" si="12"/>
        <v>0.87544397804326757</v>
      </c>
      <c r="Y8" s="22" t="str">
        <f t="shared" si="13"/>
        <v>No</v>
      </c>
      <c r="Z8" s="41">
        <v>9.3299999999999994E-2</v>
      </c>
      <c r="AA8" s="24">
        <f t="shared" si="14"/>
        <v>7.7782409337223843E-2</v>
      </c>
      <c r="AB8" s="25" t="str">
        <f t="shared" si="15"/>
        <v>No</v>
      </c>
      <c r="AC8" s="22">
        <v>1.44E-2</v>
      </c>
      <c r="AD8" s="21">
        <f t="shared" si="16"/>
        <v>3.6781609195402298E-2</v>
      </c>
      <c r="AE8" s="22" t="str">
        <f t="shared" si="17"/>
        <v>No</v>
      </c>
      <c r="AF8" s="41">
        <v>1.9699999999999999E-2</v>
      </c>
      <c r="AG8" s="24">
        <f t="shared" si="18"/>
        <v>0.15295031055900621</v>
      </c>
      <c r="AH8" s="25" t="str">
        <f t="shared" si="19"/>
        <v>No</v>
      </c>
      <c r="AI8" s="28">
        <f t="shared" si="20"/>
        <v>6.6304999999999987</v>
      </c>
      <c r="AJ8" s="29">
        <f t="shared" si="21"/>
        <v>0.18780130853994478</v>
      </c>
      <c r="AK8" s="28" t="str">
        <f t="shared" si="22"/>
        <v>No</v>
      </c>
      <c r="AL8" s="22">
        <v>2.25</v>
      </c>
      <c r="AM8" s="30">
        <f t="shared" si="23"/>
        <v>0.86482746692034951</v>
      </c>
      <c r="AN8" s="31" t="str">
        <f t="shared" si="24"/>
        <v>Yes</v>
      </c>
      <c r="AO8" s="41">
        <v>2.5</v>
      </c>
      <c r="AP8" s="24">
        <f t="shared" si="25"/>
        <v>1</v>
      </c>
      <c r="AQ8" s="25" t="str">
        <f t="shared" si="26"/>
        <v>Yes</v>
      </c>
      <c r="AR8" s="22">
        <v>2.1865000000000001</v>
      </c>
      <c r="AS8" s="30">
        <f t="shared" si="27"/>
        <v>0.87487996158770809</v>
      </c>
      <c r="AT8" s="31" t="str">
        <f t="shared" si="28"/>
        <v>No</v>
      </c>
      <c r="AU8" s="41">
        <v>0.7117</v>
      </c>
      <c r="AV8" s="24">
        <f t="shared" si="29"/>
        <v>0.56068821689259651</v>
      </c>
      <c r="AW8" s="25" t="str">
        <f t="shared" si="30"/>
        <v>No</v>
      </c>
      <c r="AX8" s="22">
        <v>9.8599999999999993E-2</v>
      </c>
      <c r="AY8" s="30">
        <f t="shared" si="31"/>
        <v>0.16543624161073825</v>
      </c>
      <c r="AZ8" s="31" t="str">
        <f t="shared" si="32"/>
        <v>No</v>
      </c>
      <c r="BA8" s="41">
        <v>0.33760000000000001</v>
      </c>
      <c r="BB8" s="24">
        <f t="shared" si="33"/>
        <v>0.51463414634146343</v>
      </c>
      <c r="BC8" s="25" t="str">
        <f t="shared" si="34"/>
        <v>No</v>
      </c>
      <c r="BD8" s="22">
        <v>0.33760000000000001</v>
      </c>
      <c r="BE8" s="30">
        <f t="shared" si="35"/>
        <v>0.51463414634146343</v>
      </c>
      <c r="BF8" s="31" t="str">
        <f t="shared" si="36"/>
        <v>No</v>
      </c>
      <c r="BG8" s="41">
        <v>2.4336000000000002</v>
      </c>
      <c r="BH8" s="24">
        <f t="shared" si="37"/>
        <v>1</v>
      </c>
      <c r="BI8" s="25" t="str">
        <f t="shared" si="38"/>
        <v>Yes</v>
      </c>
      <c r="BJ8" s="22">
        <v>0.34570000000000001</v>
      </c>
      <c r="BK8" s="30">
        <f t="shared" si="39"/>
        <v>0.13828000000000001</v>
      </c>
      <c r="BL8" s="31" t="str">
        <f t="shared" si="40"/>
        <v>No</v>
      </c>
      <c r="BM8" s="41">
        <v>7.1300000000000002E-2</v>
      </c>
      <c r="BN8" s="24">
        <f t="shared" si="41"/>
        <v>5.7906869525126782E-2</v>
      </c>
      <c r="BO8" s="25" t="str">
        <f t="shared" si="42"/>
        <v>No</v>
      </c>
      <c r="BP8" s="32">
        <f t="shared" si="43"/>
        <v>28.181500000000003</v>
      </c>
      <c r="BQ8" s="33">
        <f t="shared" si="44"/>
        <v>0.84273158904939915</v>
      </c>
      <c r="BR8" s="32" t="str">
        <f t="shared" si="45"/>
        <v>Yes</v>
      </c>
      <c r="BS8" s="22">
        <v>2.23E-2</v>
      </c>
      <c r="BT8" s="30">
        <f t="shared" si="46"/>
        <v>3.5402444832513098E-2</v>
      </c>
      <c r="BU8" s="31" t="str">
        <f t="shared" si="47"/>
        <v>Yes</v>
      </c>
      <c r="BV8" s="41">
        <v>2.3557999999999999</v>
      </c>
      <c r="BW8" s="24">
        <f t="shared" si="48"/>
        <v>0.80442804428044257</v>
      </c>
      <c r="BX8" s="25" t="str">
        <f t="shared" si="49"/>
        <v>No</v>
      </c>
      <c r="BY8" s="22">
        <v>2.5</v>
      </c>
      <c r="BZ8" s="30">
        <f t="shared" si="50"/>
        <v>1</v>
      </c>
      <c r="CA8" s="31" t="str">
        <f t="shared" si="51"/>
        <v>Yes</v>
      </c>
      <c r="CB8" s="41">
        <v>0.41520000000000001</v>
      </c>
      <c r="CC8" s="24">
        <f t="shared" si="52"/>
        <v>0.821852731591449</v>
      </c>
      <c r="CD8" s="25" t="str">
        <f t="shared" si="53"/>
        <v>Yes</v>
      </c>
      <c r="CE8" s="22">
        <v>0.15210000000000001</v>
      </c>
      <c r="CF8" s="30">
        <f t="shared" si="54"/>
        <v>7.7921384319589823E-2</v>
      </c>
      <c r="CG8" s="31" t="str">
        <f t="shared" si="55"/>
        <v>No</v>
      </c>
      <c r="CH8" s="41">
        <v>0.29880000000000001</v>
      </c>
      <c r="CI8" s="24">
        <f t="shared" si="56"/>
        <v>0.58345105953582244</v>
      </c>
      <c r="CJ8" s="25" t="str">
        <f t="shared" si="57"/>
        <v>Yes</v>
      </c>
      <c r="CK8" s="22">
        <v>0.2387</v>
      </c>
      <c r="CL8" s="30">
        <f t="shared" si="58"/>
        <v>0.16827634825519913</v>
      </c>
      <c r="CM8" s="31" t="str">
        <f t="shared" si="59"/>
        <v>No</v>
      </c>
      <c r="CN8" s="41">
        <v>0.2079</v>
      </c>
      <c r="CO8" s="24">
        <f t="shared" si="60"/>
        <v>1</v>
      </c>
      <c r="CP8" s="25" t="str">
        <f t="shared" si="61"/>
        <v>Yes</v>
      </c>
      <c r="CQ8" s="22">
        <v>0.19989999999999999</v>
      </c>
      <c r="CR8" s="30">
        <f t="shared" si="62"/>
        <v>0.29520605550883094</v>
      </c>
      <c r="CS8" s="31" t="str">
        <f t="shared" si="63"/>
        <v>No</v>
      </c>
      <c r="CT8" s="41">
        <v>7.8600000000000003E-2</v>
      </c>
      <c r="CU8" s="24">
        <f t="shared" si="64"/>
        <v>0.14642324888226527</v>
      </c>
      <c r="CV8" s="25" t="str">
        <f t="shared" si="65"/>
        <v>No</v>
      </c>
      <c r="CW8" s="34">
        <f t="shared" si="66"/>
        <v>16.173249999999999</v>
      </c>
      <c r="CX8" s="35">
        <f t="shared" si="67"/>
        <v>0.70898095591745802</v>
      </c>
      <c r="CY8" s="34" t="str">
        <f t="shared" si="68"/>
        <v>Yes</v>
      </c>
      <c r="CZ8" s="22">
        <v>2.5</v>
      </c>
      <c r="DA8" s="30">
        <f t="shared" si="69"/>
        <v>1</v>
      </c>
      <c r="DB8" s="31" t="str">
        <f t="shared" si="70"/>
        <v>Yes</v>
      </c>
      <c r="DC8" s="41">
        <v>2.5</v>
      </c>
      <c r="DD8" s="24">
        <f t="shared" si="71"/>
        <v>1</v>
      </c>
      <c r="DE8" s="25" t="str">
        <f t="shared" si="72"/>
        <v>Yes</v>
      </c>
      <c r="DF8" s="22">
        <v>2.5</v>
      </c>
      <c r="DG8" s="30">
        <f t="shared" si="73"/>
        <v>1</v>
      </c>
      <c r="DH8" s="31" t="str">
        <f t="shared" si="74"/>
        <v>Yes</v>
      </c>
      <c r="DI8" s="41">
        <v>2.5</v>
      </c>
      <c r="DJ8" s="24">
        <f t="shared" si="75"/>
        <v>1</v>
      </c>
      <c r="DK8" s="25" t="str">
        <f t="shared" si="76"/>
        <v>Yes</v>
      </c>
      <c r="DL8" s="22">
        <v>1.687E-2</v>
      </c>
      <c r="DM8" s="30">
        <f t="shared" si="77"/>
        <v>0.18955056179775281</v>
      </c>
      <c r="DN8" s="31" t="str">
        <f t="shared" si="78"/>
        <v>Yes</v>
      </c>
      <c r="DO8" s="41">
        <v>2.5</v>
      </c>
      <c r="DP8" s="24">
        <f t="shared" si="79"/>
        <v>1</v>
      </c>
      <c r="DQ8" s="25" t="str">
        <f t="shared" si="80"/>
        <v>Yes</v>
      </c>
      <c r="DR8" s="22">
        <v>0.87549999999999994</v>
      </c>
      <c r="DS8" s="30">
        <f t="shared" si="81"/>
        <v>0.53817310056552736</v>
      </c>
      <c r="DT8" s="31" t="str">
        <f t="shared" si="82"/>
        <v>No</v>
      </c>
      <c r="DU8" s="41">
        <v>1.0003</v>
      </c>
      <c r="DV8" s="24">
        <f t="shared" si="83"/>
        <v>0.72817936958579021</v>
      </c>
      <c r="DW8" s="25" t="str">
        <f t="shared" si="84"/>
        <v>No</v>
      </c>
      <c r="DX8" s="22">
        <v>5.3199999999999997E-2</v>
      </c>
      <c r="DY8" s="30">
        <f t="shared" si="85"/>
        <v>0.13042412355969601</v>
      </c>
      <c r="DZ8" s="31" t="str">
        <f t="shared" si="86"/>
        <v>No</v>
      </c>
      <c r="EA8" s="41">
        <v>1.5875999999999999</v>
      </c>
      <c r="EB8" s="24">
        <f t="shared" si="87"/>
        <v>0.80149434571890144</v>
      </c>
      <c r="EC8" s="25" t="str">
        <f t="shared" si="88"/>
        <v>Yes</v>
      </c>
      <c r="ED8" s="37">
        <f t="shared" si="89"/>
        <v>40.083674999999999</v>
      </c>
      <c r="EE8" s="38">
        <f t="shared" si="90"/>
        <v>0.969494004331103</v>
      </c>
      <c r="EF8" s="37" t="str">
        <f t="shared" si="91"/>
        <v>No</v>
      </c>
    </row>
    <row r="9" spans="1:137" s="7" customFormat="1" ht="12" x14ac:dyDescent="0.2">
      <c r="A9" s="18">
        <v>7</v>
      </c>
      <c r="B9" s="19" t="s">
        <v>55</v>
      </c>
      <c r="C9" s="19" t="s">
        <v>60</v>
      </c>
      <c r="D9" s="18">
        <v>1</v>
      </c>
      <c r="E9" s="42">
        <v>1.04E-2</v>
      </c>
      <c r="F9" s="21">
        <f t="shared" si="0"/>
        <v>4.6428571428571423E-2</v>
      </c>
      <c r="G9" s="22" t="str">
        <f t="shared" si="1"/>
        <v>No</v>
      </c>
      <c r="H9" s="43">
        <v>5.8299999999999998E-2</v>
      </c>
      <c r="I9" s="24">
        <f t="shared" si="2"/>
        <v>4.6598992886260085E-2</v>
      </c>
      <c r="J9" s="25" t="str">
        <f t="shared" si="3"/>
        <v>Yes</v>
      </c>
      <c r="K9" s="44">
        <v>7.5600000000000001E-2</v>
      </c>
      <c r="L9" s="21">
        <f t="shared" si="4"/>
        <v>6.0908797937479851E-2</v>
      </c>
      <c r="M9" s="22" t="str">
        <f t="shared" si="5"/>
        <v>No</v>
      </c>
      <c r="N9" s="45">
        <v>8.8300000000000003E-2</v>
      </c>
      <c r="O9" s="24">
        <f t="shared" si="6"/>
        <v>0.25149530048419255</v>
      </c>
      <c r="P9" s="25" t="str">
        <f t="shared" si="7"/>
        <v>No</v>
      </c>
      <c r="Q9" s="42">
        <v>4.2599999999999999E-2</v>
      </c>
      <c r="R9" s="21">
        <f t="shared" si="8"/>
        <v>0.16588785046728974</v>
      </c>
      <c r="S9" s="22" t="str">
        <f t="shared" si="9"/>
        <v>No</v>
      </c>
      <c r="T9" s="45">
        <v>1.8533999999999999</v>
      </c>
      <c r="U9" s="24">
        <f t="shared" si="10"/>
        <v>0.92986152919927745</v>
      </c>
      <c r="V9" s="25" t="str">
        <f t="shared" si="11"/>
        <v>Yes</v>
      </c>
      <c r="W9" s="42">
        <v>2.2806000000000002</v>
      </c>
      <c r="X9" s="21">
        <f t="shared" si="12"/>
        <v>0.91338391992250567</v>
      </c>
      <c r="Y9" s="22" t="str">
        <f t="shared" si="13"/>
        <v>No</v>
      </c>
      <c r="Z9" s="45">
        <v>6.8599999999999994E-2</v>
      </c>
      <c r="AA9" s="24">
        <f t="shared" si="14"/>
        <v>5.7190496040016671E-2</v>
      </c>
      <c r="AB9" s="25" t="str">
        <f t="shared" si="15"/>
        <v>No</v>
      </c>
      <c r="AC9" s="42">
        <v>1.7399999999999999E-2</v>
      </c>
      <c r="AD9" s="21">
        <f t="shared" si="16"/>
        <v>4.4444444444444439E-2</v>
      </c>
      <c r="AE9" s="22" t="str">
        <f t="shared" si="17"/>
        <v>Yes</v>
      </c>
      <c r="AF9" s="45">
        <v>4.7000000000000002E-3</v>
      </c>
      <c r="AG9" s="24">
        <f t="shared" si="18"/>
        <v>3.6490683229813664E-2</v>
      </c>
      <c r="AH9" s="25" t="str">
        <f t="shared" si="19"/>
        <v>No</v>
      </c>
      <c r="AI9" s="28">
        <f t="shared" si="20"/>
        <v>11.249749999999999</v>
      </c>
      <c r="AJ9" s="29">
        <f t="shared" si="21"/>
        <v>0.58546401515151503</v>
      </c>
      <c r="AK9" s="28" t="str">
        <f t="shared" si="22"/>
        <v>No</v>
      </c>
      <c r="AL9" s="42">
        <v>2.1875</v>
      </c>
      <c r="AM9" s="30">
        <f t="shared" si="23"/>
        <v>0.81077575023782766</v>
      </c>
      <c r="AN9" s="31" t="str">
        <f t="shared" si="24"/>
        <v>Yes</v>
      </c>
      <c r="AO9" s="45">
        <v>2.5</v>
      </c>
      <c r="AP9" s="24">
        <f t="shared" si="25"/>
        <v>1</v>
      </c>
      <c r="AQ9" s="25" t="str">
        <f t="shared" si="26"/>
        <v>Yes</v>
      </c>
      <c r="AR9" s="42">
        <v>2.2806999999999999</v>
      </c>
      <c r="AS9" s="30">
        <f t="shared" si="27"/>
        <v>0.91257202304737506</v>
      </c>
      <c r="AT9" s="31" t="str">
        <f t="shared" si="28"/>
        <v>No</v>
      </c>
      <c r="AU9" s="45">
        <v>0.63929999999999998</v>
      </c>
      <c r="AV9" s="24">
        <f t="shared" si="29"/>
        <v>0.48519290928050046</v>
      </c>
      <c r="AW9" s="25" t="str">
        <f t="shared" si="30"/>
        <v>No</v>
      </c>
      <c r="AX9" s="42">
        <v>6.2700000000000006E-2</v>
      </c>
      <c r="AY9" s="30">
        <f t="shared" si="31"/>
        <v>0.1052013422818792</v>
      </c>
      <c r="AZ9" s="31" t="str">
        <f t="shared" si="32"/>
        <v>No</v>
      </c>
      <c r="BA9" s="45">
        <v>0.30599999999999999</v>
      </c>
      <c r="BB9" s="24">
        <f t="shared" si="33"/>
        <v>0.46646341463414631</v>
      </c>
      <c r="BC9" s="25" t="str">
        <f t="shared" si="34"/>
        <v>No</v>
      </c>
      <c r="BD9" s="42">
        <v>0.30599999999999999</v>
      </c>
      <c r="BE9" s="30">
        <f t="shared" si="35"/>
        <v>0.46646341463414631</v>
      </c>
      <c r="BF9" s="31" t="str">
        <f t="shared" si="36"/>
        <v>No</v>
      </c>
      <c r="BG9" s="45">
        <v>2.2677</v>
      </c>
      <c r="BH9" s="24">
        <f t="shared" si="37"/>
        <v>0.90407632263660009</v>
      </c>
      <c r="BI9" s="25" t="str">
        <f t="shared" si="38"/>
        <v>No</v>
      </c>
      <c r="BJ9" s="42">
        <v>0.51459999999999995</v>
      </c>
      <c r="BK9" s="30">
        <f t="shared" si="39"/>
        <v>0.20583999999999997</v>
      </c>
      <c r="BL9" s="31" t="str">
        <f t="shared" si="40"/>
        <v>No</v>
      </c>
      <c r="BM9" s="45">
        <v>6.0900000000000003E-2</v>
      </c>
      <c r="BN9" s="24">
        <f t="shared" si="41"/>
        <v>4.8317196864914709E-2</v>
      </c>
      <c r="BO9" s="25" t="str">
        <f t="shared" si="42"/>
        <v>No</v>
      </c>
      <c r="BP9" s="32">
        <f t="shared" si="43"/>
        <v>27.813499999999998</v>
      </c>
      <c r="BQ9" s="33">
        <f t="shared" si="44"/>
        <v>0.81299121123345763</v>
      </c>
      <c r="BR9" s="32" t="str">
        <f t="shared" si="45"/>
        <v>Yes</v>
      </c>
      <c r="BS9" s="42">
        <v>2.1399999999999999E-2</v>
      </c>
      <c r="BT9" s="30">
        <f t="shared" si="46"/>
        <v>3.3973646610573102E-2</v>
      </c>
      <c r="BU9" s="31" t="str">
        <f t="shared" si="47"/>
        <v>Yes</v>
      </c>
      <c r="BV9" s="45">
        <v>2.3822999999999999</v>
      </c>
      <c r="BW9" s="24">
        <f t="shared" si="48"/>
        <v>0.84694368682817234</v>
      </c>
      <c r="BX9" s="25" t="str">
        <f t="shared" si="49"/>
        <v>No</v>
      </c>
      <c r="BY9" s="42">
        <v>2.5</v>
      </c>
      <c r="BZ9" s="30">
        <f t="shared" si="50"/>
        <v>1</v>
      </c>
      <c r="CA9" s="31" t="str">
        <f t="shared" si="51"/>
        <v>Yes</v>
      </c>
      <c r="CB9" s="45">
        <v>0.1171</v>
      </c>
      <c r="CC9" s="24">
        <f t="shared" si="52"/>
        <v>0.23178939034045923</v>
      </c>
      <c r="CD9" s="25" t="str">
        <f t="shared" si="53"/>
        <v>No</v>
      </c>
      <c r="CE9" s="42">
        <v>0.14099999999999999</v>
      </c>
      <c r="CF9" s="30">
        <f t="shared" si="54"/>
        <v>7.1993163853877357E-2</v>
      </c>
      <c r="CG9" s="31" t="str">
        <f t="shared" si="55"/>
        <v>No</v>
      </c>
      <c r="CH9" s="45">
        <v>0.12509999999999999</v>
      </c>
      <c r="CI9" s="24">
        <f t="shared" si="56"/>
        <v>0.23289606458123105</v>
      </c>
      <c r="CJ9" s="25" t="str">
        <f t="shared" si="57"/>
        <v>No</v>
      </c>
      <c r="CK9" s="42">
        <v>0.9083</v>
      </c>
      <c r="CL9" s="30">
        <f t="shared" si="58"/>
        <v>0.64032428621783566</v>
      </c>
      <c r="CM9" s="31" t="str">
        <f t="shared" si="59"/>
        <v>Yes</v>
      </c>
      <c r="CN9" s="45">
        <v>0.13730000000000001</v>
      </c>
      <c r="CO9" s="24">
        <f t="shared" si="60"/>
        <v>0.66041366041366045</v>
      </c>
      <c r="CP9" s="25" t="str">
        <f t="shared" si="61"/>
        <v>Yes</v>
      </c>
      <c r="CQ9" s="42">
        <v>0.22020000000000001</v>
      </c>
      <c r="CR9" s="30">
        <f t="shared" si="62"/>
        <v>0.33788898233809922</v>
      </c>
      <c r="CS9" s="31" t="str">
        <f t="shared" si="63"/>
        <v>No</v>
      </c>
      <c r="CT9" s="45">
        <v>5.1299999999999998E-2</v>
      </c>
      <c r="CU9" s="24">
        <f t="shared" si="64"/>
        <v>9.5566318926974647E-2</v>
      </c>
      <c r="CV9" s="25" t="str">
        <f t="shared" si="65"/>
        <v>No</v>
      </c>
      <c r="CW9" s="34">
        <f t="shared" si="66"/>
        <v>16.509999999999998</v>
      </c>
      <c r="CX9" s="35">
        <f t="shared" si="67"/>
        <v>0.73279932099092882</v>
      </c>
      <c r="CY9" s="34" t="str">
        <f t="shared" si="68"/>
        <v>Yes</v>
      </c>
      <c r="CZ9" s="22">
        <v>2.5</v>
      </c>
      <c r="DA9" s="30">
        <f t="shared" si="69"/>
        <v>1</v>
      </c>
      <c r="DB9" s="31" t="str">
        <f t="shared" si="70"/>
        <v>Yes</v>
      </c>
      <c r="DC9" s="41">
        <v>2.5</v>
      </c>
      <c r="DD9" s="24">
        <f t="shared" si="71"/>
        <v>1</v>
      </c>
      <c r="DE9" s="25" t="str">
        <f t="shared" si="72"/>
        <v>Yes</v>
      </c>
      <c r="DF9" s="22">
        <v>2.5</v>
      </c>
      <c r="DG9" s="30">
        <f t="shared" si="73"/>
        <v>1</v>
      </c>
      <c r="DH9" s="31" t="str">
        <f t="shared" si="74"/>
        <v>Yes</v>
      </c>
      <c r="DI9" s="41">
        <v>2.5</v>
      </c>
      <c r="DJ9" s="24">
        <f t="shared" si="75"/>
        <v>1</v>
      </c>
      <c r="DK9" s="25" t="str">
        <f t="shared" si="76"/>
        <v>Yes</v>
      </c>
      <c r="DL9" s="22">
        <v>1.9800000000000002E-2</v>
      </c>
      <c r="DM9" s="30">
        <f t="shared" si="77"/>
        <v>0.22247191011235959</v>
      </c>
      <c r="DN9" s="31" t="str">
        <f t="shared" si="78"/>
        <v>Yes</v>
      </c>
      <c r="DO9" s="41">
        <v>2.5</v>
      </c>
      <c r="DP9" s="24">
        <f t="shared" si="79"/>
        <v>1</v>
      </c>
      <c r="DQ9" s="25" t="str">
        <f t="shared" si="80"/>
        <v>Yes</v>
      </c>
      <c r="DR9" s="22">
        <v>0.87880000000000003</v>
      </c>
      <c r="DS9" s="30">
        <f t="shared" si="81"/>
        <v>0.54020162281780182</v>
      </c>
      <c r="DT9" s="31" t="str">
        <f t="shared" si="82"/>
        <v>No</v>
      </c>
      <c r="DU9" s="41">
        <v>1.04</v>
      </c>
      <c r="DV9" s="24">
        <f t="shared" si="83"/>
        <v>0.75707942054305899</v>
      </c>
      <c r="DW9" s="25" t="str">
        <f t="shared" si="84"/>
        <v>Yes</v>
      </c>
      <c r="DX9" s="22">
        <v>4.3299999999999998E-2</v>
      </c>
      <c r="DY9" s="30">
        <f t="shared" si="85"/>
        <v>0.10615346898749693</v>
      </c>
      <c r="DZ9" s="31" t="str">
        <f t="shared" si="86"/>
        <v>No</v>
      </c>
      <c r="EA9" s="41">
        <v>1.6001000000000001</v>
      </c>
      <c r="EB9" s="24">
        <f t="shared" si="87"/>
        <v>0.8078049273021003</v>
      </c>
      <c r="EC9" s="25" t="str">
        <f t="shared" si="88"/>
        <v>Yes</v>
      </c>
      <c r="ED9" s="37">
        <f t="shared" si="89"/>
        <v>40.204999999999998</v>
      </c>
      <c r="EE9" s="38">
        <f t="shared" si="90"/>
        <v>0.97341543036297218</v>
      </c>
      <c r="EF9" s="37" t="str">
        <f t="shared" si="91"/>
        <v>No</v>
      </c>
    </row>
    <row r="10" spans="1:137" s="7" customFormat="1" ht="12" x14ac:dyDescent="0.2">
      <c r="A10" s="18">
        <v>8</v>
      </c>
      <c r="B10" s="19" t="s">
        <v>61</v>
      </c>
      <c r="C10" s="19" t="s">
        <v>62</v>
      </c>
      <c r="D10" s="18">
        <v>1</v>
      </c>
      <c r="E10" s="22">
        <v>1.67E-2</v>
      </c>
      <c r="F10" s="21">
        <f t="shared" si="0"/>
        <v>7.4553571428571427E-2</v>
      </c>
      <c r="G10" s="22" t="str">
        <f t="shared" si="1"/>
        <v>No</v>
      </c>
      <c r="H10" s="39">
        <v>5.1499999999999997E-2</v>
      </c>
      <c r="I10" s="24">
        <f t="shared" si="2"/>
        <v>4.1163775877228033E-2</v>
      </c>
      <c r="J10" s="25" t="str">
        <f t="shared" si="3"/>
        <v>Yes</v>
      </c>
      <c r="K10" s="40">
        <v>0.14360000000000001</v>
      </c>
      <c r="L10" s="21">
        <f t="shared" si="4"/>
        <v>0.11569448920399612</v>
      </c>
      <c r="M10" s="22" t="str">
        <f t="shared" si="5"/>
        <v>No</v>
      </c>
      <c r="N10" s="41">
        <v>0.20050000000000001</v>
      </c>
      <c r="O10" s="24">
        <f t="shared" si="6"/>
        <v>0.5710623753916263</v>
      </c>
      <c r="P10" s="25" t="str">
        <f t="shared" si="7"/>
        <v>No</v>
      </c>
      <c r="Q10" s="22">
        <v>0.12590000000000001</v>
      </c>
      <c r="R10" s="21">
        <f t="shared" si="8"/>
        <v>0.49026479750778829</v>
      </c>
      <c r="S10" s="22" t="str">
        <f t="shared" si="9"/>
        <v>Yes</v>
      </c>
      <c r="T10" s="41">
        <v>1.4224000000000001</v>
      </c>
      <c r="U10" s="24">
        <f t="shared" si="10"/>
        <v>0.71362632952036931</v>
      </c>
      <c r="V10" s="25" t="str">
        <f t="shared" si="11"/>
        <v>Yes</v>
      </c>
      <c r="W10" s="22">
        <v>2.1774</v>
      </c>
      <c r="X10" s="21">
        <f t="shared" si="12"/>
        <v>0.83007749434937028</v>
      </c>
      <c r="Y10" s="22" t="str">
        <f t="shared" si="13"/>
        <v>No</v>
      </c>
      <c r="Z10" s="41">
        <v>0.1358</v>
      </c>
      <c r="AA10" s="24">
        <f t="shared" si="14"/>
        <v>0.11321383909962485</v>
      </c>
      <c r="AB10" s="25" t="str">
        <f t="shared" si="15"/>
        <v>No</v>
      </c>
      <c r="AC10" s="22">
        <v>1.14E-2</v>
      </c>
      <c r="AD10" s="21">
        <f t="shared" si="16"/>
        <v>2.9118773946360154E-2</v>
      </c>
      <c r="AE10" s="22" t="str">
        <f t="shared" si="17"/>
        <v>No</v>
      </c>
      <c r="AF10" s="41">
        <v>2.6499999999999999E-2</v>
      </c>
      <c r="AG10" s="24">
        <f t="shared" si="18"/>
        <v>0.20574534161490682</v>
      </c>
      <c r="AH10" s="25" t="str">
        <f t="shared" si="19"/>
        <v>No</v>
      </c>
      <c r="AI10" s="28">
        <f t="shared" si="20"/>
        <v>10.779249999999999</v>
      </c>
      <c r="AJ10" s="29">
        <f t="shared" si="21"/>
        <v>0.54495953856749302</v>
      </c>
      <c r="AK10" s="28" t="str">
        <f t="shared" si="22"/>
        <v>No</v>
      </c>
      <c r="AL10" s="22">
        <v>2.0625</v>
      </c>
      <c r="AM10" s="30">
        <f t="shared" si="23"/>
        <v>0.70267231687278398</v>
      </c>
      <c r="AN10" s="31" t="str">
        <f t="shared" si="24"/>
        <v>No</v>
      </c>
      <c r="AO10" s="41">
        <v>2.5</v>
      </c>
      <c r="AP10" s="24">
        <f t="shared" si="25"/>
        <v>1</v>
      </c>
      <c r="AQ10" s="25" t="str">
        <f t="shared" si="26"/>
        <v>Yes</v>
      </c>
      <c r="AR10" s="22">
        <v>1.8160000000000001</v>
      </c>
      <c r="AS10" s="30">
        <f t="shared" si="27"/>
        <v>0.72663252240717024</v>
      </c>
      <c r="AT10" s="31" t="str">
        <f t="shared" si="28"/>
        <v>No</v>
      </c>
      <c r="AU10" s="41">
        <v>1.0705</v>
      </c>
      <c r="AV10" s="24">
        <f t="shared" si="29"/>
        <v>0.93482794577685091</v>
      </c>
      <c r="AW10" s="25" t="str">
        <f t="shared" si="30"/>
        <v>Yes</v>
      </c>
      <c r="AX10" s="22">
        <v>0.15579999999999999</v>
      </c>
      <c r="AY10" s="30">
        <f t="shared" si="31"/>
        <v>0.26140939597315438</v>
      </c>
      <c r="AZ10" s="31" t="str">
        <f t="shared" si="32"/>
        <v>No</v>
      </c>
      <c r="BA10" s="41">
        <v>0.38419999999999999</v>
      </c>
      <c r="BB10" s="24">
        <f t="shared" si="33"/>
        <v>0.58567073170731698</v>
      </c>
      <c r="BC10" s="25" t="str">
        <f t="shared" si="34"/>
        <v>Yes</v>
      </c>
      <c r="BD10" s="22">
        <v>0.38419999999999999</v>
      </c>
      <c r="BE10" s="30">
        <f t="shared" si="35"/>
        <v>0.58567073170731698</v>
      </c>
      <c r="BF10" s="31" t="str">
        <f t="shared" si="36"/>
        <v>Yes</v>
      </c>
      <c r="BG10" s="41">
        <v>2.2698999999999998</v>
      </c>
      <c r="BH10" s="24">
        <f t="shared" si="37"/>
        <v>0.90534836657993623</v>
      </c>
      <c r="BI10" s="25" t="str">
        <f t="shared" si="38"/>
        <v>No</v>
      </c>
      <c r="BJ10" s="22">
        <v>0.49440000000000001</v>
      </c>
      <c r="BK10" s="30">
        <f t="shared" si="39"/>
        <v>0.19775999999999999</v>
      </c>
      <c r="BL10" s="31" t="str">
        <f t="shared" si="40"/>
        <v>No</v>
      </c>
      <c r="BM10" s="41">
        <v>0.15329999999999999</v>
      </c>
      <c r="BN10" s="24">
        <f t="shared" si="41"/>
        <v>0.13351775011526046</v>
      </c>
      <c r="BO10" s="25" t="str">
        <f t="shared" si="42"/>
        <v>No</v>
      </c>
      <c r="BP10" s="32">
        <f t="shared" si="43"/>
        <v>28.227</v>
      </c>
      <c r="BQ10" s="33">
        <f t="shared" si="44"/>
        <v>0.84640872815435897</v>
      </c>
      <c r="BR10" s="32" t="str">
        <f t="shared" si="45"/>
        <v>Yes</v>
      </c>
      <c r="BS10" s="22">
        <v>1.41E-2</v>
      </c>
      <c r="BT10" s="30">
        <f t="shared" si="46"/>
        <v>2.2384505477059849E-2</v>
      </c>
      <c r="BU10" s="31" t="str">
        <f t="shared" si="47"/>
        <v>Yes</v>
      </c>
      <c r="BV10" s="41">
        <v>2.4773000000000001</v>
      </c>
      <c r="BW10" s="24">
        <f t="shared" si="48"/>
        <v>0.9993582544521098</v>
      </c>
      <c r="BX10" s="25" t="str">
        <f t="shared" si="49"/>
        <v>Yes</v>
      </c>
      <c r="BY10" s="22">
        <v>2.5</v>
      </c>
      <c r="BZ10" s="30">
        <f t="shared" si="50"/>
        <v>1</v>
      </c>
      <c r="CA10" s="31" t="str">
        <f t="shared" si="51"/>
        <v>Yes</v>
      </c>
      <c r="CB10" s="41">
        <v>0.10390000000000001</v>
      </c>
      <c r="CC10" s="24">
        <f t="shared" si="52"/>
        <v>0.2056611243072051</v>
      </c>
      <c r="CD10" s="25" t="str">
        <f t="shared" si="53"/>
        <v>No</v>
      </c>
      <c r="CE10" s="22">
        <v>0.2102</v>
      </c>
      <c r="CF10" s="30">
        <f t="shared" si="54"/>
        <v>0.10895107882930996</v>
      </c>
      <c r="CG10" s="31" t="str">
        <f t="shared" si="55"/>
        <v>No</v>
      </c>
      <c r="CH10" s="41">
        <v>0.49409999999999998</v>
      </c>
      <c r="CI10" s="24">
        <f t="shared" si="56"/>
        <v>0.97759838546922306</v>
      </c>
      <c r="CJ10" s="25" t="str">
        <f t="shared" si="57"/>
        <v>Yes</v>
      </c>
      <c r="CK10" s="22">
        <v>0.58819999999999995</v>
      </c>
      <c r="CL10" s="30">
        <f t="shared" si="58"/>
        <v>0.41466337680648568</v>
      </c>
      <c r="CM10" s="31" t="str">
        <f t="shared" si="59"/>
        <v>Yes</v>
      </c>
      <c r="CN10" s="41">
        <v>6.2700000000000006E-2</v>
      </c>
      <c r="CO10" s="24">
        <f t="shared" si="60"/>
        <v>0.30158730158730163</v>
      </c>
      <c r="CP10" s="25" t="str">
        <f t="shared" si="61"/>
        <v>Yes</v>
      </c>
      <c r="CQ10" s="22">
        <v>0.14430000000000001</v>
      </c>
      <c r="CR10" s="30">
        <f t="shared" si="62"/>
        <v>0.17830109335576116</v>
      </c>
      <c r="CS10" s="31" t="str">
        <f t="shared" si="63"/>
        <v>No</v>
      </c>
      <c r="CT10" s="41">
        <v>9.5500000000000002E-2</v>
      </c>
      <c r="CU10" s="24">
        <f t="shared" si="64"/>
        <v>0.17790611028315945</v>
      </c>
      <c r="CV10" s="25" t="str">
        <f t="shared" si="65"/>
        <v>No</v>
      </c>
      <c r="CW10" s="34">
        <f t="shared" si="66"/>
        <v>16.725749999999998</v>
      </c>
      <c r="CX10" s="35">
        <f t="shared" si="67"/>
        <v>0.74805934256361284</v>
      </c>
      <c r="CY10" s="34" t="str">
        <f t="shared" si="68"/>
        <v>Yes</v>
      </c>
      <c r="CZ10" s="22">
        <v>2.5</v>
      </c>
      <c r="DA10" s="30">
        <f t="shared" si="69"/>
        <v>1</v>
      </c>
      <c r="DB10" s="31" t="str">
        <f t="shared" si="70"/>
        <v>Yes</v>
      </c>
      <c r="DC10" s="41">
        <v>2.5</v>
      </c>
      <c r="DD10" s="24">
        <f t="shared" si="71"/>
        <v>1</v>
      </c>
      <c r="DE10" s="25" t="str">
        <f t="shared" si="72"/>
        <v>Yes</v>
      </c>
      <c r="DF10" s="22">
        <v>2.5</v>
      </c>
      <c r="DG10" s="30">
        <f t="shared" si="73"/>
        <v>1</v>
      </c>
      <c r="DH10" s="31" t="str">
        <f t="shared" si="74"/>
        <v>Yes</v>
      </c>
      <c r="DI10" s="41">
        <v>2.5</v>
      </c>
      <c r="DJ10" s="24">
        <f t="shared" si="75"/>
        <v>1</v>
      </c>
      <c r="DK10" s="25" t="str">
        <f t="shared" si="76"/>
        <v>Yes</v>
      </c>
      <c r="DL10" s="22">
        <v>6.3700000000000007E-2</v>
      </c>
      <c r="DM10" s="30">
        <f t="shared" si="77"/>
        <v>0.71573033707865175</v>
      </c>
      <c r="DN10" s="31" t="str">
        <f t="shared" si="78"/>
        <v>Yes</v>
      </c>
      <c r="DO10" s="41">
        <v>2.5</v>
      </c>
      <c r="DP10" s="24">
        <f t="shared" si="79"/>
        <v>1</v>
      </c>
      <c r="DQ10" s="25" t="str">
        <f t="shared" si="80"/>
        <v>Yes</v>
      </c>
      <c r="DR10" s="22">
        <v>0.87980000000000003</v>
      </c>
      <c r="DS10" s="30">
        <f t="shared" si="81"/>
        <v>0.54081632653061229</v>
      </c>
      <c r="DT10" s="31" t="str">
        <f t="shared" si="82"/>
        <v>No</v>
      </c>
      <c r="DU10" s="41">
        <v>1.0026999999999999</v>
      </c>
      <c r="DV10" s="24">
        <f t="shared" si="83"/>
        <v>0.72992647594088955</v>
      </c>
      <c r="DW10" s="25" t="str">
        <f t="shared" si="84"/>
        <v>No</v>
      </c>
      <c r="DX10" s="22">
        <v>4.5699999999999998E-2</v>
      </c>
      <c r="DY10" s="30">
        <f t="shared" si="85"/>
        <v>0.11203726403530277</v>
      </c>
      <c r="DZ10" s="31" t="str">
        <f t="shared" si="86"/>
        <v>No</v>
      </c>
      <c r="EA10" s="41">
        <v>1.4202999999999999</v>
      </c>
      <c r="EB10" s="24">
        <f t="shared" si="87"/>
        <v>0.71703352180936997</v>
      </c>
      <c r="EC10" s="25" t="str">
        <f t="shared" si="88"/>
        <v>No</v>
      </c>
      <c r="ED10" s="37">
        <f t="shared" si="89"/>
        <v>39.780499999999996</v>
      </c>
      <c r="EE10" s="38">
        <f t="shared" si="90"/>
        <v>0.95969488348039667</v>
      </c>
      <c r="EF10" s="37" t="str">
        <f t="shared" si="91"/>
        <v>No</v>
      </c>
    </row>
    <row r="11" spans="1:137" s="7" customFormat="1" ht="12" x14ac:dyDescent="0.2">
      <c r="A11" s="18">
        <v>9</v>
      </c>
      <c r="B11" s="19" t="s">
        <v>53</v>
      </c>
      <c r="C11" s="19" t="s">
        <v>63</v>
      </c>
      <c r="D11" s="18">
        <v>1</v>
      </c>
      <c r="E11" s="42">
        <v>1.7100000000000001E-2</v>
      </c>
      <c r="F11" s="21">
        <f t="shared" si="0"/>
        <v>7.6339285714285721E-2</v>
      </c>
      <c r="G11" s="22" t="str">
        <f t="shared" si="1"/>
        <v>No</v>
      </c>
      <c r="H11" s="43">
        <v>4.9799999999999997E-2</v>
      </c>
      <c r="I11" s="24">
        <f t="shared" si="2"/>
        <v>3.9804971624970022E-2</v>
      </c>
      <c r="J11" s="25" t="str">
        <f t="shared" si="3"/>
        <v>No</v>
      </c>
      <c r="K11" s="44">
        <v>0.156</v>
      </c>
      <c r="L11" s="21">
        <f t="shared" si="4"/>
        <v>0.12568482114083143</v>
      </c>
      <c r="M11" s="22" t="str">
        <f t="shared" si="5"/>
        <v>No</v>
      </c>
      <c r="N11" s="45">
        <v>0.1517</v>
      </c>
      <c r="O11" s="24">
        <f t="shared" si="6"/>
        <v>0.43207063514668181</v>
      </c>
      <c r="P11" s="25" t="str">
        <f t="shared" si="7"/>
        <v>No</v>
      </c>
      <c r="Q11" s="42">
        <v>0.1187</v>
      </c>
      <c r="R11" s="21">
        <f t="shared" si="8"/>
        <v>0.46222741433021813</v>
      </c>
      <c r="S11" s="22" t="str">
        <f t="shared" si="9"/>
        <v>Yes</v>
      </c>
      <c r="T11" s="45">
        <v>1.5517000000000001</v>
      </c>
      <c r="U11" s="24">
        <f t="shared" si="10"/>
        <v>0.77849688942404172</v>
      </c>
      <c r="V11" s="25" t="str">
        <f t="shared" si="11"/>
        <v>Yes</v>
      </c>
      <c r="W11" s="42">
        <v>2.2755000000000001</v>
      </c>
      <c r="X11" s="21">
        <f t="shared" si="12"/>
        <v>0.90926703261220532</v>
      </c>
      <c r="Y11" s="22" t="str">
        <f t="shared" si="13"/>
        <v>No</v>
      </c>
      <c r="Z11" s="45">
        <v>0.1731</v>
      </c>
      <c r="AA11" s="24">
        <f t="shared" si="14"/>
        <v>0.14431012922050854</v>
      </c>
      <c r="AB11" s="25" t="str">
        <f t="shared" si="15"/>
        <v>No</v>
      </c>
      <c r="AC11" s="42">
        <v>1.0200000000000001E-2</v>
      </c>
      <c r="AD11" s="21">
        <f t="shared" si="16"/>
        <v>2.6053639846743297E-2</v>
      </c>
      <c r="AE11" s="22" t="str">
        <f t="shared" si="17"/>
        <v>No</v>
      </c>
      <c r="AF11" s="45">
        <v>3.5900000000000001E-2</v>
      </c>
      <c r="AG11" s="24">
        <f t="shared" si="18"/>
        <v>0.2787267080745342</v>
      </c>
      <c r="AH11" s="25" t="str">
        <f t="shared" si="19"/>
        <v>Yes</v>
      </c>
      <c r="AI11" s="28">
        <f t="shared" si="20"/>
        <v>11.349250000000001</v>
      </c>
      <c r="AJ11" s="29">
        <f t="shared" si="21"/>
        <v>0.5940297865013775</v>
      </c>
      <c r="AK11" s="28" t="str">
        <f t="shared" si="22"/>
        <v>No</v>
      </c>
      <c r="AL11" s="42">
        <v>2.25</v>
      </c>
      <c r="AM11" s="30">
        <f t="shared" si="23"/>
        <v>0.86482746692034951</v>
      </c>
      <c r="AN11" s="31" t="str">
        <f t="shared" si="24"/>
        <v>Yes</v>
      </c>
      <c r="AO11" s="45">
        <v>2.5</v>
      </c>
      <c r="AP11" s="24">
        <f t="shared" si="25"/>
        <v>1</v>
      </c>
      <c r="AQ11" s="25" t="str">
        <f t="shared" si="26"/>
        <v>Yes</v>
      </c>
      <c r="AR11" s="42">
        <v>1.9961</v>
      </c>
      <c r="AS11" s="30">
        <f t="shared" si="27"/>
        <v>0.79869558258642759</v>
      </c>
      <c r="AT11" s="31" t="str">
        <f t="shared" si="28"/>
        <v>No</v>
      </c>
      <c r="AU11" s="45">
        <v>0.99309999999999998</v>
      </c>
      <c r="AV11" s="24">
        <f t="shared" si="29"/>
        <v>0.85411887382690288</v>
      </c>
      <c r="AW11" s="25" t="str">
        <f t="shared" si="30"/>
        <v>Yes</v>
      </c>
      <c r="AX11" s="42">
        <v>0.22450000000000001</v>
      </c>
      <c r="AY11" s="30">
        <f t="shared" si="31"/>
        <v>0.37667785234899331</v>
      </c>
      <c r="AZ11" s="31" t="str">
        <f t="shared" si="32"/>
        <v>Yes</v>
      </c>
      <c r="BA11" s="45">
        <v>0.35</v>
      </c>
      <c r="BB11" s="24">
        <f t="shared" si="33"/>
        <v>0.53353658536585358</v>
      </c>
      <c r="BC11" s="25" t="str">
        <f t="shared" si="34"/>
        <v>Yes</v>
      </c>
      <c r="BD11" s="42">
        <v>0.35</v>
      </c>
      <c r="BE11" s="30">
        <f t="shared" si="35"/>
        <v>0.53353658536585358</v>
      </c>
      <c r="BF11" s="31" t="str">
        <f t="shared" si="36"/>
        <v>Yes</v>
      </c>
      <c r="BG11" s="45">
        <v>2.2698999999999998</v>
      </c>
      <c r="BH11" s="24">
        <f t="shared" si="37"/>
        <v>0.90534836657993623</v>
      </c>
      <c r="BI11" s="25" t="str">
        <f t="shared" si="38"/>
        <v>No</v>
      </c>
      <c r="BJ11" s="42">
        <v>0.32479999999999998</v>
      </c>
      <c r="BK11" s="30">
        <f t="shared" si="39"/>
        <v>0.12991999999999998</v>
      </c>
      <c r="BL11" s="31" t="str">
        <f t="shared" si="40"/>
        <v>No</v>
      </c>
      <c r="BM11" s="45">
        <v>0.1837</v>
      </c>
      <c r="BN11" s="24">
        <f t="shared" si="41"/>
        <v>0.16154910096818809</v>
      </c>
      <c r="BO11" s="25" t="str">
        <f t="shared" si="42"/>
        <v>No</v>
      </c>
      <c r="BP11" s="32">
        <f t="shared" si="43"/>
        <v>28.605250000000002</v>
      </c>
      <c r="BQ11" s="33">
        <f t="shared" si="44"/>
        <v>0.87697747247196689</v>
      </c>
      <c r="BR11" s="32" t="str">
        <f t="shared" si="45"/>
        <v>Yes</v>
      </c>
      <c r="BS11" s="42">
        <v>1.6400000000000001E-2</v>
      </c>
      <c r="BT11" s="30">
        <f t="shared" si="46"/>
        <v>2.6035878710906495E-2</v>
      </c>
      <c r="BU11" s="31" t="str">
        <f t="shared" si="47"/>
        <v>Yes</v>
      </c>
      <c r="BV11" s="45">
        <v>2.0419999999999998</v>
      </c>
      <c r="BW11" s="24">
        <f t="shared" si="48"/>
        <v>0.3009786619605323</v>
      </c>
      <c r="BX11" s="25" t="str">
        <f t="shared" si="49"/>
        <v>No</v>
      </c>
      <c r="BY11" s="42">
        <v>2.5</v>
      </c>
      <c r="BZ11" s="30">
        <f t="shared" si="50"/>
        <v>1</v>
      </c>
      <c r="CA11" s="31" t="str">
        <f t="shared" si="51"/>
        <v>Yes</v>
      </c>
      <c r="CB11" s="45">
        <v>0.2545</v>
      </c>
      <c r="CC11" s="24">
        <f t="shared" si="52"/>
        <v>0.50376088677751385</v>
      </c>
      <c r="CD11" s="25" t="str">
        <f t="shared" si="53"/>
        <v>Yes</v>
      </c>
      <c r="CE11" s="42">
        <v>0.23430000000000001</v>
      </c>
      <c r="CF11" s="30">
        <f t="shared" si="54"/>
        <v>0.12182226020081179</v>
      </c>
      <c r="CG11" s="31" t="str">
        <f t="shared" si="55"/>
        <v>Yes</v>
      </c>
      <c r="CH11" s="45">
        <v>0.50519999999999998</v>
      </c>
      <c r="CI11" s="24">
        <f t="shared" si="56"/>
        <v>1</v>
      </c>
      <c r="CJ11" s="25" t="str">
        <f t="shared" si="57"/>
        <v>Yes</v>
      </c>
      <c r="CK11" s="42">
        <v>0.52949999999999997</v>
      </c>
      <c r="CL11" s="30">
        <f t="shared" si="58"/>
        <v>0.37328163553048993</v>
      </c>
      <c r="CM11" s="31" t="str">
        <f t="shared" si="59"/>
        <v>No</v>
      </c>
      <c r="CN11" s="45">
        <v>8.1299999999999997E-2</v>
      </c>
      <c r="CO11" s="24">
        <f t="shared" si="60"/>
        <v>0.39105339105339104</v>
      </c>
      <c r="CP11" s="25" t="str">
        <f t="shared" si="61"/>
        <v>Yes</v>
      </c>
      <c r="CQ11" s="42">
        <v>0.2757</v>
      </c>
      <c r="CR11" s="30">
        <f t="shared" si="62"/>
        <v>0.45458368376787217</v>
      </c>
      <c r="CS11" s="31" t="str">
        <f t="shared" si="63"/>
        <v>No</v>
      </c>
      <c r="CT11" s="45">
        <v>0.1167</v>
      </c>
      <c r="CU11" s="24">
        <f t="shared" si="64"/>
        <v>0.21739940387481368</v>
      </c>
      <c r="CV11" s="25" t="str">
        <f t="shared" si="65"/>
        <v>No</v>
      </c>
      <c r="CW11" s="34">
        <f t="shared" si="66"/>
        <v>16.389000000000003</v>
      </c>
      <c r="CX11" s="35">
        <f t="shared" si="67"/>
        <v>0.72424097749014227</v>
      </c>
      <c r="CY11" s="34" t="str">
        <f t="shared" si="68"/>
        <v>Yes</v>
      </c>
      <c r="CZ11" s="22">
        <v>2.5</v>
      </c>
      <c r="DA11" s="30">
        <f t="shared" si="69"/>
        <v>1</v>
      </c>
      <c r="DB11" s="31" t="str">
        <f t="shared" si="70"/>
        <v>Yes</v>
      </c>
      <c r="DC11" s="41">
        <v>2.5</v>
      </c>
      <c r="DD11" s="24">
        <f t="shared" si="71"/>
        <v>1</v>
      </c>
      <c r="DE11" s="25" t="str">
        <f t="shared" si="72"/>
        <v>Yes</v>
      </c>
      <c r="DF11" s="22">
        <v>2.5</v>
      </c>
      <c r="DG11" s="30">
        <f t="shared" si="73"/>
        <v>1</v>
      </c>
      <c r="DH11" s="31" t="str">
        <f t="shared" si="74"/>
        <v>Yes</v>
      </c>
      <c r="DI11" s="41">
        <v>2.5</v>
      </c>
      <c r="DJ11" s="24">
        <f t="shared" si="75"/>
        <v>1</v>
      </c>
      <c r="DK11" s="25" t="str">
        <f t="shared" si="76"/>
        <v>Yes</v>
      </c>
      <c r="DL11" s="22">
        <v>1.2E-2</v>
      </c>
      <c r="DM11" s="30">
        <f t="shared" si="77"/>
        <v>0.1348314606741573</v>
      </c>
      <c r="DN11" s="31" t="str">
        <f t="shared" si="78"/>
        <v>Yes</v>
      </c>
      <c r="DO11" s="41">
        <v>2.5</v>
      </c>
      <c r="DP11" s="24">
        <f t="shared" si="79"/>
        <v>1</v>
      </c>
      <c r="DQ11" s="25" t="str">
        <f t="shared" si="80"/>
        <v>Yes</v>
      </c>
      <c r="DR11" s="22">
        <v>0.86639999999999995</v>
      </c>
      <c r="DS11" s="30">
        <f t="shared" si="81"/>
        <v>0.53257929677895255</v>
      </c>
      <c r="DT11" s="31" t="str">
        <f t="shared" si="82"/>
        <v>No</v>
      </c>
      <c r="DU11" s="41">
        <v>1.0076000000000001</v>
      </c>
      <c r="DV11" s="24">
        <f t="shared" si="83"/>
        <v>0.73349348474921749</v>
      </c>
      <c r="DW11" s="25" t="str">
        <f t="shared" si="84"/>
        <v>No</v>
      </c>
      <c r="DX11" s="22">
        <v>4.4200000000000003E-2</v>
      </c>
      <c r="DY11" s="30">
        <f t="shared" si="85"/>
        <v>0.10835989213042413</v>
      </c>
      <c r="DZ11" s="31" t="str">
        <f t="shared" si="86"/>
        <v>No</v>
      </c>
      <c r="EA11" s="41">
        <v>1.9807999999999999</v>
      </c>
      <c r="EB11" s="24">
        <f t="shared" si="87"/>
        <v>1</v>
      </c>
      <c r="EC11" s="25" t="str">
        <f t="shared" si="88"/>
        <v>Yes</v>
      </c>
      <c r="ED11" s="37">
        <f t="shared" si="89"/>
        <v>41.027499999999996</v>
      </c>
      <c r="EE11" s="38">
        <f t="shared" si="90"/>
        <v>0.99999999999999978</v>
      </c>
      <c r="EF11" s="37" t="str">
        <f t="shared" si="91"/>
        <v>Yes</v>
      </c>
    </row>
    <row r="12" spans="1:137" s="7" customFormat="1" ht="12" x14ac:dyDescent="0.2">
      <c r="A12" s="18">
        <v>10</v>
      </c>
      <c r="B12" s="19" t="s">
        <v>61</v>
      </c>
      <c r="C12" s="19" t="s">
        <v>64</v>
      </c>
      <c r="D12" s="18">
        <v>2</v>
      </c>
      <c r="E12" s="22">
        <v>5.4300000000000001E-2</v>
      </c>
      <c r="F12" s="21">
        <f t="shared" si="0"/>
        <v>0.24241071428571428</v>
      </c>
      <c r="G12" s="22" t="str">
        <f t="shared" si="1"/>
        <v>Yes</v>
      </c>
      <c r="H12" s="39">
        <v>3.0999999999999999E-3</v>
      </c>
      <c r="I12" s="24">
        <f t="shared" si="2"/>
        <v>2.4778195188234352E-3</v>
      </c>
      <c r="J12" s="25" t="str">
        <f t="shared" si="3"/>
        <v>No</v>
      </c>
      <c r="K12" s="40">
        <v>1.2412000000000001</v>
      </c>
      <c r="L12" s="21">
        <f t="shared" si="4"/>
        <v>1</v>
      </c>
      <c r="M12" s="22" t="str">
        <f t="shared" si="5"/>
        <v>Yes</v>
      </c>
      <c r="N12" s="41">
        <v>0.27389999999999998</v>
      </c>
      <c r="O12" s="24">
        <f t="shared" si="6"/>
        <v>0.78011962403873525</v>
      </c>
      <c r="P12" s="25" t="str">
        <f t="shared" si="7"/>
        <v>Yes</v>
      </c>
      <c r="Q12" s="22">
        <v>0.25679999999999997</v>
      </c>
      <c r="R12" s="21">
        <f t="shared" si="8"/>
        <v>1</v>
      </c>
      <c r="S12" s="22" t="str">
        <f t="shared" si="9"/>
        <v>Yes</v>
      </c>
      <c r="T12" s="41">
        <v>1.6554</v>
      </c>
      <c r="U12" s="24">
        <f t="shared" si="10"/>
        <v>0.83052378085490663</v>
      </c>
      <c r="V12" s="25" t="str">
        <f t="shared" si="11"/>
        <v>Yes</v>
      </c>
      <c r="W12" s="22">
        <v>2.0007999999999999</v>
      </c>
      <c r="X12" s="21">
        <f t="shared" si="12"/>
        <v>0.68752018082014843</v>
      </c>
      <c r="Y12" s="22" t="str">
        <f t="shared" si="13"/>
        <v>No</v>
      </c>
      <c r="Z12" s="41">
        <v>0.84599999999999997</v>
      </c>
      <c r="AA12" s="24">
        <f t="shared" si="14"/>
        <v>0.70529387244685282</v>
      </c>
      <c r="AB12" s="25" t="str">
        <f t="shared" si="15"/>
        <v>Yes</v>
      </c>
      <c r="AC12" s="22">
        <v>4.0000000000000001E-3</v>
      </c>
      <c r="AD12" s="21">
        <f t="shared" si="16"/>
        <v>1.0217113665389528E-2</v>
      </c>
      <c r="AE12" s="22" t="str">
        <f t="shared" si="17"/>
        <v>No</v>
      </c>
      <c r="AF12" s="41">
        <v>9.0499999999999997E-2</v>
      </c>
      <c r="AG12" s="24">
        <f t="shared" si="18"/>
        <v>0.70263975155279501</v>
      </c>
      <c r="AH12" s="25" t="str">
        <f t="shared" si="19"/>
        <v>Yes</v>
      </c>
      <c r="AI12" s="28">
        <f t="shared" si="20"/>
        <v>16.064999999999998</v>
      </c>
      <c r="AJ12" s="29">
        <f t="shared" si="21"/>
        <v>0.99999999999999967</v>
      </c>
      <c r="AK12" s="28" t="str">
        <f t="shared" si="22"/>
        <v>Yes</v>
      </c>
      <c r="AL12" s="22">
        <v>2.3125</v>
      </c>
      <c r="AM12" s="30">
        <f t="shared" si="23"/>
        <v>0.91887918360287135</v>
      </c>
      <c r="AN12" s="31" t="str">
        <f t="shared" si="24"/>
        <v>Yes</v>
      </c>
      <c r="AO12" s="41">
        <v>1.875</v>
      </c>
      <c r="AP12" s="24">
        <f t="shared" si="25"/>
        <v>0.75</v>
      </c>
      <c r="AQ12" s="25" t="str">
        <f t="shared" si="26"/>
        <v>Yes</v>
      </c>
      <c r="AR12" s="22">
        <v>2.3831000000000002</v>
      </c>
      <c r="AS12" s="30">
        <f t="shared" si="27"/>
        <v>0.9535451344430218</v>
      </c>
      <c r="AT12" s="31" t="str">
        <f t="shared" si="28"/>
        <v>No</v>
      </c>
      <c r="AU12" s="41">
        <v>0.59519999999999995</v>
      </c>
      <c r="AV12" s="24">
        <f t="shared" si="29"/>
        <v>0.43920750782064644</v>
      </c>
      <c r="AW12" s="25" t="str">
        <f t="shared" si="30"/>
        <v>No</v>
      </c>
      <c r="AX12" s="22">
        <v>0.59599999999999997</v>
      </c>
      <c r="AY12" s="30">
        <f t="shared" si="31"/>
        <v>1</v>
      </c>
      <c r="AZ12" s="31" t="str">
        <f t="shared" si="32"/>
        <v>Yes</v>
      </c>
      <c r="BA12" s="41">
        <v>0.20860000000000001</v>
      </c>
      <c r="BB12" s="24">
        <f t="shared" si="33"/>
        <v>0.31798780487804879</v>
      </c>
      <c r="BC12" s="25" t="str">
        <f t="shared" si="34"/>
        <v>No</v>
      </c>
      <c r="BD12" s="22">
        <v>0.20860000000000001</v>
      </c>
      <c r="BE12" s="30">
        <f t="shared" si="35"/>
        <v>0.31798780487804879</v>
      </c>
      <c r="BF12" s="31" t="str">
        <f t="shared" si="36"/>
        <v>No</v>
      </c>
      <c r="BG12" s="41">
        <v>2.2970000000000002</v>
      </c>
      <c r="BH12" s="24">
        <f t="shared" si="37"/>
        <v>0.92101763515466895</v>
      </c>
      <c r="BI12" s="25" t="str">
        <f t="shared" si="38"/>
        <v>Yes</v>
      </c>
      <c r="BJ12" s="22">
        <v>0.1883</v>
      </c>
      <c r="BK12" s="30">
        <f t="shared" si="39"/>
        <v>7.5319999999999998E-2</v>
      </c>
      <c r="BL12" s="31" t="str">
        <f t="shared" si="40"/>
        <v>No</v>
      </c>
      <c r="BM12" s="41">
        <v>0.58150000000000002</v>
      </c>
      <c r="BN12" s="24">
        <f t="shared" si="41"/>
        <v>0.52835408022130015</v>
      </c>
      <c r="BO12" s="25" t="str">
        <f t="shared" si="42"/>
        <v>No</v>
      </c>
      <c r="BP12" s="32">
        <f t="shared" si="43"/>
        <v>28.114499999999996</v>
      </c>
      <c r="BQ12" s="33">
        <f t="shared" si="44"/>
        <v>0.83731690069703968</v>
      </c>
      <c r="BR12" s="32" t="str">
        <f t="shared" si="45"/>
        <v>Yes</v>
      </c>
      <c r="BS12" s="22">
        <v>2.5000000000000001E-3</v>
      </c>
      <c r="BT12" s="30">
        <f t="shared" si="46"/>
        <v>3.9688839498333069E-3</v>
      </c>
      <c r="BU12" s="31" t="str">
        <f t="shared" si="47"/>
        <v>No</v>
      </c>
      <c r="BV12" s="41">
        <v>2.4436</v>
      </c>
      <c r="BW12" s="24">
        <f t="shared" si="48"/>
        <v>0.94529119204235512</v>
      </c>
      <c r="BX12" s="25" t="str">
        <f t="shared" si="49"/>
        <v>No</v>
      </c>
      <c r="BY12" s="22">
        <v>2.5</v>
      </c>
      <c r="BZ12" s="30">
        <f t="shared" si="50"/>
        <v>1</v>
      </c>
      <c r="CA12" s="31" t="str">
        <f t="shared" si="51"/>
        <v>Yes</v>
      </c>
      <c r="CB12" s="41">
        <v>0.22889999999999999</v>
      </c>
      <c r="CC12" s="24">
        <f t="shared" si="52"/>
        <v>0.45308788598574823</v>
      </c>
      <c r="CD12" s="25" t="str">
        <f t="shared" si="53"/>
        <v>Yes</v>
      </c>
      <c r="CE12" s="22">
        <v>0.16769999999999999</v>
      </c>
      <c r="CF12" s="30">
        <f t="shared" si="54"/>
        <v>8.6252937406537056E-2</v>
      </c>
      <c r="CG12" s="31" t="str">
        <f t="shared" si="55"/>
        <v>No</v>
      </c>
      <c r="CH12" s="41">
        <v>0.43659999999999999</v>
      </c>
      <c r="CI12" s="24">
        <f t="shared" si="56"/>
        <v>0.8615539858728557</v>
      </c>
      <c r="CJ12" s="25" t="str">
        <f t="shared" si="57"/>
        <v>Yes</v>
      </c>
      <c r="CK12" s="22">
        <v>0.29930000000000001</v>
      </c>
      <c r="CL12" s="30">
        <f t="shared" si="58"/>
        <v>0.21099753260486429</v>
      </c>
      <c r="CM12" s="31" t="str">
        <f t="shared" si="59"/>
        <v>No</v>
      </c>
      <c r="CN12" s="41">
        <v>5.5999999999999999E-3</v>
      </c>
      <c r="CO12" s="24">
        <f t="shared" si="60"/>
        <v>2.6936026936026935E-2</v>
      </c>
      <c r="CP12" s="25" t="str">
        <f t="shared" si="61"/>
        <v>No</v>
      </c>
      <c r="CQ12" s="22">
        <v>0.53510000000000002</v>
      </c>
      <c r="CR12" s="30">
        <f t="shared" si="62"/>
        <v>1</v>
      </c>
      <c r="CS12" s="31" t="str">
        <f t="shared" si="63"/>
        <v>Yes</v>
      </c>
      <c r="CT12" s="41">
        <v>0.35759999999999997</v>
      </c>
      <c r="CU12" s="24">
        <f t="shared" si="64"/>
        <v>0.66616989567809226</v>
      </c>
      <c r="CV12" s="25" t="str">
        <f t="shared" si="65"/>
        <v>Yes</v>
      </c>
      <c r="CW12" s="34">
        <f t="shared" si="66"/>
        <v>17.442249999999998</v>
      </c>
      <c r="CX12" s="35">
        <f t="shared" si="67"/>
        <v>0.79873746750835495</v>
      </c>
      <c r="CY12" s="34" t="str">
        <f t="shared" si="68"/>
        <v>Yes</v>
      </c>
      <c r="CZ12" s="22">
        <v>2.5</v>
      </c>
      <c r="DA12" s="30">
        <f t="shared" si="69"/>
        <v>1</v>
      </c>
      <c r="DB12" s="31" t="str">
        <f t="shared" si="70"/>
        <v>Yes</v>
      </c>
      <c r="DC12" s="41">
        <v>2.5</v>
      </c>
      <c r="DD12" s="24">
        <f t="shared" si="71"/>
        <v>1</v>
      </c>
      <c r="DE12" s="25" t="str">
        <f t="shared" si="72"/>
        <v>Yes</v>
      </c>
      <c r="DF12" s="22">
        <v>2.5</v>
      </c>
      <c r="DG12" s="30">
        <f t="shared" si="73"/>
        <v>1</v>
      </c>
      <c r="DH12" s="31" t="str">
        <f t="shared" si="74"/>
        <v>Yes</v>
      </c>
      <c r="DI12" s="41">
        <v>2.5</v>
      </c>
      <c r="DJ12" s="24">
        <f t="shared" si="75"/>
        <v>1</v>
      </c>
      <c r="DK12" s="25" t="str">
        <f t="shared" si="76"/>
        <v>Yes</v>
      </c>
      <c r="DL12" s="22">
        <v>1.1000000000000001E-3</v>
      </c>
      <c r="DM12" s="30">
        <f t="shared" si="77"/>
        <v>1.2359550561797755E-2</v>
      </c>
      <c r="DN12" s="31" t="str">
        <f t="shared" si="78"/>
        <v>No</v>
      </c>
      <c r="DO12" s="41">
        <v>2.5</v>
      </c>
      <c r="DP12" s="24">
        <f t="shared" si="79"/>
        <v>1</v>
      </c>
      <c r="DQ12" s="25" t="str">
        <f t="shared" si="80"/>
        <v>Yes</v>
      </c>
      <c r="DR12" s="22">
        <v>0.98640000000000005</v>
      </c>
      <c r="DS12" s="30">
        <f t="shared" si="81"/>
        <v>0.60634374231620358</v>
      </c>
      <c r="DT12" s="31" t="str">
        <f t="shared" si="82"/>
        <v>Yes</v>
      </c>
      <c r="DU12" s="41">
        <v>0.99950000000000006</v>
      </c>
      <c r="DV12" s="24">
        <f t="shared" si="83"/>
        <v>0.72759700080075718</v>
      </c>
      <c r="DW12" s="25" t="str">
        <f t="shared" si="84"/>
        <v>No</v>
      </c>
      <c r="DX12" s="22">
        <v>0.37940000000000002</v>
      </c>
      <c r="DY12" s="30">
        <f t="shared" si="85"/>
        <v>0.9301299338073058</v>
      </c>
      <c r="DZ12" s="31" t="str">
        <f t="shared" si="86"/>
        <v>Yes</v>
      </c>
      <c r="EA12" s="41">
        <v>1.5005999999999999</v>
      </c>
      <c r="EB12" s="24">
        <f t="shared" si="87"/>
        <v>0.7575726978998385</v>
      </c>
      <c r="EC12" s="25" t="str">
        <f t="shared" si="88"/>
        <v>No</v>
      </c>
      <c r="ED12" s="37">
        <f t="shared" si="89"/>
        <v>40.917500000000004</v>
      </c>
      <c r="EE12" s="38">
        <f t="shared" si="90"/>
        <v>0.99644461682665897</v>
      </c>
      <c r="EF12" s="37" t="str">
        <f t="shared" si="91"/>
        <v>Yes</v>
      </c>
    </row>
    <row r="13" spans="1:137" s="7" customFormat="1" ht="12" x14ac:dyDescent="0.2">
      <c r="A13" s="18">
        <v>11</v>
      </c>
      <c r="B13" s="19" t="s">
        <v>53</v>
      </c>
      <c r="C13" s="19" t="s">
        <v>65</v>
      </c>
      <c r="D13" s="18">
        <v>2</v>
      </c>
      <c r="E13" s="22">
        <v>4.0300000000000002E-2</v>
      </c>
      <c r="F13" s="21">
        <f t="shared" si="0"/>
        <v>0.17991071428571428</v>
      </c>
      <c r="G13" s="22" t="str">
        <f t="shared" si="1"/>
        <v>Yes</v>
      </c>
      <c r="H13" s="39">
        <v>4.4000000000000003E-3</v>
      </c>
      <c r="I13" s="24">
        <f t="shared" si="2"/>
        <v>3.5169051234913277E-3</v>
      </c>
      <c r="J13" s="25" t="str">
        <f t="shared" si="3"/>
        <v>No</v>
      </c>
      <c r="K13" s="40">
        <v>0.34860000000000002</v>
      </c>
      <c r="L13" s="21">
        <f t="shared" si="4"/>
        <v>0.28085723493393489</v>
      </c>
      <c r="M13" s="22" t="str">
        <f t="shared" si="5"/>
        <v>Yes</v>
      </c>
      <c r="N13" s="41">
        <v>0.21060000000000001</v>
      </c>
      <c r="O13" s="24">
        <f t="shared" si="6"/>
        <v>0.59982910851609228</v>
      </c>
      <c r="P13" s="25" t="str">
        <f t="shared" si="7"/>
        <v>No</v>
      </c>
      <c r="Q13" s="22">
        <v>0.16950000000000001</v>
      </c>
      <c r="R13" s="21">
        <f t="shared" si="8"/>
        <v>0.6600467289719627</v>
      </c>
      <c r="S13" s="22" t="str">
        <f t="shared" si="9"/>
        <v>Yes</v>
      </c>
      <c r="T13" s="41">
        <v>1.7567999999999999</v>
      </c>
      <c r="U13" s="24">
        <f t="shared" si="10"/>
        <v>0.88139674894641773</v>
      </c>
      <c r="V13" s="25" t="str">
        <f t="shared" si="11"/>
        <v>Yes</v>
      </c>
      <c r="W13" s="22">
        <v>2.3338999999999999</v>
      </c>
      <c r="X13" s="21">
        <f t="shared" si="12"/>
        <v>0.95640942847917321</v>
      </c>
      <c r="Y13" s="22" t="str">
        <f t="shared" si="13"/>
        <v>No</v>
      </c>
      <c r="Z13" s="41">
        <v>0.7702</v>
      </c>
      <c r="AA13" s="24">
        <f t="shared" si="14"/>
        <v>0.64210087536473526</v>
      </c>
      <c r="AB13" s="25" t="str">
        <f t="shared" si="15"/>
        <v>Yes</v>
      </c>
      <c r="AC13" s="22">
        <v>5.4999999999999997E-3</v>
      </c>
      <c r="AD13" s="21">
        <f t="shared" si="16"/>
        <v>1.4048531289910599E-2</v>
      </c>
      <c r="AE13" s="22" t="str">
        <f t="shared" si="17"/>
        <v>No</v>
      </c>
      <c r="AF13" s="41">
        <v>6.8999999999999999E-3</v>
      </c>
      <c r="AG13" s="24">
        <f t="shared" si="18"/>
        <v>5.3571428571428568E-2</v>
      </c>
      <c r="AH13" s="25" t="str">
        <f t="shared" si="19"/>
        <v>No</v>
      </c>
      <c r="AI13" s="28">
        <f t="shared" si="20"/>
        <v>14.11675</v>
      </c>
      <c r="AJ13" s="29">
        <f t="shared" si="21"/>
        <v>0.83227875344352609</v>
      </c>
      <c r="AK13" s="28" t="str">
        <f t="shared" si="22"/>
        <v>Yes</v>
      </c>
      <c r="AL13" s="22">
        <v>2.3125</v>
      </c>
      <c r="AM13" s="30">
        <f t="shared" si="23"/>
        <v>0.91887918360287135</v>
      </c>
      <c r="AN13" s="31" t="str">
        <f t="shared" si="24"/>
        <v>Yes</v>
      </c>
      <c r="AO13" s="41">
        <v>2.5</v>
      </c>
      <c r="AP13" s="24">
        <f t="shared" si="25"/>
        <v>1</v>
      </c>
      <c r="AQ13" s="25" t="str">
        <f t="shared" si="26"/>
        <v>Yes</v>
      </c>
      <c r="AR13" s="22">
        <v>2.3513999999999999</v>
      </c>
      <c r="AS13" s="30">
        <f t="shared" si="27"/>
        <v>0.94086107554417409</v>
      </c>
      <c r="AT13" s="31" t="str">
        <f t="shared" si="28"/>
        <v>No</v>
      </c>
      <c r="AU13" s="41">
        <v>0.98819999999999997</v>
      </c>
      <c r="AV13" s="24">
        <f t="shared" si="29"/>
        <v>0.84900938477580812</v>
      </c>
      <c r="AW13" s="25" t="str">
        <f t="shared" si="30"/>
        <v>Yes</v>
      </c>
      <c r="AX13" s="22">
        <v>5.3600000000000002E-2</v>
      </c>
      <c r="AY13" s="30">
        <f t="shared" si="31"/>
        <v>8.9932885906040275E-2</v>
      </c>
      <c r="AZ13" s="31" t="str">
        <f t="shared" si="32"/>
        <v>No</v>
      </c>
      <c r="BA13" s="41">
        <v>0.2445</v>
      </c>
      <c r="BB13" s="24">
        <f t="shared" si="33"/>
        <v>0.37271341463414631</v>
      </c>
      <c r="BC13" s="25" t="str">
        <f t="shared" si="34"/>
        <v>No</v>
      </c>
      <c r="BD13" s="22">
        <v>0.2445</v>
      </c>
      <c r="BE13" s="30">
        <f t="shared" si="35"/>
        <v>0.37271341463414631</v>
      </c>
      <c r="BF13" s="31" t="str">
        <f t="shared" si="36"/>
        <v>No</v>
      </c>
      <c r="BG13" s="41">
        <v>2.3494000000000002</v>
      </c>
      <c r="BH13" s="24">
        <f t="shared" si="37"/>
        <v>0.95131540907776813</v>
      </c>
      <c r="BI13" s="25" t="str">
        <f t="shared" si="38"/>
        <v>Yes</v>
      </c>
      <c r="BJ13" s="22">
        <v>0.1787</v>
      </c>
      <c r="BK13" s="30">
        <f t="shared" si="39"/>
        <v>7.1480000000000002E-2</v>
      </c>
      <c r="BL13" s="31" t="str">
        <f t="shared" si="40"/>
        <v>No</v>
      </c>
      <c r="BM13" s="41">
        <v>0.82820000000000005</v>
      </c>
      <c r="BN13" s="24">
        <f t="shared" si="41"/>
        <v>0.75583218072844638</v>
      </c>
      <c r="BO13" s="25" t="str">
        <f t="shared" si="42"/>
        <v>Yes</v>
      </c>
      <c r="BP13" s="32">
        <f t="shared" si="43"/>
        <v>30.127499999999998</v>
      </c>
      <c r="BQ13" s="33">
        <f t="shared" si="44"/>
        <v>0.99999999999999967</v>
      </c>
      <c r="BR13" s="32" t="str">
        <f t="shared" si="45"/>
        <v>Yes</v>
      </c>
      <c r="BS13" s="22">
        <v>2.5000000000000001E-3</v>
      </c>
      <c r="BT13" s="30">
        <f t="shared" si="46"/>
        <v>3.9688839498333069E-3</v>
      </c>
      <c r="BU13" s="31" t="str">
        <f t="shared" si="47"/>
        <v>No</v>
      </c>
      <c r="BV13" s="41">
        <v>2.4058000000000002</v>
      </c>
      <c r="BW13" s="24">
        <f t="shared" si="48"/>
        <v>0.88464623776672568</v>
      </c>
      <c r="BX13" s="25" t="str">
        <f t="shared" si="49"/>
        <v>No</v>
      </c>
      <c r="BY13" s="22">
        <v>2.5</v>
      </c>
      <c r="BZ13" s="30">
        <f t="shared" si="50"/>
        <v>1</v>
      </c>
      <c r="CA13" s="31" t="str">
        <f t="shared" si="51"/>
        <v>Yes</v>
      </c>
      <c r="CB13" s="41">
        <v>0.33100000000000002</v>
      </c>
      <c r="CC13" s="24">
        <f t="shared" si="52"/>
        <v>0.65518606492478237</v>
      </c>
      <c r="CD13" s="25" t="str">
        <f t="shared" si="53"/>
        <v>Yes</v>
      </c>
      <c r="CE13" s="22">
        <v>0.1731</v>
      </c>
      <c r="CF13" s="30">
        <f t="shared" si="54"/>
        <v>8.9136936552018792E-2</v>
      </c>
      <c r="CG13" s="31" t="str">
        <f t="shared" si="55"/>
        <v>No</v>
      </c>
      <c r="CH13" s="41">
        <v>0.25309999999999999</v>
      </c>
      <c r="CI13" s="24">
        <f t="shared" si="56"/>
        <v>0.49122098890010091</v>
      </c>
      <c r="CJ13" s="25" t="str">
        <f t="shared" si="57"/>
        <v>Yes</v>
      </c>
      <c r="CK13" s="22">
        <v>0.1787</v>
      </c>
      <c r="CL13" s="30">
        <f t="shared" si="58"/>
        <v>0.12597814592879802</v>
      </c>
      <c r="CM13" s="31" t="str">
        <f t="shared" si="59"/>
        <v>No</v>
      </c>
      <c r="CN13" s="41">
        <v>7.7000000000000002E-3</v>
      </c>
      <c r="CO13" s="24">
        <f t="shared" si="60"/>
        <v>3.7037037037037035E-2</v>
      </c>
      <c r="CP13" s="25" t="str">
        <f t="shared" si="61"/>
        <v>No</v>
      </c>
      <c r="CQ13" s="22">
        <v>0.3931</v>
      </c>
      <c r="CR13" s="30">
        <f t="shared" si="62"/>
        <v>0.70142977291841879</v>
      </c>
      <c r="CS13" s="31" t="str">
        <f t="shared" si="63"/>
        <v>Yes</v>
      </c>
      <c r="CT13" s="41">
        <v>0.22559999999999999</v>
      </c>
      <c r="CU13" s="24">
        <f t="shared" si="64"/>
        <v>0.42026825633383003</v>
      </c>
      <c r="CV13" s="25" t="str">
        <f t="shared" si="65"/>
        <v>Yes</v>
      </c>
      <c r="CW13" s="34">
        <f t="shared" si="66"/>
        <v>16.176499999999997</v>
      </c>
      <c r="CX13" s="35">
        <f t="shared" si="67"/>
        <v>0.70921082878008224</v>
      </c>
      <c r="CY13" s="34" t="str">
        <f t="shared" si="68"/>
        <v>Yes</v>
      </c>
      <c r="CZ13" s="22">
        <v>2.5</v>
      </c>
      <c r="DA13" s="30">
        <f t="shared" si="69"/>
        <v>1</v>
      </c>
      <c r="DB13" s="31" t="str">
        <f t="shared" si="70"/>
        <v>Yes</v>
      </c>
      <c r="DC13" s="41">
        <v>2.5</v>
      </c>
      <c r="DD13" s="24">
        <f t="shared" si="71"/>
        <v>1</v>
      </c>
      <c r="DE13" s="25" t="str">
        <f t="shared" si="72"/>
        <v>Yes</v>
      </c>
      <c r="DF13" s="22">
        <v>2.5</v>
      </c>
      <c r="DG13" s="30">
        <f t="shared" si="73"/>
        <v>1</v>
      </c>
      <c r="DH13" s="31" t="str">
        <f t="shared" si="74"/>
        <v>Yes</v>
      </c>
      <c r="DI13" s="41">
        <v>2.5</v>
      </c>
      <c r="DJ13" s="24">
        <f t="shared" si="75"/>
        <v>1</v>
      </c>
      <c r="DK13" s="25" t="str">
        <f t="shared" si="76"/>
        <v>Yes</v>
      </c>
      <c r="DL13" s="22">
        <v>2E-3</v>
      </c>
      <c r="DM13" s="30">
        <f t="shared" si="77"/>
        <v>2.2471910112359553E-2</v>
      </c>
      <c r="DN13" s="31" t="str">
        <f t="shared" si="78"/>
        <v>No</v>
      </c>
      <c r="DO13" s="41">
        <v>2.5</v>
      </c>
      <c r="DP13" s="24">
        <f t="shared" si="79"/>
        <v>1</v>
      </c>
      <c r="DQ13" s="25" t="str">
        <f t="shared" si="80"/>
        <v>Yes</v>
      </c>
      <c r="DR13" s="22">
        <v>0.88</v>
      </c>
      <c r="DS13" s="30">
        <f t="shared" si="81"/>
        <v>0.54093926727317432</v>
      </c>
      <c r="DT13" s="31" t="str">
        <f t="shared" si="82"/>
        <v>No</v>
      </c>
      <c r="DU13" s="41">
        <v>0.70779999999999998</v>
      </c>
      <c r="DV13" s="24">
        <f t="shared" si="83"/>
        <v>0.5152507825580549</v>
      </c>
      <c r="DW13" s="25" t="str">
        <f t="shared" si="84"/>
        <v>No</v>
      </c>
      <c r="DX13" s="22">
        <v>0.38919999999999999</v>
      </c>
      <c r="DY13" s="30">
        <f t="shared" si="85"/>
        <v>0.95415543025251293</v>
      </c>
      <c r="DZ13" s="31" t="str">
        <f t="shared" si="86"/>
        <v>Yes</v>
      </c>
      <c r="EA13" s="41">
        <v>1.31</v>
      </c>
      <c r="EB13" s="24">
        <f t="shared" si="87"/>
        <v>0.66134894991922466</v>
      </c>
      <c r="EC13" s="25" t="str">
        <f t="shared" si="88"/>
        <v>No</v>
      </c>
      <c r="ED13" s="37">
        <f t="shared" si="89"/>
        <v>39.472499999999997</v>
      </c>
      <c r="EE13" s="38">
        <f t="shared" si="90"/>
        <v>0.94973981059504164</v>
      </c>
      <c r="EF13" s="37" t="str">
        <f t="shared" si="91"/>
        <v>No</v>
      </c>
    </row>
    <row r="14" spans="1:137" s="7" customFormat="1" ht="12" x14ac:dyDescent="0.2">
      <c r="A14" s="18">
        <v>12</v>
      </c>
      <c r="B14" s="19" t="s">
        <v>53</v>
      </c>
      <c r="C14" s="19" t="s">
        <v>66</v>
      </c>
      <c r="D14" s="18">
        <v>2</v>
      </c>
      <c r="E14" s="22">
        <v>1.4E-2</v>
      </c>
      <c r="F14" s="21">
        <f t="shared" si="0"/>
        <v>6.25E-2</v>
      </c>
      <c r="G14" s="22" t="str">
        <f t="shared" si="1"/>
        <v>No</v>
      </c>
      <c r="H14" s="39">
        <v>5.4999999999999997E-3</v>
      </c>
      <c r="I14" s="24">
        <f t="shared" si="2"/>
        <v>4.3961314043641586E-3</v>
      </c>
      <c r="J14" s="25" t="str">
        <f t="shared" si="3"/>
        <v>No</v>
      </c>
      <c r="K14" s="40">
        <v>0.38529999999999998</v>
      </c>
      <c r="L14" s="21">
        <f t="shared" si="4"/>
        <v>0.31042539477924586</v>
      </c>
      <c r="M14" s="22" t="str">
        <f t="shared" si="5"/>
        <v>Yes</v>
      </c>
      <c r="N14" s="41">
        <v>0.3196</v>
      </c>
      <c r="O14" s="24">
        <f t="shared" si="6"/>
        <v>0.91028197094844765</v>
      </c>
      <c r="P14" s="25" t="str">
        <f t="shared" si="7"/>
        <v>Yes</v>
      </c>
      <c r="Q14" s="22">
        <v>0.1409</v>
      </c>
      <c r="R14" s="21">
        <f t="shared" si="8"/>
        <v>0.54867601246105924</v>
      </c>
      <c r="S14" s="22" t="str">
        <f t="shared" si="9"/>
        <v>Yes</v>
      </c>
      <c r="T14" s="41">
        <v>1.7567999999999999</v>
      </c>
      <c r="U14" s="24">
        <f t="shared" si="10"/>
        <v>0.88139674894641773</v>
      </c>
      <c r="V14" s="25" t="str">
        <f t="shared" si="11"/>
        <v>Yes</v>
      </c>
      <c r="W14" s="22">
        <v>2.2881999999999998</v>
      </c>
      <c r="X14" s="21">
        <f t="shared" si="12"/>
        <v>0.91951888924765879</v>
      </c>
      <c r="Y14" s="22" t="str">
        <f t="shared" si="13"/>
        <v>No</v>
      </c>
      <c r="Z14" s="41">
        <v>0.88380000000000003</v>
      </c>
      <c r="AA14" s="24">
        <f t="shared" si="14"/>
        <v>0.73680700291788248</v>
      </c>
      <c r="AB14" s="25" t="str">
        <f t="shared" si="15"/>
        <v>Yes</v>
      </c>
      <c r="AC14" s="22">
        <v>2.0999999999999999E-3</v>
      </c>
      <c r="AD14" s="21">
        <f t="shared" si="16"/>
        <v>5.3639846743295016E-3</v>
      </c>
      <c r="AE14" s="22" t="str">
        <f t="shared" si="17"/>
        <v>No</v>
      </c>
      <c r="AF14" s="41">
        <v>1.2800000000000001E-2</v>
      </c>
      <c r="AG14" s="24">
        <f t="shared" si="18"/>
        <v>9.9378881987577647E-2</v>
      </c>
      <c r="AH14" s="25" t="str">
        <f t="shared" si="19"/>
        <v>No</v>
      </c>
      <c r="AI14" s="28">
        <f t="shared" si="20"/>
        <v>14.522499999999999</v>
      </c>
      <c r="AJ14" s="29">
        <f t="shared" si="21"/>
        <v>0.86720902203856731</v>
      </c>
      <c r="AK14" s="28" t="str">
        <f t="shared" si="22"/>
        <v>Yes</v>
      </c>
      <c r="AL14" s="22">
        <v>2.375</v>
      </c>
      <c r="AM14" s="30">
        <f t="shared" si="23"/>
        <v>0.9729309002853932</v>
      </c>
      <c r="AN14" s="31" t="str">
        <f t="shared" si="24"/>
        <v>Yes</v>
      </c>
      <c r="AO14" s="41">
        <v>2.5</v>
      </c>
      <c r="AP14" s="24">
        <f t="shared" si="25"/>
        <v>1</v>
      </c>
      <c r="AQ14" s="25" t="str">
        <f t="shared" si="26"/>
        <v>Yes</v>
      </c>
      <c r="AR14" s="22">
        <v>2.2543000000000002</v>
      </c>
      <c r="AS14" s="30">
        <f t="shared" si="27"/>
        <v>0.90200864276568504</v>
      </c>
      <c r="AT14" s="31" t="str">
        <f t="shared" si="28"/>
        <v>No</v>
      </c>
      <c r="AU14" s="41">
        <v>0.6633</v>
      </c>
      <c r="AV14" s="24">
        <f t="shared" si="29"/>
        <v>0.51021897810218975</v>
      </c>
      <c r="AW14" s="25" t="str">
        <f t="shared" si="30"/>
        <v>No</v>
      </c>
      <c r="AX14" s="22">
        <v>0.10920000000000001</v>
      </c>
      <c r="AY14" s="30">
        <f t="shared" si="31"/>
        <v>0.18322147651006712</v>
      </c>
      <c r="AZ14" s="31" t="str">
        <f t="shared" si="32"/>
        <v>No</v>
      </c>
      <c r="BA14" s="41">
        <v>0.20119999999999999</v>
      </c>
      <c r="BB14" s="24">
        <f t="shared" si="33"/>
        <v>0.30670731707317073</v>
      </c>
      <c r="BC14" s="25" t="str">
        <f t="shared" si="34"/>
        <v>No</v>
      </c>
      <c r="BD14" s="22">
        <v>0.20119999999999999</v>
      </c>
      <c r="BE14" s="30">
        <f t="shared" si="35"/>
        <v>0.30670731707317073</v>
      </c>
      <c r="BF14" s="31" t="str">
        <f t="shared" si="36"/>
        <v>No</v>
      </c>
      <c r="BG14" s="41">
        <v>1.4637</v>
      </c>
      <c r="BH14" s="24">
        <f t="shared" si="37"/>
        <v>0.43920208152645268</v>
      </c>
      <c r="BI14" s="25" t="str">
        <f t="shared" si="38"/>
        <v>No</v>
      </c>
      <c r="BJ14" s="22">
        <v>0.14380000000000001</v>
      </c>
      <c r="BK14" s="30">
        <f t="shared" si="39"/>
        <v>5.7520000000000002E-2</v>
      </c>
      <c r="BL14" s="31" t="str">
        <f t="shared" si="40"/>
        <v>No</v>
      </c>
      <c r="BM14" s="41">
        <v>0.8145</v>
      </c>
      <c r="BN14" s="24">
        <f t="shared" si="41"/>
        <v>0.74319963116643617</v>
      </c>
      <c r="BO14" s="25" t="str">
        <f t="shared" si="42"/>
        <v>Yes</v>
      </c>
      <c r="BP14" s="32">
        <f t="shared" si="43"/>
        <v>26.8155</v>
      </c>
      <c r="BQ14" s="33">
        <f t="shared" si="44"/>
        <v>0.73233659965653086</v>
      </c>
      <c r="BR14" s="32" t="str">
        <f t="shared" si="45"/>
        <v>No</v>
      </c>
      <c r="BS14" s="22">
        <v>4.1000000000000003E-3</v>
      </c>
      <c r="BT14" s="30">
        <f t="shared" si="46"/>
        <v>6.5089696777266238E-3</v>
      </c>
      <c r="BU14" s="31" t="str">
        <f t="shared" si="47"/>
        <v>No</v>
      </c>
      <c r="BV14" s="41">
        <v>2.4049</v>
      </c>
      <c r="BW14" s="24">
        <f t="shared" si="48"/>
        <v>0.88320231028397245</v>
      </c>
      <c r="BX14" s="25" t="str">
        <f t="shared" si="49"/>
        <v>No</v>
      </c>
      <c r="BY14" s="22">
        <v>2.5</v>
      </c>
      <c r="BZ14" s="30">
        <f t="shared" si="50"/>
        <v>1</v>
      </c>
      <c r="CA14" s="31" t="str">
        <f t="shared" si="51"/>
        <v>Yes</v>
      </c>
      <c r="CB14" s="41">
        <v>0.24379999999999999</v>
      </c>
      <c r="CC14" s="24">
        <f t="shared" si="52"/>
        <v>0.48258115597783058</v>
      </c>
      <c r="CD14" s="25" t="str">
        <f t="shared" si="53"/>
        <v>Yes</v>
      </c>
      <c r="CE14" s="22">
        <v>0.1956</v>
      </c>
      <c r="CF14" s="30">
        <f t="shared" si="54"/>
        <v>0.10115359965819268</v>
      </c>
      <c r="CG14" s="31" t="str">
        <f t="shared" si="55"/>
        <v>No</v>
      </c>
      <c r="CH14" s="41">
        <v>0.17960000000000001</v>
      </c>
      <c r="CI14" s="24">
        <f t="shared" si="56"/>
        <v>0.34288597376387486</v>
      </c>
      <c r="CJ14" s="25" t="str">
        <f t="shared" si="57"/>
        <v>No</v>
      </c>
      <c r="CK14" s="22">
        <v>0.21240000000000001</v>
      </c>
      <c r="CL14" s="30">
        <f t="shared" si="58"/>
        <v>0.14973563623545999</v>
      </c>
      <c r="CM14" s="31" t="str">
        <f t="shared" si="59"/>
        <v>No</v>
      </c>
      <c r="CN14" s="41">
        <v>1.18E-2</v>
      </c>
      <c r="CO14" s="24">
        <f t="shared" si="60"/>
        <v>5.6758056758056757E-2</v>
      </c>
      <c r="CP14" s="25" t="str">
        <f t="shared" si="61"/>
        <v>No</v>
      </c>
      <c r="CQ14" s="22">
        <v>0.46560000000000001</v>
      </c>
      <c r="CR14" s="30">
        <f t="shared" si="62"/>
        <v>0.85386879730866272</v>
      </c>
      <c r="CS14" s="31" t="str">
        <f t="shared" si="63"/>
        <v>Yes</v>
      </c>
      <c r="CT14" s="41">
        <v>0.3679</v>
      </c>
      <c r="CU14" s="24">
        <f t="shared" si="64"/>
        <v>0.68535767511177337</v>
      </c>
      <c r="CV14" s="25" t="str">
        <f t="shared" si="65"/>
        <v>Yes</v>
      </c>
      <c r="CW14" s="34">
        <f t="shared" si="66"/>
        <v>16.464250000000003</v>
      </c>
      <c r="CX14" s="35">
        <f t="shared" si="67"/>
        <v>0.72956341838629279</v>
      </c>
      <c r="CY14" s="34" t="str">
        <f t="shared" si="68"/>
        <v>Yes</v>
      </c>
      <c r="CZ14" s="22">
        <v>2.5</v>
      </c>
      <c r="DA14" s="30">
        <f t="shared" si="69"/>
        <v>1</v>
      </c>
      <c r="DB14" s="31" t="str">
        <f t="shared" si="70"/>
        <v>Yes</v>
      </c>
      <c r="DC14" s="41">
        <v>2.5</v>
      </c>
      <c r="DD14" s="24">
        <f t="shared" si="71"/>
        <v>1</v>
      </c>
      <c r="DE14" s="25" t="str">
        <f t="shared" si="72"/>
        <v>Yes</v>
      </c>
      <c r="DF14" s="22">
        <v>2.5</v>
      </c>
      <c r="DG14" s="30">
        <f t="shared" si="73"/>
        <v>1</v>
      </c>
      <c r="DH14" s="31" t="str">
        <f t="shared" si="74"/>
        <v>Yes</v>
      </c>
      <c r="DI14" s="41">
        <v>2.5</v>
      </c>
      <c r="DJ14" s="24">
        <f t="shared" si="75"/>
        <v>1</v>
      </c>
      <c r="DK14" s="25" t="str">
        <f t="shared" si="76"/>
        <v>Yes</v>
      </c>
      <c r="DL14" s="22">
        <v>0</v>
      </c>
      <c r="DM14" s="30">
        <f t="shared" si="77"/>
        <v>0</v>
      </c>
      <c r="DN14" s="31" t="str">
        <f t="shared" si="78"/>
        <v>No</v>
      </c>
      <c r="DO14" s="41">
        <v>2.5</v>
      </c>
      <c r="DP14" s="24">
        <f t="shared" si="79"/>
        <v>1</v>
      </c>
      <c r="DQ14" s="25" t="str">
        <f t="shared" si="80"/>
        <v>Yes</v>
      </c>
      <c r="DR14" s="22">
        <v>0.877</v>
      </c>
      <c r="DS14" s="30">
        <f t="shared" si="81"/>
        <v>0.53909515613474301</v>
      </c>
      <c r="DT14" s="31" t="str">
        <f t="shared" si="82"/>
        <v>No</v>
      </c>
      <c r="DU14" s="41">
        <v>1.0247999999999999</v>
      </c>
      <c r="DV14" s="24">
        <f t="shared" si="83"/>
        <v>0.7460144136274296</v>
      </c>
      <c r="DW14" s="25" t="str">
        <f t="shared" si="84"/>
        <v>Yes</v>
      </c>
      <c r="DX14" s="22">
        <v>0.32879999999999998</v>
      </c>
      <c r="DY14" s="30">
        <f t="shared" si="85"/>
        <v>0.80607992154939934</v>
      </c>
      <c r="DZ14" s="31" t="str">
        <f t="shared" si="86"/>
        <v>Yes</v>
      </c>
      <c r="EA14" s="41">
        <v>1.3137000000000001</v>
      </c>
      <c r="EB14" s="24">
        <f t="shared" si="87"/>
        <v>0.66321688206785145</v>
      </c>
      <c r="EC14" s="25" t="str">
        <f t="shared" si="88"/>
        <v>No</v>
      </c>
      <c r="ED14" s="37">
        <f t="shared" si="89"/>
        <v>40.110750000000003</v>
      </c>
      <c r="EE14" s="38">
        <f t="shared" si="90"/>
        <v>0.97036911341672327</v>
      </c>
      <c r="EF14" s="37" t="str">
        <f t="shared" si="91"/>
        <v>No</v>
      </c>
    </row>
    <row r="15" spans="1:137" s="7" customFormat="1" ht="12" x14ac:dyDescent="0.2">
      <c r="A15" s="18">
        <v>13</v>
      </c>
      <c r="B15" s="19" t="s">
        <v>55</v>
      </c>
      <c r="C15" s="19" t="s">
        <v>67</v>
      </c>
      <c r="D15" s="18">
        <v>2</v>
      </c>
      <c r="E15" s="22">
        <v>5.1000000000000004E-3</v>
      </c>
      <c r="F15" s="21">
        <f t="shared" si="0"/>
        <v>2.2767857142857145E-2</v>
      </c>
      <c r="G15" s="22" t="str">
        <f t="shared" si="1"/>
        <v>No</v>
      </c>
      <c r="H15" s="39">
        <v>1.38E-2</v>
      </c>
      <c r="I15" s="24">
        <f t="shared" si="2"/>
        <v>1.1030293341859163E-2</v>
      </c>
      <c r="J15" s="25" t="str">
        <f t="shared" si="3"/>
        <v>No</v>
      </c>
      <c r="K15" s="40">
        <v>0.31850000000000001</v>
      </c>
      <c r="L15" s="21">
        <f t="shared" si="4"/>
        <v>0.25660650982919753</v>
      </c>
      <c r="M15" s="22" t="str">
        <f t="shared" si="5"/>
        <v>Yes</v>
      </c>
      <c r="N15" s="41">
        <v>0.2114</v>
      </c>
      <c r="O15" s="24">
        <f t="shared" si="6"/>
        <v>0.60210766163486185</v>
      </c>
      <c r="P15" s="25" t="str">
        <f t="shared" si="7"/>
        <v>No</v>
      </c>
      <c r="Q15" s="22">
        <v>0.10249999999999999</v>
      </c>
      <c r="R15" s="21">
        <f t="shared" si="8"/>
        <v>0.39914330218068539</v>
      </c>
      <c r="S15" s="22" t="str">
        <f t="shared" si="9"/>
        <v>No</v>
      </c>
      <c r="T15" s="41">
        <v>1.9932000000000001</v>
      </c>
      <c r="U15" s="24">
        <f t="shared" si="10"/>
        <v>1</v>
      </c>
      <c r="V15" s="25" t="str">
        <f t="shared" si="11"/>
        <v>Yes</v>
      </c>
      <c r="W15" s="22">
        <v>2.3058999999999998</v>
      </c>
      <c r="X15" s="21">
        <f t="shared" si="12"/>
        <v>0.93380690991281867</v>
      </c>
      <c r="Y15" s="22" t="str">
        <f t="shared" si="13"/>
        <v>No</v>
      </c>
      <c r="Z15" s="41">
        <v>0.21460000000000001</v>
      </c>
      <c r="AA15" s="24">
        <f t="shared" si="14"/>
        <v>0.17890787828261775</v>
      </c>
      <c r="AB15" s="25" t="str">
        <f t="shared" si="15"/>
        <v>No</v>
      </c>
      <c r="AC15" s="22">
        <v>8.0000000000000004E-4</v>
      </c>
      <c r="AD15" s="21">
        <f t="shared" si="16"/>
        <v>2.0434227330779057E-3</v>
      </c>
      <c r="AE15" s="22" t="str">
        <f t="shared" si="17"/>
        <v>No</v>
      </c>
      <c r="AF15" s="41">
        <v>2.5600000000000001E-2</v>
      </c>
      <c r="AG15" s="24">
        <f t="shared" si="18"/>
        <v>0.19875776397515529</v>
      </c>
      <c r="AH15" s="25" t="str">
        <f t="shared" si="19"/>
        <v>No</v>
      </c>
      <c r="AI15" s="28">
        <f t="shared" si="20"/>
        <v>12.9785</v>
      </c>
      <c r="AJ15" s="29">
        <f t="shared" si="21"/>
        <v>0.73428891184572997</v>
      </c>
      <c r="AK15" s="28" t="str">
        <f t="shared" si="22"/>
        <v>Yes</v>
      </c>
      <c r="AL15" s="22">
        <v>2.2812999999999999</v>
      </c>
      <c r="AM15" s="30">
        <f t="shared" si="23"/>
        <v>0.89189656663495631</v>
      </c>
      <c r="AN15" s="31" t="str">
        <f t="shared" si="24"/>
        <v>Yes</v>
      </c>
      <c r="AO15" s="41">
        <v>2.5</v>
      </c>
      <c r="AP15" s="24">
        <f t="shared" si="25"/>
        <v>1</v>
      </c>
      <c r="AQ15" s="25" t="str">
        <f t="shared" si="26"/>
        <v>Yes</v>
      </c>
      <c r="AR15" s="22">
        <v>2.2564000000000002</v>
      </c>
      <c r="AS15" s="30">
        <f t="shared" si="27"/>
        <v>0.90284891165172865</v>
      </c>
      <c r="AT15" s="31" t="str">
        <f t="shared" si="28"/>
        <v>No</v>
      </c>
      <c r="AU15" s="41">
        <v>0.3196</v>
      </c>
      <c r="AV15" s="24">
        <f t="shared" si="29"/>
        <v>0.15182481751824817</v>
      </c>
      <c r="AW15" s="25" t="str">
        <f t="shared" si="30"/>
        <v>No</v>
      </c>
      <c r="AX15" s="22">
        <v>0.27</v>
      </c>
      <c r="AY15" s="30">
        <f t="shared" si="31"/>
        <v>0.45302013422818799</v>
      </c>
      <c r="AZ15" s="31" t="str">
        <f t="shared" si="32"/>
        <v>Yes</v>
      </c>
      <c r="BA15" s="41">
        <v>0.16470000000000001</v>
      </c>
      <c r="BB15" s="24">
        <f t="shared" si="33"/>
        <v>0.25106707317073174</v>
      </c>
      <c r="BC15" s="25" t="str">
        <f t="shared" si="34"/>
        <v>No</v>
      </c>
      <c r="BD15" s="22">
        <v>0.16470000000000001</v>
      </c>
      <c r="BE15" s="30">
        <f t="shared" si="35"/>
        <v>0.25106707317073174</v>
      </c>
      <c r="BF15" s="31" t="str">
        <f t="shared" si="36"/>
        <v>No</v>
      </c>
      <c r="BG15" s="41">
        <v>2.2143999999999999</v>
      </c>
      <c r="BH15" s="24">
        <f t="shared" si="37"/>
        <v>0.87325816710031789</v>
      </c>
      <c r="BI15" s="25" t="str">
        <f t="shared" si="38"/>
        <v>No</v>
      </c>
      <c r="BJ15" s="22">
        <v>0.1172</v>
      </c>
      <c r="BK15" s="30">
        <f t="shared" si="39"/>
        <v>4.6879999999999998E-2</v>
      </c>
      <c r="BL15" s="31" t="str">
        <f t="shared" si="40"/>
        <v>No</v>
      </c>
      <c r="BM15" s="41">
        <v>0.33129999999999998</v>
      </c>
      <c r="BN15" s="24">
        <f t="shared" si="41"/>
        <v>0.29764868603042877</v>
      </c>
      <c r="BO15" s="25" t="str">
        <f t="shared" si="42"/>
        <v>No</v>
      </c>
      <c r="BP15" s="32">
        <f t="shared" si="43"/>
        <v>26.549000000000003</v>
      </c>
      <c r="BQ15" s="33">
        <f t="shared" si="44"/>
        <v>0.71079907061319347</v>
      </c>
      <c r="BR15" s="32" t="str">
        <f t="shared" si="45"/>
        <v>No</v>
      </c>
      <c r="BS15" s="22">
        <v>8.9999999999999998E-4</v>
      </c>
      <c r="BT15" s="30">
        <f t="shared" si="46"/>
        <v>1.4287982219399905E-3</v>
      </c>
      <c r="BU15" s="31" t="str">
        <f t="shared" si="47"/>
        <v>No</v>
      </c>
      <c r="BV15" s="41">
        <v>2.3986999999999998</v>
      </c>
      <c r="BW15" s="24">
        <f t="shared" si="48"/>
        <v>0.87325525429167306</v>
      </c>
      <c r="BX15" s="25" t="str">
        <f t="shared" si="49"/>
        <v>No</v>
      </c>
      <c r="BY15" s="22">
        <v>2.5</v>
      </c>
      <c r="BZ15" s="30">
        <f t="shared" si="50"/>
        <v>1</v>
      </c>
      <c r="CA15" s="31" t="str">
        <f t="shared" si="51"/>
        <v>Yes</v>
      </c>
      <c r="CB15" s="41">
        <v>8.1299999999999997E-2</v>
      </c>
      <c r="CC15" s="24">
        <f t="shared" si="52"/>
        <v>0.16092636579572447</v>
      </c>
      <c r="CD15" s="25" t="str">
        <f t="shared" si="53"/>
        <v>No</v>
      </c>
      <c r="CE15" s="22">
        <v>8.5999999999999993E-2</v>
      </c>
      <c r="CF15" s="30">
        <f t="shared" si="54"/>
        <v>4.2619098483230075E-2</v>
      </c>
      <c r="CG15" s="31" t="str">
        <f t="shared" si="55"/>
        <v>No</v>
      </c>
      <c r="CH15" s="41">
        <v>0.17760000000000001</v>
      </c>
      <c r="CI15" s="24">
        <f t="shared" si="56"/>
        <v>0.33884964682139251</v>
      </c>
      <c r="CJ15" s="25" t="str">
        <f t="shared" si="57"/>
        <v>No</v>
      </c>
      <c r="CK15" s="22">
        <v>0.52249999999999996</v>
      </c>
      <c r="CL15" s="30">
        <f t="shared" si="58"/>
        <v>0.36834684525907646</v>
      </c>
      <c r="CM15" s="31" t="str">
        <f t="shared" si="59"/>
        <v>No</v>
      </c>
      <c r="CN15" s="41">
        <v>0</v>
      </c>
      <c r="CO15" s="24">
        <f t="shared" si="60"/>
        <v>0</v>
      </c>
      <c r="CP15" s="25" t="str">
        <f t="shared" si="61"/>
        <v>No</v>
      </c>
      <c r="CQ15" s="22">
        <v>0.29730000000000001</v>
      </c>
      <c r="CR15" s="30">
        <f t="shared" si="62"/>
        <v>0.5</v>
      </c>
      <c r="CS15" s="31" t="str">
        <f t="shared" si="63"/>
        <v>No</v>
      </c>
      <c r="CT15" s="41">
        <v>9.9500000000000005E-2</v>
      </c>
      <c r="CU15" s="24">
        <f t="shared" si="64"/>
        <v>0.18535767511177345</v>
      </c>
      <c r="CV15" s="25" t="str">
        <f t="shared" si="65"/>
        <v>No</v>
      </c>
      <c r="CW15" s="34">
        <f t="shared" si="66"/>
        <v>15.4095</v>
      </c>
      <c r="CX15" s="35">
        <f t="shared" si="67"/>
        <v>0.65496083320071441</v>
      </c>
      <c r="CY15" s="34" t="str">
        <f t="shared" si="68"/>
        <v>No</v>
      </c>
      <c r="CZ15" s="22">
        <v>2.5</v>
      </c>
      <c r="DA15" s="30">
        <f t="shared" si="69"/>
        <v>1</v>
      </c>
      <c r="DB15" s="31" t="str">
        <f t="shared" si="70"/>
        <v>Yes</v>
      </c>
      <c r="DC15" s="41">
        <v>2.5</v>
      </c>
      <c r="DD15" s="24">
        <f t="shared" si="71"/>
        <v>1</v>
      </c>
      <c r="DE15" s="25" t="str">
        <f t="shared" si="72"/>
        <v>Yes</v>
      </c>
      <c r="DF15" s="22">
        <v>2.5</v>
      </c>
      <c r="DG15" s="30">
        <f t="shared" si="73"/>
        <v>1</v>
      </c>
      <c r="DH15" s="31" t="str">
        <f t="shared" si="74"/>
        <v>Yes</v>
      </c>
      <c r="DI15" s="41">
        <v>2.5</v>
      </c>
      <c r="DJ15" s="24">
        <f t="shared" si="75"/>
        <v>1</v>
      </c>
      <c r="DK15" s="25" t="str">
        <f t="shared" si="76"/>
        <v>Yes</v>
      </c>
      <c r="DL15" s="22">
        <v>0</v>
      </c>
      <c r="DM15" s="30">
        <f t="shared" si="77"/>
        <v>0</v>
      </c>
      <c r="DN15" s="31" t="str">
        <f t="shared" si="78"/>
        <v>No</v>
      </c>
      <c r="DO15" s="41">
        <v>2.5</v>
      </c>
      <c r="DP15" s="24">
        <f t="shared" si="79"/>
        <v>1</v>
      </c>
      <c r="DQ15" s="25" t="str">
        <f t="shared" si="80"/>
        <v>Yes</v>
      </c>
      <c r="DR15" s="22">
        <v>0.90649999999999997</v>
      </c>
      <c r="DS15" s="30">
        <f t="shared" si="81"/>
        <v>0.55722891566265054</v>
      </c>
      <c r="DT15" s="31" t="str">
        <f t="shared" si="82"/>
        <v>No</v>
      </c>
      <c r="DU15" s="41">
        <v>1.0179</v>
      </c>
      <c r="DV15" s="24">
        <f t="shared" si="83"/>
        <v>0.74099148285651895</v>
      </c>
      <c r="DW15" s="25" t="str">
        <f t="shared" si="84"/>
        <v>No</v>
      </c>
      <c r="DX15" s="22">
        <v>0.2233</v>
      </c>
      <c r="DY15" s="30">
        <f t="shared" si="85"/>
        <v>0.5474380975729346</v>
      </c>
      <c r="DZ15" s="31" t="str">
        <f t="shared" si="86"/>
        <v>Yes</v>
      </c>
      <c r="EA15" s="41">
        <v>1.5781000000000001</v>
      </c>
      <c r="EB15" s="24">
        <f t="shared" si="87"/>
        <v>0.79669830371567052</v>
      </c>
      <c r="EC15" s="25" t="str">
        <f t="shared" si="88"/>
        <v>No</v>
      </c>
      <c r="ED15" s="37">
        <f t="shared" si="89"/>
        <v>40.564500000000002</v>
      </c>
      <c r="EE15" s="38">
        <f t="shared" si="90"/>
        <v>0.98503506900675519</v>
      </c>
      <c r="EF15" s="37" t="str">
        <f t="shared" si="91"/>
        <v>Yes</v>
      </c>
    </row>
    <row r="16" spans="1:137" s="7" customFormat="1" ht="12" x14ac:dyDescent="0.2">
      <c r="A16" s="18">
        <v>14</v>
      </c>
      <c r="B16" s="19" t="s">
        <v>61</v>
      </c>
      <c r="C16" s="19" t="s">
        <v>68</v>
      </c>
      <c r="D16" s="18">
        <v>2</v>
      </c>
      <c r="E16" s="42">
        <v>3.0300000000000001E-2</v>
      </c>
      <c r="F16" s="21">
        <f t="shared" si="0"/>
        <v>0.13526785714285713</v>
      </c>
      <c r="G16" s="22" t="str">
        <f t="shared" si="1"/>
        <v>No</v>
      </c>
      <c r="H16" s="43">
        <v>1.38E-2</v>
      </c>
      <c r="I16" s="24">
        <f t="shared" si="2"/>
        <v>1.1030293341859163E-2</v>
      </c>
      <c r="J16" s="25" t="str">
        <f t="shared" si="3"/>
        <v>No</v>
      </c>
      <c r="K16" s="44">
        <v>9.11E-2</v>
      </c>
      <c r="L16" s="21">
        <f t="shared" si="4"/>
        <v>7.3396712858524005E-2</v>
      </c>
      <c r="M16" s="22" t="str">
        <f t="shared" si="5"/>
        <v>No</v>
      </c>
      <c r="N16" s="45">
        <v>0.34470000000000001</v>
      </c>
      <c r="O16" s="24">
        <f t="shared" si="6"/>
        <v>0.98177157504984325</v>
      </c>
      <c r="P16" s="25" t="str">
        <f t="shared" si="7"/>
        <v>Yes</v>
      </c>
      <c r="Q16" s="42">
        <v>0.1148</v>
      </c>
      <c r="R16" s="21">
        <f t="shared" si="8"/>
        <v>0.44704049844236765</v>
      </c>
      <c r="S16" s="22" t="str">
        <f t="shared" si="9"/>
        <v>No</v>
      </c>
      <c r="T16" s="45">
        <v>1.6554</v>
      </c>
      <c r="U16" s="24">
        <f t="shared" si="10"/>
        <v>0.83052378085490663</v>
      </c>
      <c r="V16" s="25" t="str">
        <f t="shared" si="11"/>
        <v>Yes</v>
      </c>
      <c r="W16" s="42">
        <v>2.3641000000000001</v>
      </c>
      <c r="X16" s="21">
        <f t="shared" si="12"/>
        <v>0.98078785921859857</v>
      </c>
      <c r="Y16" s="22" t="str">
        <f t="shared" si="13"/>
        <v>Yes</v>
      </c>
      <c r="Z16" s="45">
        <v>0.70709999999999995</v>
      </c>
      <c r="AA16" s="24">
        <f t="shared" si="14"/>
        <v>0.58949562317632342</v>
      </c>
      <c r="AB16" s="25" t="str">
        <f t="shared" si="15"/>
        <v>Yes</v>
      </c>
      <c r="AC16" s="42">
        <v>9.9000000000000008E-3</v>
      </c>
      <c r="AD16" s="21">
        <f t="shared" si="16"/>
        <v>2.528735632183908E-2</v>
      </c>
      <c r="AE16" s="22" t="str">
        <f t="shared" si="17"/>
        <v>No</v>
      </c>
      <c r="AF16" s="45">
        <v>1.0800000000000001E-2</v>
      </c>
      <c r="AG16" s="24">
        <f t="shared" si="18"/>
        <v>8.3850931677018639E-2</v>
      </c>
      <c r="AH16" s="25" t="str">
        <f t="shared" si="19"/>
        <v>No</v>
      </c>
      <c r="AI16" s="28">
        <f t="shared" si="20"/>
        <v>13.354999999999997</v>
      </c>
      <c r="AJ16" s="29">
        <f t="shared" si="21"/>
        <v>0.76670110192837426</v>
      </c>
      <c r="AK16" s="28" t="str">
        <f t="shared" si="22"/>
        <v>Yes</v>
      </c>
      <c r="AL16" s="42">
        <v>2.3125</v>
      </c>
      <c r="AM16" s="30">
        <f t="shared" si="23"/>
        <v>0.91887918360287135</v>
      </c>
      <c r="AN16" s="31" t="str">
        <f t="shared" si="24"/>
        <v>Yes</v>
      </c>
      <c r="AO16" s="45">
        <v>1.875</v>
      </c>
      <c r="AP16" s="24">
        <f t="shared" si="25"/>
        <v>0.75</v>
      </c>
      <c r="AQ16" s="25" t="str">
        <f t="shared" si="26"/>
        <v>Yes</v>
      </c>
      <c r="AR16" s="42">
        <v>2.3649</v>
      </c>
      <c r="AS16" s="30">
        <f t="shared" si="27"/>
        <v>0.94626280409731112</v>
      </c>
      <c r="AT16" s="31" t="str">
        <f t="shared" si="28"/>
        <v>No</v>
      </c>
      <c r="AU16" s="45">
        <v>0.91180000000000005</v>
      </c>
      <c r="AV16" s="24">
        <f t="shared" si="29"/>
        <v>0.76934306569343058</v>
      </c>
      <c r="AW16" s="25" t="str">
        <f t="shared" si="30"/>
        <v>No</v>
      </c>
      <c r="AX16" s="42">
        <v>0.12479999999999999</v>
      </c>
      <c r="AY16" s="30">
        <f t="shared" si="31"/>
        <v>0.20939597315436242</v>
      </c>
      <c r="AZ16" s="31" t="str">
        <f t="shared" si="32"/>
        <v>No</v>
      </c>
      <c r="BA16" s="45">
        <v>0.20030000000000001</v>
      </c>
      <c r="BB16" s="24">
        <f t="shared" si="33"/>
        <v>0.30533536585365856</v>
      </c>
      <c r="BC16" s="25" t="str">
        <f t="shared" si="34"/>
        <v>No</v>
      </c>
      <c r="BD16" s="42">
        <v>0.20030000000000001</v>
      </c>
      <c r="BE16" s="30">
        <f t="shared" si="35"/>
        <v>0.30533536585365856</v>
      </c>
      <c r="BF16" s="31" t="str">
        <f t="shared" si="36"/>
        <v>No</v>
      </c>
      <c r="BG16" s="45">
        <v>1.4514</v>
      </c>
      <c r="BH16" s="24">
        <f t="shared" si="37"/>
        <v>0.43209019947961835</v>
      </c>
      <c r="BI16" s="25" t="str">
        <f t="shared" si="38"/>
        <v>No</v>
      </c>
      <c r="BJ16" s="42">
        <v>0.16320000000000001</v>
      </c>
      <c r="BK16" s="30">
        <f t="shared" si="39"/>
        <v>6.5280000000000005E-2</v>
      </c>
      <c r="BL16" s="31" t="str">
        <f t="shared" si="40"/>
        <v>No</v>
      </c>
      <c r="BM16" s="45">
        <v>0.73270000000000002</v>
      </c>
      <c r="BN16" s="24">
        <f t="shared" si="41"/>
        <v>0.66777316735822967</v>
      </c>
      <c r="BO16" s="25" t="str">
        <f t="shared" si="42"/>
        <v>Yes</v>
      </c>
      <c r="BP16" s="32">
        <f t="shared" si="43"/>
        <v>25.84225</v>
      </c>
      <c r="BQ16" s="33">
        <f t="shared" si="44"/>
        <v>0.65368219012021411</v>
      </c>
      <c r="BR16" s="32" t="str">
        <f t="shared" si="45"/>
        <v>No</v>
      </c>
      <c r="BS16" s="42">
        <v>1.5E-3</v>
      </c>
      <c r="BT16" s="30">
        <f t="shared" si="46"/>
        <v>2.381330369899984E-3</v>
      </c>
      <c r="BU16" s="31" t="str">
        <f t="shared" si="47"/>
        <v>No</v>
      </c>
      <c r="BV16" s="45">
        <v>2.4777</v>
      </c>
      <c r="BW16" s="24">
        <f t="shared" si="48"/>
        <v>1</v>
      </c>
      <c r="BX16" s="25" t="str">
        <f t="shared" si="49"/>
        <v>Yes</v>
      </c>
      <c r="BY16" s="42">
        <v>2.5</v>
      </c>
      <c r="BZ16" s="30">
        <f t="shared" si="50"/>
        <v>1</v>
      </c>
      <c r="CA16" s="31" t="str">
        <f t="shared" si="51"/>
        <v>Yes</v>
      </c>
      <c r="CB16" s="45">
        <v>0.10059999999999999</v>
      </c>
      <c r="CC16" s="24">
        <f t="shared" si="52"/>
        <v>0.19912905779889153</v>
      </c>
      <c r="CD16" s="25" t="str">
        <f t="shared" si="53"/>
        <v>No</v>
      </c>
      <c r="CE16" s="42">
        <v>0.11940000000000001</v>
      </c>
      <c r="CF16" s="30">
        <f t="shared" si="54"/>
        <v>6.045716727195044E-2</v>
      </c>
      <c r="CG16" s="31" t="str">
        <f t="shared" si="55"/>
        <v>No</v>
      </c>
      <c r="CH16" s="45">
        <v>6.9099999999999995E-2</v>
      </c>
      <c r="CI16" s="24">
        <f t="shared" si="56"/>
        <v>0.11987891019172552</v>
      </c>
      <c r="CJ16" s="25" t="str">
        <f t="shared" si="57"/>
        <v>No</v>
      </c>
      <c r="CK16" s="42">
        <v>0.20799999999999999</v>
      </c>
      <c r="CL16" s="30">
        <f t="shared" si="58"/>
        <v>0.14663376806485723</v>
      </c>
      <c r="CM16" s="31" t="str">
        <f t="shared" si="59"/>
        <v>No</v>
      </c>
      <c r="CN16" s="45">
        <v>2.9000000000000001E-2</v>
      </c>
      <c r="CO16" s="24">
        <f t="shared" si="60"/>
        <v>0.1394901394901395</v>
      </c>
      <c r="CP16" s="25" t="str">
        <f t="shared" si="61"/>
        <v>Yes</v>
      </c>
      <c r="CQ16" s="42">
        <v>0.3931</v>
      </c>
      <c r="CR16" s="30">
        <f t="shared" si="62"/>
        <v>0.70142977291841879</v>
      </c>
      <c r="CS16" s="31" t="str">
        <f t="shared" si="63"/>
        <v>Yes</v>
      </c>
      <c r="CT16" s="45">
        <v>0.12609999999999999</v>
      </c>
      <c r="CU16" s="24">
        <f t="shared" si="64"/>
        <v>0.2349105812220566</v>
      </c>
      <c r="CV16" s="25" t="str">
        <f t="shared" si="65"/>
        <v>No</v>
      </c>
      <c r="CW16" s="34">
        <f t="shared" si="66"/>
        <v>15.061250000000001</v>
      </c>
      <c r="CX16" s="35">
        <f t="shared" si="67"/>
        <v>0.63032907184411091</v>
      </c>
      <c r="CY16" s="34" t="str">
        <f t="shared" si="68"/>
        <v>No</v>
      </c>
      <c r="CZ16" s="42">
        <v>2.5</v>
      </c>
      <c r="DA16" s="30">
        <f t="shared" si="69"/>
        <v>1</v>
      </c>
      <c r="DB16" s="31" t="str">
        <f t="shared" si="70"/>
        <v>Yes</v>
      </c>
      <c r="DC16" s="45">
        <v>2.5</v>
      </c>
      <c r="DD16" s="24">
        <f t="shared" si="71"/>
        <v>1</v>
      </c>
      <c r="DE16" s="25" t="str">
        <f t="shared" si="72"/>
        <v>Yes</v>
      </c>
      <c r="DF16" s="42">
        <v>2.5</v>
      </c>
      <c r="DG16" s="30">
        <f t="shared" si="73"/>
        <v>1</v>
      </c>
      <c r="DH16" s="31" t="str">
        <f t="shared" si="74"/>
        <v>Yes</v>
      </c>
      <c r="DI16" s="45">
        <v>2.5</v>
      </c>
      <c r="DJ16" s="24">
        <f t="shared" si="75"/>
        <v>1</v>
      </c>
      <c r="DK16" s="25" t="str">
        <f t="shared" si="76"/>
        <v>Yes</v>
      </c>
      <c r="DL16" s="42">
        <v>2.2000000000000001E-3</v>
      </c>
      <c r="DM16" s="30">
        <f t="shared" si="77"/>
        <v>2.4719101123595509E-2</v>
      </c>
      <c r="DN16" s="31" t="str">
        <f t="shared" si="78"/>
        <v>No</v>
      </c>
      <c r="DO16" s="45">
        <v>2.5</v>
      </c>
      <c r="DP16" s="24">
        <f t="shared" si="79"/>
        <v>1</v>
      </c>
      <c r="DQ16" s="25" t="str">
        <f t="shared" si="80"/>
        <v>Yes</v>
      </c>
      <c r="DR16" s="42">
        <v>0.86860000000000004</v>
      </c>
      <c r="DS16" s="30">
        <f t="shared" si="81"/>
        <v>0.53393164494713552</v>
      </c>
      <c r="DT16" s="31" t="str">
        <f t="shared" si="82"/>
        <v>No</v>
      </c>
      <c r="DU16" s="45">
        <v>1.0007999999999999</v>
      </c>
      <c r="DV16" s="24">
        <f t="shared" si="83"/>
        <v>0.72854335007643589</v>
      </c>
      <c r="DW16" s="25" t="str">
        <f t="shared" si="84"/>
        <v>No</v>
      </c>
      <c r="DX16" s="42">
        <v>0.13170000000000001</v>
      </c>
      <c r="DY16" s="30">
        <f t="shared" si="85"/>
        <v>0.3228732532483452</v>
      </c>
      <c r="DZ16" s="31" t="str">
        <f t="shared" si="86"/>
        <v>No</v>
      </c>
      <c r="EA16" s="45">
        <v>1.5766</v>
      </c>
      <c r="EB16" s="24">
        <f t="shared" si="87"/>
        <v>0.7959410339256866</v>
      </c>
      <c r="EC16" s="25" t="str">
        <f t="shared" si="88"/>
        <v>No</v>
      </c>
      <c r="ED16" s="37">
        <f t="shared" si="89"/>
        <v>40.199750000000002</v>
      </c>
      <c r="EE16" s="38">
        <f t="shared" si="90"/>
        <v>0.97324574162060828</v>
      </c>
      <c r="EF16" s="37" t="str">
        <f t="shared" si="91"/>
        <v>No</v>
      </c>
    </row>
    <row r="17" spans="1:136" s="7" customFormat="1" ht="12" x14ac:dyDescent="0.2">
      <c r="A17" s="18">
        <v>15</v>
      </c>
      <c r="B17" s="19" t="s">
        <v>53</v>
      </c>
      <c r="C17" s="19" t="s">
        <v>69</v>
      </c>
      <c r="D17" s="18">
        <v>2</v>
      </c>
      <c r="E17" s="42">
        <v>2.98E-2</v>
      </c>
      <c r="F17" s="21">
        <f t="shared" si="0"/>
        <v>0.13303571428571428</v>
      </c>
      <c r="G17" s="22" t="str">
        <f t="shared" si="1"/>
        <v>No</v>
      </c>
      <c r="H17" s="43">
        <v>2.8E-3</v>
      </c>
      <c r="I17" s="24">
        <f t="shared" si="2"/>
        <v>2.2380305331308448E-3</v>
      </c>
      <c r="J17" s="25" t="str">
        <f t="shared" si="3"/>
        <v>No</v>
      </c>
      <c r="K17" s="44">
        <v>0</v>
      </c>
      <c r="L17" s="21">
        <f t="shared" si="4"/>
        <v>0</v>
      </c>
      <c r="M17" s="22" t="str">
        <f t="shared" si="5"/>
        <v>No</v>
      </c>
      <c r="N17" s="45">
        <v>0.249</v>
      </c>
      <c r="O17" s="24">
        <f t="shared" si="6"/>
        <v>0.70919965821703213</v>
      </c>
      <c r="P17" s="25" t="str">
        <f t="shared" si="7"/>
        <v>Yes</v>
      </c>
      <c r="Q17" s="42">
        <v>8.0199999999999994E-2</v>
      </c>
      <c r="R17" s="21">
        <f t="shared" si="8"/>
        <v>0.31230529595015577</v>
      </c>
      <c r="S17" s="22" t="str">
        <f t="shared" si="9"/>
        <v>No</v>
      </c>
      <c r="T17" s="45">
        <v>1.7567999999999999</v>
      </c>
      <c r="U17" s="24">
        <f t="shared" si="10"/>
        <v>0.88139674894641773</v>
      </c>
      <c r="V17" s="25" t="str">
        <f t="shared" si="11"/>
        <v>Yes</v>
      </c>
      <c r="W17" s="42">
        <v>2.294</v>
      </c>
      <c r="X17" s="21">
        <f t="shared" si="12"/>
        <v>0.92420083952211807</v>
      </c>
      <c r="Y17" s="22" t="str">
        <f t="shared" si="13"/>
        <v>No</v>
      </c>
      <c r="Z17" s="45">
        <v>0.32829999999999998</v>
      </c>
      <c r="AA17" s="24">
        <f t="shared" si="14"/>
        <v>0.27369737390579407</v>
      </c>
      <c r="AB17" s="25" t="str">
        <f t="shared" si="15"/>
        <v>No</v>
      </c>
      <c r="AC17" s="42">
        <v>9.4999999999999998E-3</v>
      </c>
      <c r="AD17" s="21">
        <f t="shared" si="16"/>
        <v>2.4265644955300127E-2</v>
      </c>
      <c r="AE17" s="22" t="str">
        <f t="shared" si="17"/>
        <v>No</v>
      </c>
      <c r="AF17" s="45">
        <v>0</v>
      </c>
      <c r="AG17" s="24">
        <f t="shared" si="18"/>
        <v>0</v>
      </c>
      <c r="AH17" s="25" t="str">
        <f t="shared" si="19"/>
        <v>No</v>
      </c>
      <c r="AI17" s="28">
        <f t="shared" si="20"/>
        <v>11.876000000000001</v>
      </c>
      <c r="AJ17" s="29">
        <f t="shared" si="21"/>
        <v>0.63937672176308546</v>
      </c>
      <c r="AK17" s="28" t="str">
        <f t="shared" si="22"/>
        <v>No</v>
      </c>
      <c r="AL17" s="42">
        <v>2.4062999999999999</v>
      </c>
      <c r="AM17" s="30">
        <f t="shared" si="23"/>
        <v>1</v>
      </c>
      <c r="AN17" s="31" t="str">
        <f t="shared" si="24"/>
        <v>Yes</v>
      </c>
      <c r="AO17" s="45">
        <v>2.5</v>
      </c>
      <c r="AP17" s="24">
        <f t="shared" si="25"/>
        <v>1</v>
      </c>
      <c r="AQ17" s="25" t="str">
        <f t="shared" si="26"/>
        <v>Yes</v>
      </c>
      <c r="AR17" s="42">
        <v>2.1587999999999998</v>
      </c>
      <c r="AS17" s="30">
        <f t="shared" si="27"/>
        <v>0.86379641485275283</v>
      </c>
      <c r="AT17" s="31" t="str">
        <f t="shared" si="28"/>
        <v>No</v>
      </c>
      <c r="AU17" s="45">
        <v>0.74850000000000005</v>
      </c>
      <c r="AV17" s="24">
        <f t="shared" si="29"/>
        <v>0.59906152241918664</v>
      </c>
      <c r="AW17" s="25" t="str">
        <f t="shared" si="30"/>
        <v>No</v>
      </c>
      <c r="AX17" s="42">
        <v>0.33119999999999999</v>
      </c>
      <c r="AY17" s="30">
        <f t="shared" si="31"/>
        <v>0.55570469798657718</v>
      </c>
      <c r="AZ17" s="31" t="str">
        <f t="shared" si="32"/>
        <v>Yes</v>
      </c>
      <c r="BA17" s="45">
        <v>0.1575</v>
      </c>
      <c r="BB17" s="24">
        <f t="shared" si="33"/>
        <v>0.24009146341463414</v>
      </c>
      <c r="BC17" s="25" t="str">
        <f t="shared" si="34"/>
        <v>No</v>
      </c>
      <c r="BD17" s="42">
        <v>0.1575</v>
      </c>
      <c r="BE17" s="30">
        <f t="shared" si="35"/>
        <v>0.24009146341463414</v>
      </c>
      <c r="BF17" s="31" t="str">
        <f t="shared" si="36"/>
        <v>No</v>
      </c>
      <c r="BG17" s="45">
        <v>2.2263000000000002</v>
      </c>
      <c r="BH17" s="24">
        <f t="shared" si="37"/>
        <v>0.88013876843018213</v>
      </c>
      <c r="BI17" s="25" t="str">
        <f t="shared" si="38"/>
        <v>No</v>
      </c>
      <c r="BJ17" s="42">
        <v>8.9700000000000002E-2</v>
      </c>
      <c r="BK17" s="30">
        <f t="shared" si="39"/>
        <v>3.5880000000000002E-2</v>
      </c>
      <c r="BL17" s="31" t="str">
        <f t="shared" si="40"/>
        <v>No</v>
      </c>
      <c r="BM17" s="45">
        <v>0.86719999999999997</v>
      </c>
      <c r="BN17" s="24">
        <f t="shared" si="41"/>
        <v>0.79179345320424155</v>
      </c>
      <c r="BO17" s="25" t="str">
        <f t="shared" si="42"/>
        <v>Yes</v>
      </c>
      <c r="BP17" s="32">
        <f t="shared" si="43"/>
        <v>29.107500000000002</v>
      </c>
      <c r="BQ17" s="33">
        <f t="shared" si="44"/>
        <v>0.9175674310536418</v>
      </c>
      <c r="BR17" s="32" t="str">
        <f t="shared" si="45"/>
        <v>Yes</v>
      </c>
      <c r="BS17" s="42">
        <v>1.9E-3</v>
      </c>
      <c r="BT17" s="30">
        <f t="shared" si="46"/>
        <v>3.016351801873313E-3</v>
      </c>
      <c r="BU17" s="31" t="str">
        <f t="shared" si="47"/>
        <v>No</v>
      </c>
      <c r="BV17" s="45">
        <v>2.3717999999999999</v>
      </c>
      <c r="BW17" s="24">
        <f t="shared" si="48"/>
        <v>0.83009786619605308</v>
      </c>
      <c r="BX17" s="25" t="str">
        <f t="shared" si="49"/>
        <v>No</v>
      </c>
      <c r="BY17" s="42">
        <v>2.5</v>
      </c>
      <c r="BZ17" s="30">
        <f t="shared" si="50"/>
        <v>1</v>
      </c>
      <c r="CA17" s="31" t="str">
        <f t="shared" si="51"/>
        <v>Yes</v>
      </c>
      <c r="CB17" s="45">
        <v>0.17</v>
      </c>
      <c r="CC17" s="24">
        <f t="shared" si="52"/>
        <v>0.33650039588281871</v>
      </c>
      <c r="CD17" s="25" t="str">
        <f t="shared" si="53"/>
        <v>No</v>
      </c>
      <c r="CE17" s="42">
        <v>0.19059999999999999</v>
      </c>
      <c r="CF17" s="30">
        <f t="shared" si="54"/>
        <v>9.848323007904293E-2</v>
      </c>
      <c r="CG17" s="31" t="str">
        <f t="shared" si="55"/>
        <v>No</v>
      </c>
      <c r="CH17" s="45">
        <v>0.23119999999999999</v>
      </c>
      <c r="CI17" s="24">
        <f t="shared" si="56"/>
        <v>0.4470232088799192</v>
      </c>
      <c r="CJ17" s="25" t="str">
        <f t="shared" si="57"/>
        <v>Yes</v>
      </c>
      <c r="CK17" s="42">
        <v>0.34860000000000002</v>
      </c>
      <c r="CL17" s="30">
        <f t="shared" si="58"/>
        <v>0.24575255551639055</v>
      </c>
      <c r="CM17" s="31" t="str">
        <f t="shared" si="59"/>
        <v>No</v>
      </c>
      <c r="CN17" s="45">
        <v>3.8999999999999998E-3</v>
      </c>
      <c r="CO17" s="24">
        <f t="shared" si="60"/>
        <v>1.8759018759018756E-2</v>
      </c>
      <c r="CP17" s="25" t="str">
        <f t="shared" si="61"/>
        <v>No</v>
      </c>
      <c r="CQ17" s="42">
        <v>0.4032</v>
      </c>
      <c r="CR17" s="30">
        <f t="shared" si="62"/>
        <v>0.72266610597140457</v>
      </c>
      <c r="CS17" s="31" t="str">
        <f t="shared" si="63"/>
        <v>Yes</v>
      </c>
      <c r="CT17" s="45">
        <v>0.26500000000000001</v>
      </c>
      <c r="CU17" s="24">
        <f t="shared" si="64"/>
        <v>0.49366616989567808</v>
      </c>
      <c r="CV17" s="25" t="str">
        <f t="shared" si="65"/>
        <v>Yes</v>
      </c>
      <c r="CW17" s="34">
        <f t="shared" si="66"/>
        <v>16.215499999999999</v>
      </c>
      <c r="CX17" s="35">
        <f t="shared" si="67"/>
        <v>0.71196930313157569</v>
      </c>
      <c r="CY17" s="34" t="str">
        <f t="shared" si="68"/>
        <v>Yes</v>
      </c>
      <c r="CZ17" s="42">
        <v>2.5</v>
      </c>
      <c r="DA17" s="30">
        <f t="shared" si="69"/>
        <v>1</v>
      </c>
      <c r="DB17" s="31" t="str">
        <f t="shared" si="70"/>
        <v>Yes</v>
      </c>
      <c r="DC17" s="45">
        <v>2.5</v>
      </c>
      <c r="DD17" s="24">
        <f t="shared" si="71"/>
        <v>1</v>
      </c>
      <c r="DE17" s="25" t="str">
        <f t="shared" si="72"/>
        <v>Yes</v>
      </c>
      <c r="DF17" s="42">
        <v>2.5</v>
      </c>
      <c r="DG17" s="30">
        <f t="shared" si="73"/>
        <v>1</v>
      </c>
      <c r="DH17" s="31" t="str">
        <f t="shared" si="74"/>
        <v>Yes</v>
      </c>
      <c r="DI17" s="45">
        <v>2.5</v>
      </c>
      <c r="DJ17" s="24">
        <f t="shared" si="75"/>
        <v>1</v>
      </c>
      <c r="DK17" s="25" t="str">
        <f t="shared" si="76"/>
        <v>Yes</v>
      </c>
      <c r="DL17" s="42">
        <v>2E-3</v>
      </c>
      <c r="DM17" s="30">
        <f t="shared" si="77"/>
        <v>2.2471910112359553E-2</v>
      </c>
      <c r="DN17" s="31" t="str">
        <f t="shared" si="78"/>
        <v>No</v>
      </c>
      <c r="DO17" s="45">
        <v>1.25</v>
      </c>
      <c r="DP17" s="24">
        <f t="shared" si="79"/>
        <v>0.5</v>
      </c>
      <c r="DQ17" s="25" t="str">
        <f t="shared" si="80"/>
        <v>Yes</v>
      </c>
      <c r="DR17" s="42">
        <v>0.88570000000000004</v>
      </c>
      <c r="DS17" s="30">
        <f t="shared" si="81"/>
        <v>0.54444307843619377</v>
      </c>
      <c r="DT17" s="31" t="str">
        <f t="shared" si="82"/>
        <v>No</v>
      </c>
      <c r="DU17" s="45">
        <v>1.0111000000000001</v>
      </c>
      <c r="DV17" s="24">
        <f t="shared" si="83"/>
        <v>0.73604134818373745</v>
      </c>
      <c r="DW17" s="25" t="str">
        <f t="shared" si="84"/>
        <v>No</v>
      </c>
      <c r="DX17" s="42">
        <v>0.31119999999999998</v>
      </c>
      <c r="DY17" s="30">
        <f t="shared" si="85"/>
        <v>0.76293209119882321</v>
      </c>
      <c r="DZ17" s="31" t="str">
        <f t="shared" si="86"/>
        <v>Yes</v>
      </c>
      <c r="EA17" s="45">
        <v>1.155</v>
      </c>
      <c r="EB17" s="24">
        <f t="shared" si="87"/>
        <v>0.58309773828756062</v>
      </c>
      <c r="EC17" s="25" t="str">
        <f t="shared" si="88"/>
        <v>No</v>
      </c>
      <c r="ED17" s="37">
        <f t="shared" si="89"/>
        <v>36.537500000000001</v>
      </c>
      <c r="EE17" s="38">
        <f t="shared" si="90"/>
        <v>0.85487572319725913</v>
      </c>
      <c r="EF17" s="37" t="str">
        <f t="shared" si="91"/>
        <v>No</v>
      </c>
    </row>
    <row r="18" spans="1:136" s="7" customFormat="1" ht="12" x14ac:dyDescent="0.2">
      <c r="A18" s="18">
        <v>16</v>
      </c>
      <c r="B18" s="19" t="s">
        <v>53</v>
      </c>
      <c r="C18" s="19" t="s">
        <v>70</v>
      </c>
      <c r="D18" s="18">
        <v>2</v>
      </c>
      <c r="E18" s="42">
        <v>1E-3</v>
      </c>
      <c r="F18" s="21">
        <f t="shared" si="0"/>
        <v>4.464285714285714E-3</v>
      </c>
      <c r="G18" s="22" t="str">
        <f t="shared" si="1"/>
        <v>No</v>
      </c>
      <c r="H18" s="43">
        <v>1.6000000000000001E-3</v>
      </c>
      <c r="I18" s="24">
        <f t="shared" si="2"/>
        <v>1.2788745903604827E-3</v>
      </c>
      <c r="J18" s="25" t="str">
        <f t="shared" si="3"/>
        <v>No</v>
      </c>
      <c r="K18" s="44">
        <v>1.72E-2</v>
      </c>
      <c r="L18" s="21">
        <f t="shared" si="4"/>
        <v>1.3857557202707057E-2</v>
      </c>
      <c r="M18" s="22" t="str">
        <f t="shared" si="5"/>
        <v>No</v>
      </c>
      <c r="N18" s="45">
        <v>0.1978</v>
      </c>
      <c r="O18" s="24">
        <f t="shared" si="6"/>
        <v>0.563372258615779</v>
      </c>
      <c r="P18" s="25" t="str">
        <f t="shared" si="7"/>
        <v>No</v>
      </c>
      <c r="Q18" s="42">
        <v>3.09E-2</v>
      </c>
      <c r="R18" s="21">
        <f t="shared" si="8"/>
        <v>0.12032710280373833</v>
      </c>
      <c r="S18" s="22" t="str">
        <f t="shared" si="9"/>
        <v>No</v>
      </c>
      <c r="T18" s="45">
        <v>1.7567999999999999</v>
      </c>
      <c r="U18" s="24">
        <f t="shared" si="10"/>
        <v>0.88139674894641773</v>
      </c>
      <c r="V18" s="25" t="str">
        <f t="shared" si="11"/>
        <v>Yes</v>
      </c>
      <c r="W18" s="42">
        <v>2.242</v>
      </c>
      <c r="X18" s="21">
        <f t="shared" si="12"/>
        <v>0.88222473361317388</v>
      </c>
      <c r="Y18" s="22" t="str">
        <f t="shared" si="13"/>
        <v>No</v>
      </c>
      <c r="Z18" s="45">
        <v>0.40400000000000003</v>
      </c>
      <c r="AA18" s="24">
        <f t="shared" si="14"/>
        <v>0.33680700291788246</v>
      </c>
      <c r="AB18" s="25" t="str">
        <f t="shared" si="15"/>
        <v>No</v>
      </c>
      <c r="AC18" s="42">
        <v>8.9999999999999998E-4</v>
      </c>
      <c r="AD18" s="21">
        <f t="shared" si="16"/>
        <v>2.2988505747126436E-3</v>
      </c>
      <c r="AE18" s="22" t="str">
        <f t="shared" si="17"/>
        <v>No</v>
      </c>
      <c r="AF18" s="45">
        <v>3.0000000000000001E-3</v>
      </c>
      <c r="AG18" s="24">
        <f t="shared" si="18"/>
        <v>2.3291925465838512E-2</v>
      </c>
      <c r="AH18" s="25" t="str">
        <f t="shared" si="19"/>
        <v>No</v>
      </c>
      <c r="AI18" s="28">
        <f t="shared" si="20"/>
        <v>11.638</v>
      </c>
      <c r="AJ18" s="29">
        <f t="shared" si="21"/>
        <v>0.61888774104683186</v>
      </c>
      <c r="AK18" s="28" t="str">
        <f t="shared" si="22"/>
        <v>No</v>
      </c>
      <c r="AL18" s="42">
        <v>2.3125</v>
      </c>
      <c r="AM18" s="30">
        <f t="shared" si="23"/>
        <v>0.91887918360287135</v>
      </c>
      <c r="AN18" s="31" t="str">
        <f t="shared" si="24"/>
        <v>Yes</v>
      </c>
      <c r="AO18" s="45">
        <v>1.875</v>
      </c>
      <c r="AP18" s="24">
        <f t="shared" si="25"/>
        <v>0.75</v>
      </c>
      <c r="AQ18" s="25" t="str">
        <f t="shared" si="26"/>
        <v>Yes</v>
      </c>
      <c r="AR18" s="42">
        <v>2.0455999999999999</v>
      </c>
      <c r="AS18" s="30">
        <f t="shared" si="27"/>
        <v>0.81850192061459659</v>
      </c>
      <c r="AT18" s="31" t="str">
        <f t="shared" si="28"/>
        <v>No</v>
      </c>
      <c r="AU18" s="45">
        <v>0.66810000000000003</v>
      </c>
      <c r="AV18" s="24">
        <f t="shared" si="29"/>
        <v>0.51522419186652768</v>
      </c>
      <c r="AW18" s="25" t="str">
        <f t="shared" si="30"/>
        <v>No</v>
      </c>
      <c r="AX18" s="42">
        <v>0.31669999999999998</v>
      </c>
      <c r="AY18" s="30">
        <f t="shared" si="31"/>
        <v>0.53137583892617446</v>
      </c>
      <c r="AZ18" s="31" t="str">
        <f t="shared" si="32"/>
        <v>Yes</v>
      </c>
      <c r="BA18" s="45">
        <v>7.7799999999999994E-2</v>
      </c>
      <c r="BB18" s="24">
        <f t="shared" si="33"/>
        <v>0.11859756097560974</v>
      </c>
      <c r="BC18" s="25" t="str">
        <f t="shared" si="34"/>
        <v>No</v>
      </c>
      <c r="BD18" s="42">
        <v>7.7799999999999994E-2</v>
      </c>
      <c r="BE18" s="30">
        <f t="shared" si="35"/>
        <v>0.11859756097560974</v>
      </c>
      <c r="BF18" s="31" t="str">
        <f t="shared" si="36"/>
        <v>No</v>
      </c>
      <c r="BG18" s="45">
        <v>1.2748999999999999</v>
      </c>
      <c r="BH18" s="24">
        <f t="shared" si="37"/>
        <v>0.3300375831165076</v>
      </c>
      <c r="BI18" s="25" t="str">
        <f t="shared" si="38"/>
        <v>No</v>
      </c>
      <c r="BJ18" s="42">
        <v>0.1343</v>
      </c>
      <c r="BK18" s="30">
        <f t="shared" si="39"/>
        <v>5.3720000000000004E-2</v>
      </c>
      <c r="BL18" s="31" t="str">
        <f t="shared" si="40"/>
        <v>No</v>
      </c>
      <c r="BM18" s="45">
        <v>0.86209999999999998</v>
      </c>
      <c r="BN18" s="24">
        <f t="shared" si="41"/>
        <v>0.7870908252650991</v>
      </c>
      <c r="BO18" s="25" t="str">
        <f t="shared" si="42"/>
        <v>Yes</v>
      </c>
      <c r="BP18" s="32">
        <f t="shared" si="43"/>
        <v>24.112000000000002</v>
      </c>
      <c r="BQ18" s="33">
        <f t="shared" si="44"/>
        <v>0.5138498838266492</v>
      </c>
      <c r="BR18" s="32" t="str">
        <f t="shared" si="45"/>
        <v>No</v>
      </c>
      <c r="BS18" s="42">
        <v>4.3E-3</v>
      </c>
      <c r="BT18" s="30">
        <f t="shared" si="46"/>
        <v>6.8264803937132879E-3</v>
      </c>
      <c r="BU18" s="31" t="str">
        <f t="shared" si="47"/>
        <v>No</v>
      </c>
      <c r="BV18" s="45">
        <v>2.4117999999999999</v>
      </c>
      <c r="BW18" s="24">
        <f t="shared" si="48"/>
        <v>0.89427242098507931</v>
      </c>
      <c r="BX18" s="25" t="str">
        <f t="shared" si="49"/>
        <v>No</v>
      </c>
      <c r="BY18" s="42">
        <v>2.2726999999999999</v>
      </c>
      <c r="BZ18" s="30">
        <f t="shared" si="50"/>
        <v>0.90908</v>
      </c>
      <c r="CA18" s="31" t="str">
        <f t="shared" si="51"/>
        <v>Yes</v>
      </c>
      <c r="CB18" s="45">
        <v>0.2329</v>
      </c>
      <c r="CC18" s="24">
        <f t="shared" si="52"/>
        <v>0.46100554235946162</v>
      </c>
      <c r="CD18" s="25" t="str">
        <f t="shared" si="53"/>
        <v>Yes</v>
      </c>
      <c r="CE18" s="42">
        <v>1.8786</v>
      </c>
      <c r="CF18" s="30">
        <f t="shared" si="54"/>
        <v>1</v>
      </c>
      <c r="CG18" s="31" t="str">
        <f t="shared" si="55"/>
        <v>Yes</v>
      </c>
      <c r="CH18" s="45">
        <v>0.25240000000000001</v>
      </c>
      <c r="CI18" s="24">
        <f t="shared" si="56"/>
        <v>0.48980827447023217</v>
      </c>
      <c r="CJ18" s="25" t="str">
        <f t="shared" si="57"/>
        <v>Yes</v>
      </c>
      <c r="CK18" s="42">
        <v>0.12759999999999999</v>
      </c>
      <c r="CL18" s="30">
        <f t="shared" si="58"/>
        <v>8.9954176947479716E-2</v>
      </c>
      <c r="CM18" s="31" t="str">
        <f t="shared" si="59"/>
        <v>No</v>
      </c>
      <c r="CN18" s="45">
        <v>1.52E-2</v>
      </c>
      <c r="CO18" s="24">
        <f t="shared" si="60"/>
        <v>7.3112073112073114E-2</v>
      </c>
      <c r="CP18" s="25" t="str">
        <f t="shared" si="61"/>
        <v>No</v>
      </c>
      <c r="CQ18" s="42">
        <v>0.43940000000000001</v>
      </c>
      <c r="CR18" s="30">
        <f t="shared" si="62"/>
        <v>0.79878048780487809</v>
      </c>
      <c r="CS18" s="31" t="str">
        <f t="shared" si="63"/>
        <v>Yes</v>
      </c>
      <c r="CT18" s="45">
        <v>0.48020000000000002</v>
      </c>
      <c r="CU18" s="24">
        <f t="shared" si="64"/>
        <v>0.89456035767511166</v>
      </c>
      <c r="CV18" s="25" t="str">
        <f t="shared" si="65"/>
        <v>Yes</v>
      </c>
      <c r="CW18" s="34">
        <f t="shared" si="66"/>
        <v>20.287750000000003</v>
      </c>
      <c r="CX18" s="35">
        <f t="shared" si="67"/>
        <v>1.0000000000000002</v>
      </c>
      <c r="CY18" s="34" t="str">
        <f t="shared" si="68"/>
        <v>Yes</v>
      </c>
      <c r="CZ18" s="42">
        <v>2.5</v>
      </c>
      <c r="DA18" s="30">
        <f t="shared" si="69"/>
        <v>1</v>
      </c>
      <c r="DB18" s="31" t="str">
        <f t="shared" si="70"/>
        <v>Yes</v>
      </c>
      <c r="DC18" s="45">
        <v>2.5</v>
      </c>
      <c r="DD18" s="24">
        <f t="shared" si="71"/>
        <v>1</v>
      </c>
      <c r="DE18" s="25" t="str">
        <f t="shared" si="72"/>
        <v>Yes</v>
      </c>
      <c r="DF18" s="42">
        <v>2.5</v>
      </c>
      <c r="DG18" s="30">
        <f t="shared" si="73"/>
        <v>1</v>
      </c>
      <c r="DH18" s="31" t="str">
        <f t="shared" si="74"/>
        <v>Yes</v>
      </c>
      <c r="DI18" s="45">
        <v>2.5</v>
      </c>
      <c r="DJ18" s="24">
        <f t="shared" si="75"/>
        <v>1</v>
      </c>
      <c r="DK18" s="25" t="str">
        <f t="shared" si="76"/>
        <v>Yes</v>
      </c>
      <c r="DL18" s="42">
        <v>0</v>
      </c>
      <c r="DM18" s="30">
        <f t="shared" si="77"/>
        <v>0</v>
      </c>
      <c r="DN18" s="31" t="str">
        <f t="shared" si="78"/>
        <v>No</v>
      </c>
      <c r="DO18" s="45">
        <v>2.5</v>
      </c>
      <c r="DP18" s="24">
        <f t="shared" si="79"/>
        <v>1</v>
      </c>
      <c r="DQ18" s="25" t="str">
        <f t="shared" si="80"/>
        <v>Yes</v>
      </c>
      <c r="DR18" s="42">
        <v>0.87829999999999997</v>
      </c>
      <c r="DS18" s="30">
        <f t="shared" si="81"/>
        <v>0.53989427096139653</v>
      </c>
      <c r="DT18" s="31" t="str">
        <f t="shared" si="82"/>
        <v>No</v>
      </c>
      <c r="DU18" s="45">
        <v>0.97260000000000002</v>
      </c>
      <c r="DV18" s="24">
        <f t="shared" si="83"/>
        <v>0.70801485040401835</v>
      </c>
      <c r="DW18" s="25" t="str">
        <f t="shared" si="84"/>
        <v>No</v>
      </c>
      <c r="DX18" s="42">
        <v>0.21440000000000001</v>
      </c>
      <c r="DY18" s="30">
        <f t="shared" si="85"/>
        <v>0.52561902427065466</v>
      </c>
      <c r="DZ18" s="31" t="str">
        <f t="shared" si="86"/>
        <v>Yes</v>
      </c>
      <c r="EA18" s="45">
        <v>1</v>
      </c>
      <c r="EB18" s="24">
        <f t="shared" si="87"/>
        <v>0.50484652665589669</v>
      </c>
      <c r="EC18" s="25" t="str">
        <f t="shared" si="88"/>
        <v>No</v>
      </c>
      <c r="ED18" s="37">
        <f t="shared" si="89"/>
        <v>38.913249999999998</v>
      </c>
      <c r="EE18" s="38">
        <f t="shared" si="90"/>
        <v>0.93166391932512349</v>
      </c>
      <c r="EF18" s="37" t="str">
        <f t="shared" si="91"/>
        <v>No</v>
      </c>
    </row>
    <row r="19" spans="1:136" s="7" customFormat="1" ht="12" x14ac:dyDescent="0.2">
      <c r="A19" s="18">
        <v>17</v>
      </c>
      <c r="B19" s="19" t="s">
        <v>61</v>
      </c>
      <c r="C19" s="19" t="s">
        <v>71</v>
      </c>
      <c r="D19" s="18">
        <v>2</v>
      </c>
      <c r="E19" s="22">
        <v>1.0999999999999999E-2</v>
      </c>
      <c r="F19" s="21">
        <f t="shared" si="0"/>
        <v>4.9107142857142856E-2</v>
      </c>
      <c r="G19" s="22" t="str">
        <f t="shared" si="1"/>
        <v>No</v>
      </c>
      <c r="H19" s="39">
        <v>7.1000000000000004E-3</v>
      </c>
      <c r="I19" s="24">
        <f t="shared" si="2"/>
        <v>5.6750059947246424E-3</v>
      </c>
      <c r="J19" s="25" t="str">
        <f t="shared" si="3"/>
        <v>No</v>
      </c>
      <c r="K19" s="40">
        <v>0</v>
      </c>
      <c r="L19" s="21">
        <f t="shared" si="4"/>
        <v>0</v>
      </c>
      <c r="M19" s="22" t="str">
        <f t="shared" si="5"/>
        <v>No</v>
      </c>
      <c r="N19" s="41">
        <v>0.2397</v>
      </c>
      <c r="O19" s="24">
        <f t="shared" si="6"/>
        <v>0.68271147821133571</v>
      </c>
      <c r="P19" s="25" t="str">
        <f t="shared" si="7"/>
        <v>No</v>
      </c>
      <c r="Q19" s="22">
        <v>5.7700000000000001E-2</v>
      </c>
      <c r="R19" s="21">
        <f t="shared" si="8"/>
        <v>0.22468847352024926</v>
      </c>
      <c r="S19" s="22" t="str">
        <f t="shared" si="9"/>
        <v>No</v>
      </c>
      <c r="T19" s="41">
        <v>1.6554</v>
      </c>
      <c r="U19" s="24">
        <f t="shared" si="10"/>
        <v>0.83052378085490663</v>
      </c>
      <c r="V19" s="25" t="str">
        <f t="shared" si="11"/>
        <v>Yes</v>
      </c>
      <c r="W19" s="22">
        <v>2.3108</v>
      </c>
      <c r="X19" s="21">
        <f t="shared" si="12"/>
        <v>0.93776235066193081</v>
      </c>
      <c r="Y19" s="22" t="str">
        <f t="shared" si="13"/>
        <v>No</v>
      </c>
      <c r="Z19" s="41">
        <v>0.1263</v>
      </c>
      <c r="AA19" s="24">
        <f t="shared" si="14"/>
        <v>0.10529387244685286</v>
      </c>
      <c r="AB19" s="25" t="str">
        <f t="shared" si="15"/>
        <v>No</v>
      </c>
      <c r="AC19" s="22">
        <v>3.2000000000000002E-3</v>
      </c>
      <c r="AD19" s="21">
        <f t="shared" si="16"/>
        <v>8.1736909323116228E-3</v>
      </c>
      <c r="AE19" s="22" t="str">
        <f t="shared" si="17"/>
        <v>No</v>
      </c>
      <c r="AF19" s="41">
        <v>8.8999999999999999E-3</v>
      </c>
      <c r="AG19" s="24">
        <f t="shared" si="18"/>
        <v>6.9099378881987583E-2</v>
      </c>
      <c r="AH19" s="25" t="str">
        <f t="shared" si="19"/>
        <v>No</v>
      </c>
      <c r="AI19" s="28">
        <f t="shared" si="20"/>
        <v>11.050249999999998</v>
      </c>
      <c r="AJ19" s="29">
        <f t="shared" si="21"/>
        <v>0.56828942837465546</v>
      </c>
      <c r="AK19" s="28" t="str">
        <f t="shared" si="22"/>
        <v>No</v>
      </c>
      <c r="AL19" s="22">
        <v>2.3125</v>
      </c>
      <c r="AM19" s="30">
        <f t="shared" si="23"/>
        <v>0.91887918360287135</v>
      </c>
      <c r="AN19" s="31" t="str">
        <f t="shared" si="24"/>
        <v>Yes</v>
      </c>
      <c r="AO19" s="41">
        <v>1.875</v>
      </c>
      <c r="AP19" s="24">
        <f t="shared" si="25"/>
        <v>0.75</v>
      </c>
      <c r="AQ19" s="25" t="str">
        <f t="shared" si="26"/>
        <v>Yes</v>
      </c>
      <c r="AR19" s="22">
        <v>2.3832</v>
      </c>
      <c r="AS19" s="30">
        <f t="shared" si="27"/>
        <v>0.95358514724711907</v>
      </c>
      <c r="AT19" s="31" t="str">
        <f t="shared" si="28"/>
        <v>No</v>
      </c>
      <c r="AU19" s="41">
        <v>0.33139999999999997</v>
      </c>
      <c r="AV19" s="24">
        <f t="shared" si="29"/>
        <v>0.16412930135557871</v>
      </c>
      <c r="AW19" s="25" t="str">
        <f t="shared" si="30"/>
        <v>No</v>
      </c>
      <c r="AX19" s="22">
        <v>0.1187</v>
      </c>
      <c r="AY19" s="30">
        <f t="shared" si="31"/>
        <v>0.19916107382550335</v>
      </c>
      <c r="AZ19" s="31" t="str">
        <f t="shared" si="32"/>
        <v>No</v>
      </c>
      <c r="BA19" s="41">
        <v>0.29530000000000001</v>
      </c>
      <c r="BB19" s="24">
        <f t="shared" si="33"/>
        <v>0.45015243902439023</v>
      </c>
      <c r="BC19" s="25" t="str">
        <f t="shared" si="34"/>
        <v>No</v>
      </c>
      <c r="BD19" s="22">
        <v>0.29530000000000001</v>
      </c>
      <c r="BE19" s="30">
        <f t="shared" si="35"/>
        <v>0.45015243902439023</v>
      </c>
      <c r="BF19" s="31" t="str">
        <f t="shared" si="36"/>
        <v>No</v>
      </c>
      <c r="BG19" s="41">
        <v>2.2970000000000002</v>
      </c>
      <c r="BH19" s="24">
        <f t="shared" si="37"/>
        <v>0.92101763515466895</v>
      </c>
      <c r="BI19" s="25" t="str">
        <f t="shared" si="38"/>
        <v>Yes</v>
      </c>
      <c r="BJ19" s="22">
        <v>0.1656</v>
      </c>
      <c r="BK19" s="30">
        <f t="shared" si="39"/>
        <v>6.6239999999999993E-2</v>
      </c>
      <c r="BL19" s="31" t="str">
        <f t="shared" si="40"/>
        <v>No</v>
      </c>
      <c r="BM19" s="41">
        <v>0.4491</v>
      </c>
      <c r="BN19" s="24">
        <f t="shared" si="41"/>
        <v>0.40627017058552328</v>
      </c>
      <c r="BO19" s="25" t="str">
        <f t="shared" si="42"/>
        <v>No</v>
      </c>
      <c r="BP19" s="32">
        <f t="shared" si="43"/>
        <v>26.307749999999999</v>
      </c>
      <c r="BQ19" s="33">
        <f t="shared" si="44"/>
        <v>0.69130215173249809</v>
      </c>
      <c r="BR19" s="32" t="str">
        <f t="shared" si="45"/>
        <v>No</v>
      </c>
      <c r="BS19" s="22">
        <v>2E-3</v>
      </c>
      <c r="BT19" s="30">
        <f t="shared" si="46"/>
        <v>3.1751071598666455E-3</v>
      </c>
      <c r="BU19" s="31" t="str">
        <f t="shared" si="47"/>
        <v>No</v>
      </c>
      <c r="BV19" s="41">
        <v>2.4390999999999998</v>
      </c>
      <c r="BW19" s="24">
        <f t="shared" si="48"/>
        <v>0.93807155462858949</v>
      </c>
      <c r="BX19" s="25" t="str">
        <f t="shared" si="49"/>
        <v>No</v>
      </c>
      <c r="BY19" s="22">
        <v>2.4782000000000002</v>
      </c>
      <c r="BZ19" s="30">
        <f t="shared" si="50"/>
        <v>0.99128000000000005</v>
      </c>
      <c r="CA19" s="31" t="str">
        <f t="shared" si="51"/>
        <v>Yes</v>
      </c>
      <c r="CB19" s="41">
        <v>0.151</v>
      </c>
      <c r="CC19" s="24">
        <f t="shared" si="52"/>
        <v>0.2988915281076801</v>
      </c>
      <c r="CD19" s="25" t="str">
        <f t="shared" si="53"/>
        <v>No</v>
      </c>
      <c r="CE19" s="22">
        <v>0.1069</v>
      </c>
      <c r="CF19" s="30">
        <f t="shared" si="54"/>
        <v>5.378124332407605E-2</v>
      </c>
      <c r="CG19" s="31" t="str">
        <f t="shared" si="55"/>
        <v>No</v>
      </c>
      <c r="CH19" s="41">
        <v>0.15820000000000001</v>
      </c>
      <c r="CI19" s="24">
        <f t="shared" si="56"/>
        <v>0.29969727547931385</v>
      </c>
      <c r="CJ19" s="25" t="str">
        <f t="shared" si="57"/>
        <v>No</v>
      </c>
      <c r="CK19" s="22">
        <v>0.26269999999999999</v>
      </c>
      <c r="CL19" s="30">
        <f t="shared" si="58"/>
        <v>0.18519562918575957</v>
      </c>
      <c r="CM19" s="31" t="str">
        <f t="shared" si="59"/>
        <v>No</v>
      </c>
      <c r="CN19" s="41">
        <v>4.5999999999999999E-3</v>
      </c>
      <c r="CO19" s="24">
        <f t="shared" si="60"/>
        <v>2.2126022126022125E-2</v>
      </c>
      <c r="CP19" s="25" t="str">
        <f t="shared" si="61"/>
        <v>No</v>
      </c>
      <c r="CQ19" s="22">
        <v>0.3569</v>
      </c>
      <c r="CR19" s="30">
        <f t="shared" si="62"/>
        <v>0.62531539108494527</v>
      </c>
      <c r="CS19" s="31" t="str">
        <f t="shared" si="63"/>
        <v>No</v>
      </c>
      <c r="CT19" s="41">
        <v>5.3199999999999997E-2</v>
      </c>
      <c r="CU19" s="24">
        <f t="shared" si="64"/>
        <v>9.9105812220566303E-2</v>
      </c>
      <c r="CV19" s="25" t="str">
        <f t="shared" si="65"/>
        <v>No</v>
      </c>
      <c r="CW19" s="34">
        <f t="shared" si="66"/>
        <v>15.032</v>
      </c>
      <c r="CX19" s="35">
        <f t="shared" si="67"/>
        <v>0.62826021608049087</v>
      </c>
      <c r="CY19" s="34" t="str">
        <f t="shared" si="68"/>
        <v>No</v>
      </c>
      <c r="CZ19" s="22">
        <v>2.5</v>
      </c>
      <c r="DA19" s="30">
        <f t="shared" si="69"/>
        <v>1</v>
      </c>
      <c r="DB19" s="31" t="str">
        <f t="shared" si="70"/>
        <v>Yes</v>
      </c>
      <c r="DC19" s="41">
        <v>2.5</v>
      </c>
      <c r="DD19" s="24">
        <f t="shared" si="71"/>
        <v>1</v>
      </c>
      <c r="DE19" s="25" t="str">
        <f t="shared" si="72"/>
        <v>Yes</v>
      </c>
      <c r="DF19" s="22">
        <v>2.5</v>
      </c>
      <c r="DG19" s="30">
        <f t="shared" si="73"/>
        <v>1</v>
      </c>
      <c r="DH19" s="31" t="str">
        <f t="shared" si="74"/>
        <v>Yes</v>
      </c>
      <c r="DI19" s="41">
        <v>2.5</v>
      </c>
      <c r="DJ19" s="24">
        <f t="shared" si="75"/>
        <v>1</v>
      </c>
      <c r="DK19" s="25" t="str">
        <f t="shared" si="76"/>
        <v>Yes</v>
      </c>
      <c r="DL19" s="22">
        <v>1.6000000000000001E-3</v>
      </c>
      <c r="DM19" s="30">
        <f t="shared" si="77"/>
        <v>1.7977528089887642E-2</v>
      </c>
      <c r="DN19" s="31" t="str">
        <f t="shared" si="78"/>
        <v>No</v>
      </c>
      <c r="DO19" s="41">
        <v>2.5</v>
      </c>
      <c r="DP19" s="24">
        <f t="shared" si="79"/>
        <v>1</v>
      </c>
      <c r="DQ19" s="25" t="str">
        <f t="shared" si="80"/>
        <v>Yes</v>
      </c>
      <c r="DR19" s="22">
        <v>0.95350000000000001</v>
      </c>
      <c r="DS19" s="30">
        <f t="shared" si="81"/>
        <v>0.58611999016474059</v>
      </c>
      <c r="DT19" s="31" t="str">
        <f t="shared" si="82"/>
        <v>Yes</v>
      </c>
      <c r="DU19" s="41">
        <v>1.0128999999999999</v>
      </c>
      <c r="DV19" s="24">
        <f t="shared" si="83"/>
        <v>0.73735167795006185</v>
      </c>
      <c r="DW19" s="25" t="str">
        <f t="shared" si="84"/>
        <v>No</v>
      </c>
      <c r="DX19" s="22">
        <v>0.11</v>
      </c>
      <c r="DY19" s="30">
        <f t="shared" si="85"/>
        <v>0.26967393969110076</v>
      </c>
      <c r="DZ19" s="31" t="str">
        <f t="shared" si="86"/>
        <v>No</v>
      </c>
      <c r="EA19" s="41">
        <v>1.6417999999999999</v>
      </c>
      <c r="EB19" s="24">
        <f t="shared" si="87"/>
        <v>0.82885702746365109</v>
      </c>
      <c r="EC19" s="25" t="str">
        <f t="shared" si="88"/>
        <v>Yes</v>
      </c>
      <c r="ED19" s="37">
        <f t="shared" si="89"/>
        <v>40.549500000000002</v>
      </c>
      <c r="EE19" s="38">
        <f t="shared" si="90"/>
        <v>0.98455024402857227</v>
      </c>
      <c r="EF19" s="37" t="str">
        <f t="shared" si="91"/>
        <v>Yes</v>
      </c>
    </row>
    <row r="20" spans="1:136" s="7" customFormat="1" ht="12" x14ac:dyDescent="0.2">
      <c r="A20" s="18">
        <v>18</v>
      </c>
      <c r="B20" s="19" t="s">
        <v>55</v>
      </c>
      <c r="C20" s="19" t="s">
        <v>72</v>
      </c>
      <c r="D20" s="18">
        <v>2</v>
      </c>
      <c r="E20" s="22">
        <v>1.46E-2</v>
      </c>
      <c r="F20" s="21">
        <f t="shared" si="0"/>
        <v>6.5178571428571433E-2</v>
      </c>
      <c r="G20" s="22" t="str">
        <f t="shared" si="1"/>
        <v>No</v>
      </c>
      <c r="H20" s="39">
        <v>3.3999999999999998E-3</v>
      </c>
      <c r="I20" s="24">
        <f t="shared" si="2"/>
        <v>2.7176085045160256E-3</v>
      </c>
      <c r="J20" s="25" t="str">
        <f t="shared" si="3"/>
        <v>No</v>
      </c>
      <c r="K20" s="40">
        <v>0</v>
      </c>
      <c r="L20" s="21">
        <f t="shared" si="4"/>
        <v>0</v>
      </c>
      <c r="M20" s="22" t="str">
        <f t="shared" si="5"/>
        <v>No</v>
      </c>
      <c r="N20" s="41">
        <v>0.21790000000000001</v>
      </c>
      <c r="O20" s="24">
        <f t="shared" si="6"/>
        <v>0.62062090572486472</v>
      </c>
      <c r="P20" s="25" t="str">
        <f t="shared" si="7"/>
        <v>No</v>
      </c>
      <c r="Q20" s="22">
        <v>7.7399999999999997E-2</v>
      </c>
      <c r="R20" s="21">
        <f t="shared" si="8"/>
        <v>0.30140186915887851</v>
      </c>
      <c r="S20" s="22" t="str">
        <f t="shared" si="9"/>
        <v>No</v>
      </c>
      <c r="T20" s="41">
        <v>1.9932000000000001</v>
      </c>
      <c r="U20" s="24">
        <f t="shared" si="10"/>
        <v>1</v>
      </c>
      <c r="V20" s="25" t="str">
        <f t="shared" si="11"/>
        <v>Yes</v>
      </c>
      <c r="W20" s="22">
        <v>2.2601</v>
      </c>
      <c r="X20" s="21">
        <f t="shared" si="12"/>
        <v>0.89683564740071031</v>
      </c>
      <c r="Y20" s="22" t="str">
        <f t="shared" si="13"/>
        <v>No</v>
      </c>
      <c r="Z20" s="41">
        <v>0.53029999999999999</v>
      </c>
      <c r="AA20" s="24">
        <f t="shared" si="14"/>
        <v>0.4421008753647353</v>
      </c>
      <c r="AB20" s="25" t="str">
        <f t="shared" si="15"/>
        <v>Yes</v>
      </c>
      <c r="AC20" s="22">
        <v>2.0999999999999999E-3</v>
      </c>
      <c r="AD20" s="21">
        <f t="shared" si="16"/>
        <v>5.3639846743295016E-3</v>
      </c>
      <c r="AE20" s="22" t="str">
        <f t="shared" si="17"/>
        <v>No</v>
      </c>
      <c r="AF20" s="41">
        <v>0</v>
      </c>
      <c r="AG20" s="24">
        <f t="shared" si="18"/>
        <v>0</v>
      </c>
      <c r="AH20" s="25" t="str">
        <f t="shared" si="19"/>
        <v>No</v>
      </c>
      <c r="AI20" s="28">
        <f t="shared" si="20"/>
        <v>12.747499999999999</v>
      </c>
      <c r="AJ20" s="29">
        <f t="shared" si="21"/>
        <v>0.71440254820936622</v>
      </c>
      <c r="AK20" s="28" t="str">
        <f t="shared" si="22"/>
        <v>Yes</v>
      </c>
      <c r="AL20" s="22">
        <v>2.375</v>
      </c>
      <c r="AM20" s="30">
        <f t="shared" si="23"/>
        <v>0.9729309002853932</v>
      </c>
      <c r="AN20" s="31" t="str">
        <f t="shared" si="24"/>
        <v>Yes</v>
      </c>
      <c r="AO20" s="41">
        <v>2.5</v>
      </c>
      <c r="AP20" s="24">
        <f t="shared" si="25"/>
        <v>1</v>
      </c>
      <c r="AQ20" s="25" t="str">
        <f t="shared" si="26"/>
        <v>Yes</v>
      </c>
      <c r="AR20" s="22">
        <v>2.3106</v>
      </c>
      <c r="AS20" s="30">
        <f t="shared" si="27"/>
        <v>0.92453585147247119</v>
      </c>
      <c r="AT20" s="31" t="str">
        <f t="shared" si="28"/>
        <v>No</v>
      </c>
      <c r="AU20" s="41">
        <v>0.31</v>
      </c>
      <c r="AV20" s="24">
        <f t="shared" si="29"/>
        <v>0.14181438998957246</v>
      </c>
      <c r="AW20" s="25" t="str">
        <f t="shared" si="30"/>
        <v>No</v>
      </c>
      <c r="AX20" s="22">
        <v>0.41820000000000002</v>
      </c>
      <c r="AY20" s="30">
        <f t="shared" si="31"/>
        <v>0.70167785234899338</v>
      </c>
      <c r="AZ20" s="31" t="str">
        <f t="shared" si="32"/>
        <v>Yes</v>
      </c>
      <c r="BA20" s="41">
        <v>0.192</v>
      </c>
      <c r="BB20" s="24">
        <f t="shared" si="33"/>
        <v>0.29268292682926828</v>
      </c>
      <c r="BC20" s="25" t="str">
        <f t="shared" si="34"/>
        <v>No</v>
      </c>
      <c r="BD20" s="22">
        <v>0.192</v>
      </c>
      <c r="BE20" s="30">
        <f t="shared" si="35"/>
        <v>0.29268292682926828</v>
      </c>
      <c r="BF20" s="31" t="str">
        <f t="shared" si="36"/>
        <v>No</v>
      </c>
      <c r="BG20" s="41">
        <v>1.4637</v>
      </c>
      <c r="BH20" s="24">
        <f t="shared" si="37"/>
        <v>0.43920208152645268</v>
      </c>
      <c r="BI20" s="25" t="str">
        <f t="shared" si="38"/>
        <v>No</v>
      </c>
      <c r="BJ20" s="22">
        <v>0.1024</v>
      </c>
      <c r="BK20" s="30">
        <f t="shared" si="39"/>
        <v>4.0960000000000003E-2</v>
      </c>
      <c r="BL20" s="31" t="str">
        <f t="shared" si="40"/>
        <v>No</v>
      </c>
      <c r="BM20" s="41">
        <v>0.32650000000000001</v>
      </c>
      <c r="BN20" s="24">
        <f t="shared" si="41"/>
        <v>0.29322268326417705</v>
      </c>
      <c r="BO20" s="25" t="str">
        <f t="shared" si="42"/>
        <v>No</v>
      </c>
      <c r="BP20" s="32">
        <f t="shared" si="43"/>
        <v>25.475999999999999</v>
      </c>
      <c r="BQ20" s="33">
        <f t="shared" si="44"/>
        <v>0.62408324073138688</v>
      </c>
      <c r="BR20" s="32" t="str">
        <f t="shared" si="45"/>
        <v>No</v>
      </c>
      <c r="BS20" s="22">
        <v>2.0999999999999999E-3</v>
      </c>
      <c r="BT20" s="30">
        <f t="shared" si="46"/>
        <v>3.3338625178599775E-3</v>
      </c>
      <c r="BU20" s="31" t="str">
        <f t="shared" si="47"/>
        <v>No</v>
      </c>
      <c r="BV20" s="41">
        <v>2.4192999999999998</v>
      </c>
      <c r="BW20" s="24">
        <f t="shared" si="48"/>
        <v>0.90630515000802148</v>
      </c>
      <c r="BX20" s="25" t="str">
        <f t="shared" si="49"/>
        <v>No</v>
      </c>
      <c r="BY20" s="22">
        <v>2.5</v>
      </c>
      <c r="BZ20" s="30">
        <f t="shared" si="50"/>
        <v>1</v>
      </c>
      <c r="CA20" s="31" t="str">
        <f t="shared" si="51"/>
        <v>Yes</v>
      </c>
      <c r="CB20" s="41">
        <v>8.4900000000000003E-2</v>
      </c>
      <c r="CC20" s="24">
        <f t="shared" si="52"/>
        <v>0.16805225653206651</v>
      </c>
      <c r="CD20" s="25" t="str">
        <f t="shared" si="53"/>
        <v>No</v>
      </c>
      <c r="CE20" s="22">
        <v>9.5299999999999996E-2</v>
      </c>
      <c r="CF20" s="30">
        <f t="shared" si="54"/>
        <v>4.7585985900448623E-2</v>
      </c>
      <c r="CG20" s="31" t="str">
        <f t="shared" si="55"/>
        <v>No</v>
      </c>
      <c r="CH20" s="41">
        <v>0.19819999999999999</v>
      </c>
      <c r="CI20" s="24">
        <f t="shared" si="56"/>
        <v>0.38042381432896066</v>
      </c>
      <c r="CJ20" s="25" t="str">
        <f t="shared" si="57"/>
        <v>No</v>
      </c>
      <c r="CK20" s="22">
        <v>0.20250000000000001</v>
      </c>
      <c r="CL20" s="30">
        <f t="shared" si="58"/>
        <v>0.1427564328516038</v>
      </c>
      <c r="CM20" s="31" t="str">
        <f t="shared" si="59"/>
        <v>No</v>
      </c>
      <c r="CN20" s="41">
        <v>0</v>
      </c>
      <c r="CO20" s="24">
        <f t="shared" si="60"/>
        <v>0</v>
      </c>
      <c r="CP20" s="25" t="str">
        <f t="shared" si="61"/>
        <v>No</v>
      </c>
      <c r="CQ20" s="22">
        <v>0.2611</v>
      </c>
      <c r="CR20" s="30">
        <f t="shared" si="62"/>
        <v>0.42388561816652648</v>
      </c>
      <c r="CS20" s="31" t="str">
        <f t="shared" si="63"/>
        <v>No</v>
      </c>
      <c r="CT20" s="41">
        <v>0.1192</v>
      </c>
      <c r="CU20" s="24">
        <f t="shared" si="64"/>
        <v>0.22205663189269745</v>
      </c>
      <c r="CV20" s="25" t="str">
        <f t="shared" si="65"/>
        <v>No</v>
      </c>
      <c r="CW20" s="34">
        <f t="shared" si="66"/>
        <v>14.706499999999998</v>
      </c>
      <c r="CX20" s="35">
        <f t="shared" si="67"/>
        <v>0.60523756476225832</v>
      </c>
      <c r="CY20" s="34" t="str">
        <f t="shared" si="68"/>
        <v>No</v>
      </c>
      <c r="CZ20" s="22">
        <v>2.5</v>
      </c>
      <c r="DA20" s="30">
        <f t="shared" si="69"/>
        <v>1</v>
      </c>
      <c r="DB20" s="31" t="str">
        <f t="shared" si="70"/>
        <v>Yes</v>
      </c>
      <c r="DC20" s="41">
        <v>2.5</v>
      </c>
      <c r="DD20" s="24">
        <f t="shared" si="71"/>
        <v>1</v>
      </c>
      <c r="DE20" s="25" t="str">
        <f t="shared" si="72"/>
        <v>Yes</v>
      </c>
      <c r="DF20" s="22">
        <v>2.5</v>
      </c>
      <c r="DG20" s="30">
        <f t="shared" si="73"/>
        <v>1</v>
      </c>
      <c r="DH20" s="31" t="str">
        <f t="shared" si="74"/>
        <v>Yes</v>
      </c>
      <c r="DI20" s="41">
        <v>2.5</v>
      </c>
      <c r="DJ20" s="24">
        <f t="shared" si="75"/>
        <v>1</v>
      </c>
      <c r="DK20" s="25" t="str">
        <f t="shared" si="76"/>
        <v>Yes</v>
      </c>
      <c r="DL20" s="22">
        <v>6.9999999999999999E-4</v>
      </c>
      <c r="DM20" s="30">
        <f t="shared" si="77"/>
        <v>7.8651685393258432E-3</v>
      </c>
      <c r="DN20" s="31" t="str">
        <f t="shared" si="78"/>
        <v>No</v>
      </c>
      <c r="DO20" s="41">
        <v>2.5</v>
      </c>
      <c r="DP20" s="24">
        <f t="shared" si="79"/>
        <v>1</v>
      </c>
      <c r="DQ20" s="25" t="str">
        <f t="shared" si="80"/>
        <v>Yes</v>
      </c>
      <c r="DR20" s="22">
        <v>0.8649</v>
      </c>
      <c r="DS20" s="30">
        <f t="shared" si="81"/>
        <v>0.5316572412097369</v>
      </c>
      <c r="DT20" s="31" t="str">
        <f t="shared" si="82"/>
        <v>No</v>
      </c>
      <c r="DU20" s="41">
        <v>1.0103</v>
      </c>
      <c r="DV20" s="24">
        <f t="shared" si="83"/>
        <v>0.7354589793987043</v>
      </c>
      <c r="DW20" s="25" t="str">
        <f t="shared" si="84"/>
        <v>No</v>
      </c>
      <c r="DX20" s="22">
        <v>0.16869999999999999</v>
      </c>
      <c r="DY20" s="30">
        <f t="shared" si="85"/>
        <v>0.41358176023535181</v>
      </c>
      <c r="DZ20" s="31" t="str">
        <f t="shared" si="86"/>
        <v>No</v>
      </c>
      <c r="EA20" s="41">
        <v>1.5042</v>
      </c>
      <c r="EB20" s="24">
        <f t="shared" si="87"/>
        <v>0.75939014539579974</v>
      </c>
      <c r="EC20" s="25" t="str">
        <f t="shared" si="88"/>
        <v>No</v>
      </c>
      <c r="ED20" s="37">
        <f t="shared" si="89"/>
        <v>40.122000000000007</v>
      </c>
      <c r="EE20" s="38">
        <f t="shared" si="90"/>
        <v>0.97073273215036049</v>
      </c>
      <c r="EF20" s="37" t="str">
        <f t="shared" si="91"/>
        <v>No</v>
      </c>
    </row>
    <row r="21" spans="1:136" s="7" customFormat="1" ht="12" x14ac:dyDescent="0.2">
      <c r="A21" s="18">
        <v>19</v>
      </c>
      <c r="B21" s="19" t="s">
        <v>55</v>
      </c>
      <c r="C21" s="19" t="s">
        <v>73</v>
      </c>
      <c r="D21" s="18">
        <v>2</v>
      </c>
      <c r="E21" s="22">
        <v>1.0200000000000001E-2</v>
      </c>
      <c r="F21" s="21">
        <f t="shared" si="0"/>
        <v>4.553571428571429E-2</v>
      </c>
      <c r="G21" s="22" t="str">
        <f t="shared" si="1"/>
        <v>No</v>
      </c>
      <c r="H21" s="39">
        <v>3.1399999999999997E-2</v>
      </c>
      <c r="I21" s="24">
        <f t="shared" si="2"/>
        <v>2.5097913835824472E-2</v>
      </c>
      <c r="J21" s="25" t="str">
        <f t="shared" si="3"/>
        <v>No</v>
      </c>
      <c r="K21" s="40">
        <v>0.27410000000000001</v>
      </c>
      <c r="L21" s="21">
        <f t="shared" si="4"/>
        <v>0.22083467611988397</v>
      </c>
      <c r="M21" s="22" t="str">
        <f t="shared" si="5"/>
        <v>Yes</v>
      </c>
      <c r="N21" s="41">
        <v>6.9900000000000004E-2</v>
      </c>
      <c r="O21" s="24">
        <f t="shared" si="6"/>
        <v>0.19908857875249217</v>
      </c>
      <c r="P21" s="25" t="str">
        <f t="shared" si="7"/>
        <v>No</v>
      </c>
      <c r="Q21" s="22">
        <v>0.128</v>
      </c>
      <c r="R21" s="21">
        <f t="shared" si="8"/>
        <v>0.49844236760124616</v>
      </c>
      <c r="S21" s="22" t="str">
        <f t="shared" si="9"/>
        <v>Yes</v>
      </c>
      <c r="T21" s="41">
        <v>1.9932000000000001</v>
      </c>
      <c r="U21" s="24">
        <f t="shared" si="10"/>
        <v>1</v>
      </c>
      <c r="V21" s="25" t="str">
        <f t="shared" si="11"/>
        <v>Yes</v>
      </c>
      <c r="W21" s="22">
        <v>1.8965000000000001</v>
      </c>
      <c r="X21" s="21">
        <f t="shared" si="12"/>
        <v>0.6033257991604779</v>
      </c>
      <c r="Y21" s="22" t="str">
        <f t="shared" si="13"/>
        <v>No</v>
      </c>
      <c r="Z21" s="41">
        <v>0.1389</v>
      </c>
      <c r="AA21" s="24">
        <f t="shared" si="14"/>
        <v>0.11579824927052938</v>
      </c>
      <c r="AB21" s="25" t="str">
        <f t="shared" si="15"/>
        <v>No</v>
      </c>
      <c r="AC21" s="22">
        <v>1.9E-3</v>
      </c>
      <c r="AD21" s="21">
        <f t="shared" si="16"/>
        <v>4.8531289910600257E-3</v>
      </c>
      <c r="AE21" s="22" t="str">
        <f t="shared" si="17"/>
        <v>No</v>
      </c>
      <c r="AF21" s="41">
        <v>0.1288</v>
      </c>
      <c r="AG21" s="24">
        <f t="shared" si="18"/>
        <v>1</v>
      </c>
      <c r="AH21" s="25" t="str">
        <f t="shared" si="19"/>
        <v>Yes</v>
      </c>
      <c r="AI21" s="28">
        <f t="shared" si="20"/>
        <v>11.68225</v>
      </c>
      <c r="AJ21" s="29">
        <f t="shared" si="21"/>
        <v>0.62269714187327818</v>
      </c>
      <c r="AK21" s="28" t="str">
        <f t="shared" si="22"/>
        <v>No</v>
      </c>
      <c r="AL21" s="22">
        <v>2.375</v>
      </c>
      <c r="AM21" s="30">
        <f t="shared" si="23"/>
        <v>0.9729309002853932</v>
      </c>
      <c r="AN21" s="31" t="str">
        <f t="shared" si="24"/>
        <v>Yes</v>
      </c>
      <c r="AO21" s="41">
        <v>2.5</v>
      </c>
      <c r="AP21" s="24">
        <f t="shared" si="25"/>
        <v>1</v>
      </c>
      <c r="AQ21" s="25" t="str">
        <f t="shared" si="26"/>
        <v>Yes</v>
      </c>
      <c r="AR21" s="22">
        <v>2.2629000000000001</v>
      </c>
      <c r="AS21" s="30">
        <f t="shared" si="27"/>
        <v>0.90544974391805377</v>
      </c>
      <c r="AT21" s="31" t="str">
        <f t="shared" si="28"/>
        <v>No</v>
      </c>
      <c r="AU21" s="41">
        <v>0.26910000000000001</v>
      </c>
      <c r="AV21" s="24">
        <f t="shared" si="29"/>
        <v>9.9165797705943706E-2</v>
      </c>
      <c r="AW21" s="25" t="str">
        <f t="shared" si="30"/>
        <v>No</v>
      </c>
      <c r="AX21" s="22">
        <v>5.3600000000000002E-2</v>
      </c>
      <c r="AY21" s="30">
        <f t="shared" si="31"/>
        <v>8.9932885906040275E-2</v>
      </c>
      <c r="AZ21" s="31" t="str">
        <f t="shared" si="32"/>
        <v>No</v>
      </c>
      <c r="BA21" s="41">
        <v>0.15060000000000001</v>
      </c>
      <c r="BB21" s="24">
        <f t="shared" si="33"/>
        <v>0.22957317073170733</v>
      </c>
      <c r="BC21" s="25" t="str">
        <f t="shared" si="34"/>
        <v>No</v>
      </c>
      <c r="BD21" s="22">
        <v>0.15060000000000001</v>
      </c>
      <c r="BE21" s="30">
        <f t="shared" si="35"/>
        <v>0.22957317073170733</v>
      </c>
      <c r="BF21" s="31" t="str">
        <f t="shared" si="36"/>
        <v>No</v>
      </c>
      <c r="BG21" s="41">
        <v>2.3672</v>
      </c>
      <c r="BH21" s="24">
        <f t="shared" si="37"/>
        <v>0.96160740098294295</v>
      </c>
      <c r="BI21" s="25" t="str">
        <f t="shared" si="38"/>
        <v>Yes</v>
      </c>
      <c r="BJ21" s="22">
        <v>0.12139999999999999</v>
      </c>
      <c r="BK21" s="30">
        <f t="shared" si="39"/>
        <v>4.8559999999999999E-2</v>
      </c>
      <c r="BL21" s="31" t="str">
        <f t="shared" si="40"/>
        <v>No</v>
      </c>
      <c r="BM21" s="41">
        <v>0.31059999999999999</v>
      </c>
      <c r="BN21" s="24">
        <f t="shared" si="41"/>
        <v>0.27856154910096814</v>
      </c>
      <c r="BO21" s="25" t="str">
        <f t="shared" si="42"/>
        <v>No</v>
      </c>
      <c r="BP21" s="32">
        <f t="shared" si="43"/>
        <v>26.4025</v>
      </c>
      <c r="BQ21" s="33">
        <f t="shared" si="44"/>
        <v>0.69895949085766229</v>
      </c>
      <c r="BR21" s="32" t="str">
        <f t="shared" si="45"/>
        <v>No</v>
      </c>
      <c r="BS21" s="22">
        <v>2E-3</v>
      </c>
      <c r="BT21" s="30">
        <f t="shared" si="46"/>
        <v>3.1751071598666455E-3</v>
      </c>
      <c r="BU21" s="31" t="str">
        <f t="shared" si="47"/>
        <v>No</v>
      </c>
      <c r="BV21" s="41">
        <v>2.3367</v>
      </c>
      <c r="BW21" s="24">
        <f t="shared" si="48"/>
        <v>0.7737846943686828</v>
      </c>
      <c r="BX21" s="25" t="str">
        <f t="shared" si="49"/>
        <v>No</v>
      </c>
      <c r="BY21" s="22">
        <v>2.5</v>
      </c>
      <c r="BZ21" s="30">
        <f t="shared" si="50"/>
        <v>1</v>
      </c>
      <c r="CA21" s="31" t="str">
        <f t="shared" si="51"/>
        <v>Yes</v>
      </c>
      <c r="CB21" s="41">
        <v>8.4400000000000003E-2</v>
      </c>
      <c r="CC21" s="24">
        <f t="shared" si="52"/>
        <v>0.16706254948535235</v>
      </c>
      <c r="CD21" s="25" t="str">
        <f t="shared" si="53"/>
        <v>No</v>
      </c>
      <c r="CE21" s="22">
        <v>8.9899999999999994E-2</v>
      </c>
      <c r="CF21" s="30">
        <f t="shared" si="54"/>
        <v>4.4701986754966887E-2</v>
      </c>
      <c r="CG21" s="31" t="str">
        <f t="shared" si="55"/>
        <v>No</v>
      </c>
      <c r="CH21" s="41">
        <v>7.2900000000000006E-2</v>
      </c>
      <c r="CI21" s="24">
        <f t="shared" si="56"/>
        <v>0.127547931382442</v>
      </c>
      <c r="CJ21" s="25" t="str">
        <f t="shared" si="57"/>
        <v>No</v>
      </c>
      <c r="CK21" s="22">
        <v>0</v>
      </c>
      <c r="CL21" s="30">
        <f t="shared" si="58"/>
        <v>0</v>
      </c>
      <c r="CM21" s="31" t="str">
        <f t="shared" si="59"/>
        <v>No</v>
      </c>
      <c r="CN21" s="41">
        <v>0</v>
      </c>
      <c r="CO21" s="24">
        <f t="shared" si="60"/>
        <v>0</v>
      </c>
      <c r="CP21" s="25" t="str">
        <f t="shared" si="61"/>
        <v>No</v>
      </c>
      <c r="CQ21" s="22">
        <v>0.31059999999999999</v>
      </c>
      <c r="CR21" s="30">
        <f t="shared" si="62"/>
        <v>0.52796467619848608</v>
      </c>
      <c r="CS21" s="31" t="str">
        <f t="shared" si="63"/>
        <v>No</v>
      </c>
      <c r="CT21" s="41">
        <v>2.6599999999999999E-2</v>
      </c>
      <c r="CU21" s="24">
        <f t="shared" si="64"/>
        <v>4.9552906110283151E-2</v>
      </c>
      <c r="CV21" s="25" t="str">
        <f t="shared" si="65"/>
        <v>No</v>
      </c>
      <c r="CW21" s="34">
        <f t="shared" si="66"/>
        <v>13.55775</v>
      </c>
      <c r="CX21" s="35">
        <f t="shared" si="67"/>
        <v>0.52398634908846575</v>
      </c>
      <c r="CY21" s="34" t="str">
        <f t="shared" si="68"/>
        <v>No</v>
      </c>
      <c r="CZ21" s="22">
        <v>2.5</v>
      </c>
      <c r="DA21" s="30">
        <f t="shared" si="69"/>
        <v>1</v>
      </c>
      <c r="DB21" s="31" t="str">
        <f t="shared" si="70"/>
        <v>Yes</v>
      </c>
      <c r="DC21" s="41">
        <v>2.5</v>
      </c>
      <c r="DD21" s="24">
        <f t="shared" si="71"/>
        <v>1</v>
      </c>
      <c r="DE21" s="25" t="str">
        <f t="shared" si="72"/>
        <v>Yes</v>
      </c>
      <c r="DF21" s="22">
        <v>2.5</v>
      </c>
      <c r="DG21" s="30">
        <f t="shared" si="73"/>
        <v>1</v>
      </c>
      <c r="DH21" s="31" t="str">
        <f t="shared" si="74"/>
        <v>Yes</v>
      </c>
      <c r="DI21" s="41">
        <v>2.5</v>
      </c>
      <c r="DJ21" s="24">
        <f t="shared" si="75"/>
        <v>1</v>
      </c>
      <c r="DK21" s="25" t="str">
        <f t="shared" si="76"/>
        <v>Yes</v>
      </c>
      <c r="DL21" s="22">
        <v>2.2000000000000001E-3</v>
      </c>
      <c r="DM21" s="30">
        <f t="shared" si="77"/>
        <v>2.4719101123595509E-2</v>
      </c>
      <c r="DN21" s="31" t="str">
        <f t="shared" si="78"/>
        <v>No</v>
      </c>
      <c r="DO21" s="41">
        <v>2.5</v>
      </c>
      <c r="DP21" s="24">
        <f t="shared" si="79"/>
        <v>1</v>
      </c>
      <c r="DQ21" s="25" t="str">
        <f t="shared" si="80"/>
        <v>Yes</v>
      </c>
      <c r="DR21" s="22">
        <v>0.94710000000000005</v>
      </c>
      <c r="DS21" s="30">
        <f t="shared" si="81"/>
        <v>0.58218588640275393</v>
      </c>
      <c r="DT21" s="31" t="str">
        <f t="shared" si="82"/>
        <v>Yes</v>
      </c>
      <c r="DU21" s="41">
        <v>1.0039</v>
      </c>
      <c r="DV21" s="24">
        <f t="shared" si="83"/>
        <v>0.73080002911843933</v>
      </c>
      <c r="DW21" s="25" t="str">
        <f t="shared" si="84"/>
        <v>No</v>
      </c>
      <c r="DX21" s="22">
        <v>0.1893</v>
      </c>
      <c r="DY21" s="30">
        <f t="shared" si="85"/>
        <v>0.46408433439568525</v>
      </c>
      <c r="DZ21" s="31" t="str">
        <f t="shared" si="86"/>
        <v>No</v>
      </c>
      <c r="EA21" s="41">
        <v>1.5764</v>
      </c>
      <c r="EB21" s="24">
        <f t="shared" si="87"/>
        <v>0.7958400646203555</v>
      </c>
      <c r="EC21" s="25" t="str">
        <f t="shared" si="88"/>
        <v>No</v>
      </c>
      <c r="ED21" s="37">
        <f t="shared" si="89"/>
        <v>40.547249999999998</v>
      </c>
      <c r="EE21" s="38">
        <f t="shared" si="90"/>
        <v>0.98447752028184476</v>
      </c>
      <c r="EF21" s="37" t="str">
        <f t="shared" si="91"/>
        <v>Yes</v>
      </c>
    </row>
    <row r="22" spans="1:136" s="7" customFormat="1" ht="12" x14ac:dyDescent="0.2">
      <c r="A22" s="18">
        <v>20</v>
      </c>
      <c r="B22" s="19" t="s">
        <v>51</v>
      </c>
      <c r="C22" s="19" t="s">
        <v>74</v>
      </c>
      <c r="D22" s="18">
        <v>2</v>
      </c>
      <c r="E22" s="42">
        <v>0.1273</v>
      </c>
      <c r="F22" s="21">
        <f t="shared" si="0"/>
        <v>0.56830357142857135</v>
      </c>
      <c r="G22" s="22" t="str">
        <f t="shared" si="1"/>
        <v>Yes</v>
      </c>
      <c r="H22" s="43">
        <v>1.6299999999999999E-2</v>
      </c>
      <c r="I22" s="24">
        <f t="shared" si="2"/>
        <v>1.3028534889297417E-2</v>
      </c>
      <c r="J22" s="25" t="str">
        <f t="shared" si="3"/>
        <v>No</v>
      </c>
      <c r="K22" s="44">
        <v>0</v>
      </c>
      <c r="L22" s="21">
        <f t="shared" si="4"/>
        <v>0</v>
      </c>
      <c r="M22" s="22" t="str">
        <f t="shared" si="5"/>
        <v>No</v>
      </c>
      <c r="N22" s="45">
        <v>0.35110000000000002</v>
      </c>
      <c r="O22" s="24">
        <f t="shared" si="6"/>
        <v>1</v>
      </c>
      <c r="P22" s="25" t="str">
        <f t="shared" si="7"/>
        <v>Yes</v>
      </c>
      <c r="Q22" s="42">
        <v>0.1522</v>
      </c>
      <c r="R22" s="21">
        <f t="shared" si="8"/>
        <v>0.59267912772585674</v>
      </c>
      <c r="S22" s="22" t="str">
        <f t="shared" si="9"/>
        <v>Yes</v>
      </c>
      <c r="T22" s="45">
        <v>0.54049999999999998</v>
      </c>
      <c r="U22" s="24">
        <f t="shared" si="10"/>
        <v>0.27117198474814369</v>
      </c>
      <c r="V22" s="25" t="str">
        <f t="shared" si="11"/>
        <v>Yes</v>
      </c>
      <c r="W22" s="42">
        <v>2.2846000000000002</v>
      </c>
      <c r="X22" s="21">
        <f t="shared" si="12"/>
        <v>0.91661285114627067</v>
      </c>
      <c r="Y22" s="22" t="str">
        <f t="shared" si="13"/>
        <v>No</v>
      </c>
      <c r="Z22" s="45">
        <v>0.21460000000000001</v>
      </c>
      <c r="AA22" s="24">
        <f t="shared" si="14"/>
        <v>0.17890787828261775</v>
      </c>
      <c r="AB22" s="25" t="str">
        <f t="shared" si="15"/>
        <v>No</v>
      </c>
      <c r="AC22" s="42">
        <v>7.1999999999999998E-3</v>
      </c>
      <c r="AD22" s="21">
        <f t="shared" si="16"/>
        <v>1.8390804597701149E-2</v>
      </c>
      <c r="AE22" s="22" t="str">
        <f t="shared" si="17"/>
        <v>No</v>
      </c>
      <c r="AF22" s="45">
        <v>8.8999999999999999E-3</v>
      </c>
      <c r="AG22" s="24">
        <f t="shared" si="18"/>
        <v>6.9099378881987583E-2</v>
      </c>
      <c r="AH22" s="25" t="str">
        <f t="shared" si="19"/>
        <v>No</v>
      </c>
      <c r="AI22" s="28">
        <f t="shared" si="20"/>
        <v>9.2567500000000003</v>
      </c>
      <c r="AJ22" s="29">
        <f t="shared" si="21"/>
        <v>0.41389032369146006</v>
      </c>
      <c r="AK22" s="28" t="str">
        <f t="shared" si="22"/>
        <v>No</v>
      </c>
      <c r="AL22" s="42">
        <v>2.3125</v>
      </c>
      <c r="AM22" s="30">
        <f t="shared" si="23"/>
        <v>0.91887918360287135</v>
      </c>
      <c r="AN22" s="31" t="str">
        <f t="shared" si="24"/>
        <v>Yes</v>
      </c>
      <c r="AO22" s="45">
        <v>2.5</v>
      </c>
      <c r="AP22" s="24">
        <f t="shared" si="25"/>
        <v>1</v>
      </c>
      <c r="AQ22" s="25" t="str">
        <f t="shared" si="26"/>
        <v>Yes</v>
      </c>
      <c r="AR22" s="42">
        <v>2.1861999999999999</v>
      </c>
      <c r="AS22" s="30">
        <f t="shared" si="27"/>
        <v>0.87475992317541607</v>
      </c>
      <c r="AT22" s="31" t="str">
        <f t="shared" si="28"/>
        <v>No</v>
      </c>
      <c r="AU22" s="45">
        <v>0.76080000000000003</v>
      </c>
      <c r="AV22" s="24">
        <f t="shared" si="29"/>
        <v>0.61188738269030229</v>
      </c>
      <c r="AW22" s="25" t="str">
        <f t="shared" si="30"/>
        <v>No</v>
      </c>
      <c r="AX22" s="42">
        <v>7.6600000000000001E-2</v>
      </c>
      <c r="AY22" s="30">
        <f t="shared" si="31"/>
        <v>0.12852348993288593</v>
      </c>
      <c r="AZ22" s="31" t="str">
        <f t="shared" si="32"/>
        <v>No</v>
      </c>
      <c r="BA22" s="45">
        <v>0.28689999999999999</v>
      </c>
      <c r="BB22" s="24">
        <f t="shared" si="33"/>
        <v>0.43734756097560973</v>
      </c>
      <c r="BC22" s="25" t="str">
        <f t="shared" si="34"/>
        <v>No</v>
      </c>
      <c r="BD22" s="42">
        <v>0.28689999999999999</v>
      </c>
      <c r="BE22" s="30">
        <f t="shared" si="35"/>
        <v>0.43734756097560973</v>
      </c>
      <c r="BF22" s="31" t="str">
        <f t="shared" si="36"/>
        <v>No</v>
      </c>
      <c r="BG22" s="45">
        <v>1.9186000000000001</v>
      </c>
      <c r="BH22" s="24">
        <f t="shared" si="37"/>
        <v>0.70222607690083838</v>
      </c>
      <c r="BI22" s="25" t="str">
        <f t="shared" si="38"/>
        <v>No</v>
      </c>
      <c r="BJ22" s="42">
        <v>0.28810000000000002</v>
      </c>
      <c r="BK22" s="30">
        <f t="shared" si="39"/>
        <v>0.11524000000000001</v>
      </c>
      <c r="BL22" s="31" t="str">
        <f t="shared" si="40"/>
        <v>No</v>
      </c>
      <c r="BM22" s="45">
        <v>0.19950000000000001</v>
      </c>
      <c r="BN22" s="24">
        <f t="shared" si="41"/>
        <v>0.17611802674043339</v>
      </c>
      <c r="BO22" s="25" t="str">
        <f t="shared" si="42"/>
        <v>No</v>
      </c>
      <c r="BP22" s="32">
        <f t="shared" si="43"/>
        <v>27.04025</v>
      </c>
      <c r="BQ22" s="33">
        <f t="shared" si="44"/>
        <v>0.75050005051015245</v>
      </c>
      <c r="BR22" s="32" t="str">
        <f t="shared" si="45"/>
        <v>No</v>
      </c>
      <c r="BS22" s="42">
        <v>4.1000000000000003E-3</v>
      </c>
      <c r="BT22" s="30">
        <f t="shared" si="46"/>
        <v>6.5089696777266238E-3</v>
      </c>
      <c r="BU22" s="31" t="str">
        <f t="shared" si="47"/>
        <v>No</v>
      </c>
      <c r="BV22" s="45">
        <v>2.4651000000000001</v>
      </c>
      <c r="BW22" s="24">
        <f t="shared" si="48"/>
        <v>0.97978501524145689</v>
      </c>
      <c r="BX22" s="25" t="str">
        <f t="shared" si="49"/>
        <v>Yes</v>
      </c>
      <c r="BY22" s="42">
        <v>2.5</v>
      </c>
      <c r="BZ22" s="30">
        <f t="shared" si="50"/>
        <v>1</v>
      </c>
      <c r="CA22" s="31" t="str">
        <f t="shared" si="51"/>
        <v>Yes</v>
      </c>
      <c r="CB22" s="45">
        <v>0.14630000000000001</v>
      </c>
      <c r="CC22" s="24">
        <f t="shared" si="52"/>
        <v>0.28958828186856694</v>
      </c>
      <c r="CD22" s="25" t="str">
        <f t="shared" si="53"/>
        <v>No</v>
      </c>
      <c r="CE22" s="42">
        <v>5.16E-2</v>
      </c>
      <c r="CF22" s="30">
        <f t="shared" si="54"/>
        <v>2.4246955778679771E-2</v>
      </c>
      <c r="CG22" s="31" t="str">
        <f t="shared" si="55"/>
        <v>No</v>
      </c>
      <c r="CH22" s="45">
        <v>0.14680000000000001</v>
      </c>
      <c r="CI22" s="24">
        <f t="shared" si="56"/>
        <v>0.27669021190716447</v>
      </c>
      <c r="CJ22" s="25" t="str">
        <f t="shared" si="57"/>
        <v>No</v>
      </c>
      <c r="CK22" s="42">
        <v>0</v>
      </c>
      <c r="CL22" s="30">
        <f t="shared" si="58"/>
        <v>0</v>
      </c>
      <c r="CM22" s="31" t="str">
        <f t="shared" si="59"/>
        <v>No</v>
      </c>
      <c r="CN22" s="45">
        <v>8.3999999999999995E-3</v>
      </c>
      <c r="CO22" s="24">
        <f t="shared" si="60"/>
        <v>4.0404040404040401E-2</v>
      </c>
      <c r="CP22" s="25" t="str">
        <f t="shared" si="61"/>
        <v>No</v>
      </c>
      <c r="CQ22" s="42">
        <v>0.47560000000000002</v>
      </c>
      <c r="CR22" s="30">
        <f t="shared" si="62"/>
        <v>0.87489486963835161</v>
      </c>
      <c r="CS22" s="31" t="str">
        <f t="shared" si="63"/>
        <v>Yes</v>
      </c>
      <c r="CT22" s="45">
        <v>0.3448</v>
      </c>
      <c r="CU22" s="24">
        <f t="shared" si="64"/>
        <v>0.64232488822652745</v>
      </c>
      <c r="CV22" s="25" t="str">
        <f t="shared" si="65"/>
        <v>Yes</v>
      </c>
      <c r="CW22" s="34">
        <f t="shared" si="66"/>
        <v>15.356750000000002</v>
      </c>
      <c r="CX22" s="35">
        <f t="shared" si="67"/>
        <v>0.65122981981504091</v>
      </c>
      <c r="CY22" s="34" t="str">
        <f t="shared" si="68"/>
        <v>No</v>
      </c>
      <c r="CZ22" s="42">
        <v>2.5</v>
      </c>
      <c r="DA22" s="30">
        <f t="shared" si="69"/>
        <v>1</v>
      </c>
      <c r="DB22" s="31" t="str">
        <f t="shared" si="70"/>
        <v>Yes</v>
      </c>
      <c r="DC22" s="45">
        <v>2.5</v>
      </c>
      <c r="DD22" s="24">
        <f t="shared" si="71"/>
        <v>1</v>
      </c>
      <c r="DE22" s="25" t="str">
        <f t="shared" si="72"/>
        <v>Yes</v>
      </c>
      <c r="DF22" s="42">
        <v>2.5</v>
      </c>
      <c r="DG22" s="30">
        <f t="shared" si="73"/>
        <v>1</v>
      </c>
      <c r="DH22" s="31" t="str">
        <f t="shared" si="74"/>
        <v>Yes</v>
      </c>
      <c r="DI22" s="45">
        <v>2.5</v>
      </c>
      <c r="DJ22" s="24">
        <f t="shared" si="75"/>
        <v>1</v>
      </c>
      <c r="DK22" s="25" t="str">
        <f t="shared" si="76"/>
        <v>Yes</v>
      </c>
      <c r="DL22" s="42">
        <v>2.0999999999999999E-3</v>
      </c>
      <c r="DM22" s="30">
        <f t="shared" si="77"/>
        <v>2.3595505617977526E-2</v>
      </c>
      <c r="DN22" s="31" t="str">
        <f t="shared" si="78"/>
        <v>No</v>
      </c>
      <c r="DO22" s="45">
        <v>2.5</v>
      </c>
      <c r="DP22" s="24">
        <f t="shared" si="79"/>
        <v>1</v>
      </c>
      <c r="DQ22" s="25" t="str">
        <f t="shared" si="80"/>
        <v>Yes</v>
      </c>
      <c r="DR22" s="42">
        <v>0.90480000000000005</v>
      </c>
      <c r="DS22" s="30">
        <f t="shared" si="81"/>
        <v>0.55618391935087286</v>
      </c>
      <c r="DT22" s="31" t="str">
        <f t="shared" si="82"/>
        <v>No</v>
      </c>
      <c r="DU22" s="45">
        <v>0.97250000000000003</v>
      </c>
      <c r="DV22" s="24">
        <f t="shared" si="83"/>
        <v>0.7079420543058893</v>
      </c>
      <c r="DW22" s="25" t="str">
        <f t="shared" si="84"/>
        <v>No</v>
      </c>
      <c r="DX22" s="42">
        <v>0.2114</v>
      </c>
      <c r="DY22" s="30">
        <f t="shared" si="85"/>
        <v>0.51826428046089734</v>
      </c>
      <c r="DZ22" s="31" t="str">
        <f t="shared" si="86"/>
        <v>Yes</v>
      </c>
      <c r="EA22" s="45">
        <v>1.0807</v>
      </c>
      <c r="EB22" s="24">
        <f t="shared" si="87"/>
        <v>0.54558764135702753</v>
      </c>
      <c r="EC22" s="25" t="str">
        <f t="shared" si="88"/>
        <v>No</v>
      </c>
      <c r="ED22" s="37">
        <f t="shared" si="89"/>
        <v>39.178749999999994</v>
      </c>
      <c r="EE22" s="38">
        <f t="shared" si="90"/>
        <v>0.94024532143896022</v>
      </c>
      <c r="EF22" s="37" t="str">
        <f t="shared" si="91"/>
        <v>No</v>
      </c>
    </row>
    <row r="23" spans="1:136" s="7" customFormat="1" ht="12" x14ac:dyDescent="0.2">
      <c r="A23" s="18">
        <v>21</v>
      </c>
      <c r="B23" s="19" t="s">
        <v>61</v>
      </c>
      <c r="C23" s="19" t="s">
        <v>75</v>
      </c>
      <c r="D23" s="18">
        <v>2</v>
      </c>
      <c r="E23" s="22">
        <v>0.15770000000000001</v>
      </c>
      <c r="F23" s="21">
        <f t="shared" si="0"/>
        <v>0.70401785714285714</v>
      </c>
      <c r="G23" s="22" t="str">
        <f t="shared" si="1"/>
        <v>Yes</v>
      </c>
      <c r="H23" s="39">
        <v>8.3599999999999994E-2</v>
      </c>
      <c r="I23" s="24">
        <f t="shared" si="2"/>
        <v>6.6821197346335209E-2</v>
      </c>
      <c r="J23" s="25" t="str">
        <f t="shared" si="3"/>
        <v>Yes</v>
      </c>
      <c r="K23" s="40">
        <v>0.1133</v>
      </c>
      <c r="L23" s="21">
        <f t="shared" si="4"/>
        <v>9.1282629713180782E-2</v>
      </c>
      <c r="M23" s="22" t="str">
        <f t="shared" si="5"/>
        <v>No</v>
      </c>
      <c r="N23" s="41">
        <v>0.1212</v>
      </c>
      <c r="O23" s="24">
        <f t="shared" si="6"/>
        <v>0.34520079749359156</v>
      </c>
      <c r="P23" s="25" t="str">
        <f t="shared" si="7"/>
        <v>No</v>
      </c>
      <c r="Q23" s="22">
        <v>5.3999999999999999E-2</v>
      </c>
      <c r="R23" s="21">
        <f t="shared" si="8"/>
        <v>0.21028037383177572</v>
      </c>
      <c r="S23" s="22" t="str">
        <f t="shared" si="9"/>
        <v>No</v>
      </c>
      <c r="T23" s="41">
        <v>1.6554</v>
      </c>
      <c r="U23" s="24">
        <f t="shared" si="10"/>
        <v>0.83052378085490663</v>
      </c>
      <c r="V23" s="25" t="str">
        <f t="shared" si="11"/>
        <v>Yes</v>
      </c>
      <c r="W23" s="22">
        <v>2.3081999999999998</v>
      </c>
      <c r="X23" s="21">
        <f t="shared" si="12"/>
        <v>0.93566354536648344</v>
      </c>
      <c r="Y23" s="22" t="str">
        <f t="shared" si="13"/>
        <v>No</v>
      </c>
      <c r="Z23" s="41">
        <v>0.17680000000000001</v>
      </c>
      <c r="AA23" s="24">
        <f t="shared" si="14"/>
        <v>0.14739474781158818</v>
      </c>
      <c r="AB23" s="25" t="str">
        <f t="shared" si="15"/>
        <v>No</v>
      </c>
      <c r="AC23" s="22">
        <v>6.7999999999999996E-3</v>
      </c>
      <c r="AD23" s="21">
        <f t="shared" si="16"/>
        <v>1.7369093231162196E-2</v>
      </c>
      <c r="AE23" s="22" t="str">
        <f t="shared" si="17"/>
        <v>No</v>
      </c>
      <c r="AF23" s="41">
        <v>6.2899999999999998E-2</v>
      </c>
      <c r="AG23" s="24">
        <f t="shared" si="18"/>
        <v>0.48835403726708071</v>
      </c>
      <c r="AH23" s="25" t="str">
        <f t="shared" si="19"/>
        <v>Yes</v>
      </c>
      <c r="AI23" s="28">
        <f t="shared" si="20"/>
        <v>11.849749999999998</v>
      </c>
      <c r="AJ23" s="29">
        <f t="shared" si="21"/>
        <v>0.63711690771349838</v>
      </c>
      <c r="AK23" s="28" t="str">
        <f t="shared" si="22"/>
        <v>No</v>
      </c>
      <c r="AL23" s="22">
        <v>2.2812999999999999</v>
      </c>
      <c r="AM23" s="30">
        <f t="shared" si="23"/>
        <v>0.89189656663495631</v>
      </c>
      <c r="AN23" s="31" t="str">
        <f t="shared" si="24"/>
        <v>Yes</v>
      </c>
      <c r="AO23" s="41">
        <v>1.875</v>
      </c>
      <c r="AP23" s="24">
        <f t="shared" si="25"/>
        <v>0.75</v>
      </c>
      <c r="AQ23" s="25" t="str">
        <f t="shared" si="26"/>
        <v>Yes</v>
      </c>
      <c r="AR23" s="22">
        <v>2.3649</v>
      </c>
      <c r="AS23" s="30">
        <f t="shared" si="27"/>
        <v>0.94626280409731112</v>
      </c>
      <c r="AT23" s="31" t="str">
        <f t="shared" si="28"/>
        <v>No</v>
      </c>
      <c r="AU23" s="41">
        <v>0.55310000000000004</v>
      </c>
      <c r="AV23" s="24">
        <f t="shared" si="29"/>
        <v>0.39530761209593329</v>
      </c>
      <c r="AW23" s="25" t="str">
        <f t="shared" si="30"/>
        <v>No</v>
      </c>
      <c r="AX23" s="22">
        <v>6.0600000000000001E-2</v>
      </c>
      <c r="AY23" s="30">
        <f t="shared" si="31"/>
        <v>0.10167785234899329</v>
      </c>
      <c r="AZ23" s="31" t="str">
        <f t="shared" si="32"/>
        <v>No</v>
      </c>
      <c r="BA23" s="41">
        <v>0.25940000000000002</v>
      </c>
      <c r="BB23" s="24">
        <f t="shared" si="33"/>
        <v>0.3954268292682927</v>
      </c>
      <c r="BC23" s="25" t="str">
        <f t="shared" si="34"/>
        <v>No</v>
      </c>
      <c r="BD23" s="22">
        <v>0.25940000000000002</v>
      </c>
      <c r="BE23" s="30">
        <f t="shared" si="35"/>
        <v>0.3954268292682927</v>
      </c>
      <c r="BF23" s="31" t="str">
        <f t="shared" si="36"/>
        <v>No</v>
      </c>
      <c r="BG23" s="41">
        <v>2.2970000000000002</v>
      </c>
      <c r="BH23" s="24">
        <f t="shared" si="37"/>
        <v>0.92101763515466895</v>
      </c>
      <c r="BI23" s="25" t="str">
        <f t="shared" si="38"/>
        <v>Yes</v>
      </c>
      <c r="BJ23" s="22">
        <v>0.18479999999999999</v>
      </c>
      <c r="BK23" s="30">
        <f t="shared" si="39"/>
        <v>7.392E-2</v>
      </c>
      <c r="BL23" s="31" t="str">
        <f t="shared" si="40"/>
        <v>No</v>
      </c>
      <c r="BM23" s="41">
        <v>0.3609</v>
      </c>
      <c r="BN23" s="24">
        <f t="shared" si="41"/>
        <v>0.32494236975564778</v>
      </c>
      <c r="BO23" s="25" t="str">
        <f t="shared" si="42"/>
        <v>No</v>
      </c>
      <c r="BP23" s="32">
        <f t="shared" si="43"/>
        <v>26.240999999999996</v>
      </c>
      <c r="BQ23" s="33">
        <f t="shared" si="44"/>
        <v>0.68590766744115528</v>
      </c>
      <c r="BR23" s="32" t="str">
        <f t="shared" si="45"/>
        <v>No</v>
      </c>
      <c r="BS23" s="22">
        <v>2.5000000000000001E-3</v>
      </c>
      <c r="BT23" s="30">
        <f t="shared" si="46"/>
        <v>3.9688839498333069E-3</v>
      </c>
      <c r="BU23" s="31" t="str">
        <f t="shared" si="47"/>
        <v>No</v>
      </c>
      <c r="BV23" s="41">
        <v>2.4499</v>
      </c>
      <c r="BW23" s="24">
        <f t="shared" si="48"/>
        <v>0.95539868442162679</v>
      </c>
      <c r="BX23" s="25" t="str">
        <f t="shared" si="49"/>
        <v>No</v>
      </c>
      <c r="BY23" s="22">
        <v>2.5</v>
      </c>
      <c r="BZ23" s="30">
        <f t="shared" si="50"/>
        <v>1</v>
      </c>
      <c r="CA23" s="31" t="str">
        <f t="shared" si="51"/>
        <v>Yes</v>
      </c>
      <c r="CB23" s="41">
        <v>7.8600000000000003E-2</v>
      </c>
      <c r="CC23" s="24">
        <f t="shared" si="52"/>
        <v>0.15558194774346795</v>
      </c>
      <c r="CD23" s="25" t="str">
        <f t="shared" si="53"/>
        <v>No</v>
      </c>
      <c r="CE23" s="22">
        <v>3.7499999999999999E-2</v>
      </c>
      <c r="CF23" s="30">
        <f t="shared" si="54"/>
        <v>1.6716513565477462E-2</v>
      </c>
      <c r="CG23" s="31" t="str">
        <f t="shared" si="55"/>
        <v>No</v>
      </c>
      <c r="CH23" s="41">
        <v>2.76E-2</v>
      </c>
      <c r="CI23" s="24">
        <f t="shared" si="56"/>
        <v>3.6125126135216949E-2</v>
      </c>
      <c r="CJ23" s="25" t="str">
        <f t="shared" si="57"/>
        <v>No</v>
      </c>
      <c r="CK23" s="22">
        <v>0.1754</v>
      </c>
      <c r="CL23" s="30">
        <f t="shared" si="58"/>
        <v>0.12365174480084595</v>
      </c>
      <c r="CM23" s="31" t="str">
        <f t="shared" si="59"/>
        <v>No</v>
      </c>
      <c r="CN23" s="41">
        <v>4.2700000000000002E-2</v>
      </c>
      <c r="CO23" s="24">
        <f t="shared" si="60"/>
        <v>0.2053872053872054</v>
      </c>
      <c r="CP23" s="25" t="str">
        <f t="shared" si="61"/>
        <v>Yes</v>
      </c>
      <c r="CQ23" s="22">
        <v>0.3206</v>
      </c>
      <c r="CR23" s="30">
        <f t="shared" si="62"/>
        <v>0.54899074852817487</v>
      </c>
      <c r="CS23" s="31" t="str">
        <f t="shared" si="63"/>
        <v>No</v>
      </c>
      <c r="CT23" s="41">
        <v>2.6599999999999999E-2</v>
      </c>
      <c r="CU23" s="24">
        <f t="shared" si="64"/>
        <v>4.9552906110283151E-2</v>
      </c>
      <c r="CV23" s="25" t="str">
        <f t="shared" si="65"/>
        <v>No</v>
      </c>
      <c r="CW23" s="34">
        <f t="shared" si="66"/>
        <v>14.153500000000001</v>
      </c>
      <c r="CX23" s="35">
        <f t="shared" si="67"/>
        <v>0.56612381306031523</v>
      </c>
      <c r="CY23" s="34" t="str">
        <f t="shared" si="68"/>
        <v>No</v>
      </c>
      <c r="CZ23" s="22">
        <v>2.5</v>
      </c>
      <c r="DA23" s="30">
        <f t="shared" si="69"/>
        <v>1</v>
      </c>
      <c r="DB23" s="31" t="str">
        <f t="shared" si="70"/>
        <v>Yes</v>
      </c>
      <c r="DC23" s="41">
        <v>2.5</v>
      </c>
      <c r="DD23" s="24">
        <f t="shared" si="71"/>
        <v>1</v>
      </c>
      <c r="DE23" s="25" t="str">
        <f t="shared" si="72"/>
        <v>Yes</v>
      </c>
      <c r="DF23" s="22">
        <v>2.5</v>
      </c>
      <c r="DG23" s="30">
        <f t="shared" si="73"/>
        <v>1</v>
      </c>
      <c r="DH23" s="31" t="str">
        <f t="shared" si="74"/>
        <v>Yes</v>
      </c>
      <c r="DI23" s="41">
        <v>2.5</v>
      </c>
      <c r="DJ23" s="24">
        <f t="shared" si="75"/>
        <v>1</v>
      </c>
      <c r="DK23" s="25" t="str">
        <f t="shared" si="76"/>
        <v>Yes</v>
      </c>
      <c r="DL23" s="22">
        <v>1.8E-3</v>
      </c>
      <c r="DM23" s="30">
        <f t="shared" si="77"/>
        <v>2.0224719101123594E-2</v>
      </c>
      <c r="DN23" s="31" t="str">
        <f t="shared" si="78"/>
        <v>No</v>
      </c>
      <c r="DO23" s="41">
        <v>1.25</v>
      </c>
      <c r="DP23" s="24">
        <f t="shared" si="79"/>
        <v>0.5</v>
      </c>
      <c r="DQ23" s="25" t="str">
        <f t="shared" si="80"/>
        <v>Yes</v>
      </c>
      <c r="DR23" s="22">
        <v>0.90949999999999998</v>
      </c>
      <c r="DS23" s="30">
        <f t="shared" si="81"/>
        <v>0.55907302680108184</v>
      </c>
      <c r="DT23" s="31" t="str">
        <f t="shared" si="82"/>
        <v>No</v>
      </c>
      <c r="DU23" s="41">
        <v>0.98799999999999999</v>
      </c>
      <c r="DV23" s="24">
        <f t="shared" si="83"/>
        <v>0.71922544951590595</v>
      </c>
      <c r="DW23" s="25" t="str">
        <f t="shared" si="84"/>
        <v>No</v>
      </c>
      <c r="DX23" s="22">
        <v>0.1278</v>
      </c>
      <c r="DY23" s="30">
        <f t="shared" si="85"/>
        <v>0.31331208629566071</v>
      </c>
      <c r="DZ23" s="31" t="str">
        <f t="shared" si="86"/>
        <v>No</v>
      </c>
      <c r="EA23" s="41">
        <v>1.0625</v>
      </c>
      <c r="EB23" s="24">
        <f t="shared" si="87"/>
        <v>0.53639943457189021</v>
      </c>
      <c r="EC23" s="25" t="str">
        <f t="shared" si="88"/>
        <v>No</v>
      </c>
      <c r="ED23" s="37">
        <f t="shared" si="89"/>
        <v>35.848999999999997</v>
      </c>
      <c r="EE23" s="38">
        <f t="shared" si="90"/>
        <v>0.83262225669866496</v>
      </c>
      <c r="EF23" s="37" t="str">
        <f t="shared" si="91"/>
        <v>No</v>
      </c>
    </row>
    <row r="24" spans="1:136" s="7" customFormat="1" ht="12" x14ac:dyDescent="0.2">
      <c r="A24" s="18">
        <v>22</v>
      </c>
      <c r="B24" s="19" t="s">
        <v>61</v>
      </c>
      <c r="C24" s="19" t="s">
        <v>76</v>
      </c>
      <c r="D24" s="18">
        <v>2</v>
      </c>
      <c r="E24" s="42">
        <v>6.5299999999999997E-2</v>
      </c>
      <c r="F24" s="21">
        <f t="shared" si="0"/>
        <v>0.29151785714285711</v>
      </c>
      <c r="G24" s="22" t="str">
        <f t="shared" si="1"/>
        <v>Yes</v>
      </c>
      <c r="H24" s="43">
        <v>2.1600000000000001E-2</v>
      </c>
      <c r="I24" s="24">
        <f t="shared" si="2"/>
        <v>1.7264806969866518E-2</v>
      </c>
      <c r="J24" s="25" t="str">
        <f t="shared" si="3"/>
        <v>No</v>
      </c>
      <c r="K24" s="44">
        <v>0</v>
      </c>
      <c r="L24" s="21">
        <f t="shared" si="4"/>
        <v>0</v>
      </c>
      <c r="M24" s="22" t="str">
        <f t="shared" si="5"/>
        <v>No</v>
      </c>
      <c r="N24" s="45">
        <v>0.2162</v>
      </c>
      <c r="O24" s="24">
        <f t="shared" si="6"/>
        <v>0.61577898034747935</v>
      </c>
      <c r="P24" s="25" t="str">
        <f t="shared" si="7"/>
        <v>No</v>
      </c>
      <c r="Q24" s="42">
        <v>8.3699999999999997E-2</v>
      </c>
      <c r="R24" s="21">
        <f t="shared" si="8"/>
        <v>0.32593457943925236</v>
      </c>
      <c r="S24" s="22" t="str">
        <f t="shared" si="9"/>
        <v>No</v>
      </c>
      <c r="T24" s="45">
        <v>1.6554</v>
      </c>
      <c r="U24" s="24">
        <f t="shared" si="10"/>
        <v>0.83052378085490663</v>
      </c>
      <c r="V24" s="25" t="str">
        <f t="shared" si="11"/>
        <v>Yes</v>
      </c>
      <c r="W24" s="42">
        <v>2.3308</v>
      </c>
      <c r="X24" s="21">
        <f t="shared" si="12"/>
        <v>0.95390700678075546</v>
      </c>
      <c r="Y24" s="22" t="str">
        <f t="shared" si="13"/>
        <v>No</v>
      </c>
      <c r="Z24" s="45">
        <v>0.2525</v>
      </c>
      <c r="AA24" s="24">
        <f t="shared" si="14"/>
        <v>0.21050437682367654</v>
      </c>
      <c r="AB24" s="25" t="str">
        <f t="shared" si="15"/>
        <v>No</v>
      </c>
      <c r="AC24" s="42">
        <v>5.0000000000000001E-4</v>
      </c>
      <c r="AD24" s="21">
        <f t="shared" si="16"/>
        <v>1.277139208173691E-3</v>
      </c>
      <c r="AE24" s="22" t="str">
        <f t="shared" si="17"/>
        <v>No</v>
      </c>
      <c r="AF24" s="45">
        <v>2.46E-2</v>
      </c>
      <c r="AG24" s="24">
        <f t="shared" si="18"/>
        <v>0.19099378881987578</v>
      </c>
      <c r="AH24" s="25" t="str">
        <f t="shared" si="19"/>
        <v>No</v>
      </c>
      <c r="AI24" s="28">
        <f t="shared" si="20"/>
        <v>11.6265</v>
      </c>
      <c r="AJ24" s="29">
        <f t="shared" si="21"/>
        <v>0.61789772727272718</v>
      </c>
      <c r="AK24" s="28" t="str">
        <f t="shared" si="22"/>
        <v>No</v>
      </c>
      <c r="AL24" s="42">
        <v>2.125</v>
      </c>
      <c r="AM24" s="30">
        <f t="shared" si="23"/>
        <v>0.75672403355530582</v>
      </c>
      <c r="AN24" s="31" t="str">
        <f t="shared" si="24"/>
        <v>Yes</v>
      </c>
      <c r="AO24" s="45">
        <v>1.875</v>
      </c>
      <c r="AP24" s="24">
        <f t="shared" si="25"/>
        <v>0.75</v>
      </c>
      <c r="AQ24" s="25" t="str">
        <f t="shared" si="26"/>
        <v>Yes</v>
      </c>
      <c r="AR24" s="42">
        <v>2.2351000000000001</v>
      </c>
      <c r="AS24" s="30">
        <f t="shared" si="27"/>
        <v>0.89432618437900124</v>
      </c>
      <c r="AT24" s="31" t="str">
        <f t="shared" si="28"/>
        <v>No</v>
      </c>
      <c r="AU24" s="45">
        <v>0.42020000000000002</v>
      </c>
      <c r="AV24" s="24">
        <f t="shared" si="29"/>
        <v>0.25672575599582897</v>
      </c>
      <c r="AW24" s="25" t="str">
        <f t="shared" si="30"/>
        <v>No</v>
      </c>
      <c r="AX24" s="42">
        <v>9.5799999999999996E-2</v>
      </c>
      <c r="AY24" s="30">
        <f t="shared" si="31"/>
        <v>0.16073825503355704</v>
      </c>
      <c r="AZ24" s="31" t="str">
        <f t="shared" si="32"/>
        <v>No</v>
      </c>
      <c r="BA24" s="45">
        <v>0.21310000000000001</v>
      </c>
      <c r="BB24" s="24">
        <f t="shared" si="33"/>
        <v>0.32484756097560974</v>
      </c>
      <c r="BC24" s="25" t="str">
        <f t="shared" si="34"/>
        <v>No</v>
      </c>
      <c r="BD24" s="42">
        <v>0.21310000000000001</v>
      </c>
      <c r="BE24" s="30">
        <f t="shared" si="35"/>
        <v>0.32484756097560974</v>
      </c>
      <c r="BF24" s="31" t="str">
        <f t="shared" si="36"/>
        <v>No</v>
      </c>
      <c r="BG24" s="45">
        <v>1.4637</v>
      </c>
      <c r="BH24" s="24">
        <f t="shared" si="37"/>
        <v>0.43920208152645268</v>
      </c>
      <c r="BI24" s="25" t="str">
        <f t="shared" si="38"/>
        <v>No</v>
      </c>
      <c r="BJ24" s="42">
        <v>0.18060000000000001</v>
      </c>
      <c r="BK24" s="30">
        <f t="shared" si="39"/>
        <v>7.2239999999999999E-2</v>
      </c>
      <c r="BL24" s="31" t="str">
        <f t="shared" si="40"/>
        <v>No</v>
      </c>
      <c r="BM24" s="45">
        <v>0.3604</v>
      </c>
      <c r="BN24" s="24">
        <f t="shared" si="41"/>
        <v>0.32448132780082989</v>
      </c>
      <c r="BO24" s="25" t="str">
        <f t="shared" si="42"/>
        <v>No</v>
      </c>
      <c r="BP24" s="32">
        <f t="shared" si="43"/>
        <v>22.954999999999998</v>
      </c>
      <c r="BQ24" s="33">
        <f t="shared" si="44"/>
        <v>0.42034548944337791</v>
      </c>
      <c r="BR24" s="32" t="str">
        <f t="shared" si="45"/>
        <v>No</v>
      </c>
      <c r="BS24" s="42">
        <v>1.4E-3</v>
      </c>
      <c r="BT24" s="30">
        <f t="shared" si="46"/>
        <v>2.222575011906652E-3</v>
      </c>
      <c r="BU24" s="31" t="str">
        <f t="shared" si="47"/>
        <v>No</v>
      </c>
      <c r="BV24" s="45">
        <v>2.4236</v>
      </c>
      <c r="BW24" s="24">
        <f t="shared" si="48"/>
        <v>0.91320391464784212</v>
      </c>
      <c r="BX24" s="25" t="str">
        <f t="shared" si="49"/>
        <v>No</v>
      </c>
      <c r="BY24" s="42">
        <v>2.5</v>
      </c>
      <c r="BZ24" s="30">
        <f t="shared" si="50"/>
        <v>1</v>
      </c>
      <c r="CA24" s="31" t="str">
        <f t="shared" si="51"/>
        <v>Yes</v>
      </c>
      <c r="CB24" s="45">
        <v>7.0699999999999999E-2</v>
      </c>
      <c r="CC24" s="24">
        <f t="shared" si="52"/>
        <v>0.13994457640538402</v>
      </c>
      <c r="CD24" s="25" t="str">
        <f t="shared" si="53"/>
        <v>No</v>
      </c>
      <c r="CE24" s="42">
        <v>7.8799999999999995E-2</v>
      </c>
      <c r="CF24" s="30">
        <f t="shared" si="54"/>
        <v>3.8773766289254427E-2</v>
      </c>
      <c r="CG24" s="31" t="str">
        <f t="shared" si="55"/>
        <v>No</v>
      </c>
      <c r="CH24" s="45">
        <v>0.1077</v>
      </c>
      <c r="CI24" s="24">
        <f t="shared" si="56"/>
        <v>0.19778002018163471</v>
      </c>
      <c r="CJ24" s="25" t="str">
        <f t="shared" si="57"/>
        <v>No</v>
      </c>
      <c r="CK24" s="42">
        <v>2.5899999999999999E-2</v>
      </c>
      <c r="CL24" s="30">
        <f t="shared" si="58"/>
        <v>1.8258724004229818E-2</v>
      </c>
      <c r="CM24" s="31" t="str">
        <f t="shared" si="59"/>
        <v>No</v>
      </c>
      <c r="CN24" s="45">
        <v>0</v>
      </c>
      <c r="CO24" s="24">
        <f t="shared" si="60"/>
        <v>0</v>
      </c>
      <c r="CP24" s="25" t="str">
        <f t="shared" si="61"/>
        <v>No</v>
      </c>
      <c r="CQ24" s="42">
        <v>0.3569</v>
      </c>
      <c r="CR24" s="30">
        <f t="shared" si="62"/>
        <v>0.62531539108494527</v>
      </c>
      <c r="CS24" s="31" t="str">
        <f t="shared" si="63"/>
        <v>No</v>
      </c>
      <c r="CT24" s="45">
        <v>2.6599999999999999E-2</v>
      </c>
      <c r="CU24" s="24">
        <f t="shared" si="64"/>
        <v>4.9552906110283151E-2</v>
      </c>
      <c r="CV24" s="25" t="str">
        <f t="shared" si="65"/>
        <v>No</v>
      </c>
      <c r="CW24" s="34">
        <f t="shared" si="66"/>
        <v>13.978999999999999</v>
      </c>
      <c r="CX24" s="35">
        <f t="shared" si="67"/>
        <v>0.553781408590172</v>
      </c>
      <c r="CY24" s="34" t="str">
        <f t="shared" si="68"/>
        <v>No</v>
      </c>
      <c r="CZ24" s="42">
        <v>2.5</v>
      </c>
      <c r="DA24" s="30">
        <f t="shared" si="69"/>
        <v>1</v>
      </c>
      <c r="DB24" s="31" t="str">
        <f t="shared" si="70"/>
        <v>Yes</v>
      </c>
      <c r="DC24" s="45">
        <v>2.5</v>
      </c>
      <c r="DD24" s="24">
        <f t="shared" si="71"/>
        <v>1</v>
      </c>
      <c r="DE24" s="25" t="str">
        <f t="shared" si="72"/>
        <v>Yes</v>
      </c>
      <c r="DF24" s="42">
        <v>2.5</v>
      </c>
      <c r="DG24" s="30">
        <f t="shared" si="73"/>
        <v>1</v>
      </c>
      <c r="DH24" s="31" t="str">
        <f t="shared" si="74"/>
        <v>Yes</v>
      </c>
      <c r="DI24" s="45">
        <v>2.5</v>
      </c>
      <c r="DJ24" s="24">
        <f t="shared" si="75"/>
        <v>1</v>
      </c>
      <c r="DK24" s="25" t="str">
        <f t="shared" si="76"/>
        <v>Yes</v>
      </c>
      <c r="DL24" s="42">
        <v>0</v>
      </c>
      <c r="DM24" s="30">
        <f t="shared" si="77"/>
        <v>0</v>
      </c>
      <c r="DN24" s="31" t="str">
        <f t="shared" si="78"/>
        <v>No</v>
      </c>
      <c r="DO24" s="45">
        <v>2.5</v>
      </c>
      <c r="DP24" s="24">
        <f t="shared" si="79"/>
        <v>1</v>
      </c>
      <c r="DQ24" s="25" t="str">
        <f t="shared" si="80"/>
        <v>Yes</v>
      </c>
      <c r="DR24" s="42">
        <v>0.91839999999999999</v>
      </c>
      <c r="DS24" s="30">
        <f t="shared" si="81"/>
        <v>0.56454388984509463</v>
      </c>
      <c r="DT24" s="31" t="str">
        <f t="shared" si="82"/>
        <v>No</v>
      </c>
      <c r="DU24" s="45">
        <v>0.99870000000000003</v>
      </c>
      <c r="DV24" s="24">
        <f t="shared" si="83"/>
        <v>0.72701463201572403</v>
      </c>
      <c r="DW24" s="25" t="str">
        <f t="shared" si="84"/>
        <v>No</v>
      </c>
      <c r="DX24" s="42">
        <v>0.15010000000000001</v>
      </c>
      <c r="DY24" s="30">
        <f t="shared" si="85"/>
        <v>0.36798234861485662</v>
      </c>
      <c r="DZ24" s="31" t="str">
        <f t="shared" si="86"/>
        <v>No</v>
      </c>
      <c r="EA24" s="45">
        <v>1.5781000000000001</v>
      </c>
      <c r="EB24" s="24">
        <f t="shared" si="87"/>
        <v>0.79669830371567052</v>
      </c>
      <c r="EC24" s="25" t="str">
        <f t="shared" si="88"/>
        <v>No</v>
      </c>
      <c r="ED24" s="37">
        <f t="shared" si="89"/>
        <v>40.363250000000001</v>
      </c>
      <c r="EE24" s="38">
        <f t="shared" si="90"/>
        <v>0.97853033388280153</v>
      </c>
      <c r="EF24" s="37" t="str">
        <f t="shared" si="91"/>
        <v>Yes</v>
      </c>
    </row>
    <row r="25" spans="1:136" s="7" customFormat="1" ht="12" x14ac:dyDescent="0.2">
      <c r="A25" s="18">
        <v>23</v>
      </c>
      <c r="B25" s="19" t="s">
        <v>61</v>
      </c>
      <c r="C25" s="19" t="s">
        <v>77</v>
      </c>
      <c r="D25" s="18">
        <v>2</v>
      </c>
      <c r="E25" s="42">
        <v>2.3099999999999999E-2</v>
      </c>
      <c r="F25" s="21">
        <f t="shared" si="0"/>
        <v>0.10312499999999999</v>
      </c>
      <c r="G25" s="22" t="str">
        <f t="shared" si="1"/>
        <v>No</v>
      </c>
      <c r="H25" s="43">
        <v>3.0000000000000001E-3</v>
      </c>
      <c r="I25" s="24">
        <f t="shared" si="2"/>
        <v>2.3978898569259051E-3</v>
      </c>
      <c r="J25" s="25" t="str">
        <f t="shared" si="3"/>
        <v>No</v>
      </c>
      <c r="K25" s="44">
        <v>0.25869999999999999</v>
      </c>
      <c r="L25" s="21">
        <f t="shared" si="4"/>
        <v>0.2084273283918788</v>
      </c>
      <c r="M25" s="22" t="str">
        <f t="shared" si="5"/>
        <v>Yes</v>
      </c>
      <c r="N25" s="45">
        <v>0.1123</v>
      </c>
      <c r="O25" s="24">
        <f t="shared" si="6"/>
        <v>0.31985189404727993</v>
      </c>
      <c r="P25" s="25" t="str">
        <f t="shared" si="7"/>
        <v>No</v>
      </c>
      <c r="Q25" s="42">
        <v>0.10539999999999999</v>
      </c>
      <c r="R25" s="21">
        <f t="shared" si="8"/>
        <v>0.41043613707165111</v>
      </c>
      <c r="S25" s="22" t="str">
        <f t="shared" si="9"/>
        <v>No</v>
      </c>
      <c r="T25" s="45">
        <v>1.6554</v>
      </c>
      <c r="U25" s="24">
        <f t="shared" si="10"/>
        <v>0.83052378085490663</v>
      </c>
      <c r="V25" s="25" t="str">
        <f t="shared" si="11"/>
        <v>Yes</v>
      </c>
      <c r="W25" s="42">
        <v>1.5846</v>
      </c>
      <c r="X25" s="21">
        <f t="shared" si="12"/>
        <v>0.35154988698740713</v>
      </c>
      <c r="Y25" s="22" t="str">
        <f t="shared" si="13"/>
        <v>No</v>
      </c>
      <c r="Z25" s="45">
        <v>0.1515</v>
      </c>
      <c r="AA25" s="24">
        <f t="shared" si="14"/>
        <v>0.12630262609420592</v>
      </c>
      <c r="AB25" s="25" t="str">
        <f t="shared" si="15"/>
        <v>No</v>
      </c>
      <c r="AC25" s="42">
        <v>4.7999999999999996E-3</v>
      </c>
      <c r="AD25" s="21">
        <f t="shared" si="16"/>
        <v>1.2260536398467432E-2</v>
      </c>
      <c r="AE25" s="22" t="str">
        <f t="shared" si="17"/>
        <v>No</v>
      </c>
      <c r="AF25" s="45">
        <v>2E-3</v>
      </c>
      <c r="AG25" s="24">
        <f t="shared" si="18"/>
        <v>1.5527950310559006E-2</v>
      </c>
      <c r="AH25" s="25" t="str">
        <f t="shared" si="19"/>
        <v>No</v>
      </c>
      <c r="AI25" s="28">
        <f t="shared" si="20"/>
        <v>9.7520000000000007</v>
      </c>
      <c r="AJ25" s="29">
        <f t="shared" si="21"/>
        <v>0.45652548209366395</v>
      </c>
      <c r="AK25" s="28" t="str">
        <f t="shared" si="22"/>
        <v>No</v>
      </c>
      <c r="AL25" s="42">
        <v>2.375</v>
      </c>
      <c r="AM25" s="30">
        <f t="shared" si="23"/>
        <v>0.9729309002853932</v>
      </c>
      <c r="AN25" s="31" t="str">
        <f t="shared" si="24"/>
        <v>Yes</v>
      </c>
      <c r="AO25" s="45">
        <v>1.875</v>
      </c>
      <c r="AP25" s="24">
        <f t="shared" si="25"/>
        <v>0.75</v>
      </c>
      <c r="AQ25" s="25" t="str">
        <f t="shared" si="26"/>
        <v>Yes</v>
      </c>
      <c r="AR25" s="42">
        <v>2.2911000000000001</v>
      </c>
      <c r="AS25" s="30">
        <f t="shared" si="27"/>
        <v>0.91673335467349559</v>
      </c>
      <c r="AT25" s="31" t="str">
        <f t="shared" si="28"/>
        <v>No</v>
      </c>
      <c r="AU25" s="45">
        <v>0.59950000000000003</v>
      </c>
      <c r="AV25" s="24">
        <f t="shared" si="29"/>
        <v>0.44369134515119918</v>
      </c>
      <c r="AW25" s="25" t="str">
        <f t="shared" si="30"/>
        <v>No</v>
      </c>
      <c r="AX25" s="42">
        <v>4.1799999999999997E-2</v>
      </c>
      <c r="AY25" s="30">
        <f t="shared" si="31"/>
        <v>7.0134228187919465E-2</v>
      </c>
      <c r="AZ25" s="31" t="str">
        <f t="shared" si="32"/>
        <v>No</v>
      </c>
      <c r="BA25" s="45">
        <v>0</v>
      </c>
      <c r="BB25" s="24">
        <f t="shared" si="33"/>
        <v>0</v>
      </c>
      <c r="BC25" s="25" t="str">
        <f t="shared" si="34"/>
        <v>No</v>
      </c>
      <c r="BD25" s="42">
        <v>0</v>
      </c>
      <c r="BE25" s="30">
        <f t="shared" si="35"/>
        <v>0</v>
      </c>
      <c r="BF25" s="31" t="str">
        <f t="shared" si="36"/>
        <v>No</v>
      </c>
      <c r="BG25" s="45">
        <v>2.2970000000000002</v>
      </c>
      <c r="BH25" s="24">
        <f t="shared" si="37"/>
        <v>0.92101763515466895</v>
      </c>
      <c r="BI25" s="25" t="str">
        <f t="shared" si="38"/>
        <v>Yes</v>
      </c>
      <c r="BJ25" s="42">
        <v>0.20599999999999999</v>
      </c>
      <c r="BK25" s="30">
        <f t="shared" si="39"/>
        <v>8.2400000000000001E-2</v>
      </c>
      <c r="BL25" s="31" t="str">
        <f t="shared" si="40"/>
        <v>No</v>
      </c>
      <c r="BM25" s="45">
        <v>0.46610000000000001</v>
      </c>
      <c r="BN25" s="24">
        <f t="shared" si="41"/>
        <v>0.42194559704933149</v>
      </c>
      <c r="BO25" s="25" t="str">
        <f t="shared" si="42"/>
        <v>No</v>
      </c>
      <c r="BP25" s="32">
        <f t="shared" si="43"/>
        <v>25.378750000000004</v>
      </c>
      <c r="BQ25" s="33">
        <f t="shared" si="44"/>
        <v>0.61622386099606041</v>
      </c>
      <c r="BR25" s="32" t="str">
        <f t="shared" si="45"/>
        <v>No</v>
      </c>
      <c r="BS25" s="42">
        <v>1.1000000000000001E-3</v>
      </c>
      <c r="BT25" s="30">
        <f t="shared" si="46"/>
        <v>1.746308937926655E-3</v>
      </c>
      <c r="BU25" s="31" t="str">
        <f t="shared" si="47"/>
        <v>No</v>
      </c>
      <c r="BV25" s="45">
        <v>2.38</v>
      </c>
      <c r="BW25" s="24">
        <f t="shared" si="48"/>
        <v>0.84325364992780338</v>
      </c>
      <c r="BX25" s="25" t="str">
        <f t="shared" si="49"/>
        <v>No</v>
      </c>
      <c r="BY25" s="42">
        <v>2.5</v>
      </c>
      <c r="BZ25" s="30">
        <f t="shared" si="50"/>
        <v>1</v>
      </c>
      <c r="CA25" s="31" t="str">
        <f t="shared" si="51"/>
        <v>Yes</v>
      </c>
      <c r="CB25" s="45">
        <v>0.14949999999999999</v>
      </c>
      <c r="CC25" s="24">
        <f t="shared" si="52"/>
        <v>0.29592240696753763</v>
      </c>
      <c r="CD25" s="25" t="str">
        <f t="shared" si="53"/>
        <v>No</v>
      </c>
      <c r="CE25" s="42">
        <v>7.3400000000000007E-2</v>
      </c>
      <c r="CF25" s="30">
        <f t="shared" si="54"/>
        <v>3.5889767143772705E-2</v>
      </c>
      <c r="CG25" s="31" t="str">
        <f t="shared" si="55"/>
        <v>No</v>
      </c>
      <c r="CH25" s="45">
        <v>0.10340000000000001</v>
      </c>
      <c r="CI25" s="24">
        <f t="shared" si="56"/>
        <v>0.18910191725529768</v>
      </c>
      <c r="CJ25" s="25" t="str">
        <f t="shared" si="57"/>
        <v>No</v>
      </c>
      <c r="CK25" s="42">
        <v>0</v>
      </c>
      <c r="CL25" s="30">
        <f t="shared" si="58"/>
        <v>0</v>
      </c>
      <c r="CM25" s="31" t="str">
        <f t="shared" si="59"/>
        <v>No</v>
      </c>
      <c r="CN25" s="45">
        <v>0</v>
      </c>
      <c r="CO25" s="24">
        <f t="shared" si="60"/>
        <v>0</v>
      </c>
      <c r="CP25" s="25" t="str">
        <f t="shared" si="61"/>
        <v>No</v>
      </c>
      <c r="CQ25" s="42">
        <v>0.4032</v>
      </c>
      <c r="CR25" s="30">
        <f t="shared" si="62"/>
        <v>0.72266610597140457</v>
      </c>
      <c r="CS25" s="31" t="str">
        <f t="shared" si="63"/>
        <v>Yes</v>
      </c>
      <c r="CT25" s="45">
        <v>0.1295</v>
      </c>
      <c r="CU25" s="24">
        <f t="shared" si="64"/>
        <v>0.24124441132637853</v>
      </c>
      <c r="CV25" s="25" t="str">
        <f t="shared" si="65"/>
        <v>No</v>
      </c>
      <c r="CW25" s="34">
        <f t="shared" si="66"/>
        <v>14.350249999999999</v>
      </c>
      <c r="CX25" s="35">
        <f t="shared" si="67"/>
        <v>0.5800399625130408</v>
      </c>
      <c r="CY25" s="34" t="str">
        <f t="shared" si="68"/>
        <v>No</v>
      </c>
      <c r="CZ25" s="42">
        <v>2.5</v>
      </c>
      <c r="DA25" s="30">
        <f t="shared" si="69"/>
        <v>1</v>
      </c>
      <c r="DB25" s="31" t="str">
        <f t="shared" si="70"/>
        <v>Yes</v>
      </c>
      <c r="DC25" s="45">
        <v>2.5</v>
      </c>
      <c r="DD25" s="24">
        <f t="shared" si="71"/>
        <v>1</v>
      </c>
      <c r="DE25" s="25" t="str">
        <f t="shared" si="72"/>
        <v>Yes</v>
      </c>
      <c r="DF25" s="42">
        <v>2.5</v>
      </c>
      <c r="DG25" s="30">
        <f t="shared" si="73"/>
        <v>1</v>
      </c>
      <c r="DH25" s="31" t="str">
        <f t="shared" si="74"/>
        <v>Yes</v>
      </c>
      <c r="DI25" s="45">
        <v>2.5</v>
      </c>
      <c r="DJ25" s="24">
        <f t="shared" si="75"/>
        <v>1</v>
      </c>
      <c r="DK25" s="25" t="str">
        <f t="shared" si="76"/>
        <v>Yes</v>
      </c>
      <c r="DL25" s="42">
        <v>0</v>
      </c>
      <c r="DM25" s="30">
        <f t="shared" si="77"/>
        <v>0</v>
      </c>
      <c r="DN25" s="31" t="str">
        <f t="shared" si="78"/>
        <v>No</v>
      </c>
      <c r="DO25" s="45">
        <v>2.5</v>
      </c>
      <c r="DP25" s="24">
        <f t="shared" si="79"/>
        <v>1</v>
      </c>
      <c r="DQ25" s="25" t="str">
        <f t="shared" si="80"/>
        <v>Yes</v>
      </c>
      <c r="DR25" s="42">
        <v>0.87709999999999999</v>
      </c>
      <c r="DS25" s="30">
        <f t="shared" si="81"/>
        <v>0.53915662650602403</v>
      </c>
      <c r="DT25" s="31" t="str">
        <f t="shared" si="82"/>
        <v>No</v>
      </c>
      <c r="DU25" s="45">
        <v>0.69440000000000002</v>
      </c>
      <c r="DV25" s="24">
        <f t="shared" si="83"/>
        <v>0.50549610540875012</v>
      </c>
      <c r="DW25" s="25" t="str">
        <f t="shared" si="84"/>
        <v>No</v>
      </c>
      <c r="DX25" s="42">
        <v>0.12089999999999999</v>
      </c>
      <c r="DY25" s="30">
        <f t="shared" si="85"/>
        <v>0.2963961755332189</v>
      </c>
      <c r="DZ25" s="31" t="str">
        <f t="shared" si="86"/>
        <v>No</v>
      </c>
      <c r="EA25" s="45">
        <v>1.5041</v>
      </c>
      <c r="EB25" s="24">
        <f t="shared" si="87"/>
        <v>0.75933966074313408</v>
      </c>
      <c r="EC25" s="25" t="str">
        <f t="shared" si="88"/>
        <v>No</v>
      </c>
      <c r="ED25" s="37">
        <f t="shared" si="89"/>
        <v>39.241250000000001</v>
      </c>
      <c r="EE25" s="38">
        <f t="shared" si="90"/>
        <v>0.94226542551472248</v>
      </c>
      <c r="EF25" s="37" t="str">
        <f t="shared" si="91"/>
        <v>No</v>
      </c>
    </row>
    <row r="26" spans="1:136" s="7" customFormat="1" ht="12" x14ac:dyDescent="0.2">
      <c r="A26" s="18">
        <v>24</v>
      </c>
      <c r="B26" s="19" t="s">
        <v>53</v>
      </c>
      <c r="C26" s="19" t="s">
        <v>74</v>
      </c>
      <c r="D26" s="18">
        <v>2</v>
      </c>
      <c r="E26" s="42">
        <v>5.9999999999999995E-4</v>
      </c>
      <c r="F26" s="21">
        <f t="shared" si="0"/>
        <v>2.6785714285714282E-3</v>
      </c>
      <c r="G26" s="22" t="str">
        <f t="shared" si="1"/>
        <v>No</v>
      </c>
      <c r="H26" s="43">
        <v>1.4800000000000001E-2</v>
      </c>
      <c r="I26" s="24">
        <f t="shared" si="2"/>
        <v>1.1829589960834466E-2</v>
      </c>
      <c r="J26" s="25" t="str">
        <f t="shared" si="3"/>
        <v>No</v>
      </c>
      <c r="K26" s="44">
        <v>0</v>
      </c>
      <c r="L26" s="21">
        <f t="shared" si="4"/>
        <v>0</v>
      </c>
      <c r="M26" s="22" t="str">
        <f t="shared" si="5"/>
        <v>No</v>
      </c>
      <c r="N26" s="45">
        <v>4.1500000000000002E-2</v>
      </c>
      <c r="O26" s="24">
        <f t="shared" si="6"/>
        <v>0.11819994303617203</v>
      </c>
      <c r="P26" s="25" t="str">
        <f t="shared" si="7"/>
        <v>No</v>
      </c>
      <c r="Q26" s="42">
        <v>4.5600000000000002E-2</v>
      </c>
      <c r="R26" s="21">
        <f t="shared" si="8"/>
        <v>0.17757009345794394</v>
      </c>
      <c r="S26" s="22" t="str">
        <f t="shared" si="9"/>
        <v>No</v>
      </c>
      <c r="T26" s="45">
        <v>1.7567999999999999</v>
      </c>
      <c r="U26" s="24">
        <f t="shared" si="10"/>
        <v>0.88139674894641773</v>
      </c>
      <c r="V26" s="25" t="str">
        <f t="shared" si="11"/>
        <v>Yes</v>
      </c>
      <c r="W26" s="42">
        <v>2.306</v>
      </c>
      <c r="X26" s="21">
        <f t="shared" si="12"/>
        <v>0.93388763319341295</v>
      </c>
      <c r="Y26" s="22" t="str">
        <f t="shared" si="13"/>
        <v>No</v>
      </c>
      <c r="Z26" s="45">
        <v>8.8400000000000006E-2</v>
      </c>
      <c r="AA26" s="24">
        <f t="shared" si="14"/>
        <v>7.3697373905794089E-2</v>
      </c>
      <c r="AB26" s="25" t="str">
        <f t="shared" si="15"/>
        <v>No</v>
      </c>
      <c r="AC26" s="42">
        <v>0</v>
      </c>
      <c r="AD26" s="21">
        <f t="shared" si="16"/>
        <v>0</v>
      </c>
      <c r="AE26" s="22" t="str">
        <f t="shared" si="17"/>
        <v>No</v>
      </c>
      <c r="AF26" s="45">
        <v>1E-3</v>
      </c>
      <c r="AG26" s="24">
        <f t="shared" si="18"/>
        <v>7.763975155279503E-3</v>
      </c>
      <c r="AH26" s="25" t="str">
        <f t="shared" si="19"/>
        <v>No</v>
      </c>
      <c r="AI26" s="28">
        <f t="shared" si="20"/>
        <v>10.636749999999999</v>
      </c>
      <c r="AJ26" s="29">
        <f t="shared" si="21"/>
        <v>0.5326919765840219</v>
      </c>
      <c r="AK26" s="28" t="str">
        <f t="shared" si="22"/>
        <v>No</v>
      </c>
      <c r="AL26" s="42">
        <v>2.2812999999999999</v>
      </c>
      <c r="AM26" s="30">
        <f t="shared" si="23"/>
        <v>0.89189656663495631</v>
      </c>
      <c r="AN26" s="31" t="str">
        <f t="shared" si="24"/>
        <v>Yes</v>
      </c>
      <c r="AO26" s="45">
        <v>1.875</v>
      </c>
      <c r="AP26" s="24">
        <f t="shared" si="25"/>
        <v>0.75</v>
      </c>
      <c r="AQ26" s="25" t="str">
        <f t="shared" si="26"/>
        <v>Yes</v>
      </c>
      <c r="AR26" s="42">
        <v>2.3696000000000002</v>
      </c>
      <c r="AS26" s="30">
        <f t="shared" si="27"/>
        <v>0.94814340588988477</v>
      </c>
      <c r="AT26" s="31" t="str">
        <f t="shared" si="28"/>
        <v>No</v>
      </c>
      <c r="AU26" s="45">
        <v>1.0159</v>
      </c>
      <c r="AV26" s="24">
        <f t="shared" si="29"/>
        <v>0.87789363920750785</v>
      </c>
      <c r="AW26" s="25" t="str">
        <f t="shared" si="30"/>
        <v>Yes</v>
      </c>
      <c r="AX26" s="42">
        <v>4.7199999999999999E-2</v>
      </c>
      <c r="AY26" s="30">
        <f t="shared" si="31"/>
        <v>7.9194630872483227E-2</v>
      </c>
      <c r="AZ26" s="31" t="str">
        <f t="shared" si="32"/>
        <v>No</v>
      </c>
      <c r="BA26" s="45">
        <v>0.11940000000000001</v>
      </c>
      <c r="BB26" s="24">
        <f t="shared" si="33"/>
        <v>0.18201219512195121</v>
      </c>
      <c r="BC26" s="25" t="str">
        <f t="shared" si="34"/>
        <v>No</v>
      </c>
      <c r="BD26" s="42">
        <v>0.11940000000000001</v>
      </c>
      <c r="BE26" s="30">
        <f t="shared" si="35"/>
        <v>0.18201219512195121</v>
      </c>
      <c r="BF26" s="31" t="str">
        <f t="shared" si="36"/>
        <v>No</v>
      </c>
      <c r="BG26" s="45">
        <v>2.2848000000000002</v>
      </c>
      <c r="BH26" s="24">
        <f t="shared" si="37"/>
        <v>0.91396357328707722</v>
      </c>
      <c r="BI26" s="25" t="str">
        <f t="shared" si="38"/>
        <v>Yes</v>
      </c>
      <c r="BJ26" s="42">
        <v>0.1386</v>
      </c>
      <c r="BK26" s="30">
        <f t="shared" si="39"/>
        <v>5.5440000000000003E-2</v>
      </c>
      <c r="BL26" s="31" t="str">
        <f t="shared" si="40"/>
        <v>No</v>
      </c>
      <c r="BM26" s="45">
        <v>0.27650000000000002</v>
      </c>
      <c r="BN26" s="24">
        <f t="shared" si="41"/>
        <v>0.24711848778238821</v>
      </c>
      <c r="BO26" s="25" t="str">
        <f t="shared" si="42"/>
        <v>No</v>
      </c>
      <c r="BP26" s="32">
        <f t="shared" si="43"/>
        <v>26.31925</v>
      </c>
      <c r="BQ26" s="33">
        <f t="shared" si="44"/>
        <v>0.69223153853924635</v>
      </c>
      <c r="BR26" s="32" t="str">
        <f t="shared" si="45"/>
        <v>No</v>
      </c>
      <c r="BS26" s="42">
        <v>1E-3</v>
      </c>
      <c r="BT26" s="30">
        <f t="shared" si="46"/>
        <v>1.5875535799333227E-3</v>
      </c>
      <c r="BU26" s="31" t="str">
        <f t="shared" si="47"/>
        <v>No</v>
      </c>
      <c r="BV26" s="45">
        <v>2.3218000000000001</v>
      </c>
      <c r="BW26" s="24">
        <f t="shared" si="48"/>
        <v>0.74987967270977063</v>
      </c>
      <c r="BX26" s="25" t="str">
        <f t="shared" si="49"/>
        <v>No</v>
      </c>
      <c r="BY26" s="42">
        <v>2.5</v>
      </c>
      <c r="BZ26" s="30">
        <f t="shared" si="50"/>
        <v>1</v>
      </c>
      <c r="CA26" s="31" t="str">
        <f t="shared" si="51"/>
        <v>Yes</v>
      </c>
      <c r="CB26" s="45">
        <v>2.8299999999999999E-2</v>
      </c>
      <c r="CC26" s="24">
        <f t="shared" si="52"/>
        <v>5.6017418844022171E-2</v>
      </c>
      <c r="CD26" s="25" t="str">
        <f t="shared" si="53"/>
        <v>No</v>
      </c>
      <c r="CE26" s="42">
        <v>8.0500000000000002E-2</v>
      </c>
      <c r="CF26" s="30">
        <f t="shared" si="54"/>
        <v>3.9681691946165353E-2</v>
      </c>
      <c r="CG26" s="31" t="str">
        <f t="shared" si="55"/>
        <v>No</v>
      </c>
      <c r="CH26" s="45">
        <v>2.5399999999999999E-2</v>
      </c>
      <c r="CI26" s="24">
        <f t="shared" si="56"/>
        <v>3.1685166498486378E-2</v>
      </c>
      <c r="CJ26" s="25" t="str">
        <f t="shared" si="57"/>
        <v>No</v>
      </c>
      <c r="CK26" s="42">
        <v>5.6000000000000001E-2</v>
      </c>
      <c r="CL26" s="30">
        <f t="shared" si="58"/>
        <v>3.9478322171307714E-2</v>
      </c>
      <c r="CM26" s="31" t="str">
        <f t="shared" si="59"/>
        <v>No</v>
      </c>
      <c r="CN26" s="45">
        <v>0</v>
      </c>
      <c r="CO26" s="24">
        <f t="shared" si="60"/>
        <v>0</v>
      </c>
      <c r="CP26" s="25" t="str">
        <f t="shared" si="61"/>
        <v>No</v>
      </c>
      <c r="CQ26" s="42">
        <v>0.3569</v>
      </c>
      <c r="CR26" s="30">
        <f t="shared" si="62"/>
        <v>0.62531539108494527</v>
      </c>
      <c r="CS26" s="31" t="str">
        <f t="shared" si="63"/>
        <v>No</v>
      </c>
      <c r="CT26" s="45">
        <v>0</v>
      </c>
      <c r="CU26" s="24">
        <f t="shared" si="64"/>
        <v>0</v>
      </c>
      <c r="CV26" s="25" t="str">
        <f t="shared" si="65"/>
        <v>No</v>
      </c>
      <c r="CW26" s="34">
        <f t="shared" si="66"/>
        <v>13.424750000000001</v>
      </c>
      <c r="CX26" s="35">
        <f t="shared" si="67"/>
        <v>0.51457924424875789</v>
      </c>
      <c r="CY26" s="34" t="str">
        <f t="shared" si="68"/>
        <v>No</v>
      </c>
      <c r="CZ26" s="42">
        <v>1.875</v>
      </c>
      <c r="DA26" s="30">
        <f t="shared" si="69"/>
        <v>0.75</v>
      </c>
      <c r="DB26" s="31" t="str">
        <f t="shared" si="70"/>
        <v>Yes</v>
      </c>
      <c r="DC26" s="45">
        <v>2.5</v>
      </c>
      <c r="DD26" s="24">
        <f t="shared" si="71"/>
        <v>1</v>
      </c>
      <c r="DE26" s="25" t="str">
        <f t="shared" si="72"/>
        <v>Yes</v>
      </c>
      <c r="DF26" s="42">
        <v>2.5</v>
      </c>
      <c r="DG26" s="30">
        <f t="shared" si="73"/>
        <v>1</v>
      </c>
      <c r="DH26" s="31" t="str">
        <f t="shared" si="74"/>
        <v>Yes</v>
      </c>
      <c r="DI26" s="45">
        <v>2.5</v>
      </c>
      <c r="DJ26" s="24">
        <f t="shared" si="75"/>
        <v>1</v>
      </c>
      <c r="DK26" s="25" t="str">
        <f t="shared" si="76"/>
        <v>Yes</v>
      </c>
      <c r="DL26" s="42">
        <v>0</v>
      </c>
      <c r="DM26" s="30">
        <f t="shared" si="77"/>
        <v>0</v>
      </c>
      <c r="DN26" s="31" t="str">
        <f t="shared" si="78"/>
        <v>No</v>
      </c>
      <c r="DO26" s="45">
        <v>2.5</v>
      </c>
      <c r="DP26" s="24">
        <f t="shared" si="79"/>
        <v>1</v>
      </c>
      <c r="DQ26" s="25" t="str">
        <f t="shared" si="80"/>
        <v>Yes</v>
      </c>
      <c r="DR26" s="42">
        <v>0.88500000000000001</v>
      </c>
      <c r="DS26" s="30">
        <f t="shared" si="81"/>
        <v>0.54401278583722645</v>
      </c>
      <c r="DT26" s="31" t="str">
        <f t="shared" si="82"/>
        <v>No</v>
      </c>
      <c r="DU26" s="45">
        <v>0.99150000000000005</v>
      </c>
      <c r="DV26" s="24">
        <f t="shared" si="83"/>
        <v>0.7217733129504259</v>
      </c>
      <c r="DW26" s="25" t="str">
        <f t="shared" si="84"/>
        <v>No</v>
      </c>
      <c r="DX26" s="42">
        <v>0.13719999999999999</v>
      </c>
      <c r="DY26" s="30">
        <f t="shared" si="85"/>
        <v>0.33635695023290019</v>
      </c>
      <c r="DZ26" s="31" t="str">
        <f t="shared" si="86"/>
        <v>No</v>
      </c>
      <c r="EA26" s="45">
        <v>1.5249999999999999</v>
      </c>
      <c r="EB26" s="24">
        <f t="shared" si="87"/>
        <v>0.76989095315024236</v>
      </c>
      <c r="EC26" s="25" t="str">
        <f t="shared" si="88"/>
        <v>No</v>
      </c>
      <c r="ED26" s="37">
        <f t="shared" si="89"/>
        <v>38.53425</v>
      </c>
      <c r="EE26" s="38">
        <f t="shared" si="90"/>
        <v>0.91941400820970287</v>
      </c>
      <c r="EF26" s="37" t="str">
        <f t="shared" si="91"/>
        <v>No</v>
      </c>
    </row>
    <row r="27" spans="1:136" s="7" customFormat="1" ht="12" x14ac:dyDescent="0.2">
      <c r="A27" s="18">
        <v>25</v>
      </c>
      <c r="B27" s="19" t="s">
        <v>53</v>
      </c>
      <c r="C27" s="19" t="s">
        <v>78</v>
      </c>
      <c r="D27" s="18">
        <v>2</v>
      </c>
      <c r="E27" s="42">
        <v>0.1016</v>
      </c>
      <c r="F27" s="21">
        <f t="shared" si="0"/>
        <v>0.45357142857142857</v>
      </c>
      <c r="G27" s="22" t="str">
        <f t="shared" si="1"/>
        <v>Yes</v>
      </c>
      <c r="H27" s="43">
        <v>0</v>
      </c>
      <c r="I27" s="24">
        <f t="shared" si="2"/>
        <v>0</v>
      </c>
      <c r="J27" s="25" t="str">
        <f t="shared" si="3"/>
        <v>No</v>
      </c>
      <c r="K27" s="44">
        <v>0.22239999999999999</v>
      </c>
      <c r="L27" s="21">
        <f t="shared" si="4"/>
        <v>0.1791814373187238</v>
      </c>
      <c r="M27" s="22" t="str">
        <f t="shared" si="5"/>
        <v>Yes</v>
      </c>
      <c r="N27" s="45">
        <v>0.14810000000000001</v>
      </c>
      <c r="O27" s="24">
        <f t="shared" si="6"/>
        <v>0.42181714611221877</v>
      </c>
      <c r="P27" s="25" t="str">
        <f t="shared" si="7"/>
        <v>No</v>
      </c>
      <c r="Q27" s="42">
        <v>2.47E-2</v>
      </c>
      <c r="R27" s="21">
        <f t="shared" si="8"/>
        <v>9.618380062305297E-2</v>
      </c>
      <c r="S27" s="22" t="str">
        <f t="shared" si="9"/>
        <v>No</v>
      </c>
      <c r="T27" s="45">
        <v>1.7567999999999999</v>
      </c>
      <c r="U27" s="24">
        <f t="shared" si="10"/>
        <v>0.88139674894641773</v>
      </c>
      <c r="V27" s="25" t="str">
        <f t="shared" si="11"/>
        <v>Yes</v>
      </c>
      <c r="W27" s="42">
        <v>2.0215999999999998</v>
      </c>
      <c r="X27" s="21">
        <f t="shared" si="12"/>
        <v>0.70431062318372595</v>
      </c>
      <c r="Y27" s="22" t="str">
        <f t="shared" si="13"/>
        <v>No</v>
      </c>
      <c r="Z27" s="45">
        <v>0.2525</v>
      </c>
      <c r="AA27" s="24">
        <f t="shared" si="14"/>
        <v>0.21050437682367654</v>
      </c>
      <c r="AB27" s="25" t="str">
        <f t="shared" si="15"/>
        <v>No</v>
      </c>
      <c r="AC27" s="42">
        <v>0.10440000000000001</v>
      </c>
      <c r="AD27" s="21">
        <f t="shared" si="16"/>
        <v>0.26666666666666666</v>
      </c>
      <c r="AE27" s="22" t="str">
        <f t="shared" si="17"/>
        <v>Yes</v>
      </c>
      <c r="AF27" s="45">
        <v>1E-3</v>
      </c>
      <c r="AG27" s="24">
        <f t="shared" si="18"/>
        <v>7.763975155279503E-3</v>
      </c>
      <c r="AH27" s="25" t="str">
        <f t="shared" si="19"/>
        <v>No</v>
      </c>
      <c r="AI27" s="28">
        <f t="shared" si="20"/>
        <v>11.582749999999997</v>
      </c>
      <c r="AJ27" s="29">
        <f t="shared" si="21"/>
        <v>0.61413137052341571</v>
      </c>
      <c r="AK27" s="28" t="str">
        <f t="shared" si="22"/>
        <v>No</v>
      </c>
      <c r="AL27" s="42">
        <v>2.4062999999999999</v>
      </c>
      <c r="AM27" s="30">
        <f t="shared" si="23"/>
        <v>1</v>
      </c>
      <c r="AN27" s="31" t="str">
        <f t="shared" si="24"/>
        <v>Yes</v>
      </c>
      <c r="AO27" s="45">
        <v>1.875</v>
      </c>
      <c r="AP27" s="24">
        <f t="shared" si="25"/>
        <v>0.75</v>
      </c>
      <c r="AQ27" s="25" t="str">
        <f t="shared" si="26"/>
        <v>Yes</v>
      </c>
      <c r="AR27" s="42">
        <v>2.3549000000000002</v>
      </c>
      <c r="AS27" s="30">
        <f t="shared" si="27"/>
        <v>0.94226152368758009</v>
      </c>
      <c r="AT27" s="31" t="str">
        <f t="shared" si="28"/>
        <v>No</v>
      </c>
      <c r="AU27" s="45">
        <v>1.133</v>
      </c>
      <c r="AV27" s="24">
        <f t="shared" si="29"/>
        <v>1</v>
      </c>
      <c r="AW27" s="25" t="str">
        <f t="shared" si="30"/>
        <v>Yes</v>
      </c>
      <c r="AX27" s="42">
        <v>8.2600000000000007E-2</v>
      </c>
      <c r="AY27" s="30">
        <f t="shared" si="31"/>
        <v>0.13859060402684564</v>
      </c>
      <c r="AZ27" s="31" t="str">
        <f t="shared" si="32"/>
        <v>No</v>
      </c>
      <c r="BA27" s="45">
        <v>0.20949999999999999</v>
      </c>
      <c r="BB27" s="24">
        <f t="shared" si="33"/>
        <v>0.31935975609756095</v>
      </c>
      <c r="BC27" s="25" t="str">
        <f t="shared" si="34"/>
        <v>No</v>
      </c>
      <c r="BD27" s="42">
        <v>0.20949999999999999</v>
      </c>
      <c r="BE27" s="30">
        <f t="shared" si="35"/>
        <v>0.31935975609756095</v>
      </c>
      <c r="BF27" s="31" t="str">
        <f t="shared" si="36"/>
        <v>No</v>
      </c>
      <c r="BG27" s="45">
        <v>1.3467</v>
      </c>
      <c r="BH27" s="24">
        <f t="shared" si="37"/>
        <v>0.3715524718126626</v>
      </c>
      <c r="BI27" s="25" t="str">
        <f t="shared" si="38"/>
        <v>No</v>
      </c>
      <c r="BJ27" s="42">
        <v>9.5500000000000002E-2</v>
      </c>
      <c r="BK27" s="30">
        <f t="shared" si="39"/>
        <v>3.8199999999999998E-2</v>
      </c>
      <c r="BL27" s="31" t="str">
        <f t="shared" si="40"/>
        <v>No</v>
      </c>
      <c r="BM27" s="45">
        <v>0.3705</v>
      </c>
      <c r="BN27" s="24">
        <f t="shared" si="41"/>
        <v>0.3337943752881512</v>
      </c>
      <c r="BO27" s="25" t="str">
        <f t="shared" si="42"/>
        <v>No</v>
      </c>
      <c r="BP27" s="32">
        <f t="shared" si="43"/>
        <v>25.208749999999998</v>
      </c>
      <c r="BQ27" s="33">
        <f t="shared" si="44"/>
        <v>0.60248509950500029</v>
      </c>
      <c r="BR27" s="32" t="str">
        <f t="shared" si="45"/>
        <v>No</v>
      </c>
      <c r="BS27" s="42">
        <v>1.4E-3</v>
      </c>
      <c r="BT27" s="30">
        <f t="shared" si="46"/>
        <v>2.222575011906652E-3</v>
      </c>
      <c r="BU27" s="31" t="str">
        <f t="shared" si="47"/>
        <v>No</v>
      </c>
      <c r="BV27" s="45">
        <v>2.3361999999999998</v>
      </c>
      <c r="BW27" s="24">
        <f t="shared" si="48"/>
        <v>0.77298251243381966</v>
      </c>
      <c r="BX27" s="25" t="str">
        <f t="shared" si="49"/>
        <v>No</v>
      </c>
      <c r="BY27" s="42">
        <v>2.5</v>
      </c>
      <c r="BZ27" s="30">
        <f t="shared" si="50"/>
        <v>1</v>
      </c>
      <c r="CA27" s="31" t="str">
        <f t="shared" si="51"/>
        <v>Yes</v>
      </c>
      <c r="CB27" s="45">
        <v>0.1022</v>
      </c>
      <c r="CC27" s="24">
        <f t="shared" si="52"/>
        <v>0.20229612034837688</v>
      </c>
      <c r="CD27" s="25" t="str">
        <f t="shared" si="53"/>
        <v>No</v>
      </c>
      <c r="CE27" s="42">
        <v>5.3499999999999999E-2</v>
      </c>
      <c r="CF27" s="30">
        <f t="shared" si="54"/>
        <v>2.5261696218756676E-2</v>
      </c>
      <c r="CG27" s="31" t="str">
        <f t="shared" si="55"/>
        <v>No</v>
      </c>
      <c r="CH27" s="45">
        <v>5.21E-2</v>
      </c>
      <c r="CI27" s="24">
        <f t="shared" si="56"/>
        <v>8.5570131180625633E-2</v>
      </c>
      <c r="CJ27" s="25" t="str">
        <f t="shared" si="57"/>
        <v>No</v>
      </c>
      <c r="CK27" s="42">
        <v>0</v>
      </c>
      <c r="CL27" s="30">
        <f t="shared" si="58"/>
        <v>0</v>
      </c>
      <c r="CM27" s="31" t="str">
        <f t="shared" si="59"/>
        <v>No</v>
      </c>
      <c r="CN27" s="45">
        <v>4.1000000000000003E-3</v>
      </c>
      <c r="CO27" s="24">
        <f t="shared" si="60"/>
        <v>1.9721019721019722E-2</v>
      </c>
      <c r="CP27" s="25" t="str">
        <f t="shared" si="61"/>
        <v>No</v>
      </c>
      <c r="CQ27" s="42">
        <v>0.3569</v>
      </c>
      <c r="CR27" s="30">
        <f t="shared" si="62"/>
        <v>0.62531539108494527</v>
      </c>
      <c r="CS27" s="31" t="str">
        <f t="shared" si="63"/>
        <v>No</v>
      </c>
      <c r="CT27" s="45">
        <v>0</v>
      </c>
      <c r="CU27" s="24">
        <f t="shared" si="64"/>
        <v>0</v>
      </c>
      <c r="CV27" s="25" t="str">
        <f t="shared" si="65"/>
        <v>No</v>
      </c>
      <c r="CW27" s="34">
        <f t="shared" si="66"/>
        <v>13.515999999999998</v>
      </c>
      <c r="CX27" s="35">
        <f t="shared" si="67"/>
        <v>0.52103336693013624</v>
      </c>
      <c r="CY27" s="34" t="str">
        <f t="shared" si="68"/>
        <v>No</v>
      </c>
      <c r="CZ27" s="42">
        <v>2.5</v>
      </c>
      <c r="DA27" s="30">
        <f t="shared" si="69"/>
        <v>1</v>
      </c>
      <c r="DB27" s="31" t="str">
        <f t="shared" si="70"/>
        <v>Yes</v>
      </c>
      <c r="DC27" s="45">
        <v>2.5</v>
      </c>
      <c r="DD27" s="24">
        <f t="shared" si="71"/>
        <v>1</v>
      </c>
      <c r="DE27" s="25" t="str">
        <f t="shared" si="72"/>
        <v>Yes</v>
      </c>
      <c r="DF27" s="42">
        <v>2.5</v>
      </c>
      <c r="DG27" s="30">
        <f t="shared" si="73"/>
        <v>1</v>
      </c>
      <c r="DH27" s="31" t="str">
        <f t="shared" si="74"/>
        <v>Yes</v>
      </c>
      <c r="DI27" s="45">
        <v>2.5</v>
      </c>
      <c r="DJ27" s="24">
        <f t="shared" si="75"/>
        <v>1</v>
      </c>
      <c r="DK27" s="25" t="str">
        <f t="shared" si="76"/>
        <v>Yes</v>
      </c>
      <c r="DL27" s="42">
        <v>0</v>
      </c>
      <c r="DM27" s="30">
        <f t="shared" si="77"/>
        <v>0</v>
      </c>
      <c r="DN27" s="31" t="str">
        <f t="shared" si="78"/>
        <v>No</v>
      </c>
      <c r="DO27" s="45">
        <v>2.5</v>
      </c>
      <c r="DP27" s="24">
        <f t="shared" si="79"/>
        <v>1</v>
      </c>
      <c r="DQ27" s="25" t="str">
        <f t="shared" si="80"/>
        <v>Yes</v>
      </c>
      <c r="DR27" s="42">
        <v>1.7399999999999999E-2</v>
      </c>
      <c r="DS27" s="30">
        <f t="shared" si="81"/>
        <v>1.06958446029014E-2</v>
      </c>
      <c r="DT27" s="31" t="str">
        <f t="shared" si="82"/>
        <v>No</v>
      </c>
      <c r="DU27" s="45">
        <v>0.99</v>
      </c>
      <c r="DV27" s="24">
        <f t="shared" si="83"/>
        <v>0.72068137147848876</v>
      </c>
      <c r="DW27" s="25" t="str">
        <f t="shared" si="84"/>
        <v>No</v>
      </c>
      <c r="DX27" s="42">
        <v>2.8400000000000002E-2</v>
      </c>
      <c r="DY27" s="30">
        <f t="shared" si="85"/>
        <v>6.9624908065702387E-2</v>
      </c>
      <c r="DZ27" s="31" t="str">
        <f t="shared" si="86"/>
        <v>No</v>
      </c>
      <c r="EA27" s="45">
        <v>1.5019</v>
      </c>
      <c r="EB27" s="24">
        <f t="shared" si="87"/>
        <v>0.7582289983844912</v>
      </c>
      <c r="EC27" s="25" t="str">
        <f t="shared" si="88"/>
        <v>No</v>
      </c>
      <c r="ED27" s="37">
        <f t="shared" si="89"/>
        <v>37.594250000000002</v>
      </c>
      <c r="EE27" s="38">
        <f t="shared" si="90"/>
        <v>0.88903164291024273</v>
      </c>
      <c r="EF27" s="37" t="str">
        <f t="shared" si="91"/>
        <v>No</v>
      </c>
    </row>
    <row r="28" spans="1:136" s="7" customFormat="1" ht="12" x14ac:dyDescent="0.2">
      <c r="A28" s="18">
        <v>26</v>
      </c>
      <c r="B28" s="19" t="s">
        <v>53</v>
      </c>
      <c r="C28" s="19" t="s">
        <v>79</v>
      </c>
      <c r="D28" s="18">
        <v>2</v>
      </c>
      <c r="E28" s="22">
        <v>3.2000000000000002E-3</v>
      </c>
      <c r="F28" s="21">
        <f t="shared" si="0"/>
        <v>1.4285714285714285E-2</v>
      </c>
      <c r="G28" s="22" t="str">
        <f t="shared" si="1"/>
        <v>No</v>
      </c>
      <c r="H28" s="39">
        <v>3.8E-3</v>
      </c>
      <c r="I28" s="24">
        <f t="shared" si="2"/>
        <v>3.0373271521061465E-3</v>
      </c>
      <c r="J28" s="25" t="str">
        <f t="shared" si="3"/>
        <v>No</v>
      </c>
      <c r="K28" s="40">
        <v>0.1263</v>
      </c>
      <c r="L28" s="21">
        <f t="shared" si="4"/>
        <v>0.10175636480825007</v>
      </c>
      <c r="M28" s="22" t="str">
        <f t="shared" si="5"/>
        <v>No</v>
      </c>
      <c r="N28" s="41">
        <v>0.10829999999999999</v>
      </c>
      <c r="O28" s="24">
        <f t="shared" si="6"/>
        <v>0.30845912845343204</v>
      </c>
      <c r="P28" s="25" t="str">
        <f t="shared" si="7"/>
        <v>No</v>
      </c>
      <c r="Q28" s="22">
        <v>2.23E-2</v>
      </c>
      <c r="R28" s="21">
        <f t="shared" si="8"/>
        <v>8.6838006230529605E-2</v>
      </c>
      <c r="S28" s="22" t="str">
        <f t="shared" si="9"/>
        <v>No</v>
      </c>
      <c r="T28" s="41">
        <v>1.7567999999999999</v>
      </c>
      <c r="U28" s="24">
        <f t="shared" si="10"/>
        <v>0.88139674894641773</v>
      </c>
      <c r="V28" s="25" t="str">
        <f t="shared" si="11"/>
        <v>Yes</v>
      </c>
      <c r="W28" s="22">
        <v>2.3079000000000001</v>
      </c>
      <c r="X28" s="21">
        <f t="shared" si="12"/>
        <v>0.93542137552470128</v>
      </c>
      <c r="Y28" s="22" t="str">
        <f t="shared" si="13"/>
        <v>No</v>
      </c>
      <c r="Z28" s="41">
        <v>0.26519999999999999</v>
      </c>
      <c r="AA28" s="24">
        <f t="shared" si="14"/>
        <v>0.22109212171738224</v>
      </c>
      <c r="AB28" s="25" t="str">
        <f t="shared" si="15"/>
        <v>No</v>
      </c>
      <c r="AC28" s="22">
        <v>1.6999999999999999E-3</v>
      </c>
      <c r="AD28" s="21">
        <f t="shared" si="16"/>
        <v>4.3422733077905489E-3</v>
      </c>
      <c r="AE28" s="22" t="str">
        <f t="shared" si="17"/>
        <v>No</v>
      </c>
      <c r="AF28" s="41">
        <v>5.8999999999999999E-3</v>
      </c>
      <c r="AG28" s="24">
        <f t="shared" si="18"/>
        <v>4.5807453416149065E-2</v>
      </c>
      <c r="AH28" s="25" t="str">
        <f t="shared" si="19"/>
        <v>No</v>
      </c>
      <c r="AI28" s="28">
        <f t="shared" si="20"/>
        <v>11.503500000000001</v>
      </c>
      <c r="AJ28" s="29">
        <f t="shared" si="21"/>
        <v>0.60730888429752061</v>
      </c>
      <c r="AK28" s="28" t="str">
        <f t="shared" si="22"/>
        <v>No</v>
      </c>
      <c r="AL28" s="22">
        <v>1.25</v>
      </c>
      <c r="AM28" s="30">
        <f t="shared" si="23"/>
        <v>0</v>
      </c>
      <c r="AN28" s="31" t="str">
        <f t="shared" si="24"/>
        <v>No</v>
      </c>
      <c r="AO28" s="41">
        <v>1.875</v>
      </c>
      <c r="AP28" s="24">
        <f t="shared" si="25"/>
        <v>0.75</v>
      </c>
      <c r="AQ28" s="25" t="str">
        <f t="shared" si="26"/>
        <v>Yes</v>
      </c>
      <c r="AR28" s="22">
        <v>2.3136999999999999</v>
      </c>
      <c r="AS28" s="30">
        <f t="shared" si="27"/>
        <v>0.9257762483994878</v>
      </c>
      <c r="AT28" s="31" t="str">
        <f t="shared" si="28"/>
        <v>No</v>
      </c>
      <c r="AU28" s="41">
        <v>0.62309999999999999</v>
      </c>
      <c r="AV28" s="24">
        <f t="shared" si="29"/>
        <v>0.46830031282586021</v>
      </c>
      <c r="AW28" s="25" t="str">
        <f t="shared" si="30"/>
        <v>No</v>
      </c>
      <c r="AX28" s="22">
        <v>5.9400000000000001E-2</v>
      </c>
      <c r="AY28" s="30">
        <f t="shared" si="31"/>
        <v>9.9664429530201354E-2</v>
      </c>
      <c r="AZ28" s="31" t="str">
        <f t="shared" si="32"/>
        <v>No</v>
      </c>
      <c r="BA28" s="41">
        <v>0.24010000000000001</v>
      </c>
      <c r="BB28" s="24">
        <f t="shared" si="33"/>
        <v>0.36600609756097563</v>
      </c>
      <c r="BC28" s="25" t="str">
        <f t="shared" si="34"/>
        <v>No</v>
      </c>
      <c r="BD28" s="22">
        <v>0.24010000000000001</v>
      </c>
      <c r="BE28" s="30">
        <f t="shared" si="35"/>
        <v>0.36600609756097563</v>
      </c>
      <c r="BF28" s="31" t="str">
        <f t="shared" si="36"/>
        <v>No</v>
      </c>
      <c r="BG28" s="41">
        <v>1.4637</v>
      </c>
      <c r="BH28" s="24">
        <f t="shared" si="37"/>
        <v>0.43920208152645268</v>
      </c>
      <c r="BI28" s="25" t="str">
        <f t="shared" si="38"/>
        <v>No</v>
      </c>
      <c r="BJ28" s="22">
        <v>0.1109</v>
      </c>
      <c r="BK28" s="30">
        <f t="shared" si="39"/>
        <v>4.4359999999999997E-2</v>
      </c>
      <c r="BL28" s="31" t="str">
        <f t="shared" si="40"/>
        <v>No</v>
      </c>
      <c r="BM28" s="41">
        <v>0.52639999999999998</v>
      </c>
      <c r="BN28" s="24">
        <f t="shared" si="41"/>
        <v>0.47754725680036886</v>
      </c>
      <c r="BO28" s="25" t="str">
        <f t="shared" si="42"/>
        <v>No</v>
      </c>
      <c r="BP28" s="32">
        <f t="shared" si="43"/>
        <v>21.756</v>
      </c>
      <c r="BQ28" s="33">
        <f t="shared" si="44"/>
        <v>0.32344681280937465</v>
      </c>
      <c r="BR28" s="32" t="str">
        <f t="shared" si="45"/>
        <v>No</v>
      </c>
      <c r="BS28" s="22">
        <v>1.1000000000000001E-3</v>
      </c>
      <c r="BT28" s="30">
        <f t="shared" si="46"/>
        <v>1.746308937926655E-3</v>
      </c>
      <c r="BU28" s="31" t="str">
        <f t="shared" si="47"/>
        <v>No</v>
      </c>
      <c r="BV28" s="41">
        <v>2.3959999999999999</v>
      </c>
      <c r="BW28" s="24">
        <f t="shared" si="48"/>
        <v>0.8689234718434139</v>
      </c>
      <c r="BX28" s="25" t="str">
        <f t="shared" si="49"/>
        <v>No</v>
      </c>
      <c r="BY28" s="22">
        <v>2.5</v>
      </c>
      <c r="BZ28" s="30">
        <f t="shared" si="50"/>
        <v>1</v>
      </c>
      <c r="CA28" s="31" t="str">
        <f t="shared" si="51"/>
        <v>Yes</v>
      </c>
      <c r="CB28" s="41">
        <v>1.9800000000000002E-2</v>
      </c>
      <c r="CC28" s="24">
        <f t="shared" si="52"/>
        <v>3.9192399049881241E-2</v>
      </c>
      <c r="CD28" s="25" t="str">
        <f t="shared" si="53"/>
        <v>No</v>
      </c>
      <c r="CE28" s="22">
        <v>8.3900000000000002E-2</v>
      </c>
      <c r="CF28" s="30">
        <f t="shared" si="54"/>
        <v>4.1497543259987182E-2</v>
      </c>
      <c r="CG28" s="31" t="str">
        <f t="shared" si="55"/>
        <v>No</v>
      </c>
      <c r="CH28" s="41">
        <v>9.7000000000000003E-3</v>
      </c>
      <c r="CI28" s="24">
        <f t="shared" si="56"/>
        <v>0</v>
      </c>
      <c r="CJ28" s="25" t="str">
        <f t="shared" si="57"/>
        <v>No</v>
      </c>
      <c r="CK28" s="22">
        <v>0.16439999999999999</v>
      </c>
      <c r="CL28" s="30">
        <f t="shared" si="58"/>
        <v>0.11589707437433908</v>
      </c>
      <c r="CM28" s="31" t="str">
        <f t="shared" si="59"/>
        <v>No</v>
      </c>
      <c r="CN28" s="41">
        <v>0</v>
      </c>
      <c r="CO28" s="24">
        <f t="shared" si="60"/>
        <v>0</v>
      </c>
      <c r="CP28" s="25" t="str">
        <f t="shared" si="61"/>
        <v>No</v>
      </c>
      <c r="CQ28" s="22">
        <v>0.4032</v>
      </c>
      <c r="CR28" s="30">
        <f t="shared" si="62"/>
        <v>0.72266610597140457</v>
      </c>
      <c r="CS28" s="31" t="str">
        <f t="shared" si="63"/>
        <v>Yes</v>
      </c>
      <c r="CT28" s="41">
        <v>4.9700000000000001E-2</v>
      </c>
      <c r="CU28" s="24">
        <f t="shared" si="64"/>
        <v>9.2585692995529059E-2</v>
      </c>
      <c r="CV28" s="25" t="str">
        <f t="shared" si="65"/>
        <v>No</v>
      </c>
      <c r="CW28" s="34">
        <f t="shared" si="66"/>
        <v>14.069500000000001</v>
      </c>
      <c r="CX28" s="35">
        <f t="shared" si="67"/>
        <v>0.56018248368786816</v>
      </c>
      <c r="CY28" s="34" t="str">
        <f t="shared" si="68"/>
        <v>No</v>
      </c>
      <c r="CZ28" s="22">
        <v>2.5</v>
      </c>
      <c r="DA28" s="30">
        <f t="shared" si="69"/>
        <v>1</v>
      </c>
      <c r="DB28" s="31" t="str">
        <f t="shared" si="70"/>
        <v>Yes</v>
      </c>
      <c r="DC28" s="41">
        <v>2.5</v>
      </c>
      <c r="DD28" s="24">
        <f t="shared" si="71"/>
        <v>1</v>
      </c>
      <c r="DE28" s="25" t="str">
        <f t="shared" si="72"/>
        <v>Yes</v>
      </c>
      <c r="DF28" s="22">
        <v>2.5</v>
      </c>
      <c r="DG28" s="30">
        <f t="shared" si="73"/>
        <v>1</v>
      </c>
      <c r="DH28" s="31" t="str">
        <f t="shared" si="74"/>
        <v>Yes</v>
      </c>
      <c r="DI28" s="41">
        <v>2.5</v>
      </c>
      <c r="DJ28" s="24">
        <f t="shared" si="75"/>
        <v>1</v>
      </c>
      <c r="DK28" s="25" t="str">
        <f t="shared" si="76"/>
        <v>Yes</v>
      </c>
      <c r="DL28" s="22">
        <v>2.2000000000000001E-3</v>
      </c>
      <c r="DM28" s="30">
        <f t="shared" si="77"/>
        <v>2.4719101123595509E-2</v>
      </c>
      <c r="DN28" s="31" t="str">
        <f t="shared" si="78"/>
        <v>No</v>
      </c>
      <c r="DO28" s="41">
        <v>2.5</v>
      </c>
      <c r="DP28" s="24">
        <f t="shared" si="79"/>
        <v>1</v>
      </c>
      <c r="DQ28" s="25" t="str">
        <f t="shared" si="80"/>
        <v>Yes</v>
      </c>
      <c r="DR28" s="22">
        <v>0.83330000000000004</v>
      </c>
      <c r="DS28" s="30">
        <f t="shared" si="81"/>
        <v>0.51223260388492753</v>
      </c>
      <c r="DT28" s="31" t="str">
        <f t="shared" si="82"/>
        <v>No</v>
      </c>
      <c r="DU28" s="41">
        <v>0.97350000000000003</v>
      </c>
      <c r="DV28" s="24">
        <f t="shared" si="83"/>
        <v>0.70867001528718065</v>
      </c>
      <c r="DW28" s="25" t="str">
        <f t="shared" si="84"/>
        <v>No</v>
      </c>
      <c r="DX28" s="22">
        <v>0.14829999999999999</v>
      </c>
      <c r="DY28" s="30">
        <f t="shared" si="85"/>
        <v>0.3635695023290022</v>
      </c>
      <c r="DZ28" s="31" t="str">
        <f t="shared" si="86"/>
        <v>No</v>
      </c>
      <c r="EA28" s="41">
        <v>1.65</v>
      </c>
      <c r="EB28" s="24">
        <f t="shared" si="87"/>
        <v>0.83299676898222941</v>
      </c>
      <c r="EC28" s="25" t="str">
        <f t="shared" si="88"/>
        <v>Yes</v>
      </c>
      <c r="ED28" s="37">
        <f t="shared" si="89"/>
        <v>40.268250000000009</v>
      </c>
      <c r="EE28" s="38">
        <f t="shared" si="90"/>
        <v>0.97545977568764364</v>
      </c>
      <c r="EF28" s="37" t="str">
        <f t="shared" si="91"/>
        <v>Yes</v>
      </c>
    </row>
    <row r="29" spans="1:136" s="7" customFormat="1" ht="12" x14ac:dyDescent="0.2">
      <c r="A29" s="18">
        <v>27</v>
      </c>
      <c r="B29" s="19" t="s">
        <v>55</v>
      </c>
      <c r="C29" s="19" t="s">
        <v>80</v>
      </c>
      <c r="D29" s="18">
        <v>2</v>
      </c>
      <c r="E29" s="42">
        <v>3.6299999999999999E-2</v>
      </c>
      <c r="F29" s="21">
        <f t="shared" si="0"/>
        <v>0.16205357142857141</v>
      </c>
      <c r="G29" s="22" t="str">
        <f t="shared" si="1"/>
        <v>No</v>
      </c>
      <c r="H29" s="43">
        <v>2.7E-2</v>
      </c>
      <c r="I29" s="24">
        <f t="shared" si="2"/>
        <v>2.1581008712333146E-2</v>
      </c>
      <c r="J29" s="25" t="str">
        <f t="shared" si="3"/>
        <v>No</v>
      </c>
      <c r="K29" s="44">
        <v>0.1002</v>
      </c>
      <c r="L29" s="21">
        <f t="shared" si="4"/>
        <v>8.0728327425072507E-2</v>
      </c>
      <c r="M29" s="22" t="str">
        <f t="shared" si="5"/>
        <v>No</v>
      </c>
      <c r="N29" s="45">
        <v>0.105</v>
      </c>
      <c r="O29" s="24">
        <f t="shared" si="6"/>
        <v>0.29906009683850754</v>
      </c>
      <c r="P29" s="25" t="str">
        <f t="shared" si="7"/>
        <v>No</v>
      </c>
      <c r="Q29" s="42">
        <v>1.9400000000000001E-2</v>
      </c>
      <c r="R29" s="21">
        <f t="shared" si="8"/>
        <v>7.5545171339563871E-2</v>
      </c>
      <c r="S29" s="22" t="str">
        <f t="shared" si="9"/>
        <v>No</v>
      </c>
      <c r="T29" s="45">
        <v>1.9932000000000001</v>
      </c>
      <c r="U29" s="24">
        <f t="shared" si="10"/>
        <v>1</v>
      </c>
      <c r="V29" s="25" t="str">
        <f t="shared" si="11"/>
        <v>Yes</v>
      </c>
      <c r="W29" s="42">
        <v>2.3149000000000002</v>
      </c>
      <c r="X29" s="21">
        <f t="shared" si="12"/>
        <v>0.94107200516628997</v>
      </c>
      <c r="Y29" s="22" t="str">
        <f t="shared" si="13"/>
        <v>No</v>
      </c>
      <c r="Z29" s="45">
        <v>0.1389</v>
      </c>
      <c r="AA29" s="24">
        <f t="shared" si="14"/>
        <v>0.11579824927052938</v>
      </c>
      <c r="AB29" s="25" t="str">
        <f t="shared" si="15"/>
        <v>No</v>
      </c>
      <c r="AC29" s="42">
        <v>8.0000000000000002E-3</v>
      </c>
      <c r="AD29" s="21">
        <f t="shared" si="16"/>
        <v>2.0434227330779056E-2</v>
      </c>
      <c r="AE29" s="22" t="str">
        <f t="shared" si="17"/>
        <v>No</v>
      </c>
      <c r="AF29" s="45">
        <v>1.67E-2</v>
      </c>
      <c r="AG29" s="24">
        <f t="shared" si="18"/>
        <v>0.12965838509316771</v>
      </c>
      <c r="AH29" s="25" t="str">
        <f t="shared" si="19"/>
        <v>No</v>
      </c>
      <c r="AI29" s="28">
        <f t="shared" si="20"/>
        <v>11.899000000000003</v>
      </c>
      <c r="AJ29" s="29">
        <f t="shared" si="21"/>
        <v>0.64135674931129494</v>
      </c>
      <c r="AK29" s="28" t="str">
        <f t="shared" si="22"/>
        <v>No</v>
      </c>
      <c r="AL29" s="42">
        <v>2.375</v>
      </c>
      <c r="AM29" s="30">
        <f t="shared" si="23"/>
        <v>0.9729309002853932</v>
      </c>
      <c r="AN29" s="31" t="str">
        <f t="shared" si="24"/>
        <v>Yes</v>
      </c>
      <c r="AO29" s="45">
        <v>2.5</v>
      </c>
      <c r="AP29" s="24">
        <f t="shared" si="25"/>
        <v>1</v>
      </c>
      <c r="AQ29" s="25" t="str">
        <f t="shared" si="26"/>
        <v>Yes</v>
      </c>
      <c r="AR29" s="42">
        <v>2.371</v>
      </c>
      <c r="AS29" s="30">
        <f t="shared" si="27"/>
        <v>0.94870358514724706</v>
      </c>
      <c r="AT29" s="31" t="str">
        <f t="shared" si="28"/>
        <v>No</v>
      </c>
      <c r="AU29" s="45">
        <v>0.42730000000000001</v>
      </c>
      <c r="AV29" s="24">
        <f t="shared" si="29"/>
        <v>0.26412930135557872</v>
      </c>
      <c r="AW29" s="25" t="str">
        <f t="shared" si="30"/>
        <v>No</v>
      </c>
      <c r="AX29" s="42">
        <v>0.13039999999999999</v>
      </c>
      <c r="AY29" s="30">
        <f t="shared" si="31"/>
        <v>0.21879194630872481</v>
      </c>
      <c r="AZ29" s="31" t="str">
        <f t="shared" si="32"/>
        <v>No</v>
      </c>
      <c r="BA29" s="45">
        <v>0.1462</v>
      </c>
      <c r="BB29" s="24">
        <f t="shared" si="33"/>
        <v>0.22286585365853656</v>
      </c>
      <c r="BC29" s="25" t="str">
        <f t="shared" si="34"/>
        <v>No</v>
      </c>
      <c r="BD29" s="42">
        <v>0.1462</v>
      </c>
      <c r="BE29" s="30">
        <f t="shared" si="35"/>
        <v>0.22286585365853656</v>
      </c>
      <c r="BF29" s="31" t="str">
        <f t="shared" si="36"/>
        <v>No</v>
      </c>
      <c r="BG29" s="45">
        <v>2.3058000000000001</v>
      </c>
      <c r="BH29" s="24">
        <f t="shared" si="37"/>
        <v>0.92610581092801381</v>
      </c>
      <c r="BI29" s="25" t="str">
        <f t="shared" si="38"/>
        <v>Yes</v>
      </c>
      <c r="BJ29" s="42">
        <v>0.13700000000000001</v>
      </c>
      <c r="BK29" s="30">
        <f t="shared" si="39"/>
        <v>5.4800000000000001E-2</v>
      </c>
      <c r="BL29" s="31" t="str">
        <f t="shared" si="40"/>
        <v>No</v>
      </c>
      <c r="BM29" s="45">
        <v>0.34810000000000002</v>
      </c>
      <c r="BN29" s="24">
        <f t="shared" si="41"/>
        <v>0.31313969571230982</v>
      </c>
      <c r="BO29" s="25" t="str">
        <f t="shared" si="42"/>
        <v>No</v>
      </c>
      <c r="BP29" s="32">
        <f t="shared" si="43"/>
        <v>27.217500000000001</v>
      </c>
      <c r="BQ29" s="33">
        <f t="shared" si="44"/>
        <v>0.76482472977068394</v>
      </c>
      <c r="BR29" s="32" t="str">
        <f t="shared" si="45"/>
        <v>No</v>
      </c>
      <c r="BS29" s="42">
        <v>2.3E-3</v>
      </c>
      <c r="BT29" s="30">
        <f t="shared" si="46"/>
        <v>3.651373233846642E-3</v>
      </c>
      <c r="BU29" s="31" t="str">
        <f t="shared" si="47"/>
        <v>No</v>
      </c>
      <c r="BV29" s="45">
        <v>2.4502999999999999</v>
      </c>
      <c r="BW29" s="24">
        <f t="shared" si="48"/>
        <v>0.95604042996951699</v>
      </c>
      <c r="BX29" s="25" t="str">
        <f t="shared" si="49"/>
        <v>No</v>
      </c>
      <c r="BY29" s="42">
        <v>2.3957999999999999</v>
      </c>
      <c r="BZ29" s="30">
        <f t="shared" si="50"/>
        <v>0.95831999999999995</v>
      </c>
      <c r="CA29" s="31" t="str">
        <f t="shared" si="51"/>
        <v>Yes</v>
      </c>
      <c r="CB29" s="45">
        <v>0.1046</v>
      </c>
      <c r="CC29" s="24">
        <f t="shared" si="52"/>
        <v>0.20704671417260492</v>
      </c>
      <c r="CD29" s="25" t="str">
        <f t="shared" si="53"/>
        <v>No</v>
      </c>
      <c r="CE29" s="42">
        <v>6.7199999999999996E-2</v>
      </c>
      <c r="CF29" s="30">
        <f t="shared" si="54"/>
        <v>3.2578508865627E-2</v>
      </c>
      <c r="CG29" s="31" t="str">
        <f t="shared" si="55"/>
        <v>No</v>
      </c>
      <c r="CH29" s="45">
        <v>0.29409999999999997</v>
      </c>
      <c r="CI29" s="24">
        <f t="shared" si="56"/>
        <v>0.57396569122098884</v>
      </c>
      <c r="CJ29" s="25" t="str">
        <f t="shared" si="57"/>
        <v>Yes</v>
      </c>
      <c r="CK29" s="42">
        <v>0</v>
      </c>
      <c r="CL29" s="30">
        <f t="shared" si="58"/>
        <v>0</v>
      </c>
      <c r="CM29" s="31" t="str">
        <f t="shared" si="59"/>
        <v>No</v>
      </c>
      <c r="CN29" s="45">
        <v>0</v>
      </c>
      <c r="CO29" s="24">
        <f t="shared" si="60"/>
        <v>0</v>
      </c>
      <c r="CP29" s="25" t="str">
        <f t="shared" si="61"/>
        <v>No</v>
      </c>
      <c r="CQ29" s="42">
        <v>0.3569</v>
      </c>
      <c r="CR29" s="30">
        <f t="shared" si="62"/>
        <v>0.62531539108494527</v>
      </c>
      <c r="CS29" s="31" t="str">
        <f t="shared" si="63"/>
        <v>No</v>
      </c>
      <c r="CT29" s="45">
        <v>4.9700000000000001E-2</v>
      </c>
      <c r="CU29" s="24">
        <f t="shared" si="64"/>
        <v>9.2585692995529059E-2</v>
      </c>
      <c r="CV29" s="25" t="str">
        <f t="shared" si="65"/>
        <v>No</v>
      </c>
      <c r="CW29" s="34">
        <f t="shared" si="66"/>
        <v>14.302249999999999</v>
      </c>
      <c r="CX29" s="35">
        <f t="shared" si="67"/>
        <v>0.57664491715735677</v>
      </c>
      <c r="CY29" s="34" t="str">
        <f t="shared" si="68"/>
        <v>No</v>
      </c>
      <c r="CZ29" s="42">
        <v>0</v>
      </c>
      <c r="DA29" s="30">
        <f t="shared" si="69"/>
        <v>0</v>
      </c>
      <c r="DB29" s="31" t="str">
        <f t="shared" si="70"/>
        <v>No</v>
      </c>
      <c r="DC29" s="45">
        <v>2.5</v>
      </c>
      <c r="DD29" s="24">
        <f t="shared" si="71"/>
        <v>1</v>
      </c>
      <c r="DE29" s="25" t="str">
        <f t="shared" si="72"/>
        <v>Yes</v>
      </c>
      <c r="DF29" s="42">
        <v>2.5</v>
      </c>
      <c r="DG29" s="30">
        <f t="shared" si="73"/>
        <v>1</v>
      </c>
      <c r="DH29" s="31" t="str">
        <f t="shared" si="74"/>
        <v>Yes</v>
      </c>
      <c r="DI29" s="45">
        <v>2.5</v>
      </c>
      <c r="DJ29" s="24">
        <f t="shared" si="75"/>
        <v>1</v>
      </c>
      <c r="DK29" s="25" t="str">
        <f t="shared" si="76"/>
        <v>Yes</v>
      </c>
      <c r="DL29" s="42">
        <v>2E-3</v>
      </c>
      <c r="DM29" s="30">
        <f t="shared" si="77"/>
        <v>2.2471910112359553E-2</v>
      </c>
      <c r="DN29" s="31" t="str">
        <f t="shared" si="78"/>
        <v>No</v>
      </c>
      <c r="DO29" s="45">
        <v>2.5</v>
      </c>
      <c r="DP29" s="24">
        <f t="shared" si="79"/>
        <v>1</v>
      </c>
      <c r="DQ29" s="25" t="str">
        <f t="shared" si="80"/>
        <v>Yes</v>
      </c>
      <c r="DR29" s="42">
        <v>0.88219999999999998</v>
      </c>
      <c r="DS29" s="30">
        <f t="shared" si="81"/>
        <v>0.54229161544135729</v>
      </c>
      <c r="DT29" s="31" t="str">
        <f t="shared" si="82"/>
        <v>No</v>
      </c>
      <c r="DU29" s="45">
        <v>1.0008999999999999</v>
      </c>
      <c r="DV29" s="24">
        <f t="shared" si="83"/>
        <v>0.72861614617456505</v>
      </c>
      <c r="DW29" s="25" t="str">
        <f t="shared" si="84"/>
        <v>No</v>
      </c>
      <c r="DX29" s="42">
        <v>3.2500000000000001E-2</v>
      </c>
      <c r="DY29" s="30">
        <f t="shared" si="85"/>
        <v>7.9676391272370681E-2</v>
      </c>
      <c r="DZ29" s="31" t="str">
        <f t="shared" si="86"/>
        <v>No</v>
      </c>
      <c r="EA29" s="45">
        <v>1.5018</v>
      </c>
      <c r="EB29" s="24">
        <f t="shared" si="87"/>
        <v>0.75817851373182554</v>
      </c>
      <c r="EC29" s="25" t="str">
        <f t="shared" si="88"/>
        <v>No</v>
      </c>
      <c r="ED29" s="37">
        <f t="shared" si="89"/>
        <v>33.548500000000004</v>
      </c>
      <c r="EE29" s="38">
        <f t="shared" si="90"/>
        <v>0.75826626587801804</v>
      </c>
      <c r="EF29" s="37" t="str">
        <f t="shared" si="91"/>
        <v>No</v>
      </c>
    </row>
    <row r="30" spans="1:136" s="7" customFormat="1" ht="12" x14ac:dyDescent="0.2">
      <c r="A30" s="18">
        <v>28</v>
      </c>
      <c r="B30" s="19" t="s">
        <v>53</v>
      </c>
      <c r="C30" s="19" t="s">
        <v>81</v>
      </c>
      <c r="D30" s="18">
        <v>2</v>
      </c>
      <c r="E30" s="42">
        <v>1.5299999999999999E-2</v>
      </c>
      <c r="F30" s="21">
        <f t="shared" si="0"/>
        <v>6.8303571428571422E-2</v>
      </c>
      <c r="G30" s="22" t="str">
        <f t="shared" si="1"/>
        <v>No</v>
      </c>
      <c r="H30" s="43">
        <v>1.6000000000000001E-3</v>
      </c>
      <c r="I30" s="24">
        <f t="shared" si="2"/>
        <v>1.2788745903604827E-3</v>
      </c>
      <c r="J30" s="25" t="str">
        <f t="shared" si="3"/>
        <v>No</v>
      </c>
      <c r="K30" s="44">
        <v>0.18840000000000001</v>
      </c>
      <c r="L30" s="21">
        <f t="shared" si="4"/>
        <v>0.15178859168546568</v>
      </c>
      <c r="M30" s="22" t="str">
        <f t="shared" si="5"/>
        <v>No</v>
      </c>
      <c r="N30" s="45">
        <v>0.16739999999999999</v>
      </c>
      <c r="O30" s="24">
        <f t="shared" si="6"/>
        <v>0.47678724010253482</v>
      </c>
      <c r="P30" s="25" t="str">
        <f t="shared" si="7"/>
        <v>No</v>
      </c>
      <c r="Q30" s="42">
        <v>4.6800000000000001E-2</v>
      </c>
      <c r="R30" s="21">
        <f t="shared" si="8"/>
        <v>0.18224299065420563</v>
      </c>
      <c r="S30" s="22" t="str">
        <f t="shared" si="9"/>
        <v>No</v>
      </c>
      <c r="T30" s="45">
        <v>1.7567999999999999</v>
      </c>
      <c r="U30" s="24">
        <f t="shared" si="10"/>
        <v>0.88139674894641773</v>
      </c>
      <c r="V30" s="25" t="str">
        <f t="shared" si="11"/>
        <v>Yes</v>
      </c>
      <c r="W30" s="42">
        <v>2.3020999999999998</v>
      </c>
      <c r="X30" s="21">
        <f t="shared" si="12"/>
        <v>0.93073942525024189</v>
      </c>
      <c r="Y30" s="22" t="str">
        <f t="shared" si="13"/>
        <v>No</v>
      </c>
      <c r="Z30" s="45">
        <v>0.66920000000000002</v>
      </c>
      <c r="AA30" s="24">
        <f t="shared" si="14"/>
        <v>0.5578991246352647</v>
      </c>
      <c r="AB30" s="25" t="str">
        <f t="shared" si="15"/>
        <v>Yes</v>
      </c>
      <c r="AC30" s="42">
        <v>6.7000000000000002E-3</v>
      </c>
      <c r="AD30" s="21">
        <f t="shared" si="16"/>
        <v>1.7113665389527459E-2</v>
      </c>
      <c r="AE30" s="22" t="str">
        <f t="shared" si="17"/>
        <v>No</v>
      </c>
      <c r="AF30" s="45">
        <v>2E-3</v>
      </c>
      <c r="AG30" s="24">
        <f t="shared" si="18"/>
        <v>1.5527950310559006E-2</v>
      </c>
      <c r="AH30" s="25" t="str">
        <f t="shared" si="19"/>
        <v>No</v>
      </c>
      <c r="AI30" s="28">
        <f t="shared" si="20"/>
        <v>12.890749999999999</v>
      </c>
      <c r="AJ30" s="29">
        <f t="shared" si="21"/>
        <v>0.72673467630853972</v>
      </c>
      <c r="AK30" s="28" t="str">
        <f t="shared" si="22"/>
        <v>Yes</v>
      </c>
      <c r="AL30" s="42">
        <v>2.375</v>
      </c>
      <c r="AM30" s="30">
        <f t="shared" si="23"/>
        <v>0.9729309002853932</v>
      </c>
      <c r="AN30" s="31" t="str">
        <f t="shared" si="24"/>
        <v>Yes</v>
      </c>
      <c r="AO30" s="45">
        <v>2.5</v>
      </c>
      <c r="AP30" s="24">
        <f t="shared" si="25"/>
        <v>1</v>
      </c>
      <c r="AQ30" s="25" t="str">
        <f t="shared" si="26"/>
        <v>Yes</v>
      </c>
      <c r="AR30" s="42">
        <v>2.3452999999999999</v>
      </c>
      <c r="AS30" s="30">
        <f t="shared" si="27"/>
        <v>0.93842029449423814</v>
      </c>
      <c r="AT30" s="31" t="str">
        <f t="shared" si="28"/>
        <v>No</v>
      </c>
      <c r="AU30" s="45">
        <v>0.58050000000000002</v>
      </c>
      <c r="AV30" s="24">
        <f t="shared" si="29"/>
        <v>0.42387904066736182</v>
      </c>
      <c r="AW30" s="25" t="str">
        <f t="shared" si="30"/>
        <v>No</v>
      </c>
      <c r="AX30" s="42">
        <v>8.72E-2</v>
      </c>
      <c r="AY30" s="30">
        <f t="shared" si="31"/>
        <v>0.14630872483221477</v>
      </c>
      <c r="AZ30" s="31" t="str">
        <f t="shared" si="32"/>
        <v>No</v>
      </c>
      <c r="BA30" s="45">
        <v>0.13389999999999999</v>
      </c>
      <c r="BB30" s="24">
        <f t="shared" si="33"/>
        <v>0.20411585365853657</v>
      </c>
      <c r="BC30" s="25" t="str">
        <f t="shared" si="34"/>
        <v>No</v>
      </c>
      <c r="BD30" s="42">
        <v>0.13389999999999999</v>
      </c>
      <c r="BE30" s="30">
        <f t="shared" si="35"/>
        <v>0.20411585365853657</v>
      </c>
      <c r="BF30" s="31" t="str">
        <f t="shared" si="36"/>
        <v>No</v>
      </c>
      <c r="BG30" s="45">
        <v>2.2970000000000002</v>
      </c>
      <c r="BH30" s="24">
        <f t="shared" si="37"/>
        <v>0.92101763515466895</v>
      </c>
      <c r="BI30" s="25" t="str">
        <f t="shared" si="38"/>
        <v>Yes</v>
      </c>
      <c r="BJ30" s="42">
        <v>8.9899999999999994E-2</v>
      </c>
      <c r="BK30" s="30">
        <f t="shared" si="39"/>
        <v>3.5959999999999999E-2</v>
      </c>
      <c r="BL30" s="31" t="str">
        <f t="shared" si="40"/>
        <v>No</v>
      </c>
      <c r="BM30" s="45">
        <v>0.48709999999999998</v>
      </c>
      <c r="BN30" s="24">
        <f t="shared" si="41"/>
        <v>0.44130935915168279</v>
      </c>
      <c r="BO30" s="25" t="str">
        <f t="shared" si="42"/>
        <v>No</v>
      </c>
      <c r="BP30" s="32">
        <f t="shared" si="43"/>
        <v>27.5745</v>
      </c>
      <c r="BQ30" s="33">
        <f t="shared" si="44"/>
        <v>0.79367612890190919</v>
      </c>
      <c r="BR30" s="32" t="str">
        <f t="shared" si="45"/>
        <v>No</v>
      </c>
      <c r="BS30" s="42">
        <v>2.0999999999999999E-3</v>
      </c>
      <c r="BT30" s="30">
        <f t="shared" si="46"/>
        <v>3.3338625178599775E-3</v>
      </c>
      <c r="BU30" s="31" t="str">
        <f t="shared" si="47"/>
        <v>No</v>
      </c>
      <c r="BV30" s="45">
        <v>2.3641999999999999</v>
      </c>
      <c r="BW30" s="24">
        <f t="shared" si="48"/>
        <v>0.81790470078613808</v>
      </c>
      <c r="BX30" s="25" t="str">
        <f t="shared" si="49"/>
        <v>No</v>
      </c>
      <c r="BY30" s="42">
        <v>2.5</v>
      </c>
      <c r="BZ30" s="30">
        <f t="shared" si="50"/>
        <v>1</v>
      </c>
      <c r="CA30" s="31" t="str">
        <f t="shared" si="51"/>
        <v>Yes</v>
      </c>
      <c r="CB30" s="45">
        <v>0.155</v>
      </c>
      <c r="CC30" s="24">
        <f t="shared" si="52"/>
        <v>0.30680918448139349</v>
      </c>
      <c r="CD30" s="25" t="str">
        <f t="shared" si="53"/>
        <v>No</v>
      </c>
      <c r="CE30" s="42">
        <v>0.1007</v>
      </c>
      <c r="CF30" s="30">
        <f t="shared" si="54"/>
        <v>5.0469985045930359E-2</v>
      </c>
      <c r="CG30" s="31" t="str">
        <f t="shared" si="55"/>
        <v>No</v>
      </c>
      <c r="CH30" s="45">
        <v>0.1047</v>
      </c>
      <c r="CI30" s="24">
        <f t="shared" si="56"/>
        <v>0.19172552976791121</v>
      </c>
      <c r="CJ30" s="25" t="str">
        <f t="shared" si="57"/>
        <v>No</v>
      </c>
      <c r="CK30" s="42">
        <v>0</v>
      </c>
      <c r="CL30" s="30">
        <f t="shared" si="58"/>
        <v>0</v>
      </c>
      <c r="CM30" s="31" t="str">
        <f t="shared" si="59"/>
        <v>No</v>
      </c>
      <c r="CN30" s="45">
        <v>0</v>
      </c>
      <c r="CO30" s="24">
        <f t="shared" si="60"/>
        <v>0</v>
      </c>
      <c r="CP30" s="25" t="str">
        <f t="shared" si="61"/>
        <v>No</v>
      </c>
      <c r="CQ30" s="42">
        <v>0.46560000000000001</v>
      </c>
      <c r="CR30" s="30">
        <f t="shared" si="62"/>
        <v>0.85386879730866272</v>
      </c>
      <c r="CS30" s="31" t="str">
        <f t="shared" si="63"/>
        <v>Yes</v>
      </c>
      <c r="CT30" s="45">
        <v>0.10290000000000001</v>
      </c>
      <c r="CU30" s="24">
        <f t="shared" si="64"/>
        <v>0.19169150521609538</v>
      </c>
      <c r="CV30" s="25" t="str">
        <f t="shared" si="65"/>
        <v>No</v>
      </c>
      <c r="CW30" s="34">
        <f t="shared" si="66"/>
        <v>14.487999999999998</v>
      </c>
      <c r="CX30" s="35">
        <f t="shared" si="67"/>
        <v>0.58978303538273824</v>
      </c>
      <c r="CY30" s="34" t="str">
        <f t="shared" si="68"/>
        <v>No</v>
      </c>
      <c r="CZ30" s="42">
        <v>2.5</v>
      </c>
      <c r="DA30" s="30">
        <f t="shared" si="69"/>
        <v>1</v>
      </c>
      <c r="DB30" s="31" t="str">
        <f t="shared" si="70"/>
        <v>Yes</v>
      </c>
      <c r="DC30" s="45">
        <v>2.5</v>
      </c>
      <c r="DD30" s="24">
        <f t="shared" si="71"/>
        <v>1</v>
      </c>
      <c r="DE30" s="25" t="str">
        <f t="shared" si="72"/>
        <v>Yes</v>
      </c>
      <c r="DF30" s="42">
        <v>0</v>
      </c>
      <c r="DG30" s="30">
        <f t="shared" si="73"/>
        <v>0</v>
      </c>
      <c r="DH30" s="31" t="str">
        <f t="shared" si="74"/>
        <v>No</v>
      </c>
      <c r="DI30" s="45">
        <v>2.5</v>
      </c>
      <c r="DJ30" s="24">
        <f t="shared" si="75"/>
        <v>1</v>
      </c>
      <c r="DK30" s="25" t="str">
        <f t="shared" si="76"/>
        <v>Yes</v>
      </c>
      <c r="DL30" s="42">
        <v>0</v>
      </c>
      <c r="DM30" s="30">
        <f t="shared" si="77"/>
        <v>0</v>
      </c>
      <c r="DN30" s="31" t="str">
        <f t="shared" si="78"/>
        <v>No</v>
      </c>
      <c r="DO30" s="45">
        <v>2.5</v>
      </c>
      <c r="DP30" s="24">
        <f t="shared" si="79"/>
        <v>1</v>
      </c>
      <c r="DQ30" s="25" t="str">
        <f t="shared" si="80"/>
        <v>Yes</v>
      </c>
      <c r="DR30" s="42">
        <v>0.87009999999999998</v>
      </c>
      <c r="DS30" s="30">
        <f t="shared" si="81"/>
        <v>0.53485370051635106</v>
      </c>
      <c r="DT30" s="31" t="str">
        <f t="shared" si="82"/>
        <v>No</v>
      </c>
      <c r="DU30" s="45">
        <v>0.97709999999999997</v>
      </c>
      <c r="DV30" s="24">
        <f t="shared" si="83"/>
        <v>0.71129067481982966</v>
      </c>
      <c r="DW30" s="25" t="str">
        <f t="shared" si="84"/>
        <v>No</v>
      </c>
      <c r="DX30" s="42">
        <v>0.19409999999999999</v>
      </c>
      <c r="DY30" s="30">
        <f t="shared" si="85"/>
        <v>0.47585192449129687</v>
      </c>
      <c r="DZ30" s="31" t="str">
        <f t="shared" si="86"/>
        <v>No</v>
      </c>
      <c r="EA30" s="45">
        <v>1.0037</v>
      </c>
      <c r="EB30" s="24">
        <f t="shared" si="87"/>
        <v>0.50671445880452348</v>
      </c>
      <c r="EC30" s="25" t="str">
        <f t="shared" si="88"/>
        <v>No</v>
      </c>
      <c r="ED30" s="37">
        <f t="shared" si="89"/>
        <v>32.612499999999997</v>
      </c>
      <c r="EE30" s="38">
        <f t="shared" si="90"/>
        <v>0.72801318723940645</v>
      </c>
      <c r="EF30" s="37" t="str">
        <f t="shared" si="91"/>
        <v>No</v>
      </c>
    </row>
    <row r="31" spans="1:136" s="7" customFormat="1" ht="12" x14ac:dyDescent="0.2">
      <c r="A31" s="18">
        <v>29</v>
      </c>
      <c r="B31" s="19" t="s">
        <v>61</v>
      </c>
      <c r="C31" s="19" t="s">
        <v>82</v>
      </c>
      <c r="D31" s="18">
        <v>2</v>
      </c>
      <c r="E31" s="22">
        <v>3.3E-3</v>
      </c>
      <c r="F31" s="21">
        <f t="shared" si="0"/>
        <v>1.4732142857142857E-2</v>
      </c>
      <c r="G31" s="22" t="str">
        <f t="shared" si="1"/>
        <v>No</v>
      </c>
      <c r="H31" s="39">
        <v>1.5E-3</v>
      </c>
      <c r="I31" s="24">
        <f t="shared" si="2"/>
        <v>1.1989449284629525E-3</v>
      </c>
      <c r="J31" s="25" t="str">
        <f t="shared" si="3"/>
        <v>No</v>
      </c>
      <c r="K31" s="40">
        <v>1.1999999999999999E-3</v>
      </c>
      <c r="L31" s="21">
        <f t="shared" si="4"/>
        <v>9.6680631646793407E-4</v>
      </c>
      <c r="M31" s="22" t="str">
        <f t="shared" si="5"/>
        <v>No</v>
      </c>
      <c r="N31" s="41">
        <v>2E-3</v>
      </c>
      <c r="O31" s="24">
        <f t="shared" si="6"/>
        <v>5.6963827969239529E-3</v>
      </c>
      <c r="P31" s="25" t="str">
        <f t="shared" si="7"/>
        <v>No</v>
      </c>
      <c r="Q31" s="22">
        <v>2.0500000000000001E-2</v>
      </c>
      <c r="R31" s="21">
        <f t="shared" si="8"/>
        <v>7.9828660436137081E-2</v>
      </c>
      <c r="S31" s="22" t="str">
        <f t="shared" si="9"/>
        <v>No</v>
      </c>
      <c r="T31" s="41">
        <v>1.6554</v>
      </c>
      <c r="U31" s="24">
        <f t="shared" si="10"/>
        <v>0.83052378085490663</v>
      </c>
      <c r="V31" s="25" t="str">
        <f t="shared" si="11"/>
        <v>Yes</v>
      </c>
      <c r="W31" s="22">
        <v>2.3576000000000001</v>
      </c>
      <c r="X31" s="21">
        <f t="shared" si="12"/>
        <v>0.97554084597998059</v>
      </c>
      <c r="Y31" s="22" t="str">
        <f t="shared" si="13"/>
        <v>Yes</v>
      </c>
      <c r="Z31" s="41">
        <v>0.21460000000000001</v>
      </c>
      <c r="AA31" s="24">
        <f t="shared" si="14"/>
        <v>0.17890787828261775</v>
      </c>
      <c r="AB31" s="25" t="str">
        <f t="shared" si="15"/>
        <v>No</v>
      </c>
      <c r="AC31" s="22">
        <v>2.5999999999999999E-3</v>
      </c>
      <c r="AD31" s="21">
        <f t="shared" si="16"/>
        <v>6.6411238825031926E-3</v>
      </c>
      <c r="AE31" s="22" t="str">
        <f t="shared" si="17"/>
        <v>No</v>
      </c>
      <c r="AF31" s="41">
        <v>0</v>
      </c>
      <c r="AG31" s="24">
        <f t="shared" si="18"/>
        <v>0</v>
      </c>
      <c r="AH31" s="25" t="str">
        <f t="shared" si="19"/>
        <v>No</v>
      </c>
      <c r="AI31" s="28">
        <f t="shared" si="20"/>
        <v>10.646750000000001</v>
      </c>
      <c r="AJ31" s="29">
        <f t="shared" si="21"/>
        <v>0.53355285812672182</v>
      </c>
      <c r="AK31" s="28" t="str">
        <f t="shared" si="22"/>
        <v>No</v>
      </c>
      <c r="AL31" s="22">
        <v>2.375</v>
      </c>
      <c r="AM31" s="30">
        <f t="shared" si="23"/>
        <v>0.9729309002853932</v>
      </c>
      <c r="AN31" s="31" t="str">
        <f t="shared" si="24"/>
        <v>Yes</v>
      </c>
      <c r="AO31" s="41">
        <v>1.875</v>
      </c>
      <c r="AP31" s="24">
        <f t="shared" si="25"/>
        <v>0.75</v>
      </c>
      <c r="AQ31" s="25" t="str">
        <f t="shared" si="26"/>
        <v>Yes</v>
      </c>
      <c r="AR31" s="22">
        <v>2.1625999999999999</v>
      </c>
      <c r="AS31" s="30">
        <f t="shared" si="27"/>
        <v>0.86531690140845063</v>
      </c>
      <c r="AT31" s="31" t="str">
        <f t="shared" si="28"/>
        <v>No</v>
      </c>
      <c r="AU31" s="41">
        <v>0.4229</v>
      </c>
      <c r="AV31" s="24">
        <f t="shared" si="29"/>
        <v>0.25954118873826904</v>
      </c>
      <c r="AW31" s="25" t="str">
        <f t="shared" si="30"/>
        <v>No</v>
      </c>
      <c r="AX31" s="22">
        <v>5.0700000000000002E-2</v>
      </c>
      <c r="AY31" s="30">
        <f t="shared" si="31"/>
        <v>8.5067114093959742E-2</v>
      </c>
      <c r="AZ31" s="31" t="str">
        <f t="shared" si="32"/>
        <v>No</v>
      </c>
      <c r="BA31" s="41">
        <v>0.18179999999999999</v>
      </c>
      <c r="BB31" s="24">
        <f t="shared" si="33"/>
        <v>0.27713414634146338</v>
      </c>
      <c r="BC31" s="25" t="str">
        <f t="shared" si="34"/>
        <v>No</v>
      </c>
      <c r="BD31" s="22">
        <v>0.18179999999999999</v>
      </c>
      <c r="BE31" s="30">
        <f t="shared" si="35"/>
        <v>0.27713414634146338</v>
      </c>
      <c r="BF31" s="31" t="str">
        <f t="shared" si="36"/>
        <v>No</v>
      </c>
      <c r="BG31" s="41">
        <v>1.4147000000000001</v>
      </c>
      <c r="BH31" s="24">
        <f t="shared" si="37"/>
        <v>0.41087019369760047</v>
      </c>
      <c r="BI31" s="25" t="str">
        <f t="shared" si="38"/>
        <v>No</v>
      </c>
      <c r="BJ31" s="22">
        <v>0.161</v>
      </c>
      <c r="BK31" s="30">
        <f t="shared" si="39"/>
        <v>6.4399999999999999E-2</v>
      </c>
      <c r="BL31" s="31" t="str">
        <f t="shared" si="40"/>
        <v>No</v>
      </c>
      <c r="BM31" s="41">
        <v>0.47549999999999998</v>
      </c>
      <c r="BN31" s="24">
        <f t="shared" si="41"/>
        <v>0.43061318579990776</v>
      </c>
      <c r="BO31" s="25" t="str">
        <f t="shared" si="42"/>
        <v>No</v>
      </c>
      <c r="BP31" s="32">
        <f t="shared" si="43"/>
        <v>23.252500000000001</v>
      </c>
      <c r="BQ31" s="33">
        <f t="shared" si="44"/>
        <v>0.44438832205273265</v>
      </c>
      <c r="BR31" s="32" t="str">
        <f t="shared" si="45"/>
        <v>No</v>
      </c>
      <c r="BS31" s="22">
        <v>1.1999999999999999E-3</v>
      </c>
      <c r="BT31" s="30">
        <f t="shared" si="46"/>
        <v>1.905064295919987E-3</v>
      </c>
      <c r="BU31" s="31" t="str">
        <f t="shared" si="47"/>
        <v>No</v>
      </c>
      <c r="BV31" s="41">
        <v>2.4340999999999999</v>
      </c>
      <c r="BW31" s="24">
        <f t="shared" si="48"/>
        <v>0.93004973527996138</v>
      </c>
      <c r="BX31" s="25" t="str">
        <f t="shared" si="49"/>
        <v>No</v>
      </c>
      <c r="BY31" s="22">
        <v>2.5</v>
      </c>
      <c r="BZ31" s="30">
        <f t="shared" si="50"/>
        <v>1</v>
      </c>
      <c r="CA31" s="31" t="str">
        <f t="shared" si="51"/>
        <v>Yes</v>
      </c>
      <c r="CB31" s="41">
        <v>7.8899999999999998E-2</v>
      </c>
      <c r="CC31" s="24">
        <f t="shared" si="52"/>
        <v>0.15617577197149643</v>
      </c>
      <c r="CD31" s="25" t="str">
        <f t="shared" si="53"/>
        <v>No</v>
      </c>
      <c r="CE31" s="22">
        <v>6.54E-2</v>
      </c>
      <c r="CF31" s="30">
        <f t="shared" si="54"/>
        <v>3.1617175817133095E-2</v>
      </c>
      <c r="CG31" s="31" t="str">
        <f t="shared" si="55"/>
        <v>No</v>
      </c>
      <c r="CH31" s="41">
        <v>2.47E-2</v>
      </c>
      <c r="CI31" s="24">
        <f t="shared" si="56"/>
        <v>3.0272452068617558E-2</v>
      </c>
      <c r="CJ31" s="25" t="str">
        <f t="shared" si="57"/>
        <v>No</v>
      </c>
      <c r="CK31" s="22">
        <v>0</v>
      </c>
      <c r="CL31" s="30">
        <f t="shared" si="58"/>
        <v>0</v>
      </c>
      <c r="CM31" s="31" t="str">
        <f t="shared" si="59"/>
        <v>No</v>
      </c>
      <c r="CN31" s="41">
        <v>6.7000000000000002E-3</v>
      </c>
      <c r="CO31" s="24">
        <f t="shared" si="60"/>
        <v>3.2227032227032229E-2</v>
      </c>
      <c r="CP31" s="25" t="str">
        <f t="shared" si="61"/>
        <v>No</v>
      </c>
      <c r="CQ31" s="22">
        <v>0.3569</v>
      </c>
      <c r="CR31" s="30">
        <f t="shared" si="62"/>
        <v>0.62531539108494527</v>
      </c>
      <c r="CS31" s="31" t="str">
        <f t="shared" si="63"/>
        <v>No</v>
      </c>
      <c r="CT31" s="41">
        <v>2.6599999999999999E-2</v>
      </c>
      <c r="CU31" s="24">
        <f t="shared" si="64"/>
        <v>4.9552906110283151E-2</v>
      </c>
      <c r="CV31" s="25" t="str">
        <f t="shared" si="65"/>
        <v>No</v>
      </c>
      <c r="CW31" s="34">
        <f t="shared" si="66"/>
        <v>13.736250000000002</v>
      </c>
      <c r="CX31" s="35">
        <f t="shared" si="67"/>
        <v>0.53661167400491594</v>
      </c>
      <c r="CY31" s="34" t="str">
        <f t="shared" si="68"/>
        <v>No</v>
      </c>
      <c r="CZ31" s="22">
        <v>2.5</v>
      </c>
      <c r="DA31" s="30">
        <f t="shared" si="69"/>
        <v>1</v>
      </c>
      <c r="DB31" s="31" t="str">
        <f t="shared" si="70"/>
        <v>Yes</v>
      </c>
      <c r="DC31" s="41">
        <v>2.5</v>
      </c>
      <c r="DD31" s="24">
        <f t="shared" si="71"/>
        <v>1</v>
      </c>
      <c r="DE31" s="25" t="str">
        <f t="shared" si="72"/>
        <v>Yes</v>
      </c>
      <c r="DF31" s="22">
        <v>2.5</v>
      </c>
      <c r="DG31" s="30">
        <f t="shared" si="73"/>
        <v>1</v>
      </c>
      <c r="DH31" s="31" t="str">
        <f t="shared" si="74"/>
        <v>Yes</v>
      </c>
      <c r="DI31" s="41">
        <v>2.5</v>
      </c>
      <c r="DJ31" s="24">
        <f t="shared" si="75"/>
        <v>1</v>
      </c>
      <c r="DK31" s="25" t="str">
        <f t="shared" si="76"/>
        <v>Yes</v>
      </c>
      <c r="DL31" s="22">
        <v>2.2000000000000001E-3</v>
      </c>
      <c r="DM31" s="30">
        <f t="shared" si="77"/>
        <v>2.4719101123595509E-2</v>
      </c>
      <c r="DN31" s="31" t="str">
        <f t="shared" si="78"/>
        <v>No</v>
      </c>
      <c r="DO31" s="41">
        <v>2.5</v>
      </c>
      <c r="DP31" s="24">
        <f t="shared" si="79"/>
        <v>1</v>
      </c>
      <c r="DQ31" s="25" t="str">
        <f t="shared" si="80"/>
        <v>Yes</v>
      </c>
      <c r="DR31" s="22">
        <v>0.85699999999999998</v>
      </c>
      <c r="DS31" s="30">
        <f t="shared" si="81"/>
        <v>0.52680108187853458</v>
      </c>
      <c r="DT31" s="31" t="str">
        <f t="shared" si="82"/>
        <v>No</v>
      </c>
      <c r="DU31" s="41">
        <v>0.98809999999999998</v>
      </c>
      <c r="DV31" s="24">
        <f t="shared" si="83"/>
        <v>0.7192982456140351</v>
      </c>
      <c r="DW31" s="25" t="str">
        <f t="shared" si="84"/>
        <v>No</v>
      </c>
      <c r="DX31" s="22">
        <v>7.8E-2</v>
      </c>
      <c r="DY31" s="30">
        <f t="shared" si="85"/>
        <v>0.19122333905368963</v>
      </c>
      <c r="DZ31" s="31" t="str">
        <f t="shared" si="86"/>
        <v>No</v>
      </c>
      <c r="EA31" s="41">
        <v>1.6519999999999999</v>
      </c>
      <c r="EB31" s="24">
        <f t="shared" si="87"/>
        <v>0.83400646203554119</v>
      </c>
      <c r="EC31" s="25" t="str">
        <f t="shared" si="88"/>
        <v>Yes</v>
      </c>
      <c r="ED31" s="37">
        <f t="shared" si="89"/>
        <v>40.193250000000006</v>
      </c>
      <c r="EE31" s="38">
        <f t="shared" si="90"/>
        <v>0.97303565079672916</v>
      </c>
      <c r="EF31" s="37" t="str">
        <f t="shared" si="91"/>
        <v>No</v>
      </c>
    </row>
    <row r="32" spans="1:136" s="7" customFormat="1" ht="12" x14ac:dyDescent="0.2">
      <c r="A32" s="18">
        <v>30</v>
      </c>
      <c r="B32" s="19" t="s">
        <v>53</v>
      </c>
      <c r="C32" s="19" t="s">
        <v>83</v>
      </c>
      <c r="D32" s="18">
        <v>2</v>
      </c>
      <c r="E32" s="42">
        <v>7.3000000000000001E-3</v>
      </c>
      <c r="F32" s="21">
        <f t="shared" si="0"/>
        <v>3.2589285714285716E-2</v>
      </c>
      <c r="G32" s="22" t="str">
        <f t="shared" si="1"/>
        <v>No</v>
      </c>
      <c r="H32" s="43">
        <v>1.38E-2</v>
      </c>
      <c r="I32" s="24">
        <f t="shared" si="2"/>
        <v>1.1030293341859163E-2</v>
      </c>
      <c r="J32" s="25" t="str">
        <f t="shared" si="3"/>
        <v>No</v>
      </c>
      <c r="K32" s="44">
        <v>0</v>
      </c>
      <c r="L32" s="21">
        <f t="shared" si="4"/>
        <v>0</v>
      </c>
      <c r="M32" s="22" t="str">
        <f t="shared" si="5"/>
        <v>No</v>
      </c>
      <c r="N32" s="45">
        <v>0.31929999999999997</v>
      </c>
      <c r="O32" s="24">
        <f t="shared" si="6"/>
        <v>0.90942751352890905</v>
      </c>
      <c r="P32" s="25" t="str">
        <f t="shared" si="7"/>
        <v>Yes</v>
      </c>
      <c r="Q32" s="42">
        <v>7.1599999999999997E-2</v>
      </c>
      <c r="R32" s="21">
        <f t="shared" si="8"/>
        <v>0.27881619937694707</v>
      </c>
      <c r="S32" s="22" t="str">
        <f t="shared" si="9"/>
        <v>No</v>
      </c>
      <c r="T32" s="45">
        <v>1.7567999999999999</v>
      </c>
      <c r="U32" s="24">
        <f t="shared" si="10"/>
        <v>0.88139674894641773</v>
      </c>
      <c r="V32" s="25" t="str">
        <f t="shared" si="11"/>
        <v>Yes</v>
      </c>
      <c r="W32" s="42">
        <v>2.0017</v>
      </c>
      <c r="X32" s="21">
        <f t="shared" si="12"/>
        <v>0.68824669034549557</v>
      </c>
      <c r="Y32" s="22" t="str">
        <f t="shared" si="13"/>
        <v>No</v>
      </c>
      <c r="Z32" s="45">
        <v>0.4672</v>
      </c>
      <c r="AA32" s="24">
        <f t="shared" si="14"/>
        <v>0.38949562317632347</v>
      </c>
      <c r="AB32" s="25" t="str">
        <f t="shared" si="15"/>
        <v>Yes</v>
      </c>
      <c r="AC32" s="42">
        <v>1.6999999999999999E-3</v>
      </c>
      <c r="AD32" s="21">
        <f t="shared" si="16"/>
        <v>4.3422733077905489E-3</v>
      </c>
      <c r="AE32" s="22" t="str">
        <f t="shared" si="17"/>
        <v>No</v>
      </c>
      <c r="AF32" s="45">
        <v>2E-3</v>
      </c>
      <c r="AG32" s="24">
        <f t="shared" si="18"/>
        <v>1.5527950310559006E-2</v>
      </c>
      <c r="AH32" s="25" t="str">
        <f t="shared" si="19"/>
        <v>No</v>
      </c>
      <c r="AI32" s="28">
        <f t="shared" si="20"/>
        <v>11.6035</v>
      </c>
      <c r="AJ32" s="29">
        <f t="shared" si="21"/>
        <v>0.61591769972451793</v>
      </c>
      <c r="AK32" s="28" t="str">
        <f t="shared" si="22"/>
        <v>No</v>
      </c>
      <c r="AL32" s="42">
        <v>2.3125</v>
      </c>
      <c r="AM32" s="30">
        <f t="shared" si="23"/>
        <v>0.91887918360287135</v>
      </c>
      <c r="AN32" s="31" t="str">
        <f t="shared" si="24"/>
        <v>Yes</v>
      </c>
      <c r="AO32" s="45">
        <v>2.5</v>
      </c>
      <c r="AP32" s="24">
        <f t="shared" si="25"/>
        <v>1</v>
      </c>
      <c r="AQ32" s="25" t="str">
        <f t="shared" si="26"/>
        <v>Yes</v>
      </c>
      <c r="AR32" s="42">
        <v>2.3544</v>
      </c>
      <c r="AS32" s="30">
        <f t="shared" si="27"/>
        <v>0.94206145966709343</v>
      </c>
      <c r="AT32" s="31" t="str">
        <f t="shared" si="28"/>
        <v>No</v>
      </c>
      <c r="AU32" s="45">
        <v>0.52569999999999995</v>
      </c>
      <c r="AV32" s="24">
        <f t="shared" si="29"/>
        <v>0.3667361835245046</v>
      </c>
      <c r="AW32" s="25" t="str">
        <f t="shared" si="30"/>
        <v>No</v>
      </c>
      <c r="AX32" s="42">
        <v>0.13800000000000001</v>
      </c>
      <c r="AY32" s="30">
        <f t="shared" si="31"/>
        <v>0.23154362416107385</v>
      </c>
      <c r="AZ32" s="31" t="str">
        <f t="shared" si="32"/>
        <v>No</v>
      </c>
      <c r="BA32" s="45">
        <v>0.1956</v>
      </c>
      <c r="BB32" s="24">
        <f t="shared" si="33"/>
        <v>0.29817073170731706</v>
      </c>
      <c r="BC32" s="25" t="str">
        <f t="shared" si="34"/>
        <v>No</v>
      </c>
      <c r="BD32" s="42">
        <v>0.1956</v>
      </c>
      <c r="BE32" s="30">
        <f t="shared" si="35"/>
        <v>0.29817073170731706</v>
      </c>
      <c r="BF32" s="31" t="str">
        <f t="shared" si="36"/>
        <v>No</v>
      </c>
      <c r="BG32" s="45">
        <v>1.3621000000000001</v>
      </c>
      <c r="BH32" s="24">
        <f t="shared" si="37"/>
        <v>0.38045677941601619</v>
      </c>
      <c r="BI32" s="25" t="str">
        <f t="shared" si="38"/>
        <v>No</v>
      </c>
      <c r="BJ32" s="42">
        <v>7.8299999999999995E-2</v>
      </c>
      <c r="BK32" s="30">
        <f t="shared" si="39"/>
        <v>3.1320000000000001E-2</v>
      </c>
      <c r="BL32" s="31" t="str">
        <f t="shared" si="40"/>
        <v>No</v>
      </c>
      <c r="BM32" s="45">
        <v>0.55279999999999996</v>
      </c>
      <c r="BN32" s="24">
        <f t="shared" si="41"/>
        <v>0.50189027201475334</v>
      </c>
      <c r="BO32" s="25" t="str">
        <f t="shared" si="42"/>
        <v>No</v>
      </c>
      <c r="BP32" s="32">
        <f t="shared" si="43"/>
        <v>25.537500000000001</v>
      </c>
      <c r="BQ32" s="33">
        <f t="shared" si="44"/>
        <v>0.62905343974138805</v>
      </c>
      <c r="BR32" s="32" t="str">
        <f t="shared" si="45"/>
        <v>No</v>
      </c>
      <c r="BS32" s="42">
        <v>1.5E-3</v>
      </c>
      <c r="BT32" s="30">
        <f t="shared" si="46"/>
        <v>2.381330369899984E-3</v>
      </c>
      <c r="BU32" s="31" t="str">
        <f t="shared" si="47"/>
        <v>No</v>
      </c>
      <c r="BV32" s="45">
        <v>2.3906999999999998</v>
      </c>
      <c r="BW32" s="24">
        <f t="shared" si="48"/>
        <v>0.86042034333386785</v>
      </c>
      <c r="BX32" s="25" t="str">
        <f t="shared" si="49"/>
        <v>No</v>
      </c>
      <c r="BY32" s="42">
        <v>2.5</v>
      </c>
      <c r="BZ32" s="30">
        <f t="shared" si="50"/>
        <v>1</v>
      </c>
      <c r="CA32" s="31" t="str">
        <f t="shared" si="51"/>
        <v>Yes</v>
      </c>
      <c r="CB32" s="45">
        <v>0.2059</v>
      </c>
      <c r="CC32" s="24">
        <f t="shared" si="52"/>
        <v>0.40756136183689629</v>
      </c>
      <c r="CD32" s="25" t="str">
        <f t="shared" si="53"/>
        <v>Yes</v>
      </c>
      <c r="CE32" s="42">
        <v>0.1258</v>
      </c>
      <c r="CF32" s="30">
        <f t="shared" si="54"/>
        <v>6.3875240333262126E-2</v>
      </c>
      <c r="CG32" s="31" t="str">
        <f t="shared" si="55"/>
        <v>No</v>
      </c>
      <c r="CH32" s="45">
        <v>0.1168</v>
      </c>
      <c r="CI32" s="24">
        <f t="shared" si="56"/>
        <v>0.21614530776992938</v>
      </c>
      <c r="CJ32" s="25" t="str">
        <f t="shared" si="57"/>
        <v>No</v>
      </c>
      <c r="CK32" s="42">
        <v>0.30940000000000001</v>
      </c>
      <c r="CL32" s="30">
        <f t="shared" si="58"/>
        <v>0.21811772999647513</v>
      </c>
      <c r="CM32" s="31" t="str">
        <f t="shared" si="59"/>
        <v>No</v>
      </c>
      <c r="CN32" s="45">
        <v>0</v>
      </c>
      <c r="CO32" s="24">
        <f t="shared" si="60"/>
        <v>0</v>
      </c>
      <c r="CP32" s="25" t="str">
        <f t="shared" si="61"/>
        <v>No</v>
      </c>
      <c r="CQ32" s="42">
        <v>0.3569</v>
      </c>
      <c r="CR32" s="30">
        <f t="shared" si="62"/>
        <v>0.62531539108494527</v>
      </c>
      <c r="CS32" s="31" t="str">
        <f t="shared" si="63"/>
        <v>No</v>
      </c>
      <c r="CT32" s="45">
        <v>0.17580000000000001</v>
      </c>
      <c r="CU32" s="24">
        <f t="shared" si="64"/>
        <v>0.3274962742175857</v>
      </c>
      <c r="CV32" s="25" t="str">
        <f t="shared" si="65"/>
        <v>No</v>
      </c>
      <c r="CW32" s="34">
        <f t="shared" si="66"/>
        <v>15.457000000000001</v>
      </c>
      <c r="CX32" s="35">
        <f t="shared" si="67"/>
        <v>0.65832051350061016</v>
      </c>
      <c r="CY32" s="34" t="str">
        <f t="shared" si="68"/>
        <v>No</v>
      </c>
      <c r="CZ32" s="42">
        <v>2.5</v>
      </c>
      <c r="DA32" s="30">
        <f t="shared" si="69"/>
        <v>1</v>
      </c>
      <c r="DB32" s="31" t="str">
        <f t="shared" si="70"/>
        <v>Yes</v>
      </c>
      <c r="DC32" s="45">
        <v>2.5</v>
      </c>
      <c r="DD32" s="24">
        <f t="shared" si="71"/>
        <v>1</v>
      </c>
      <c r="DE32" s="25" t="str">
        <f t="shared" si="72"/>
        <v>Yes</v>
      </c>
      <c r="DF32" s="42">
        <v>0</v>
      </c>
      <c r="DG32" s="30">
        <f t="shared" si="73"/>
        <v>0</v>
      </c>
      <c r="DH32" s="31" t="str">
        <f t="shared" si="74"/>
        <v>No</v>
      </c>
      <c r="DI32" s="45">
        <v>2.5</v>
      </c>
      <c r="DJ32" s="24">
        <f t="shared" si="75"/>
        <v>1</v>
      </c>
      <c r="DK32" s="25" t="str">
        <f t="shared" si="76"/>
        <v>Yes</v>
      </c>
      <c r="DL32" s="42">
        <v>0</v>
      </c>
      <c r="DM32" s="30">
        <f t="shared" si="77"/>
        <v>0</v>
      </c>
      <c r="DN32" s="31" t="str">
        <f t="shared" si="78"/>
        <v>No</v>
      </c>
      <c r="DO32" s="45">
        <v>2.5</v>
      </c>
      <c r="DP32" s="24">
        <f t="shared" si="79"/>
        <v>1</v>
      </c>
      <c r="DQ32" s="25" t="str">
        <f t="shared" si="80"/>
        <v>Yes</v>
      </c>
      <c r="DR32" s="42">
        <v>0.94159999999999999</v>
      </c>
      <c r="DS32" s="30">
        <f t="shared" si="81"/>
        <v>0.5788050159822965</v>
      </c>
      <c r="DT32" s="31" t="str">
        <f t="shared" si="82"/>
        <v>Yes</v>
      </c>
      <c r="DU32" s="45">
        <v>0.9929</v>
      </c>
      <c r="DV32" s="24">
        <f t="shared" si="83"/>
        <v>0.72279245832423389</v>
      </c>
      <c r="DW32" s="25" t="str">
        <f t="shared" si="84"/>
        <v>No</v>
      </c>
      <c r="DX32" s="42">
        <v>0.1628</v>
      </c>
      <c r="DY32" s="30">
        <f t="shared" si="85"/>
        <v>0.39911743074282913</v>
      </c>
      <c r="DZ32" s="31" t="str">
        <f t="shared" si="86"/>
        <v>No</v>
      </c>
      <c r="EA32" s="45">
        <v>1.0452999999999999</v>
      </c>
      <c r="EB32" s="24">
        <f t="shared" si="87"/>
        <v>0.52771607431340872</v>
      </c>
      <c r="EC32" s="25" t="str">
        <f t="shared" si="88"/>
        <v>No</v>
      </c>
      <c r="ED32" s="37">
        <f t="shared" si="89"/>
        <v>32.856499999999997</v>
      </c>
      <c r="EE32" s="38">
        <f t="shared" si="90"/>
        <v>0.73589967355118113</v>
      </c>
      <c r="EF32" s="37" t="str">
        <f t="shared" si="91"/>
        <v>No</v>
      </c>
    </row>
    <row r="33" spans="1:136" s="7" customFormat="1" ht="12" x14ac:dyDescent="0.2">
      <c r="A33" s="18">
        <v>31</v>
      </c>
      <c r="B33" s="19" t="s">
        <v>53</v>
      </c>
      <c r="C33" s="19" t="s">
        <v>84</v>
      </c>
      <c r="D33" s="18">
        <v>2</v>
      </c>
      <c r="E33" s="42">
        <v>3.6799999999999999E-2</v>
      </c>
      <c r="F33" s="21">
        <f t="shared" si="0"/>
        <v>0.16428571428571428</v>
      </c>
      <c r="G33" s="22" t="str">
        <f t="shared" si="1"/>
        <v>No</v>
      </c>
      <c r="H33" s="43">
        <v>1.9E-3</v>
      </c>
      <c r="I33" s="24">
        <f t="shared" si="2"/>
        <v>1.5186635760530733E-3</v>
      </c>
      <c r="J33" s="25" t="str">
        <f t="shared" si="3"/>
        <v>No</v>
      </c>
      <c r="K33" s="44">
        <v>0.51729999999999998</v>
      </c>
      <c r="L33" s="21">
        <f t="shared" si="4"/>
        <v>0.4167740895907186</v>
      </c>
      <c r="M33" s="22" t="str">
        <f t="shared" si="5"/>
        <v>Yes</v>
      </c>
      <c r="N33" s="45">
        <v>0.30059999999999998</v>
      </c>
      <c r="O33" s="24">
        <f t="shared" si="6"/>
        <v>0.85616633437767009</v>
      </c>
      <c r="P33" s="25" t="str">
        <f t="shared" si="7"/>
        <v>Yes</v>
      </c>
      <c r="Q33" s="42">
        <v>7.6600000000000001E-2</v>
      </c>
      <c r="R33" s="21">
        <f t="shared" si="8"/>
        <v>0.29828660436137078</v>
      </c>
      <c r="S33" s="22" t="str">
        <f t="shared" si="9"/>
        <v>No</v>
      </c>
      <c r="T33" s="45">
        <v>1.7567999999999999</v>
      </c>
      <c r="U33" s="24">
        <f t="shared" si="10"/>
        <v>0.88139674894641773</v>
      </c>
      <c r="V33" s="25" t="str">
        <f t="shared" si="11"/>
        <v>Yes</v>
      </c>
      <c r="W33" s="42">
        <v>2.2917000000000001</v>
      </c>
      <c r="X33" s="21">
        <f t="shared" si="12"/>
        <v>0.9223442040684533</v>
      </c>
      <c r="Y33" s="22" t="str">
        <f t="shared" si="13"/>
        <v>No</v>
      </c>
      <c r="Z33" s="45">
        <v>1.1995</v>
      </c>
      <c r="AA33" s="24">
        <f t="shared" si="14"/>
        <v>1</v>
      </c>
      <c r="AB33" s="25" t="str">
        <f t="shared" si="15"/>
        <v>Yes</v>
      </c>
      <c r="AC33" s="42">
        <v>1.6199999999999999E-2</v>
      </c>
      <c r="AD33" s="21">
        <f t="shared" si="16"/>
        <v>4.1379310344827586E-2</v>
      </c>
      <c r="AE33" s="22" t="str">
        <f t="shared" si="17"/>
        <v>Yes</v>
      </c>
      <c r="AF33" s="45">
        <v>6.8999999999999999E-3</v>
      </c>
      <c r="AG33" s="24">
        <f t="shared" si="18"/>
        <v>5.3571428571428568E-2</v>
      </c>
      <c r="AH33" s="25" t="str">
        <f t="shared" si="19"/>
        <v>No</v>
      </c>
      <c r="AI33" s="28">
        <f t="shared" si="20"/>
        <v>15.51075</v>
      </c>
      <c r="AJ33" s="29">
        <f t="shared" si="21"/>
        <v>0.95228564049586761</v>
      </c>
      <c r="AK33" s="28" t="str">
        <f t="shared" si="22"/>
        <v>Yes</v>
      </c>
      <c r="AL33" s="42">
        <v>2.3437999999999999</v>
      </c>
      <c r="AM33" s="30">
        <f t="shared" si="23"/>
        <v>0.94594828331747816</v>
      </c>
      <c r="AN33" s="31" t="str">
        <f t="shared" si="24"/>
        <v>Yes</v>
      </c>
      <c r="AO33" s="45">
        <v>0</v>
      </c>
      <c r="AP33" s="24">
        <f t="shared" si="25"/>
        <v>0</v>
      </c>
      <c r="AQ33" s="25" t="str">
        <f t="shared" si="26"/>
        <v>No</v>
      </c>
      <c r="AR33" s="42">
        <v>2.3649</v>
      </c>
      <c r="AS33" s="30">
        <f t="shared" si="27"/>
        <v>0.94626280409731112</v>
      </c>
      <c r="AT33" s="31" t="str">
        <f t="shared" si="28"/>
        <v>No</v>
      </c>
      <c r="AU33" s="45">
        <v>0.97289999999999999</v>
      </c>
      <c r="AV33" s="24">
        <f t="shared" si="29"/>
        <v>0.83305526590198109</v>
      </c>
      <c r="AW33" s="25" t="str">
        <f t="shared" si="30"/>
        <v>No</v>
      </c>
      <c r="AX33" s="42">
        <v>0.21079999999999999</v>
      </c>
      <c r="AY33" s="30">
        <f t="shared" si="31"/>
        <v>0.3536912751677852</v>
      </c>
      <c r="AZ33" s="31" t="str">
        <f t="shared" si="32"/>
        <v>Yes</v>
      </c>
      <c r="BA33" s="45">
        <v>0.30280000000000001</v>
      </c>
      <c r="BB33" s="24">
        <f t="shared" si="33"/>
        <v>0.46158536585365856</v>
      </c>
      <c r="BC33" s="25" t="str">
        <f t="shared" si="34"/>
        <v>No</v>
      </c>
      <c r="BD33" s="42">
        <v>0.30280000000000001</v>
      </c>
      <c r="BE33" s="30">
        <f t="shared" si="35"/>
        <v>0.46158536585365856</v>
      </c>
      <c r="BF33" s="31" t="str">
        <f t="shared" si="36"/>
        <v>No</v>
      </c>
      <c r="BG33" s="45">
        <v>1.3467</v>
      </c>
      <c r="BH33" s="24">
        <f t="shared" si="37"/>
        <v>0.3715524718126626</v>
      </c>
      <c r="BI33" s="25" t="str">
        <f t="shared" si="38"/>
        <v>No</v>
      </c>
      <c r="BJ33" s="42">
        <v>0.11990000000000001</v>
      </c>
      <c r="BK33" s="30">
        <f t="shared" si="39"/>
        <v>4.7960000000000003E-2</v>
      </c>
      <c r="BL33" s="31" t="str">
        <f t="shared" si="40"/>
        <v>No</v>
      </c>
      <c r="BM33" s="45">
        <v>0.50139999999999996</v>
      </c>
      <c r="BN33" s="24">
        <f t="shared" si="41"/>
        <v>0.45449515905947435</v>
      </c>
      <c r="BO33" s="25" t="str">
        <f t="shared" si="42"/>
        <v>No</v>
      </c>
      <c r="BP33" s="32">
        <f t="shared" si="43"/>
        <v>21.164999999999999</v>
      </c>
      <c r="BQ33" s="33">
        <f t="shared" si="44"/>
        <v>0.27568441256692583</v>
      </c>
      <c r="BR33" s="32" t="str">
        <f t="shared" si="45"/>
        <v>No</v>
      </c>
      <c r="BS33" s="42">
        <v>1.8E-3</v>
      </c>
      <c r="BT33" s="30">
        <f t="shared" si="46"/>
        <v>2.857596443879981E-3</v>
      </c>
      <c r="BU33" s="31" t="str">
        <f t="shared" si="47"/>
        <v>No</v>
      </c>
      <c r="BV33" s="45">
        <v>2.3490000000000002</v>
      </c>
      <c r="BW33" s="24">
        <f t="shared" si="48"/>
        <v>0.79351836996630865</v>
      </c>
      <c r="BX33" s="25" t="str">
        <f t="shared" si="49"/>
        <v>No</v>
      </c>
      <c r="BY33" s="42">
        <v>2.5</v>
      </c>
      <c r="BZ33" s="30">
        <f t="shared" si="50"/>
        <v>1</v>
      </c>
      <c r="CA33" s="31" t="str">
        <f t="shared" si="51"/>
        <v>Yes</v>
      </c>
      <c r="CB33" s="45">
        <v>0.12970000000000001</v>
      </c>
      <c r="CC33" s="24">
        <f t="shared" si="52"/>
        <v>0.25673000791765638</v>
      </c>
      <c r="CD33" s="25" t="str">
        <f t="shared" si="53"/>
        <v>No</v>
      </c>
      <c r="CE33" s="42">
        <v>0.1149</v>
      </c>
      <c r="CF33" s="30">
        <f t="shared" si="54"/>
        <v>5.8053834650715661E-2</v>
      </c>
      <c r="CG33" s="31" t="str">
        <f t="shared" si="55"/>
        <v>No</v>
      </c>
      <c r="CH33" s="45">
        <v>0.15129999999999999</v>
      </c>
      <c r="CI33" s="24">
        <f t="shared" si="56"/>
        <v>0.28577194752774976</v>
      </c>
      <c r="CJ33" s="25" t="str">
        <f t="shared" si="57"/>
        <v>No</v>
      </c>
      <c r="CK33" s="42">
        <v>0.13200000000000001</v>
      </c>
      <c r="CL33" s="30">
        <f t="shared" si="58"/>
        <v>9.3056045118082478E-2</v>
      </c>
      <c r="CM33" s="31" t="str">
        <f t="shared" si="59"/>
        <v>No</v>
      </c>
      <c r="CN33" s="45">
        <v>0</v>
      </c>
      <c r="CO33" s="24">
        <f t="shared" si="60"/>
        <v>0</v>
      </c>
      <c r="CP33" s="25" t="str">
        <f t="shared" si="61"/>
        <v>No</v>
      </c>
      <c r="CQ33" s="42">
        <v>0.4032</v>
      </c>
      <c r="CR33" s="30">
        <f t="shared" si="62"/>
        <v>0.72266610597140457</v>
      </c>
      <c r="CS33" s="31" t="str">
        <f t="shared" si="63"/>
        <v>Yes</v>
      </c>
      <c r="CT33" s="45">
        <v>0.53680000000000005</v>
      </c>
      <c r="CU33" s="24">
        <f t="shared" si="64"/>
        <v>1</v>
      </c>
      <c r="CV33" s="25" t="str">
        <f t="shared" si="65"/>
        <v>Yes</v>
      </c>
      <c r="CW33" s="34">
        <f t="shared" si="66"/>
        <v>15.796750000000001</v>
      </c>
      <c r="CX33" s="35">
        <f t="shared" si="67"/>
        <v>0.68235106890881136</v>
      </c>
      <c r="CY33" s="34" t="str">
        <f t="shared" si="68"/>
        <v>Yes</v>
      </c>
      <c r="CZ33" s="42">
        <v>0</v>
      </c>
      <c r="DA33" s="30">
        <f t="shared" si="69"/>
        <v>0</v>
      </c>
      <c r="DB33" s="31" t="str">
        <f t="shared" si="70"/>
        <v>No</v>
      </c>
      <c r="DC33" s="45">
        <v>2.5</v>
      </c>
      <c r="DD33" s="24">
        <f t="shared" si="71"/>
        <v>1</v>
      </c>
      <c r="DE33" s="25" t="str">
        <f t="shared" si="72"/>
        <v>Yes</v>
      </c>
      <c r="DF33" s="42">
        <v>2.5</v>
      </c>
      <c r="DG33" s="30">
        <f t="shared" si="73"/>
        <v>1</v>
      </c>
      <c r="DH33" s="31" t="str">
        <f t="shared" si="74"/>
        <v>Yes</v>
      </c>
      <c r="DI33" s="45">
        <v>2.5</v>
      </c>
      <c r="DJ33" s="24">
        <f t="shared" si="75"/>
        <v>1</v>
      </c>
      <c r="DK33" s="25" t="str">
        <f t="shared" si="76"/>
        <v>Yes</v>
      </c>
      <c r="DL33" s="42">
        <v>0</v>
      </c>
      <c r="DM33" s="30">
        <f t="shared" si="77"/>
        <v>0</v>
      </c>
      <c r="DN33" s="31" t="str">
        <f t="shared" si="78"/>
        <v>No</v>
      </c>
      <c r="DO33" s="45">
        <v>2.5</v>
      </c>
      <c r="DP33" s="24">
        <f t="shared" si="79"/>
        <v>1</v>
      </c>
      <c r="DQ33" s="25" t="str">
        <f t="shared" si="80"/>
        <v>Yes</v>
      </c>
      <c r="DR33" s="42">
        <v>0.88</v>
      </c>
      <c r="DS33" s="30">
        <f t="shared" si="81"/>
        <v>0.54093926727317432</v>
      </c>
      <c r="DT33" s="31" t="str">
        <f t="shared" si="82"/>
        <v>No</v>
      </c>
      <c r="DU33" s="45">
        <v>0.97260000000000002</v>
      </c>
      <c r="DV33" s="24">
        <f t="shared" si="83"/>
        <v>0.70801485040401835</v>
      </c>
      <c r="DW33" s="25" t="str">
        <f t="shared" si="84"/>
        <v>No</v>
      </c>
      <c r="DX33" s="42">
        <v>0.13980000000000001</v>
      </c>
      <c r="DY33" s="30">
        <f t="shared" si="85"/>
        <v>0.34273106153468991</v>
      </c>
      <c r="DZ33" s="31" t="str">
        <f t="shared" si="86"/>
        <v>No</v>
      </c>
      <c r="EA33" s="45">
        <v>1.0822000000000001</v>
      </c>
      <c r="EB33" s="24">
        <f t="shared" si="87"/>
        <v>0.54634491114701134</v>
      </c>
      <c r="EC33" s="25" t="str">
        <f t="shared" si="88"/>
        <v>No</v>
      </c>
      <c r="ED33" s="37">
        <f t="shared" si="89"/>
        <v>32.686499999999995</v>
      </c>
      <c r="EE33" s="38">
        <f t="shared" si="90"/>
        <v>0.73040499046510854</v>
      </c>
      <c r="EF33" s="37" t="str">
        <f t="shared" si="91"/>
        <v>No</v>
      </c>
    </row>
    <row r="34" spans="1:136" s="7" customFormat="1" ht="12" x14ac:dyDescent="0.2">
      <c r="A34" s="18">
        <v>32</v>
      </c>
      <c r="B34" s="19" t="s">
        <v>53</v>
      </c>
      <c r="C34" s="19" t="s">
        <v>85</v>
      </c>
      <c r="D34" s="18">
        <v>2</v>
      </c>
      <c r="E34" s="22">
        <v>0.224</v>
      </c>
      <c r="F34" s="21">
        <f t="shared" si="0"/>
        <v>1</v>
      </c>
      <c r="G34" s="22" t="str">
        <f t="shared" si="1"/>
        <v>Yes</v>
      </c>
      <c r="H34" s="39">
        <v>0</v>
      </c>
      <c r="I34" s="24">
        <f t="shared" si="2"/>
        <v>0</v>
      </c>
      <c r="J34" s="25" t="str">
        <f t="shared" si="3"/>
        <v>No</v>
      </c>
      <c r="K34" s="40">
        <v>2.6700000000000002E-2</v>
      </c>
      <c r="L34" s="21">
        <f t="shared" si="4"/>
        <v>2.1511440541411537E-2</v>
      </c>
      <c r="M34" s="22" t="str">
        <f t="shared" si="5"/>
        <v>No</v>
      </c>
      <c r="N34" s="41">
        <v>0</v>
      </c>
      <c r="O34" s="24">
        <f t="shared" si="6"/>
        <v>0</v>
      </c>
      <c r="P34" s="25" t="str">
        <f t="shared" si="7"/>
        <v>No</v>
      </c>
      <c r="Q34" s="22">
        <v>1.5299999999999999E-2</v>
      </c>
      <c r="R34" s="21">
        <f t="shared" si="8"/>
        <v>5.9579439252336455E-2</v>
      </c>
      <c r="S34" s="22" t="str">
        <f t="shared" si="9"/>
        <v>No</v>
      </c>
      <c r="T34" s="41">
        <v>1.7567999999999999</v>
      </c>
      <c r="U34" s="24">
        <f t="shared" si="10"/>
        <v>0.88139674894641773</v>
      </c>
      <c r="V34" s="25" t="str">
        <f t="shared" si="11"/>
        <v>Yes</v>
      </c>
      <c r="W34" s="22">
        <v>2.3151999999999999</v>
      </c>
      <c r="X34" s="21">
        <f t="shared" si="12"/>
        <v>0.94131417500807213</v>
      </c>
      <c r="Y34" s="22" t="str">
        <f t="shared" si="13"/>
        <v>No</v>
      </c>
      <c r="Z34" s="41">
        <v>0.27779999999999999</v>
      </c>
      <c r="AA34" s="24">
        <f t="shared" si="14"/>
        <v>0.23159649854105877</v>
      </c>
      <c r="AB34" s="25" t="str">
        <f t="shared" si="15"/>
        <v>No</v>
      </c>
      <c r="AC34" s="22">
        <v>0.39150000000000001</v>
      </c>
      <c r="AD34" s="21">
        <f t="shared" si="16"/>
        <v>1</v>
      </c>
      <c r="AE34" s="22" t="str">
        <f t="shared" si="17"/>
        <v>Yes</v>
      </c>
      <c r="AF34" s="41">
        <v>0</v>
      </c>
      <c r="AG34" s="24">
        <f t="shared" si="18"/>
        <v>0</v>
      </c>
      <c r="AH34" s="25" t="str">
        <f t="shared" si="19"/>
        <v>No</v>
      </c>
      <c r="AI34" s="28">
        <f t="shared" si="20"/>
        <v>12.518249999999998</v>
      </c>
      <c r="AJ34" s="29">
        <f t="shared" si="21"/>
        <v>0.69466683884297498</v>
      </c>
      <c r="AK34" s="28" t="str">
        <f t="shared" si="22"/>
        <v>No</v>
      </c>
      <c r="AL34" s="22">
        <v>1.25</v>
      </c>
      <c r="AM34" s="30">
        <f t="shared" si="23"/>
        <v>0</v>
      </c>
      <c r="AN34" s="31" t="str">
        <f t="shared" si="24"/>
        <v>No</v>
      </c>
      <c r="AO34" s="41">
        <v>0</v>
      </c>
      <c r="AP34" s="24">
        <f t="shared" si="25"/>
        <v>0</v>
      </c>
      <c r="AQ34" s="25" t="str">
        <f t="shared" si="26"/>
        <v>No</v>
      </c>
      <c r="AR34" s="22">
        <v>2.1617999999999999</v>
      </c>
      <c r="AS34" s="30">
        <f t="shared" si="27"/>
        <v>0.86499679897567217</v>
      </c>
      <c r="AT34" s="31" t="str">
        <f t="shared" si="28"/>
        <v>No</v>
      </c>
      <c r="AU34" s="41">
        <v>1.0617000000000001</v>
      </c>
      <c r="AV34" s="24">
        <f t="shared" si="29"/>
        <v>0.92565172054223155</v>
      </c>
      <c r="AW34" s="25" t="str">
        <f t="shared" si="30"/>
        <v>Yes</v>
      </c>
      <c r="AX34" s="22">
        <v>2.5700000000000001E-2</v>
      </c>
      <c r="AY34" s="30">
        <f t="shared" si="31"/>
        <v>4.3120805369127518E-2</v>
      </c>
      <c r="AZ34" s="31" t="str">
        <f t="shared" si="32"/>
        <v>No</v>
      </c>
      <c r="BA34" s="41">
        <v>0.48180000000000001</v>
      </c>
      <c r="BB34" s="24">
        <f t="shared" si="33"/>
        <v>0.73445121951219505</v>
      </c>
      <c r="BC34" s="25" t="str">
        <f t="shared" si="34"/>
        <v>Yes</v>
      </c>
      <c r="BD34" s="22">
        <v>0.48180000000000001</v>
      </c>
      <c r="BE34" s="30">
        <f t="shared" si="35"/>
        <v>0.73445121951219505</v>
      </c>
      <c r="BF34" s="31" t="str">
        <f t="shared" si="36"/>
        <v>Yes</v>
      </c>
      <c r="BG34" s="41">
        <v>1.4514</v>
      </c>
      <c r="BH34" s="24">
        <f t="shared" si="37"/>
        <v>0.43209019947961835</v>
      </c>
      <c r="BI34" s="25" t="str">
        <f t="shared" si="38"/>
        <v>No</v>
      </c>
      <c r="BJ34" s="22">
        <v>0.19589999999999999</v>
      </c>
      <c r="BK34" s="30">
        <f t="shared" si="39"/>
        <v>7.8359999999999999E-2</v>
      </c>
      <c r="BL34" s="31" t="str">
        <f t="shared" si="40"/>
        <v>No</v>
      </c>
      <c r="BM34" s="41">
        <v>0.29430000000000001</v>
      </c>
      <c r="BN34" s="24">
        <f t="shared" si="41"/>
        <v>0.26353158137390503</v>
      </c>
      <c r="BO34" s="25" t="str">
        <f t="shared" si="42"/>
        <v>No</v>
      </c>
      <c r="BP34" s="32">
        <f t="shared" si="43"/>
        <v>18.510999999999999</v>
      </c>
      <c r="BQ34" s="33">
        <f t="shared" si="44"/>
        <v>6.1198100818264392E-2</v>
      </c>
      <c r="BR34" s="32" t="str">
        <f t="shared" si="45"/>
        <v>No</v>
      </c>
      <c r="BS34" s="22">
        <v>1.2999999999999999E-3</v>
      </c>
      <c r="BT34" s="30">
        <f t="shared" si="46"/>
        <v>2.0638196539133195E-3</v>
      </c>
      <c r="BU34" s="31" t="str">
        <f t="shared" si="47"/>
        <v>No</v>
      </c>
      <c r="BV34" s="41">
        <v>2.4146999999999998</v>
      </c>
      <c r="BW34" s="24">
        <f t="shared" si="48"/>
        <v>0.89892507620728357</v>
      </c>
      <c r="BX34" s="25" t="str">
        <f t="shared" si="49"/>
        <v>No</v>
      </c>
      <c r="BY34" s="22">
        <v>2.5</v>
      </c>
      <c r="BZ34" s="30">
        <f t="shared" si="50"/>
        <v>1</v>
      </c>
      <c r="CA34" s="31" t="str">
        <f t="shared" si="51"/>
        <v>Yes</v>
      </c>
      <c r="CB34" s="41">
        <v>4.3200000000000002E-2</v>
      </c>
      <c r="CC34" s="24">
        <f t="shared" si="52"/>
        <v>8.551068883610452E-2</v>
      </c>
      <c r="CD34" s="25" t="str">
        <f t="shared" si="53"/>
        <v>No</v>
      </c>
      <c r="CE34" s="22">
        <v>0.1573</v>
      </c>
      <c r="CF34" s="30">
        <f t="shared" si="54"/>
        <v>8.0698568681905558E-2</v>
      </c>
      <c r="CG34" s="31" t="str">
        <f t="shared" si="55"/>
        <v>No</v>
      </c>
      <c r="CH34" s="41">
        <v>1.9400000000000001E-2</v>
      </c>
      <c r="CI34" s="24">
        <f t="shared" si="56"/>
        <v>1.9576185671039355E-2</v>
      </c>
      <c r="CJ34" s="25" t="str">
        <f t="shared" si="57"/>
        <v>No</v>
      </c>
      <c r="CK34" s="22">
        <v>0.38929999999999998</v>
      </c>
      <c r="CL34" s="30">
        <f t="shared" si="58"/>
        <v>0.27444483609446596</v>
      </c>
      <c r="CM34" s="31" t="str">
        <f t="shared" si="59"/>
        <v>No</v>
      </c>
      <c r="CN34" s="41">
        <v>3.7000000000000002E-3</v>
      </c>
      <c r="CO34" s="24">
        <f t="shared" si="60"/>
        <v>1.7797017797017797E-2</v>
      </c>
      <c r="CP34" s="25" t="str">
        <f t="shared" si="61"/>
        <v>No</v>
      </c>
      <c r="CQ34" s="22">
        <v>0.3931</v>
      </c>
      <c r="CR34" s="30">
        <f t="shared" si="62"/>
        <v>0.70142977291841879</v>
      </c>
      <c r="CS34" s="31" t="str">
        <f t="shared" si="63"/>
        <v>Yes</v>
      </c>
      <c r="CT34" s="41">
        <v>5.3199999999999997E-2</v>
      </c>
      <c r="CU34" s="24">
        <f t="shared" si="64"/>
        <v>9.9105812220566303E-2</v>
      </c>
      <c r="CV34" s="25" t="str">
        <f t="shared" si="65"/>
        <v>No</v>
      </c>
      <c r="CW34" s="34">
        <f t="shared" si="66"/>
        <v>14.937999999999999</v>
      </c>
      <c r="CX34" s="35">
        <f t="shared" si="67"/>
        <v>0.62161158559227625</v>
      </c>
      <c r="CY34" s="34" t="str">
        <f t="shared" si="68"/>
        <v>No</v>
      </c>
      <c r="CZ34" s="22">
        <v>0</v>
      </c>
      <c r="DA34" s="30">
        <f t="shared" si="69"/>
        <v>0</v>
      </c>
      <c r="DB34" s="31" t="str">
        <f t="shared" si="70"/>
        <v>No</v>
      </c>
      <c r="DC34" s="41">
        <v>2.5</v>
      </c>
      <c r="DD34" s="24">
        <f t="shared" si="71"/>
        <v>1</v>
      </c>
      <c r="DE34" s="25" t="str">
        <f t="shared" si="72"/>
        <v>Yes</v>
      </c>
      <c r="DF34" s="22">
        <v>2.5</v>
      </c>
      <c r="DG34" s="30">
        <f t="shared" si="73"/>
        <v>1</v>
      </c>
      <c r="DH34" s="31" t="str">
        <f t="shared" si="74"/>
        <v>Yes</v>
      </c>
      <c r="DI34" s="41">
        <v>2.5</v>
      </c>
      <c r="DJ34" s="24">
        <f t="shared" si="75"/>
        <v>1</v>
      </c>
      <c r="DK34" s="25" t="str">
        <f t="shared" si="76"/>
        <v>Yes</v>
      </c>
      <c r="DL34" s="22">
        <v>2E-3</v>
      </c>
      <c r="DM34" s="30">
        <f t="shared" si="77"/>
        <v>2.2471910112359553E-2</v>
      </c>
      <c r="DN34" s="31" t="str">
        <f t="shared" si="78"/>
        <v>No</v>
      </c>
      <c r="DO34" s="41">
        <v>2.5</v>
      </c>
      <c r="DP34" s="24">
        <f t="shared" si="79"/>
        <v>1</v>
      </c>
      <c r="DQ34" s="25" t="str">
        <f t="shared" si="80"/>
        <v>Yes</v>
      </c>
      <c r="DR34" s="22">
        <v>0.88429999999999997</v>
      </c>
      <c r="DS34" s="30">
        <f t="shared" si="81"/>
        <v>0.54358249323825913</v>
      </c>
      <c r="DT34" s="31" t="str">
        <f t="shared" si="82"/>
        <v>No</v>
      </c>
      <c r="DU34" s="41">
        <v>0.72740000000000005</v>
      </c>
      <c r="DV34" s="24">
        <f t="shared" si="83"/>
        <v>0.52951881779136645</v>
      </c>
      <c r="DW34" s="25" t="str">
        <f t="shared" si="84"/>
        <v>No</v>
      </c>
      <c r="DX34" s="22">
        <v>0.1318</v>
      </c>
      <c r="DY34" s="30">
        <f t="shared" si="85"/>
        <v>0.32311841137533709</v>
      </c>
      <c r="DZ34" s="31" t="str">
        <f t="shared" si="86"/>
        <v>No</v>
      </c>
      <c r="EA34" s="41">
        <v>1.075</v>
      </c>
      <c r="EB34" s="24">
        <f t="shared" si="87"/>
        <v>0.54271001615508885</v>
      </c>
      <c r="EC34" s="25" t="str">
        <f t="shared" si="88"/>
        <v>No</v>
      </c>
      <c r="ED34" s="37">
        <f t="shared" si="89"/>
        <v>32.051249999999996</v>
      </c>
      <c r="EE34" s="38">
        <f t="shared" si="90"/>
        <v>0.70987265263906374</v>
      </c>
      <c r="EF34" s="37" t="str">
        <f t="shared" si="91"/>
        <v>No</v>
      </c>
    </row>
    <row r="35" spans="1:136" s="7" customFormat="1" ht="12" x14ac:dyDescent="0.2">
      <c r="A35" s="18">
        <v>33</v>
      </c>
      <c r="B35" s="19" t="s">
        <v>61</v>
      </c>
      <c r="C35" s="19" t="s">
        <v>86</v>
      </c>
      <c r="D35" s="18">
        <v>2</v>
      </c>
      <c r="E35" s="22">
        <v>2.69E-2</v>
      </c>
      <c r="F35" s="21">
        <f t="shared" si="0"/>
        <v>0.12008928571428572</v>
      </c>
      <c r="G35" s="22" t="str">
        <f t="shared" si="1"/>
        <v>No</v>
      </c>
      <c r="H35" s="39">
        <v>8.0000000000000004E-4</v>
      </c>
      <c r="I35" s="24">
        <f t="shared" si="2"/>
        <v>6.3943729518024133E-4</v>
      </c>
      <c r="J35" s="25" t="str">
        <f t="shared" si="3"/>
        <v>No</v>
      </c>
      <c r="K35" s="40">
        <v>0</v>
      </c>
      <c r="L35" s="21">
        <f t="shared" si="4"/>
        <v>0</v>
      </c>
      <c r="M35" s="22" t="str">
        <f t="shared" si="5"/>
        <v>No</v>
      </c>
      <c r="N35" s="41">
        <v>1.1999999999999999E-3</v>
      </c>
      <c r="O35" s="24">
        <f t="shared" si="6"/>
        <v>3.4178296781543715E-3</v>
      </c>
      <c r="P35" s="25" t="str">
        <f t="shared" si="7"/>
        <v>No</v>
      </c>
      <c r="Q35" s="22">
        <v>0</v>
      </c>
      <c r="R35" s="21">
        <f t="shared" si="8"/>
        <v>0</v>
      </c>
      <c r="S35" s="22" t="str">
        <f t="shared" si="9"/>
        <v>No</v>
      </c>
      <c r="T35" s="41">
        <v>1.6554</v>
      </c>
      <c r="U35" s="24">
        <f t="shared" si="10"/>
        <v>0.83052378085490663</v>
      </c>
      <c r="V35" s="25" t="str">
        <f t="shared" si="11"/>
        <v>Yes</v>
      </c>
      <c r="W35" s="22">
        <v>2.0238999999999998</v>
      </c>
      <c r="X35" s="21">
        <f t="shared" si="12"/>
        <v>0.70616725863739083</v>
      </c>
      <c r="Y35" s="22" t="str">
        <f t="shared" si="13"/>
        <v>No</v>
      </c>
      <c r="Z35" s="41">
        <v>0.2525</v>
      </c>
      <c r="AA35" s="24">
        <f t="shared" si="14"/>
        <v>0.21050437682367654</v>
      </c>
      <c r="AB35" s="25" t="str">
        <f t="shared" si="15"/>
        <v>No</v>
      </c>
      <c r="AC35" s="22">
        <v>0</v>
      </c>
      <c r="AD35" s="21">
        <f t="shared" si="16"/>
        <v>0</v>
      </c>
      <c r="AE35" s="22" t="str">
        <f t="shared" si="17"/>
        <v>No</v>
      </c>
      <c r="AF35" s="41">
        <v>1.0800000000000001E-2</v>
      </c>
      <c r="AG35" s="24">
        <f t="shared" si="18"/>
        <v>8.3850931677018639E-2</v>
      </c>
      <c r="AH35" s="25" t="str">
        <f t="shared" si="19"/>
        <v>No</v>
      </c>
      <c r="AI35" s="28">
        <f t="shared" si="20"/>
        <v>9.9287499999999973</v>
      </c>
      <c r="AJ35" s="29">
        <f t="shared" si="21"/>
        <v>0.47174156336088124</v>
      </c>
      <c r="AK35" s="28" t="str">
        <f t="shared" si="22"/>
        <v>No</v>
      </c>
      <c r="AL35" s="22">
        <v>2.2812999999999999</v>
      </c>
      <c r="AM35" s="30">
        <f t="shared" si="23"/>
        <v>0.89189656663495631</v>
      </c>
      <c r="AN35" s="31" t="str">
        <f t="shared" si="24"/>
        <v>Yes</v>
      </c>
      <c r="AO35" s="41">
        <v>1.875</v>
      </c>
      <c r="AP35" s="24">
        <f t="shared" si="25"/>
        <v>0.75</v>
      </c>
      <c r="AQ35" s="25" t="str">
        <f t="shared" si="26"/>
        <v>Yes</v>
      </c>
      <c r="AR35" s="22">
        <v>2.3649</v>
      </c>
      <c r="AS35" s="30">
        <f t="shared" si="27"/>
        <v>0.94626280409731112</v>
      </c>
      <c r="AT35" s="31" t="str">
        <f t="shared" si="28"/>
        <v>No</v>
      </c>
      <c r="AU35" s="41">
        <v>0.78939999999999999</v>
      </c>
      <c r="AV35" s="24">
        <f t="shared" si="29"/>
        <v>0.64171011470281536</v>
      </c>
      <c r="AW35" s="25" t="str">
        <f t="shared" si="30"/>
        <v>No</v>
      </c>
      <c r="AX35" s="22">
        <v>0.15390000000000001</v>
      </c>
      <c r="AY35" s="30">
        <f t="shared" si="31"/>
        <v>0.25822147651006716</v>
      </c>
      <c r="AZ35" s="31" t="str">
        <f t="shared" si="32"/>
        <v>No</v>
      </c>
      <c r="BA35" s="41">
        <v>0.17660000000000001</v>
      </c>
      <c r="BB35" s="24">
        <f t="shared" si="33"/>
        <v>0.26920731707317075</v>
      </c>
      <c r="BC35" s="25" t="str">
        <f t="shared" si="34"/>
        <v>No</v>
      </c>
      <c r="BD35" s="22">
        <v>0.17660000000000001</v>
      </c>
      <c r="BE35" s="30">
        <f t="shared" si="35"/>
        <v>0.26920731707317075</v>
      </c>
      <c r="BF35" s="31" t="str">
        <f t="shared" si="36"/>
        <v>No</v>
      </c>
      <c r="BG35" s="41">
        <v>2.1678000000000002</v>
      </c>
      <c r="BH35" s="24">
        <f t="shared" si="37"/>
        <v>0.84631396357328703</v>
      </c>
      <c r="BI35" s="25" t="str">
        <f t="shared" si="38"/>
        <v>No</v>
      </c>
      <c r="BJ35" s="22">
        <v>0.16669999999999999</v>
      </c>
      <c r="BK35" s="30">
        <f t="shared" si="39"/>
        <v>6.6679999999999989E-2</v>
      </c>
      <c r="BL35" s="31" t="str">
        <f t="shared" si="40"/>
        <v>No</v>
      </c>
      <c r="BM35" s="41">
        <v>0.40589999999999998</v>
      </c>
      <c r="BN35" s="24">
        <f t="shared" si="41"/>
        <v>0.3664361456892577</v>
      </c>
      <c r="BO35" s="25" t="str">
        <f t="shared" si="42"/>
        <v>No</v>
      </c>
      <c r="BP35" s="32">
        <f t="shared" si="43"/>
        <v>26.395250000000004</v>
      </c>
      <c r="BQ35" s="33">
        <f t="shared" si="44"/>
        <v>0.69837357308819104</v>
      </c>
      <c r="BR35" s="32" t="str">
        <f t="shared" si="45"/>
        <v>No</v>
      </c>
      <c r="BS35" s="22">
        <v>1.2999999999999999E-3</v>
      </c>
      <c r="BT35" s="30">
        <f t="shared" si="46"/>
        <v>2.0638196539133195E-3</v>
      </c>
      <c r="BU35" s="31" t="str">
        <f t="shared" si="47"/>
        <v>No</v>
      </c>
      <c r="BV35" s="41">
        <v>2.4601000000000002</v>
      </c>
      <c r="BW35" s="24">
        <f t="shared" si="48"/>
        <v>0.97176319589282878</v>
      </c>
      <c r="BX35" s="25" t="str">
        <f t="shared" si="49"/>
        <v>Yes</v>
      </c>
      <c r="BY35" s="22">
        <v>2.5</v>
      </c>
      <c r="BZ35" s="30">
        <f t="shared" si="50"/>
        <v>1</v>
      </c>
      <c r="CA35" s="31" t="str">
        <f t="shared" si="51"/>
        <v>Yes</v>
      </c>
      <c r="CB35" s="41">
        <v>7.0599999999999996E-2</v>
      </c>
      <c r="CC35" s="24">
        <f t="shared" si="52"/>
        <v>0.13974663499604117</v>
      </c>
      <c r="CD35" s="25" t="str">
        <f t="shared" si="53"/>
        <v>No</v>
      </c>
      <c r="CE35" s="22">
        <v>8.6400000000000005E-2</v>
      </c>
      <c r="CF35" s="30">
        <f t="shared" si="54"/>
        <v>4.2832728049562063E-2</v>
      </c>
      <c r="CG35" s="31" t="str">
        <f t="shared" si="55"/>
        <v>No</v>
      </c>
      <c r="CH35" s="41">
        <v>0.104</v>
      </c>
      <c r="CI35" s="24">
        <f t="shared" si="56"/>
        <v>0.19031281533804237</v>
      </c>
      <c r="CJ35" s="25" t="str">
        <f t="shared" si="57"/>
        <v>No</v>
      </c>
      <c r="CK35" s="22">
        <v>0</v>
      </c>
      <c r="CL35" s="30">
        <f t="shared" si="58"/>
        <v>0</v>
      </c>
      <c r="CM35" s="31" t="str">
        <f t="shared" si="59"/>
        <v>No</v>
      </c>
      <c r="CN35" s="41">
        <v>0</v>
      </c>
      <c r="CO35" s="24">
        <f t="shared" si="60"/>
        <v>0</v>
      </c>
      <c r="CP35" s="25" t="str">
        <f t="shared" si="61"/>
        <v>No</v>
      </c>
      <c r="CQ35" s="22">
        <v>0.3569</v>
      </c>
      <c r="CR35" s="30">
        <f t="shared" si="62"/>
        <v>0.62531539108494527</v>
      </c>
      <c r="CS35" s="31" t="str">
        <f t="shared" si="63"/>
        <v>No</v>
      </c>
      <c r="CT35" s="41">
        <v>4.9700000000000001E-2</v>
      </c>
      <c r="CU35" s="24">
        <f t="shared" si="64"/>
        <v>9.2585692995529059E-2</v>
      </c>
      <c r="CV35" s="25" t="str">
        <f t="shared" si="65"/>
        <v>No</v>
      </c>
      <c r="CW35" s="34">
        <f t="shared" si="66"/>
        <v>14.072500000000002</v>
      </c>
      <c r="CX35" s="35">
        <f t="shared" si="67"/>
        <v>0.56039467402259846</v>
      </c>
      <c r="CY35" s="34" t="str">
        <f t="shared" si="68"/>
        <v>No</v>
      </c>
      <c r="CZ35" s="22">
        <v>2.5</v>
      </c>
      <c r="DA35" s="30">
        <f t="shared" si="69"/>
        <v>1</v>
      </c>
      <c r="DB35" s="31" t="str">
        <f t="shared" si="70"/>
        <v>Yes</v>
      </c>
      <c r="DC35" s="41">
        <v>2.5</v>
      </c>
      <c r="DD35" s="24">
        <f t="shared" si="71"/>
        <v>1</v>
      </c>
      <c r="DE35" s="25" t="str">
        <f t="shared" si="72"/>
        <v>Yes</v>
      </c>
      <c r="DF35" s="22">
        <v>0</v>
      </c>
      <c r="DG35" s="30">
        <f t="shared" si="73"/>
        <v>0</v>
      </c>
      <c r="DH35" s="31" t="str">
        <f t="shared" si="74"/>
        <v>No</v>
      </c>
      <c r="DI35" s="41">
        <v>2.5</v>
      </c>
      <c r="DJ35" s="24">
        <f t="shared" si="75"/>
        <v>1</v>
      </c>
      <c r="DK35" s="25" t="str">
        <f t="shared" si="76"/>
        <v>Yes</v>
      </c>
      <c r="DL35" s="22">
        <v>0</v>
      </c>
      <c r="DM35" s="30">
        <f t="shared" si="77"/>
        <v>0</v>
      </c>
      <c r="DN35" s="31" t="str">
        <f t="shared" si="78"/>
        <v>No</v>
      </c>
      <c r="DO35" s="41">
        <v>2.5</v>
      </c>
      <c r="DP35" s="24">
        <f t="shared" si="79"/>
        <v>1</v>
      </c>
      <c r="DQ35" s="25" t="str">
        <f t="shared" si="80"/>
        <v>Yes</v>
      </c>
      <c r="DR35" s="22">
        <v>0.84540000000000004</v>
      </c>
      <c r="DS35" s="30">
        <f t="shared" si="81"/>
        <v>0.51967051880993365</v>
      </c>
      <c r="DT35" s="31" t="str">
        <f t="shared" si="82"/>
        <v>No</v>
      </c>
      <c r="DU35" s="41">
        <v>0.97219999999999995</v>
      </c>
      <c r="DV35" s="24">
        <f t="shared" si="83"/>
        <v>0.70772366601150183</v>
      </c>
      <c r="DW35" s="25" t="str">
        <f t="shared" si="84"/>
        <v>No</v>
      </c>
      <c r="DX35" s="22">
        <v>0</v>
      </c>
      <c r="DY35" s="30">
        <f t="shared" si="85"/>
        <v>0</v>
      </c>
      <c r="DZ35" s="31" t="str">
        <f t="shared" si="86"/>
        <v>No</v>
      </c>
      <c r="EA35" s="41">
        <v>1.5</v>
      </c>
      <c r="EB35" s="24">
        <f t="shared" si="87"/>
        <v>0.75726978998384498</v>
      </c>
      <c r="EC35" s="25" t="str">
        <f t="shared" si="88"/>
        <v>No</v>
      </c>
      <c r="ED35" s="37">
        <f t="shared" si="89"/>
        <v>33.293999999999997</v>
      </c>
      <c r="EE35" s="38">
        <f t="shared" si="90"/>
        <v>0.75004040208151501</v>
      </c>
      <c r="EF35" s="37" t="str">
        <f t="shared" si="91"/>
        <v>No</v>
      </c>
    </row>
    <row r="36" spans="1:136" s="7" customFormat="1" ht="12" x14ac:dyDescent="0.2">
      <c r="A36" s="18">
        <v>34</v>
      </c>
      <c r="B36" s="19" t="s">
        <v>53</v>
      </c>
      <c r="C36" s="19" t="s">
        <v>87</v>
      </c>
      <c r="D36" s="18">
        <v>2</v>
      </c>
      <c r="E36" s="42">
        <v>2.07E-2</v>
      </c>
      <c r="F36" s="21">
        <f t="shared" si="0"/>
        <v>9.2410714285714277E-2</v>
      </c>
      <c r="G36" s="22" t="str">
        <f t="shared" si="1"/>
        <v>No</v>
      </c>
      <c r="H36" s="43">
        <v>2.2000000000000001E-3</v>
      </c>
      <c r="I36" s="24">
        <f t="shared" si="2"/>
        <v>1.7584525617456638E-3</v>
      </c>
      <c r="J36" s="25" t="str">
        <f t="shared" si="3"/>
        <v>No</v>
      </c>
      <c r="K36" s="44">
        <v>0</v>
      </c>
      <c r="L36" s="21">
        <f t="shared" si="4"/>
        <v>0</v>
      </c>
      <c r="M36" s="22" t="str">
        <f t="shared" si="5"/>
        <v>No</v>
      </c>
      <c r="N36" s="45">
        <v>0.19600000000000001</v>
      </c>
      <c r="O36" s="24">
        <f t="shared" si="6"/>
        <v>0.55824551409854739</v>
      </c>
      <c r="P36" s="25" t="str">
        <f t="shared" si="7"/>
        <v>No</v>
      </c>
      <c r="Q36" s="42">
        <v>6.7799999999999999E-2</v>
      </c>
      <c r="R36" s="21">
        <f t="shared" si="8"/>
        <v>0.26401869158878505</v>
      </c>
      <c r="S36" s="22" t="str">
        <f t="shared" si="9"/>
        <v>No</v>
      </c>
      <c r="T36" s="45">
        <v>1.7567999999999999</v>
      </c>
      <c r="U36" s="24">
        <f t="shared" si="10"/>
        <v>0.88139674894641773</v>
      </c>
      <c r="V36" s="25" t="str">
        <f t="shared" si="11"/>
        <v>Yes</v>
      </c>
      <c r="W36" s="42">
        <v>2.3039999999999998</v>
      </c>
      <c r="X36" s="21">
        <f t="shared" si="12"/>
        <v>0.93227316758153023</v>
      </c>
      <c r="Y36" s="22" t="str">
        <f t="shared" si="13"/>
        <v>No</v>
      </c>
      <c r="Z36" s="45">
        <v>0.11360000000000001</v>
      </c>
      <c r="AA36" s="24">
        <f t="shared" si="14"/>
        <v>9.4706127553147154E-2</v>
      </c>
      <c r="AB36" s="25" t="str">
        <f t="shared" si="15"/>
        <v>No</v>
      </c>
      <c r="AC36" s="42">
        <v>7.1999999999999998E-3</v>
      </c>
      <c r="AD36" s="21">
        <f t="shared" si="16"/>
        <v>1.8390804597701149E-2</v>
      </c>
      <c r="AE36" s="22" t="str">
        <f t="shared" si="17"/>
        <v>No</v>
      </c>
      <c r="AF36" s="45">
        <v>0</v>
      </c>
      <c r="AG36" s="24">
        <f t="shared" si="18"/>
        <v>0</v>
      </c>
      <c r="AH36" s="25" t="str">
        <f t="shared" si="19"/>
        <v>No</v>
      </c>
      <c r="AI36" s="28">
        <f t="shared" si="20"/>
        <v>11.17075</v>
      </c>
      <c r="AJ36" s="29">
        <f t="shared" si="21"/>
        <v>0.57866305096418724</v>
      </c>
      <c r="AK36" s="28" t="str">
        <f t="shared" si="22"/>
        <v>No</v>
      </c>
      <c r="AL36" s="42">
        <v>1.25</v>
      </c>
      <c r="AM36" s="30">
        <f t="shared" si="23"/>
        <v>0</v>
      </c>
      <c r="AN36" s="31" t="str">
        <f t="shared" si="24"/>
        <v>No</v>
      </c>
      <c r="AO36" s="45">
        <v>2.5</v>
      </c>
      <c r="AP36" s="24">
        <f t="shared" si="25"/>
        <v>1</v>
      </c>
      <c r="AQ36" s="25" t="str">
        <f t="shared" si="26"/>
        <v>Yes</v>
      </c>
      <c r="AR36" s="42">
        <v>2.2911000000000001</v>
      </c>
      <c r="AS36" s="30">
        <f t="shared" si="27"/>
        <v>0.91673335467349559</v>
      </c>
      <c r="AT36" s="31" t="str">
        <f t="shared" si="28"/>
        <v>No</v>
      </c>
      <c r="AU36" s="45">
        <v>0.46179999999999999</v>
      </c>
      <c r="AV36" s="24">
        <f t="shared" si="29"/>
        <v>0.30010427528675704</v>
      </c>
      <c r="AW36" s="25" t="str">
        <f t="shared" si="30"/>
        <v>No</v>
      </c>
      <c r="AX36" s="42">
        <v>6.0999999999999999E-2</v>
      </c>
      <c r="AY36" s="30">
        <f t="shared" si="31"/>
        <v>0.10234899328859061</v>
      </c>
      <c r="AZ36" s="31" t="str">
        <f t="shared" si="32"/>
        <v>No</v>
      </c>
      <c r="BA36" s="45">
        <v>0.191</v>
      </c>
      <c r="BB36" s="24">
        <f t="shared" si="33"/>
        <v>0.29115853658536583</v>
      </c>
      <c r="BC36" s="25" t="str">
        <f t="shared" si="34"/>
        <v>No</v>
      </c>
      <c r="BD36" s="42">
        <v>0.191</v>
      </c>
      <c r="BE36" s="30">
        <f t="shared" si="35"/>
        <v>0.29115853658536583</v>
      </c>
      <c r="BF36" s="31" t="str">
        <f t="shared" si="36"/>
        <v>No</v>
      </c>
      <c r="BG36" s="45">
        <v>2.2970000000000002</v>
      </c>
      <c r="BH36" s="24">
        <f t="shared" si="37"/>
        <v>0.92101763515466895</v>
      </c>
      <c r="BI36" s="25" t="str">
        <f t="shared" si="38"/>
        <v>Yes</v>
      </c>
      <c r="BJ36" s="42">
        <v>0</v>
      </c>
      <c r="BK36" s="30">
        <f t="shared" si="39"/>
        <v>0</v>
      </c>
      <c r="BL36" s="31" t="str">
        <f t="shared" si="40"/>
        <v>No</v>
      </c>
      <c r="BM36" s="45">
        <v>0.45619999999999999</v>
      </c>
      <c r="BN36" s="24">
        <f t="shared" si="41"/>
        <v>0.41281696634393727</v>
      </c>
      <c r="BO36" s="25" t="str">
        <f t="shared" si="42"/>
        <v>No</v>
      </c>
      <c r="BP36" s="32">
        <f t="shared" si="43"/>
        <v>24.247749999999996</v>
      </c>
      <c r="BQ36" s="33">
        <f t="shared" si="44"/>
        <v>0.52482068895848033</v>
      </c>
      <c r="BR36" s="32" t="str">
        <f t="shared" si="45"/>
        <v>No</v>
      </c>
      <c r="BS36" s="42">
        <v>2.8999999999999998E-3</v>
      </c>
      <c r="BT36" s="30">
        <f t="shared" si="46"/>
        <v>4.6039053818066359E-3</v>
      </c>
      <c r="BU36" s="31" t="str">
        <f t="shared" si="47"/>
        <v>No</v>
      </c>
      <c r="BV36" s="45">
        <v>2.3698000000000001</v>
      </c>
      <c r="BW36" s="24">
        <f t="shared" si="48"/>
        <v>0.82688913845660217</v>
      </c>
      <c r="BX36" s="25" t="str">
        <f t="shared" si="49"/>
        <v>No</v>
      </c>
      <c r="BY36" s="42">
        <v>2.5</v>
      </c>
      <c r="BZ36" s="30">
        <f t="shared" si="50"/>
        <v>1</v>
      </c>
      <c r="CA36" s="31" t="str">
        <f t="shared" si="51"/>
        <v>Yes</v>
      </c>
      <c r="CB36" s="45">
        <v>0.1628</v>
      </c>
      <c r="CC36" s="24">
        <f t="shared" si="52"/>
        <v>0.32224861441013464</v>
      </c>
      <c r="CD36" s="25" t="str">
        <f t="shared" si="53"/>
        <v>No</v>
      </c>
      <c r="CE36" s="42">
        <v>0.23169999999999999</v>
      </c>
      <c r="CF36" s="30">
        <f t="shared" si="54"/>
        <v>0.12043366801965391</v>
      </c>
      <c r="CG36" s="31" t="str">
        <f t="shared" si="55"/>
        <v>Yes</v>
      </c>
      <c r="CH36" s="45">
        <v>0.1183</v>
      </c>
      <c r="CI36" s="24">
        <f t="shared" si="56"/>
        <v>0.21917255297679111</v>
      </c>
      <c r="CJ36" s="25" t="str">
        <f t="shared" si="57"/>
        <v>No</v>
      </c>
      <c r="CK36" s="42">
        <v>0.21390000000000001</v>
      </c>
      <c r="CL36" s="30">
        <f t="shared" si="58"/>
        <v>0.15079309129362001</v>
      </c>
      <c r="CM36" s="31" t="str">
        <f t="shared" si="59"/>
        <v>No</v>
      </c>
      <c r="CN36" s="45">
        <v>0</v>
      </c>
      <c r="CO36" s="24">
        <f t="shared" si="60"/>
        <v>0</v>
      </c>
      <c r="CP36" s="25" t="str">
        <f t="shared" si="61"/>
        <v>No</v>
      </c>
      <c r="CQ36" s="42">
        <v>0.43940000000000001</v>
      </c>
      <c r="CR36" s="30">
        <f t="shared" si="62"/>
        <v>0.79878048780487809</v>
      </c>
      <c r="CS36" s="31" t="str">
        <f t="shared" si="63"/>
        <v>Yes</v>
      </c>
      <c r="CT36" s="45">
        <v>0.1192</v>
      </c>
      <c r="CU36" s="24">
        <f t="shared" si="64"/>
        <v>0.22205663189269745</v>
      </c>
      <c r="CV36" s="25" t="str">
        <f t="shared" si="65"/>
        <v>No</v>
      </c>
      <c r="CW36" s="34">
        <f t="shared" si="66"/>
        <v>15.395000000000001</v>
      </c>
      <c r="CX36" s="35">
        <f t="shared" si="67"/>
        <v>0.65393524658285163</v>
      </c>
      <c r="CY36" s="34" t="str">
        <f t="shared" si="68"/>
        <v>No</v>
      </c>
      <c r="CZ36" s="42">
        <v>2.5</v>
      </c>
      <c r="DA36" s="30">
        <f t="shared" si="69"/>
        <v>1</v>
      </c>
      <c r="DB36" s="31" t="str">
        <f t="shared" si="70"/>
        <v>Yes</v>
      </c>
      <c r="DC36" s="45">
        <v>2.5</v>
      </c>
      <c r="DD36" s="24">
        <f t="shared" si="71"/>
        <v>1</v>
      </c>
      <c r="DE36" s="25" t="str">
        <f t="shared" si="72"/>
        <v>Yes</v>
      </c>
      <c r="DF36" s="42">
        <v>0</v>
      </c>
      <c r="DG36" s="30">
        <f t="shared" si="73"/>
        <v>0</v>
      </c>
      <c r="DH36" s="31" t="str">
        <f t="shared" si="74"/>
        <v>No</v>
      </c>
      <c r="DI36" s="45">
        <v>2.5</v>
      </c>
      <c r="DJ36" s="24">
        <f t="shared" si="75"/>
        <v>1</v>
      </c>
      <c r="DK36" s="25" t="str">
        <f t="shared" si="76"/>
        <v>Yes</v>
      </c>
      <c r="DL36" s="42">
        <v>0</v>
      </c>
      <c r="DM36" s="30">
        <f t="shared" si="77"/>
        <v>0</v>
      </c>
      <c r="DN36" s="31" t="str">
        <f t="shared" si="78"/>
        <v>No</v>
      </c>
      <c r="DO36" s="45">
        <v>2.5</v>
      </c>
      <c r="DP36" s="24">
        <f t="shared" si="79"/>
        <v>1</v>
      </c>
      <c r="DQ36" s="25" t="str">
        <f t="shared" si="80"/>
        <v>Yes</v>
      </c>
      <c r="DR36" s="42">
        <v>0.85860000000000003</v>
      </c>
      <c r="DS36" s="30">
        <f t="shared" si="81"/>
        <v>0.52778460781903125</v>
      </c>
      <c r="DT36" s="31" t="str">
        <f t="shared" si="82"/>
        <v>No</v>
      </c>
      <c r="DU36" s="45">
        <v>0.97260000000000002</v>
      </c>
      <c r="DV36" s="24">
        <f t="shared" si="83"/>
        <v>0.70801485040401835</v>
      </c>
      <c r="DW36" s="25" t="str">
        <f t="shared" si="84"/>
        <v>No</v>
      </c>
      <c r="DX36" s="42">
        <v>0.1711</v>
      </c>
      <c r="DY36" s="30">
        <f t="shared" si="85"/>
        <v>0.41946555528315765</v>
      </c>
      <c r="DZ36" s="31" t="str">
        <f t="shared" si="86"/>
        <v>No</v>
      </c>
      <c r="EA36" s="45">
        <v>1.075</v>
      </c>
      <c r="EB36" s="24">
        <f t="shared" si="87"/>
        <v>0.54271001615508885</v>
      </c>
      <c r="EC36" s="25" t="str">
        <f t="shared" si="88"/>
        <v>No</v>
      </c>
      <c r="ED36" s="37">
        <f t="shared" si="89"/>
        <v>32.693249999999999</v>
      </c>
      <c r="EE36" s="38">
        <f t="shared" si="90"/>
        <v>0.73062316170529096</v>
      </c>
      <c r="EF36" s="37" t="str">
        <f t="shared" si="91"/>
        <v>No</v>
      </c>
    </row>
    <row r="37" spans="1:136" s="7" customFormat="1" ht="12" x14ac:dyDescent="0.2">
      <c r="A37" s="18">
        <v>35</v>
      </c>
      <c r="B37" s="19" t="s">
        <v>53</v>
      </c>
      <c r="C37" s="19" t="s">
        <v>88</v>
      </c>
      <c r="D37" s="18">
        <v>2</v>
      </c>
      <c r="E37" s="22">
        <v>8.9999999999999998E-4</v>
      </c>
      <c r="F37" s="21">
        <f t="shared" si="0"/>
        <v>4.0178571428571425E-3</v>
      </c>
      <c r="G37" s="22" t="str">
        <f t="shared" si="1"/>
        <v>No</v>
      </c>
      <c r="H37" s="39">
        <v>1.5E-3</v>
      </c>
      <c r="I37" s="24">
        <f t="shared" si="2"/>
        <v>1.1989449284629525E-3</v>
      </c>
      <c r="J37" s="25" t="str">
        <f t="shared" si="3"/>
        <v>No</v>
      </c>
      <c r="K37" s="40">
        <v>2.87E-2</v>
      </c>
      <c r="L37" s="21">
        <f t="shared" si="4"/>
        <v>2.3122784402191426E-2</v>
      </c>
      <c r="M37" s="22" t="str">
        <f t="shared" si="5"/>
        <v>No</v>
      </c>
      <c r="N37" s="41">
        <v>6.5799999999999997E-2</v>
      </c>
      <c r="O37" s="24">
        <f t="shared" si="6"/>
        <v>0.18741099401879804</v>
      </c>
      <c r="P37" s="25" t="str">
        <f t="shared" si="7"/>
        <v>No</v>
      </c>
      <c r="Q37" s="22">
        <v>1.03E-2</v>
      </c>
      <c r="R37" s="21">
        <f t="shared" si="8"/>
        <v>4.0109034267912777E-2</v>
      </c>
      <c r="S37" s="22" t="str">
        <f t="shared" si="9"/>
        <v>No</v>
      </c>
      <c r="T37" s="41">
        <v>0.54049999999999998</v>
      </c>
      <c r="U37" s="24">
        <f t="shared" si="10"/>
        <v>0.27117198474814369</v>
      </c>
      <c r="V37" s="25" t="str">
        <f t="shared" si="11"/>
        <v>Yes</v>
      </c>
      <c r="W37" s="22">
        <v>1.2104999999999999</v>
      </c>
      <c r="X37" s="21">
        <f t="shared" si="12"/>
        <v>4.9564094284791645E-2</v>
      </c>
      <c r="Y37" s="22" t="str">
        <f t="shared" si="13"/>
        <v>No</v>
      </c>
      <c r="Z37" s="41">
        <v>7.5800000000000006E-2</v>
      </c>
      <c r="AA37" s="24">
        <f t="shared" si="14"/>
        <v>6.319299708211755E-2</v>
      </c>
      <c r="AB37" s="25" t="str">
        <f t="shared" si="15"/>
        <v>No</v>
      </c>
      <c r="AC37" s="22">
        <v>6.9999999999999999E-4</v>
      </c>
      <c r="AD37" s="21">
        <f t="shared" si="16"/>
        <v>1.7879948914431671E-3</v>
      </c>
      <c r="AE37" s="22" t="str">
        <f t="shared" si="17"/>
        <v>No</v>
      </c>
      <c r="AF37" s="41">
        <v>1E-3</v>
      </c>
      <c r="AG37" s="24">
        <f t="shared" si="18"/>
        <v>7.763975155279503E-3</v>
      </c>
      <c r="AH37" s="25" t="str">
        <f t="shared" si="19"/>
        <v>No</v>
      </c>
      <c r="AI37" s="28">
        <f t="shared" si="20"/>
        <v>4.8392499999999998</v>
      </c>
      <c r="AJ37" s="29">
        <f t="shared" si="21"/>
        <v>3.3595902203856741E-2</v>
      </c>
      <c r="AK37" s="28" t="str">
        <f t="shared" si="22"/>
        <v>No</v>
      </c>
      <c r="AL37" s="22">
        <v>2.4062999999999999</v>
      </c>
      <c r="AM37" s="30">
        <f t="shared" si="23"/>
        <v>1</v>
      </c>
      <c r="AN37" s="31" t="str">
        <f t="shared" si="24"/>
        <v>Yes</v>
      </c>
      <c r="AO37" s="41">
        <v>1.875</v>
      </c>
      <c r="AP37" s="24">
        <f t="shared" si="25"/>
        <v>0.75</v>
      </c>
      <c r="AQ37" s="25" t="str">
        <f t="shared" si="26"/>
        <v>Yes</v>
      </c>
      <c r="AR37" s="22">
        <v>2.1324000000000001</v>
      </c>
      <c r="AS37" s="30">
        <f t="shared" si="27"/>
        <v>0.8532330345710627</v>
      </c>
      <c r="AT37" s="31" t="str">
        <f t="shared" si="28"/>
        <v>No</v>
      </c>
      <c r="AU37" s="41">
        <v>0.57879999999999998</v>
      </c>
      <c r="AV37" s="24">
        <f t="shared" si="29"/>
        <v>0.42210636079249214</v>
      </c>
      <c r="AW37" s="25" t="str">
        <f t="shared" si="30"/>
        <v>No</v>
      </c>
      <c r="AX37" s="22">
        <v>4.3299999999999998E-2</v>
      </c>
      <c r="AY37" s="30">
        <f t="shared" si="31"/>
        <v>7.2651006711409394E-2</v>
      </c>
      <c r="AZ37" s="31" t="str">
        <f t="shared" si="32"/>
        <v>No</v>
      </c>
      <c r="BA37" s="41">
        <v>0.20580000000000001</v>
      </c>
      <c r="BB37" s="24">
        <f t="shared" si="33"/>
        <v>0.31371951219512195</v>
      </c>
      <c r="BC37" s="25" t="str">
        <f t="shared" si="34"/>
        <v>No</v>
      </c>
      <c r="BD37" s="22">
        <v>0.20580000000000001</v>
      </c>
      <c r="BE37" s="30">
        <f t="shared" si="35"/>
        <v>0.31371951219512195</v>
      </c>
      <c r="BF37" s="31" t="str">
        <f t="shared" si="36"/>
        <v>No</v>
      </c>
      <c r="BG37" s="41">
        <v>1.4575</v>
      </c>
      <c r="BH37" s="24">
        <f t="shared" si="37"/>
        <v>0.43561723041341427</v>
      </c>
      <c r="BI37" s="25" t="str">
        <f t="shared" si="38"/>
        <v>No</v>
      </c>
      <c r="BJ37" s="22">
        <v>0.19350000000000001</v>
      </c>
      <c r="BK37" s="30">
        <f t="shared" si="39"/>
        <v>7.7399999999999997E-2</v>
      </c>
      <c r="BL37" s="31" t="str">
        <f t="shared" si="40"/>
        <v>No</v>
      </c>
      <c r="BM37" s="41">
        <v>0.1744</v>
      </c>
      <c r="BN37" s="24">
        <f t="shared" si="41"/>
        <v>0.15297372060857536</v>
      </c>
      <c r="BO37" s="25" t="str">
        <f t="shared" si="42"/>
        <v>No</v>
      </c>
      <c r="BP37" s="32">
        <f t="shared" si="43"/>
        <v>23.182000000000006</v>
      </c>
      <c r="BQ37" s="33">
        <f t="shared" si="44"/>
        <v>0.43869077684614649</v>
      </c>
      <c r="BR37" s="32" t="str">
        <f t="shared" si="45"/>
        <v>No</v>
      </c>
      <c r="BS37" s="22">
        <v>5.9999999999999995E-4</v>
      </c>
      <c r="BT37" s="30">
        <f t="shared" si="46"/>
        <v>9.5253214795999351E-4</v>
      </c>
      <c r="BU37" s="31" t="str">
        <f t="shared" si="47"/>
        <v>No</v>
      </c>
      <c r="BV37" s="41">
        <v>2.4542000000000002</v>
      </c>
      <c r="BW37" s="24">
        <f t="shared" si="48"/>
        <v>0.96229744906144732</v>
      </c>
      <c r="BX37" s="25" t="str">
        <f t="shared" si="49"/>
        <v>No</v>
      </c>
      <c r="BY37" s="22">
        <v>2.5</v>
      </c>
      <c r="BZ37" s="30">
        <f t="shared" si="50"/>
        <v>1</v>
      </c>
      <c r="CA37" s="31" t="str">
        <f t="shared" si="51"/>
        <v>Yes</v>
      </c>
      <c r="CB37" s="41">
        <v>5.4300000000000001E-2</v>
      </c>
      <c r="CC37" s="24">
        <f t="shared" si="52"/>
        <v>0.10748218527315916</v>
      </c>
      <c r="CD37" s="25" t="str">
        <f t="shared" si="53"/>
        <v>No</v>
      </c>
      <c r="CE37" s="22">
        <v>0.26500000000000001</v>
      </c>
      <c r="CF37" s="30">
        <f t="shared" si="54"/>
        <v>0.1382183294167913</v>
      </c>
      <c r="CG37" s="31" t="str">
        <f t="shared" si="55"/>
        <v>Yes</v>
      </c>
      <c r="CH37" s="41">
        <v>5.28E-2</v>
      </c>
      <c r="CI37" s="24">
        <f t="shared" si="56"/>
        <v>8.698284561049445E-2</v>
      </c>
      <c r="CJ37" s="25" t="str">
        <f t="shared" si="57"/>
        <v>No</v>
      </c>
      <c r="CK37" s="22">
        <v>0.16900000000000001</v>
      </c>
      <c r="CL37" s="30">
        <f t="shared" si="58"/>
        <v>0.11913993655269652</v>
      </c>
      <c r="CM37" s="31" t="str">
        <f t="shared" si="59"/>
        <v>No</v>
      </c>
      <c r="CN37" s="41">
        <v>0</v>
      </c>
      <c r="CO37" s="24">
        <f t="shared" si="60"/>
        <v>0</v>
      </c>
      <c r="CP37" s="25" t="str">
        <f t="shared" si="61"/>
        <v>No</v>
      </c>
      <c r="CQ37" s="22">
        <v>0.3931</v>
      </c>
      <c r="CR37" s="30">
        <f t="shared" si="62"/>
        <v>0.70142977291841879</v>
      </c>
      <c r="CS37" s="31" t="str">
        <f t="shared" si="63"/>
        <v>Yes</v>
      </c>
      <c r="CT37" s="41">
        <v>2.6599999999999999E-2</v>
      </c>
      <c r="CU37" s="24">
        <f t="shared" si="64"/>
        <v>4.9552906110283151E-2</v>
      </c>
      <c r="CV37" s="25" t="str">
        <f t="shared" si="65"/>
        <v>No</v>
      </c>
      <c r="CW37" s="34">
        <f t="shared" si="66"/>
        <v>14.788999999999998</v>
      </c>
      <c r="CX37" s="35">
        <f t="shared" si="67"/>
        <v>0.61107279896734024</v>
      </c>
      <c r="CY37" s="34" t="str">
        <f t="shared" si="68"/>
        <v>No</v>
      </c>
      <c r="CZ37" s="22">
        <v>2.5</v>
      </c>
      <c r="DA37" s="30">
        <f t="shared" si="69"/>
        <v>1</v>
      </c>
      <c r="DB37" s="31" t="str">
        <f t="shared" si="70"/>
        <v>Yes</v>
      </c>
      <c r="DC37" s="41">
        <v>2.5</v>
      </c>
      <c r="DD37" s="24">
        <f t="shared" si="71"/>
        <v>1</v>
      </c>
      <c r="DE37" s="25" t="str">
        <f t="shared" si="72"/>
        <v>Yes</v>
      </c>
      <c r="DF37" s="22">
        <v>2.5</v>
      </c>
      <c r="DG37" s="30">
        <f t="shared" si="73"/>
        <v>1</v>
      </c>
      <c r="DH37" s="31" t="str">
        <f t="shared" si="74"/>
        <v>Yes</v>
      </c>
      <c r="DI37" s="41">
        <v>2.5</v>
      </c>
      <c r="DJ37" s="24">
        <f t="shared" si="75"/>
        <v>1</v>
      </c>
      <c r="DK37" s="25" t="str">
        <f t="shared" si="76"/>
        <v>Yes</v>
      </c>
      <c r="DL37" s="22">
        <v>1.8E-3</v>
      </c>
      <c r="DM37" s="30">
        <f t="shared" si="77"/>
        <v>2.0224719101123594E-2</v>
      </c>
      <c r="DN37" s="31" t="str">
        <f t="shared" si="78"/>
        <v>No</v>
      </c>
      <c r="DO37" s="41">
        <v>1.25</v>
      </c>
      <c r="DP37" s="24">
        <f t="shared" si="79"/>
        <v>0.5</v>
      </c>
      <c r="DQ37" s="25" t="str">
        <f t="shared" si="80"/>
        <v>Yes</v>
      </c>
      <c r="DR37" s="22">
        <v>1.3648</v>
      </c>
      <c r="DS37" s="30">
        <f t="shared" si="81"/>
        <v>0.83894762724366856</v>
      </c>
      <c r="DT37" s="31" t="str">
        <f t="shared" si="82"/>
        <v>Yes</v>
      </c>
      <c r="DU37" s="41">
        <v>1.3736999999999999</v>
      </c>
      <c r="DV37" s="24">
        <f t="shared" si="83"/>
        <v>1</v>
      </c>
      <c r="DW37" s="25" t="str">
        <f t="shared" si="84"/>
        <v>Yes</v>
      </c>
      <c r="DX37" s="22">
        <v>7.7299999999999994E-2</v>
      </c>
      <c r="DY37" s="30">
        <f t="shared" si="85"/>
        <v>0.18950723216474624</v>
      </c>
      <c r="DZ37" s="31" t="str">
        <f t="shared" si="86"/>
        <v>No</v>
      </c>
      <c r="EA37" s="41">
        <v>1.5643</v>
      </c>
      <c r="EB37" s="24">
        <f t="shared" si="87"/>
        <v>0.78973142164781907</v>
      </c>
      <c r="EC37" s="25" t="str">
        <f t="shared" si="88"/>
        <v>No</v>
      </c>
      <c r="ED37" s="37">
        <f t="shared" si="89"/>
        <v>39.079749999999997</v>
      </c>
      <c r="EE37" s="38">
        <f t="shared" si="90"/>
        <v>0.93704547658295334</v>
      </c>
      <c r="EF37" s="37" t="str">
        <f t="shared" si="91"/>
        <v>No</v>
      </c>
    </row>
    <row r="38" spans="1:136" s="7" customFormat="1" ht="12" x14ac:dyDescent="0.2">
      <c r="A38" s="18">
        <v>36</v>
      </c>
      <c r="B38" s="19" t="s">
        <v>53</v>
      </c>
      <c r="C38" s="19" t="s">
        <v>89</v>
      </c>
      <c r="D38" s="18">
        <v>2</v>
      </c>
      <c r="E38" s="42">
        <v>1.46E-2</v>
      </c>
      <c r="F38" s="21">
        <f t="shared" si="0"/>
        <v>6.5178571428571433E-2</v>
      </c>
      <c r="G38" s="22" t="str">
        <f t="shared" si="1"/>
        <v>No</v>
      </c>
      <c r="H38" s="43">
        <v>0</v>
      </c>
      <c r="I38" s="24">
        <f t="shared" si="2"/>
        <v>0</v>
      </c>
      <c r="J38" s="25" t="str">
        <f t="shared" si="3"/>
        <v>No</v>
      </c>
      <c r="K38" s="44">
        <v>0.20180000000000001</v>
      </c>
      <c r="L38" s="21">
        <f t="shared" si="4"/>
        <v>0.16258459555269095</v>
      </c>
      <c r="M38" s="22" t="str">
        <f t="shared" si="5"/>
        <v>No</v>
      </c>
      <c r="N38" s="45">
        <v>0.2833</v>
      </c>
      <c r="O38" s="24">
        <f t="shared" si="6"/>
        <v>0.8068926231842779</v>
      </c>
      <c r="P38" s="25" t="str">
        <f t="shared" si="7"/>
        <v>Yes</v>
      </c>
      <c r="Q38" s="42">
        <v>0.19600000000000001</v>
      </c>
      <c r="R38" s="21">
        <f t="shared" si="8"/>
        <v>0.76323987538940818</v>
      </c>
      <c r="S38" s="22" t="str">
        <f t="shared" si="9"/>
        <v>Yes</v>
      </c>
      <c r="T38" s="45">
        <v>1.7567999999999999</v>
      </c>
      <c r="U38" s="24">
        <f t="shared" si="10"/>
        <v>0.88139674894641773</v>
      </c>
      <c r="V38" s="25" t="str">
        <f t="shared" si="11"/>
        <v>Yes</v>
      </c>
      <c r="W38" s="42">
        <v>2.3041</v>
      </c>
      <c r="X38" s="21">
        <f t="shared" si="12"/>
        <v>0.93235389086212461</v>
      </c>
      <c r="Y38" s="22" t="str">
        <f t="shared" si="13"/>
        <v>No</v>
      </c>
      <c r="Z38" s="45">
        <v>0.4798</v>
      </c>
      <c r="AA38" s="24">
        <f t="shared" si="14"/>
        <v>0.4</v>
      </c>
      <c r="AB38" s="25" t="str">
        <f t="shared" si="15"/>
        <v>Yes</v>
      </c>
      <c r="AC38" s="42">
        <v>0</v>
      </c>
      <c r="AD38" s="21">
        <f t="shared" si="16"/>
        <v>0</v>
      </c>
      <c r="AE38" s="22" t="str">
        <f t="shared" si="17"/>
        <v>No</v>
      </c>
      <c r="AF38" s="45">
        <v>0</v>
      </c>
      <c r="AG38" s="24">
        <f t="shared" si="18"/>
        <v>0</v>
      </c>
      <c r="AH38" s="25" t="str">
        <f t="shared" si="19"/>
        <v>No</v>
      </c>
      <c r="AI38" s="28">
        <f t="shared" si="20"/>
        <v>13.091000000000001</v>
      </c>
      <c r="AJ38" s="29">
        <f t="shared" si="21"/>
        <v>0.74397382920110189</v>
      </c>
      <c r="AK38" s="28" t="str">
        <f t="shared" si="22"/>
        <v>Yes</v>
      </c>
      <c r="AL38" s="42">
        <v>2.1875</v>
      </c>
      <c r="AM38" s="30">
        <f t="shared" si="23"/>
        <v>0.81077575023782766</v>
      </c>
      <c r="AN38" s="31" t="str">
        <f t="shared" si="24"/>
        <v>Yes</v>
      </c>
      <c r="AO38" s="45">
        <v>1.25</v>
      </c>
      <c r="AP38" s="24">
        <f t="shared" si="25"/>
        <v>0.5</v>
      </c>
      <c r="AQ38" s="25" t="str">
        <f t="shared" si="26"/>
        <v>Yes</v>
      </c>
      <c r="AR38" s="42">
        <v>2.3809</v>
      </c>
      <c r="AS38" s="30">
        <f t="shared" si="27"/>
        <v>0.95266485275288093</v>
      </c>
      <c r="AT38" s="31" t="str">
        <f t="shared" si="28"/>
        <v>No</v>
      </c>
      <c r="AU38" s="45">
        <v>0.62929999999999997</v>
      </c>
      <c r="AV38" s="24">
        <f t="shared" si="29"/>
        <v>0.47476538060479662</v>
      </c>
      <c r="AW38" s="25" t="str">
        <f t="shared" si="30"/>
        <v>No</v>
      </c>
      <c r="AX38" s="42">
        <v>9.2399999999999996E-2</v>
      </c>
      <c r="AY38" s="30">
        <f t="shared" si="31"/>
        <v>0.15503355704697985</v>
      </c>
      <c r="AZ38" s="31" t="str">
        <f t="shared" si="32"/>
        <v>No</v>
      </c>
      <c r="BA38" s="45">
        <v>0.1249</v>
      </c>
      <c r="BB38" s="24">
        <f t="shared" si="33"/>
        <v>0.19039634146341461</v>
      </c>
      <c r="BC38" s="25" t="str">
        <f t="shared" si="34"/>
        <v>No</v>
      </c>
      <c r="BD38" s="42">
        <v>0.1249</v>
      </c>
      <c r="BE38" s="30">
        <f t="shared" si="35"/>
        <v>0.19039634146341461</v>
      </c>
      <c r="BF38" s="31" t="str">
        <f t="shared" si="36"/>
        <v>No</v>
      </c>
      <c r="BG38" s="45">
        <v>1.4934000000000001</v>
      </c>
      <c r="BH38" s="24">
        <f t="shared" si="37"/>
        <v>0.45637467476149174</v>
      </c>
      <c r="BI38" s="25" t="str">
        <f t="shared" si="38"/>
        <v>No</v>
      </c>
      <c r="BJ38" s="42">
        <v>0.1021</v>
      </c>
      <c r="BK38" s="30">
        <f t="shared" si="39"/>
        <v>4.0840000000000001E-2</v>
      </c>
      <c r="BL38" s="31" t="str">
        <f t="shared" si="40"/>
        <v>No</v>
      </c>
      <c r="BM38" s="45">
        <v>1.093</v>
      </c>
      <c r="BN38" s="24">
        <f t="shared" si="41"/>
        <v>1</v>
      </c>
      <c r="BO38" s="25" t="str">
        <f t="shared" si="42"/>
        <v>Yes</v>
      </c>
      <c r="BP38" s="32">
        <f t="shared" si="43"/>
        <v>23.695999999999998</v>
      </c>
      <c r="BQ38" s="33">
        <f t="shared" si="44"/>
        <v>0.48023032629558521</v>
      </c>
      <c r="BR38" s="32" t="str">
        <f t="shared" si="45"/>
        <v>No</v>
      </c>
      <c r="BS38" s="42">
        <v>2.3999999999999998E-3</v>
      </c>
      <c r="BT38" s="30">
        <f t="shared" si="46"/>
        <v>3.810128591839974E-3</v>
      </c>
      <c r="BU38" s="31" t="str">
        <f t="shared" si="47"/>
        <v>No</v>
      </c>
      <c r="BV38" s="45">
        <v>2.3929</v>
      </c>
      <c r="BW38" s="24">
        <f t="shared" si="48"/>
        <v>0.86394994384726453</v>
      </c>
      <c r="BX38" s="25" t="str">
        <f t="shared" si="49"/>
        <v>No</v>
      </c>
      <c r="BY38" s="42">
        <v>0</v>
      </c>
      <c r="BZ38" s="30">
        <f t="shared" si="50"/>
        <v>0</v>
      </c>
      <c r="CA38" s="31" t="str">
        <f t="shared" si="51"/>
        <v>No</v>
      </c>
      <c r="CB38" s="45">
        <v>0.221</v>
      </c>
      <c r="CC38" s="24">
        <f t="shared" si="52"/>
        <v>0.43745051464766432</v>
      </c>
      <c r="CD38" s="25" t="str">
        <f t="shared" si="53"/>
        <v>Yes</v>
      </c>
      <c r="CE38" s="42">
        <v>0.20430000000000001</v>
      </c>
      <c r="CF38" s="30">
        <f t="shared" si="54"/>
        <v>0.10580004272591326</v>
      </c>
      <c r="CG38" s="31" t="str">
        <f t="shared" si="55"/>
        <v>No</v>
      </c>
      <c r="CH38" s="45">
        <v>0.1232</v>
      </c>
      <c r="CI38" s="24">
        <f t="shared" si="56"/>
        <v>0.22906155398587286</v>
      </c>
      <c r="CJ38" s="25" t="str">
        <f t="shared" si="57"/>
        <v>No</v>
      </c>
      <c r="CK38" s="42">
        <v>0</v>
      </c>
      <c r="CL38" s="30">
        <f t="shared" si="58"/>
        <v>0</v>
      </c>
      <c r="CM38" s="31" t="str">
        <f t="shared" si="59"/>
        <v>No</v>
      </c>
      <c r="CN38" s="45">
        <v>0</v>
      </c>
      <c r="CO38" s="24">
        <f t="shared" si="60"/>
        <v>0</v>
      </c>
      <c r="CP38" s="25" t="str">
        <f t="shared" si="61"/>
        <v>No</v>
      </c>
      <c r="CQ38" s="42">
        <v>0.42930000000000001</v>
      </c>
      <c r="CR38" s="30">
        <f t="shared" si="62"/>
        <v>0.77754415475189231</v>
      </c>
      <c r="CS38" s="31" t="str">
        <f t="shared" si="63"/>
        <v>Yes</v>
      </c>
      <c r="CT38" s="45">
        <v>0.24529999999999999</v>
      </c>
      <c r="CU38" s="24">
        <f t="shared" si="64"/>
        <v>0.45696721311475402</v>
      </c>
      <c r="CV38" s="25" t="str">
        <f t="shared" si="65"/>
        <v>Yes</v>
      </c>
      <c r="CW38" s="34">
        <f t="shared" si="66"/>
        <v>9.0460000000000012</v>
      </c>
      <c r="CX38" s="35">
        <f t="shared" si="67"/>
        <v>0.2048697681820594</v>
      </c>
      <c r="CY38" s="34" t="str">
        <f t="shared" si="68"/>
        <v>No</v>
      </c>
      <c r="CZ38" s="42">
        <v>2.5</v>
      </c>
      <c r="DA38" s="30">
        <f t="shared" si="69"/>
        <v>1</v>
      </c>
      <c r="DB38" s="31" t="str">
        <f t="shared" si="70"/>
        <v>Yes</v>
      </c>
      <c r="DC38" s="45">
        <v>2.5</v>
      </c>
      <c r="DD38" s="24">
        <f t="shared" si="71"/>
        <v>1</v>
      </c>
      <c r="DE38" s="25" t="str">
        <f t="shared" si="72"/>
        <v>Yes</v>
      </c>
      <c r="DF38" s="42">
        <v>2.5</v>
      </c>
      <c r="DG38" s="30">
        <f t="shared" si="73"/>
        <v>1</v>
      </c>
      <c r="DH38" s="31" t="str">
        <f t="shared" si="74"/>
        <v>Yes</v>
      </c>
      <c r="DI38" s="45">
        <v>2.5</v>
      </c>
      <c r="DJ38" s="24">
        <f t="shared" si="75"/>
        <v>1</v>
      </c>
      <c r="DK38" s="25" t="str">
        <f t="shared" si="76"/>
        <v>Yes</v>
      </c>
      <c r="DL38" s="42">
        <v>0</v>
      </c>
      <c r="DM38" s="30">
        <f t="shared" si="77"/>
        <v>0</v>
      </c>
      <c r="DN38" s="31" t="str">
        <f t="shared" si="78"/>
        <v>No</v>
      </c>
      <c r="DO38" s="45">
        <v>2.5</v>
      </c>
      <c r="DP38" s="24">
        <f t="shared" si="79"/>
        <v>1</v>
      </c>
      <c r="DQ38" s="25" t="str">
        <f t="shared" si="80"/>
        <v>Yes</v>
      </c>
      <c r="DR38" s="42">
        <v>0.86229999999999996</v>
      </c>
      <c r="DS38" s="30">
        <f t="shared" si="81"/>
        <v>0.53005901155642976</v>
      </c>
      <c r="DT38" s="31" t="str">
        <f t="shared" si="82"/>
        <v>No</v>
      </c>
      <c r="DU38" s="45">
        <v>0.97219999999999995</v>
      </c>
      <c r="DV38" s="24">
        <f t="shared" si="83"/>
        <v>0.70772366601150183</v>
      </c>
      <c r="DW38" s="25" t="str">
        <f t="shared" si="84"/>
        <v>No</v>
      </c>
      <c r="DX38" s="42">
        <v>0.40789999999999998</v>
      </c>
      <c r="DY38" s="30">
        <f t="shared" si="85"/>
        <v>1</v>
      </c>
      <c r="DZ38" s="31" t="str">
        <f t="shared" si="86"/>
        <v>Yes</v>
      </c>
      <c r="EA38" s="45">
        <v>0</v>
      </c>
      <c r="EB38" s="24">
        <f t="shared" si="87"/>
        <v>0</v>
      </c>
      <c r="EC38" s="25" t="str">
        <f t="shared" si="88"/>
        <v>No</v>
      </c>
      <c r="ED38" s="37">
        <f t="shared" si="89"/>
        <v>36.856000000000002</v>
      </c>
      <c r="EE38" s="38">
        <f t="shared" si="90"/>
        <v>0.86517017356734216</v>
      </c>
      <c r="EF38" s="37" t="str">
        <f t="shared" si="91"/>
        <v>No</v>
      </c>
    </row>
    <row r="39" spans="1:136" s="7" customFormat="1" ht="12" x14ac:dyDescent="0.2">
      <c r="A39" s="18">
        <v>37</v>
      </c>
      <c r="B39" s="19" t="s">
        <v>53</v>
      </c>
      <c r="C39" s="19" t="s">
        <v>90</v>
      </c>
      <c r="D39" s="18">
        <v>2</v>
      </c>
      <c r="E39" s="42">
        <v>1.4E-3</v>
      </c>
      <c r="F39" s="21">
        <f t="shared" si="0"/>
        <v>6.2499999999999995E-3</v>
      </c>
      <c r="G39" s="22" t="str">
        <f t="shared" si="1"/>
        <v>No</v>
      </c>
      <c r="H39" s="43">
        <v>1E-3</v>
      </c>
      <c r="I39" s="24">
        <f t="shared" si="2"/>
        <v>7.9929661897530169E-4</v>
      </c>
      <c r="J39" s="25" t="str">
        <f t="shared" si="3"/>
        <v>No</v>
      </c>
      <c r="K39" s="44">
        <v>0</v>
      </c>
      <c r="L39" s="21">
        <f t="shared" si="4"/>
        <v>0</v>
      </c>
      <c r="M39" s="22" t="str">
        <f t="shared" si="5"/>
        <v>No</v>
      </c>
      <c r="N39" s="45">
        <v>0.24260000000000001</v>
      </c>
      <c r="O39" s="24">
        <f t="shared" si="6"/>
        <v>0.69097123326687548</v>
      </c>
      <c r="P39" s="25" t="str">
        <f t="shared" si="7"/>
        <v>Yes</v>
      </c>
      <c r="Q39" s="42">
        <v>0</v>
      </c>
      <c r="R39" s="21">
        <f t="shared" si="8"/>
        <v>0</v>
      </c>
      <c r="S39" s="22" t="str">
        <f t="shared" si="9"/>
        <v>No</v>
      </c>
      <c r="T39" s="45">
        <v>1.7567999999999999</v>
      </c>
      <c r="U39" s="24">
        <f t="shared" si="10"/>
        <v>0.88139674894641773</v>
      </c>
      <c r="V39" s="25" t="str">
        <f t="shared" si="11"/>
        <v>Yes</v>
      </c>
      <c r="W39" s="42">
        <v>2.3193000000000001</v>
      </c>
      <c r="X39" s="21">
        <f t="shared" si="12"/>
        <v>0.9446238295124314</v>
      </c>
      <c r="Y39" s="22" t="str">
        <f t="shared" si="13"/>
        <v>No</v>
      </c>
      <c r="Z39" s="45">
        <v>0.34089999999999998</v>
      </c>
      <c r="AA39" s="24">
        <f t="shared" si="14"/>
        <v>0.28420175072947057</v>
      </c>
      <c r="AB39" s="25" t="str">
        <f t="shared" si="15"/>
        <v>No</v>
      </c>
      <c r="AC39" s="42">
        <v>0</v>
      </c>
      <c r="AD39" s="21">
        <f t="shared" si="16"/>
        <v>0</v>
      </c>
      <c r="AE39" s="22" t="str">
        <f t="shared" si="17"/>
        <v>No</v>
      </c>
      <c r="AF39" s="45">
        <v>0</v>
      </c>
      <c r="AG39" s="24">
        <f t="shared" si="18"/>
        <v>0</v>
      </c>
      <c r="AH39" s="25" t="str">
        <f t="shared" si="19"/>
        <v>No</v>
      </c>
      <c r="AI39" s="28">
        <f t="shared" si="20"/>
        <v>11.654999999999999</v>
      </c>
      <c r="AJ39" s="29">
        <f t="shared" si="21"/>
        <v>0.62035123966942141</v>
      </c>
      <c r="AK39" s="28" t="str">
        <f t="shared" si="22"/>
        <v>No</v>
      </c>
      <c r="AL39" s="42">
        <v>2.4062999999999999</v>
      </c>
      <c r="AM39" s="30">
        <f t="shared" si="23"/>
        <v>1</v>
      </c>
      <c r="AN39" s="31" t="str">
        <f t="shared" si="24"/>
        <v>Yes</v>
      </c>
      <c r="AO39" s="45">
        <v>0</v>
      </c>
      <c r="AP39" s="24">
        <f t="shared" si="25"/>
        <v>0</v>
      </c>
      <c r="AQ39" s="25" t="str">
        <f t="shared" si="26"/>
        <v>No</v>
      </c>
      <c r="AR39" s="42">
        <v>2.3801000000000001</v>
      </c>
      <c r="AS39" s="30">
        <f t="shared" si="27"/>
        <v>0.95234475032010246</v>
      </c>
      <c r="AT39" s="31" t="str">
        <f t="shared" si="28"/>
        <v>No</v>
      </c>
      <c r="AU39" s="45">
        <v>0.66490000000000005</v>
      </c>
      <c r="AV39" s="24">
        <f t="shared" si="29"/>
        <v>0.51188738269030243</v>
      </c>
      <c r="AW39" s="25" t="str">
        <f t="shared" si="30"/>
        <v>No</v>
      </c>
      <c r="AX39" s="42">
        <v>0.10390000000000001</v>
      </c>
      <c r="AY39" s="30">
        <f t="shared" si="31"/>
        <v>0.17432885906040271</v>
      </c>
      <c r="AZ39" s="31" t="str">
        <f t="shared" si="32"/>
        <v>No</v>
      </c>
      <c r="BA39" s="45">
        <v>0.1101</v>
      </c>
      <c r="BB39" s="24">
        <f t="shared" si="33"/>
        <v>0.16783536585365855</v>
      </c>
      <c r="BC39" s="25" t="str">
        <f t="shared" si="34"/>
        <v>No</v>
      </c>
      <c r="BD39" s="42">
        <v>0.1101</v>
      </c>
      <c r="BE39" s="30">
        <f t="shared" si="35"/>
        <v>0.16783536585365855</v>
      </c>
      <c r="BF39" s="31" t="str">
        <f t="shared" si="36"/>
        <v>No</v>
      </c>
      <c r="BG39" s="45">
        <v>2.2909000000000002</v>
      </c>
      <c r="BH39" s="24">
        <f t="shared" si="37"/>
        <v>0.91749060422087303</v>
      </c>
      <c r="BI39" s="25" t="str">
        <f t="shared" si="38"/>
        <v>Yes</v>
      </c>
      <c r="BJ39" s="42">
        <v>9.3600000000000003E-2</v>
      </c>
      <c r="BK39" s="30">
        <f t="shared" si="39"/>
        <v>3.7440000000000001E-2</v>
      </c>
      <c r="BL39" s="31" t="str">
        <f t="shared" si="40"/>
        <v>No</v>
      </c>
      <c r="BM39" s="45">
        <v>0.65329999999999999</v>
      </c>
      <c r="BN39" s="24">
        <f t="shared" si="41"/>
        <v>0.59455970493314891</v>
      </c>
      <c r="BO39" s="25" t="str">
        <f t="shared" si="42"/>
        <v>Yes</v>
      </c>
      <c r="BP39" s="32">
        <f t="shared" si="43"/>
        <v>22.033000000000005</v>
      </c>
      <c r="BQ39" s="33">
        <f t="shared" si="44"/>
        <v>0.34583291241539582</v>
      </c>
      <c r="BR39" s="32" t="str">
        <f t="shared" si="45"/>
        <v>No</v>
      </c>
      <c r="BS39" s="42">
        <v>0</v>
      </c>
      <c r="BT39" s="30">
        <f t="shared" si="46"/>
        <v>0</v>
      </c>
      <c r="BU39" s="31" t="str">
        <f t="shared" si="47"/>
        <v>No</v>
      </c>
      <c r="BV39" s="45">
        <v>2.3668999999999998</v>
      </c>
      <c r="BW39" s="24">
        <f t="shared" si="48"/>
        <v>0.82223648323439713</v>
      </c>
      <c r="BX39" s="25" t="str">
        <f t="shared" si="49"/>
        <v>No</v>
      </c>
      <c r="BY39" s="42">
        <v>2.5</v>
      </c>
      <c r="BZ39" s="30">
        <f t="shared" si="50"/>
        <v>1</v>
      </c>
      <c r="CA39" s="31" t="str">
        <f t="shared" si="51"/>
        <v>Yes</v>
      </c>
      <c r="CB39" s="45">
        <v>1.9099999999999999E-2</v>
      </c>
      <c r="CC39" s="24">
        <f t="shared" si="52"/>
        <v>3.7806809184481392E-2</v>
      </c>
      <c r="CD39" s="25" t="str">
        <f t="shared" si="53"/>
        <v>No</v>
      </c>
      <c r="CE39" s="42">
        <v>0.2172</v>
      </c>
      <c r="CF39" s="30">
        <f t="shared" si="54"/>
        <v>0.11268959624011962</v>
      </c>
      <c r="CG39" s="31" t="str">
        <f t="shared" si="55"/>
        <v>Yes</v>
      </c>
      <c r="CH39" s="45">
        <v>0.19700000000000001</v>
      </c>
      <c r="CI39" s="24">
        <f t="shared" si="56"/>
        <v>0.37800201816347129</v>
      </c>
      <c r="CJ39" s="25" t="str">
        <f t="shared" si="57"/>
        <v>No</v>
      </c>
      <c r="CK39" s="42">
        <v>0.27529999999999999</v>
      </c>
      <c r="CL39" s="30">
        <f t="shared" si="58"/>
        <v>0.19407825167430381</v>
      </c>
      <c r="CM39" s="31" t="str">
        <f t="shared" si="59"/>
        <v>No</v>
      </c>
      <c r="CN39" s="45">
        <v>0</v>
      </c>
      <c r="CO39" s="24">
        <f t="shared" si="60"/>
        <v>0</v>
      </c>
      <c r="CP39" s="25" t="str">
        <f t="shared" si="61"/>
        <v>No</v>
      </c>
      <c r="CQ39" s="42">
        <v>0.43940000000000001</v>
      </c>
      <c r="CR39" s="30">
        <f t="shared" si="62"/>
        <v>0.79878048780487809</v>
      </c>
      <c r="CS39" s="31" t="str">
        <f t="shared" si="63"/>
        <v>Yes</v>
      </c>
      <c r="CT39" s="45">
        <v>0.16889999999999999</v>
      </c>
      <c r="CU39" s="24">
        <f t="shared" si="64"/>
        <v>0.31464232488822647</v>
      </c>
      <c r="CV39" s="25" t="str">
        <f t="shared" si="65"/>
        <v>No</v>
      </c>
      <c r="CW39" s="34">
        <f t="shared" si="66"/>
        <v>15.459499999999998</v>
      </c>
      <c r="CX39" s="35">
        <f t="shared" si="67"/>
        <v>0.65849733877955186</v>
      </c>
      <c r="CY39" s="34" t="str">
        <f t="shared" si="68"/>
        <v>No</v>
      </c>
      <c r="CZ39" s="42">
        <v>2.5</v>
      </c>
      <c r="DA39" s="30">
        <f t="shared" si="69"/>
        <v>1</v>
      </c>
      <c r="DB39" s="31" t="str">
        <f t="shared" si="70"/>
        <v>Yes</v>
      </c>
      <c r="DC39" s="45">
        <v>2</v>
      </c>
      <c r="DD39" s="24">
        <f t="shared" si="71"/>
        <v>0.8</v>
      </c>
      <c r="DE39" s="25" t="str">
        <f t="shared" si="72"/>
        <v>Yes</v>
      </c>
      <c r="DF39" s="42">
        <v>0</v>
      </c>
      <c r="DG39" s="30">
        <f t="shared" si="73"/>
        <v>0</v>
      </c>
      <c r="DH39" s="31" t="str">
        <f t="shared" si="74"/>
        <v>No</v>
      </c>
      <c r="DI39" s="45">
        <v>2.5</v>
      </c>
      <c r="DJ39" s="24">
        <f t="shared" si="75"/>
        <v>1</v>
      </c>
      <c r="DK39" s="25" t="str">
        <f t="shared" si="76"/>
        <v>Yes</v>
      </c>
      <c r="DL39" s="42">
        <v>2.2000000000000001E-3</v>
      </c>
      <c r="DM39" s="30">
        <f t="shared" si="77"/>
        <v>2.4719101123595509E-2</v>
      </c>
      <c r="DN39" s="31" t="str">
        <f t="shared" si="78"/>
        <v>No</v>
      </c>
      <c r="DO39" s="45">
        <v>2.5</v>
      </c>
      <c r="DP39" s="24">
        <f t="shared" si="79"/>
        <v>1</v>
      </c>
      <c r="DQ39" s="25" t="str">
        <f t="shared" si="80"/>
        <v>Yes</v>
      </c>
      <c r="DR39" s="42">
        <v>0.85950000000000004</v>
      </c>
      <c r="DS39" s="30">
        <f t="shared" si="81"/>
        <v>0.5283378411605606</v>
      </c>
      <c r="DT39" s="31" t="str">
        <f t="shared" si="82"/>
        <v>No</v>
      </c>
      <c r="DU39" s="45">
        <v>0.97750000000000004</v>
      </c>
      <c r="DV39" s="24">
        <f t="shared" si="83"/>
        <v>0.71158185921234629</v>
      </c>
      <c r="DW39" s="25" t="str">
        <f t="shared" si="84"/>
        <v>No</v>
      </c>
      <c r="DX39" s="42">
        <v>0.1099</v>
      </c>
      <c r="DY39" s="30">
        <f t="shared" si="85"/>
        <v>0.26942878156410888</v>
      </c>
      <c r="DZ39" s="31" t="str">
        <f t="shared" si="86"/>
        <v>No</v>
      </c>
      <c r="EA39" s="45">
        <v>1.075</v>
      </c>
      <c r="EB39" s="24">
        <f t="shared" si="87"/>
        <v>0.54271001615508885</v>
      </c>
      <c r="EC39" s="25" t="str">
        <f t="shared" si="88"/>
        <v>No</v>
      </c>
      <c r="ED39" s="37">
        <f t="shared" si="89"/>
        <v>31.310250000000003</v>
      </c>
      <c r="EE39" s="38">
        <f t="shared" si="90"/>
        <v>0.68592229871682997</v>
      </c>
      <c r="EF39" s="37" t="str">
        <f t="shared" si="91"/>
        <v>No</v>
      </c>
    </row>
    <row r="40" spans="1:136" s="7" customFormat="1" ht="12" x14ac:dyDescent="0.2">
      <c r="A40" s="18">
        <v>38</v>
      </c>
      <c r="B40" s="19" t="s">
        <v>53</v>
      </c>
      <c r="C40" s="19" t="s">
        <v>91</v>
      </c>
      <c r="D40" s="18">
        <v>2</v>
      </c>
      <c r="E40" s="42">
        <v>1.9800000000000002E-2</v>
      </c>
      <c r="F40" s="21">
        <f t="shared" si="0"/>
        <v>8.8392857142857148E-2</v>
      </c>
      <c r="G40" s="22" t="str">
        <f t="shared" si="1"/>
        <v>No</v>
      </c>
      <c r="H40" s="43">
        <v>0</v>
      </c>
      <c r="I40" s="24">
        <f t="shared" si="2"/>
        <v>0</v>
      </c>
      <c r="J40" s="25" t="str">
        <f t="shared" si="3"/>
        <v>No</v>
      </c>
      <c r="K40" s="44">
        <v>0</v>
      </c>
      <c r="L40" s="21">
        <f t="shared" si="4"/>
        <v>0</v>
      </c>
      <c r="M40" s="22" t="str">
        <f t="shared" si="5"/>
        <v>No</v>
      </c>
      <c r="N40" s="45">
        <v>0.10299999999999999</v>
      </c>
      <c r="O40" s="24">
        <f t="shared" si="6"/>
        <v>0.29336371404158357</v>
      </c>
      <c r="P40" s="25" t="str">
        <f t="shared" si="7"/>
        <v>No</v>
      </c>
      <c r="Q40" s="42">
        <v>0.1535</v>
      </c>
      <c r="R40" s="21">
        <f t="shared" si="8"/>
        <v>0.59774143302180693</v>
      </c>
      <c r="S40" s="22" t="str">
        <f t="shared" si="9"/>
        <v>Yes</v>
      </c>
      <c r="T40" s="45">
        <v>1.7567999999999999</v>
      </c>
      <c r="U40" s="24">
        <f t="shared" si="10"/>
        <v>0.88139674894641773</v>
      </c>
      <c r="V40" s="25" t="str">
        <f t="shared" si="11"/>
        <v>Yes</v>
      </c>
      <c r="W40" s="42">
        <v>2.34</v>
      </c>
      <c r="X40" s="21">
        <f t="shared" si="12"/>
        <v>0.96133354859541464</v>
      </c>
      <c r="Y40" s="22" t="str">
        <f t="shared" si="13"/>
        <v>No</v>
      </c>
      <c r="Z40" s="45">
        <v>0.45450000000000002</v>
      </c>
      <c r="AA40" s="24">
        <f t="shared" si="14"/>
        <v>0.37890787828261779</v>
      </c>
      <c r="AB40" s="25" t="str">
        <f t="shared" si="15"/>
        <v>No</v>
      </c>
      <c r="AC40" s="42">
        <v>5.9999999999999995E-4</v>
      </c>
      <c r="AD40" s="21">
        <f t="shared" si="16"/>
        <v>1.532567049808429E-3</v>
      </c>
      <c r="AE40" s="22" t="str">
        <f t="shared" si="17"/>
        <v>No</v>
      </c>
      <c r="AF40" s="45">
        <v>0</v>
      </c>
      <c r="AG40" s="24">
        <f t="shared" si="18"/>
        <v>0</v>
      </c>
      <c r="AH40" s="25" t="str">
        <f t="shared" si="19"/>
        <v>No</v>
      </c>
      <c r="AI40" s="28">
        <f t="shared" si="20"/>
        <v>12.070499999999999</v>
      </c>
      <c r="AJ40" s="29">
        <f t="shared" si="21"/>
        <v>0.65612086776859491</v>
      </c>
      <c r="AK40" s="28" t="str">
        <f t="shared" si="22"/>
        <v>No</v>
      </c>
      <c r="AL40" s="42">
        <v>2.3437999999999999</v>
      </c>
      <c r="AM40" s="30">
        <f t="shared" si="23"/>
        <v>0.94594828331747816</v>
      </c>
      <c r="AN40" s="31" t="str">
        <f t="shared" si="24"/>
        <v>Yes</v>
      </c>
      <c r="AO40" s="45">
        <v>1.875</v>
      </c>
      <c r="AP40" s="24">
        <f t="shared" si="25"/>
        <v>0.75</v>
      </c>
      <c r="AQ40" s="25" t="str">
        <f t="shared" si="26"/>
        <v>Yes</v>
      </c>
      <c r="AR40" s="42">
        <v>2.2483</v>
      </c>
      <c r="AS40" s="30">
        <f t="shared" si="27"/>
        <v>0.89960787451984625</v>
      </c>
      <c r="AT40" s="31" t="str">
        <f t="shared" si="28"/>
        <v>No</v>
      </c>
      <c r="AU40" s="45">
        <v>0.45390000000000003</v>
      </c>
      <c r="AV40" s="24">
        <f t="shared" si="29"/>
        <v>0.29186652763295101</v>
      </c>
      <c r="AW40" s="25" t="str">
        <f t="shared" si="30"/>
        <v>No</v>
      </c>
      <c r="AX40" s="42">
        <v>7.9699999999999993E-2</v>
      </c>
      <c r="AY40" s="30">
        <f t="shared" si="31"/>
        <v>0.13372483221476508</v>
      </c>
      <c r="AZ40" s="31" t="str">
        <f t="shared" si="32"/>
        <v>No</v>
      </c>
      <c r="BA40" s="45">
        <v>0.40139999999999998</v>
      </c>
      <c r="BB40" s="24">
        <f t="shared" si="33"/>
        <v>0.61189024390243896</v>
      </c>
      <c r="BC40" s="25" t="str">
        <f t="shared" si="34"/>
        <v>Yes</v>
      </c>
      <c r="BD40" s="42">
        <v>0.40139999999999998</v>
      </c>
      <c r="BE40" s="30">
        <f t="shared" si="35"/>
        <v>0.61189024390243896</v>
      </c>
      <c r="BF40" s="31" t="str">
        <f t="shared" si="36"/>
        <v>Yes</v>
      </c>
      <c r="BG40" s="45">
        <v>1.4052</v>
      </c>
      <c r="BH40" s="24">
        <f t="shared" si="37"/>
        <v>0.40537727666955764</v>
      </c>
      <c r="BI40" s="25" t="str">
        <f t="shared" si="38"/>
        <v>No</v>
      </c>
      <c r="BJ40" s="42">
        <v>0.13059999999999999</v>
      </c>
      <c r="BK40" s="30">
        <f t="shared" si="39"/>
        <v>5.2239999999999995E-2</v>
      </c>
      <c r="BL40" s="31" t="str">
        <f t="shared" si="40"/>
        <v>No</v>
      </c>
      <c r="BM40" s="45">
        <v>0.61960000000000004</v>
      </c>
      <c r="BN40" s="24">
        <f t="shared" si="41"/>
        <v>0.56348547717842334</v>
      </c>
      <c r="BO40" s="25" t="str">
        <f t="shared" si="42"/>
        <v>Yes</v>
      </c>
      <c r="BP40" s="32">
        <f t="shared" si="43"/>
        <v>24.897249999999996</v>
      </c>
      <c r="BQ40" s="33">
        <f t="shared" si="44"/>
        <v>0.57731083947873485</v>
      </c>
      <c r="BR40" s="32" t="str">
        <f t="shared" si="45"/>
        <v>No</v>
      </c>
      <c r="BS40" s="42">
        <v>0</v>
      </c>
      <c r="BT40" s="30">
        <f t="shared" si="46"/>
        <v>0</v>
      </c>
      <c r="BU40" s="31" t="str">
        <f t="shared" si="47"/>
        <v>No</v>
      </c>
      <c r="BV40" s="45">
        <v>2.4026999999999998</v>
      </c>
      <c r="BW40" s="24">
        <f t="shared" si="48"/>
        <v>0.87967270977057566</v>
      </c>
      <c r="BX40" s="25" t="str">
        <f t="shared" si="49"/>
        <v>No</v>
      </c>
      <c r="BY40" s="42">
        <v>1.25</v>
      </c>
      <c r="BZ40" s="30">
        <f t="shared" si="50"/>
        <v>0.5</v>
      </c>
      <c r="CA40" s="31" t="str">
        <f t="shared" si="51"/>
        <v>Yes</v>
      </c>
      <c r="CB40" s="45">
        <v>0.1525</v>
      </c>
      <c r="CC40" s="24">
        <f t="shared" si="52"/>
        <v>0.30186064924782263</v>
      </c>
      <c r="CD40" s="25" t="str">
        <f t="shared" si="53"/>
        <v>No</v>
      </c>
      <c r="CE40" s="42">
        <v>9.9199999999999997E-2</v>
      </c>
      <c r="CF40" s="30">
        <f t="shared" si="54"/>
        <v>4.9668874172185427E-2</v>
      </c>
      <c r="CG40" s="31" t="str">
        <f t="shared" si="55"/>
        <v>No</v>
      </c>
      <c r="CH40" s="45">
        <v>4.4600000000000001E-2</v>
      </c>
      <c r="CI40" s="24">
        <f t="shared" si="56"/>
        <v>7.0433905146316853E-2</v>
      </c>
      <c r="CJ40" s="25" t="str">
        <f t="shared" si="57"/>
        <v>No</v>
      </c>
      <c r="CK40" s="42">
        <v>0</v>
      </c>
      <c r="CL40" s="30">
        <f t="shared" si="58"/>
        <v>0</v>
      </c>
      <c r="CM40" s="31" t="str">
        <f t="shared" si="59"/>
        <v>No</v>
      </c>
      <c r="CN40" s="45">
        <v>1.29E-2</v>
      </c>
      <c r="CO40" s="24">
        <f t="shared" si="60"/>
        <v>6.2049062049062048E-2</v>
      </c>
      <c r="CP40" s="25" t="str">
        <f t="shared" si="61"/>
        <v>No</v>
      </c>
      <c r="CQ40" s="42">
        <v>0.3931</v>
      </c>
      <c r="CR40" s="30">
        <f t="shared" si="62"/>
        <v>0.70142977291841879</v>
      </c>
      <c r="CS40" s="31" t="str">
        <f t="shared" si="63"/>
        <v>Yes</v>
      </c>
      <c r="CT40" s="45">
        <v>0.10290000000000001</v>
      </c>
      <c r="CU40" s="24">
        <f t="shared" si="64"/>
        <v>0.19169150521609538</v>
      </c>
      <c r="CV40" s="25" t="str">
        <f t="shared" si="65"/>
        <v>No</v>
      </c>
      <c r="CW40" s="34">
        <f t="shared" si="66"/>
        <v>11.144749999999998</v>
      </c>
      <c r="CX40" s="35">
        <f t="shared" si="67"/>
        <v>0.3533145898537654</v>
      </c>
      <c r="CY40" s="34" t="str">
        <f t="shared" si="68"/>
        <v>No</v>
      </c>
      <c r="CZ40" s="42">
        <v>2.5</v>
      </c>
      <c r="DA40" s="30">
        <f t="shared" si="69"/>
        <v>1</v>
      </c>
      <c r="DB40" s="31" t="str">
        <f t="shared" si="70"/>
        <v>Yes</v>
      </c>
      <c r="DC40" s="45">
        <v>2.5</v>
      </c>
      <c r="DD40" s="24">
        <f t="shared" si="71"/>
        <v>1</v>
      </c>
      <c r="DE40" s="25" t="str">
        <f t="shared" si="72"/>
        <v>Yes</v>
      </c>
      <c r="DF40" s="42">
        <v>2.5</v>
      </c>
      <c r="DG40" s="30">
        <f t="shared" si="73"/>
        <v>1</v>
      </c>
      <c r="DH40" s="31" t="str">
        <f t="shared" si="74"/>
        <v>Yes</v>
      </c>
      <c r="DI40" s="45">
        <v>2.5</v>
      </c>
      <c r="DJ40" s="24">
        <f t="shared" si="75"/>
        <v>1</v>
      </c>
      <c r="DK40" s="25" t="str">
        <f t="shared" si="76"/>
        <v>Yes</v>
      </c>
      <c r="DL40" s="42">
        <v>0</v>
      </c>
      <c r="DM40" s="30">
        <f t="shared" si="77"/>
        <v>0</v>
      </c>
      <c r="DN40" s="31" t="str">
        <f t="shared" si="78"/>
        <v>No</v>
      </c>
      <c r="DO40" s="45">
        <v>1.25</v>
      </c>
      <c r="DP40" s="24">
        <f t="shared" si="79"/>
        <v>0.5</v>
      </c>
      <c r="DQ40" s="25" t="str">
        <f t="shared" si="80"/>
        <v>Yes</v>
      </c>
      <c r="DR40" s="42">
        <v>0.83909999999999996</v>
      </c>
      <c r="DS40" s="30">
        <f t="shared" si="81"/>
        <v>0.51579788541922789</v>
      </c>
      <c r="DT40" s="31" t="str">
        <f t="shared" si="82"/>
        <v>No</v>
      </c>
      <c r="DU40" s="45">
        <v>0.69440000000000002</v>
      </c>
      <c r="DV40" s="24">
        <f t="shared" si="83"/>
        <v>0.50549610540875012</v>
      </c>
      <c r="DW40" s="25" t="str">
        <f t="shared" si="84"/>
        <v>No</v>
      </c>
      <c r="DX40" s="42">
        <v>0.29770000000000002</v>
      </c>
      <c r="DY40" s="30">
        <f t="shared" si="85"/>
        <v>0.72983574405491547</v>
      </c>
      <c r="DZ40" s="31" t="str">
        <f t="shared" si="86"/>
        <v>Yes</v>
      </c>
      <c r="EA40" s="45">
        <v>0</v>
      </c>
      <c r="EB40" s="24">
        <f t="shared" si="87"/>
        <v>0</v>
      </c>
      <c r="EC40" s="25" t="str">
        <f t="shared" si="88"/>
        <v>No</v>
      </c>
      <c r="ED40" s="37">
        <f t="shared" si="89"/>
        <v>32.703000000000003</v>
      </c>
      <c r="EE40" s="38">
        <f t="shared" si="90"/>
        <v>0.73093829794110998</v>
      </c>
      <c r="EF40" s="37" t="str">
        <f t="shared" si="91"/>
        <v>No</v>
      </c>
    </row>
    <row r="41" spans="1:136" s="7" customFormat="1" ht="12" x14ac:dyDescent="0.2">
      <c r="A41" s="18">
        <v>39</v>
      </c>
      <c r="B41" s="19" t="s">
        <v>53</v>
      </c>
      <c r="C41" s="19" t="s">
        <v>92</v>
      </c>
      <c r="D41" s="18">
        <v>2</v>
      </c>
      <c r="E41" s="22">
        <v>8.0999999999999996E-3</v>
      </c>
      <c r="F41" s="21">
        <f t="shared" si="0"/>
        <v>3.6160714285714282E-2</v>
      </c>
      <c r="G41" s="22" t="str">
        <f t="shared" si="1"/>
        <v>No</v>
      </c>
      <c r="H41" s="39">
        <v>1.5E-3</v>
      </c>
      <c r="I41" s="24">
        <f t="shared" si="2"/>
        <v>1.1989449284629525E-3</v>
      </c>
      <c r="J41" s="25" t="str">
        <f t="shared" si="3"/>
        <v>No</v>
      </c>
      <c r="K41" s="40">
        <v>0.3911</v>
      </c>
      <c r="L41" s="21">
        <f t="shared" si="4"/>
        <v>0.31509829197550754</v>
      </c>
      <c r="M41" s="22" t="str">
        <f t="shared" si="5"/>
        <v>Yes</v>
      </c>
      <c r="N41" s="41">
        <v>0.1105</v>
      </c>
      <c r="O41" s="24">
        <f t="shared" si="6"/>
        <v>0.31472514953004838</v>
      </c>
      <c r="P41" s="25" t="str">
        <f t="shared" si="7"/>
        <v>No</v>
      </c>
      <c r="Q41" s="22">
        <v>4.2700000000000002E-2</v>
      </c>
      <c r="R41" s="21">
        <f t="shared" si="8"/>
        <v>0.16627725856697823</v>
      </c>
      <c r="S41" s="22" t="str">
        <f t="shared" si="9"/>
        <v>No</v>
      </c>
      <c r="T41" s="41">
        <v>1.7567999999999999</v>
      </c>
      <c r="U41" s="24">
        <f t="shared" si="10"/>
        <v>0.88139674894641773</v>
      </c>
      <c r="V41" s="25" t="str">
        <f t="shared" si="11"/>
        <v>Yes</v>
      </c>
      <c r="W41" s="22">
        <v>2.0059</v>
      </c>
      <c r="X41" s="21">
        <f t="shared" si="12"/>
        <v>0.69163706813044878</v>
      </c>
      <c r="Y41" s="22" t="str">
        <f t="shared" si="13"/>
        <v>No</v>
      </c>
      <c r="Z41" s="41">
        <v>0.30299999999999999</v>
      </c>
      <c r="AA41" s="24">
        <f t="shared" si="14"/>
        <v>0.25260525218841184</v>
      </c>
      <c r="AB41" s="25" t="str">
        <f t="shared" si="15"/>
        <v>No</v>
      </c>
      <c r="AC41" s="22">
        <v>1.8E-3</v>
      </c>
      <c r="AD41" s="21">
        <f t="shared" si="16"/>
        <v>4.5977011494252873E-3</v>
      </c>
      <c r="AE41" s="22" t="str">
        <f t="shared" si="17"/>
        <v>No</v>
      </c>
      <c r="AF41" s="41">
        <v>2.9499999999999998E-2</v>
      </c>
      <c r="AG41" s="24">
        <f t="shared" si="18"/>
        <v>0.22903726708074534</v>
      </c>
      <c r="AH41" s="25" t="str">
        <f t="shared" si="19"/>
        <v>Yes</v>
      </c>
      <c r="AI41" s="28">
        <f t="shared" si="20"/>
        <v>11.62725</v>
      </c>
      <c r="AJ41" s="29">
        <f t="shared" si="21"/>
        <v>0.61796229338842967</v>
      </c>
      <c r="AK41" s="28" t="str">
        <f t="shared" si="22"/>
        <v>No</v>
      </c>
      <c r="AL41" s="22">
        <v>1.25</v>
      </c>
      <c r="AM41" s="30">
        <f t="shared" si="23"/>
        <v>0</v>
      </c>
      <c r="AN41" s="31" t="str">
        <f t="shared" si="24"/>
        <v>No</v>
      </c>
      <c r="AO41" s="41">
        <v>1.25</v>
      </c>
      <c r="AP41" s="24">
        <f t="shared" si="25"/>
        <v>0.5</v>
      </c>
      <c r="AQ41" s="25" t="str">
        <f t="shared" si="26"/>
        <v>Yes</v>
      </c>
      <c r="AR41" s="22">
        <v>2.2564000000000002</v>
      </c>
      <c r="AS41" s="30">
        <f t="shared" si="27"/>
        <v>0.90284891165172865</v>
      </c>
      <c r="AT41" s="31" t="str">
        <f t="shared" si="28"/>
        <v>No</v>
      </c>
      <c r="AU41" s="41">
        <v>0.47339999999999999</v>
      </c>
      <c r="AV41" s="24">
        <f t="shared" si="29"/>
        <v>0.31220020855057351</v>
      </c>
      <c r="AW41" s="25" t="str">
        <f t="shared" si="30"/>
        <v>No</v>
      </c>
      <c r="AX41" s="22">
        <v>5.1700000000000003E-2</v>
      </c>
      <c r="AY41" s="30">
        <f t="shared" si="31"/>
        <v>8.6744966442953028E-2</v>
      </c>
      <c r="AZ41" s="31" t="str">
        <f t="shared" si="32"/>
        <v>No</v>
      </c>
      <c r="BA41" s="41">
        <v>0.14419999999999999</v>
      </c>
      <c r="BB41" s="24">
        <f t="shared" si="33"/>
        <v>0.21981707317073168</v>
      </c>
      <c r="BC41" s="25" t="str">
        <f t="shared" si="34"/>
        <v>No</v>
      </c>
      <c r="BD41" s="22">
        <v>0.14419999999999999</v>
      </c>
      <c r="BE41" s="30">
        <f t="shared" si="35"/>
        <v>0.21981707317073168</v>
      </c>
      <c r="BF41" s="31" t="str">
        <f t="shared" si="36"/>
        <v>No</v>
      </c>
      <c r="BG41" s="41">
        <v>2.1800000000000002</v>
      </c>
      <c r="BH41" s="24">
        <f t="shared" si="37"/>
        <v>0.85336802544087886</v>
      </c>
      <c r="BI41" s="25" t="str">
        <f t="shared" si="38"/>
        <v>No</v>
      </c>
      <c r="BJ41" s="22">
        <v>9.0200000000000002E-2</v>
      </c>
      <c r="BK41" s="30">
        <f t="shared" si="39"/>
        <v>3.6080000000000001E-2</v>
      </c>
      <c r="BL41" s="31" t="str">
        <f t="shared" si="40"/>
        <v>No</v>
      </c>
      <c r="BM41" s="41">
        <v>0.5131</v>
      </c>
      <c r="BN41" s="24">
        <f t="shared" si="41"/>
        <v>0.46528354080221301</v>
      </c>
      <c r="BO41" s="25" t="str">
        <f t="shared" si="42"/>
        <v>No</v>
      </c>
      <c r="BP41" s="32">
        <f t="shared" si="43"/>
        <v>20.883000000000003</v>
      </c>
      <c r="BQ41" s="33">
        <f t="shared" si="44"/>
        <v>0.25289423174058001</v>
      </c>
      <c r="BR41" s="32" t="str">
        <f t="shared" si="45"/>
        <v>No</v>
      </c>
      <c r="BS41" s="22">
        <v>5.0000000000000001E-4</v>
      </c>
      <c r="BT41" s="30">
        <f t="shared" si="46"/>
        <v>7.9377678996666136E-4</v>
      </c>
      <c r="BU41" s="31" t="str">
        <f t="shared" si="47"/>
        <v>No</v>
      </c>
      <c r="BV41" s="41">
        <v>2.2967</v>
      </c>
      <c r="BW41" s="24">
        <f t="shared" si="48"/>
        <v>0.70961013957965657</v>
      </c>
      <c r="BX41" s="25" t="str">
        <f t="shared" si="49"/>
        <v>No</v>
      </c>
      <c r="BY41" s="22">
        <v>2.5</v>
      </c>
      <c r="BZ41" s="30">
        <f t="shared" si="50"/>
        <v>1</v>
      </c>
      <c r="CA41" s="31" t="str">
        <f t="shared" si="51"/>
        <v>Yes</v>
      </c>
      <c r="CB41" s="41">
        <v>4.3499999999999997E-2</v>
      </c>
      <c r="CC41" s="24">
        <f t="shared" si="52"/>
        <v>8.6104513064133012E-2</v>
      </c>
      <c r="CD41" s="25" t="str">
        <f t="shared" si="53"/>
        <v>No</v>
      </c>
      <c r="CE41" s="22">
        <v>0.1229</v>
      </c>
      <c r="CF41" s="30">
        <f t="shared" si="54"/>
        <v>6.2326425977355264E-2</v>
      </c>
      <c r="CG41" s="31" t="str">
        <f t="shared" si="55"/>
        <v>No</v>
      </c>
      <c r="CH41" s="41">
        <v>0.18210000000000001</v>
      </c>
      <c r="CI41" s="24">
        <f t="shared" si="56"/>
        <v>0.3479313824419778</v>
      </c>
      <c r="CJ41" s="25" t="str">
        <f t="shared" si="57"/>
        <v>No</v>
      </c>
      <c r="CK41" s="22">
        <v>9.6699999999999994E-2</v>
      </c>
      <c r="CL41" s="30">
        <f t="shared" si="58"/>
        <v>6.817060274938315E-2</v>
      </c>
      <c r="CM41" s="31" t="str">
        <f t="shared" si="59"/>
        <v>No</v>
      </c>
      <c r="CN41" s="41">
        <v>0</v>
      </c>
      <c r="CO41" s="24">
        <f t="shared" si="60"/>
        <v>0</v>
      </c>
      <c r="CP41" s="25" t="str">
        <f t="shared" si="61"/>
        <v>No</v>
      </c>
      <c r="CQ41" s="22">
        <v>0.3206</v>
      </c>
      <c r="CR41" s="30">
        <f t="shared" si="62"/>
        <v>0.54899074852817487</v>
      </c>
      <c r="CS41" s="31" t="str">
        <f t="shared" si="63"/>
        <v>No</v>
      </c>
      <c r="CT41" s="41">
        <v>7.6300000000000007E-2</v>
      </c>
      <c r="CU41" s="24">
        <f t="shared" si="64"/>
        <v>0.14213859910581222</v>
      </c>
      <c r="CV41" s="25" t="str">
        <f t="shared" si="65"/>
        <v>No</v>
      </c>
      <c r="CW41" s="34">
        <f t="shared" si="66"/>
        <v>14.098249999999998</v>
      </c>
      <c r="CX41" s="35">
        <f t="shared" si="67"/>
        <v>0.56221597439569959</v>
      </c>
      <c r="CY41" s="34" t="str">
        <f t="shared" si="68"/>
        <v>No</v>
      </c>
      <c r="CZ41" s="22">
        <v>1.25</v>
      </c>
      <c r="DA41" s="30">
        <f t="shared" si="69"/>
        <v>0.5</v>
      </c>
      <c r="DB41" s="31" t="str">
        <f t="shared" si="70"/>
        <v>Yes</v>
      </c>
      <c r="DC41" s="41">
        <v>2.5</v>
      </c>
      <c r="DD41" s="24">
        <f t="shared" si="71"/>
        <v>1</v>
      </c>
      <c r="DE41" s="25" t="str">
        <f t="shared" si="72"/>
        <v>Yes</v>
      </c>
      <c r="DF41" s="22">
        <v>2.5</v>
      </c>
      <c r="DG41" s="30">
        <f t="shared" si="73"/>
        <v>1</v>
      </c>
      <c r="DH41" s="31" t="str">
        <f t="shared" si="74"/>
        <v>Yes</v>
      </c>
      <c r="DI41" s="41">
        <v>2.5</v>
      </c>
      <c r="DJ41" s="24">
        <f t="shared" si="75"/>
        <v>1</v>
      </c>
      <c r="DK41" s="25" t="str">
        <f t="shared" si="76"/>
        <v>Yes</v>
      </c>
      <c r="DL41" s="22">
        <v>2.2000000000000001E-3</v>
      </c>
      <c r="DM41" s="30">
        <f t="shared" si="77"/>
        <v>2.4719101123595509E-2</v>
      </c>
      <c r="DN41" s="31" t="str">
        <f t="shared" si="78"/>
        <v>No</v>
      </c>
      <c r="DO41" s="41">
        <v>2.5</v>
      </c>
      <c r="DP41" s="24">
        <f t="shared" si="79"/>
        <v>1</v>
      </c>
      <c r="DQ41" s="25" t="str">
        <f t="shared" si="80"/>
        <v>Yes</v>
      </c>
      <c r="DR41" s="22">
        <v>0.85329999999999995</v>
      </c>
      <c r="DS41" s="30">
        <f t="shared" si="81"/>
        <v>0.52452667814113596</v>
      </c>
      <c r="DT41" s="31" t="str">
        <f t="shared" si="82"/>
        <v>No</v>
      </c>
      <c r="DU41" s="41">
        <v>0.73819999999999997</v>
      </c>
      <c r="DV41" s="24">
        <f t="shared" si="83"/>
        <v>0.53738079638931358</v>
      </c>
      <c r="DW41" s="25" t="str">
        <f t="shared" si="84"/>
        <v>No</v>
      </c>
      <c r="DX41" s="22">
        <v>0.22720000000000001</v>
      </c>
      <c r="DY41" s="30">
        <f t="shared" si="85"/>
        <v>0.5569992645256191</v>
      </c>
      <c r="DZ41" s="31" t="str">
        <f t="shared" si="86"/>
        <v>Yes</v>
      </c>
      <c r="EA41" s="41">
        <v>0.77810000000000001</v>
      </c>
      <c r="EB41" s="24">
        <f t="shared" si="87"/>
        <v>0.3928210823909532</v>
      </c>
      <c r="EC41" s="25" t="str">
        <f t="shared" si="88"/>
        <v>No</v>
      </c>
      <c r="ED41" s="37">
        <f t="shared" si="89"/>
        <v>34.622500000000002</v>
      </c>
      <c r="EE41" s="38">
        <f t="shared" si="90"/>
        <v>0.79297973431591195</v>
      </c>
      <c r="EF41" s="37" t="str">
        <f t="shared" si="91"/>
        <v>No</v>
      </c>
    </row>
    <row r="42" spans="1:136" s="7" customFormat="1" ht="12" x14ac:dyDescent="0.2">
      <c r="A42" s="18">
        <v>40</v>
      </c>
      <c r="B42" s="19" t="s">
        <v>51</v>
      </c>
      <c r="C42" s="19" t="s">
        <v>93</v>
      </c>
      <c r="D42" s="18">
        <v>2</v>
      </c>
      <c r="E42" s="22">
        <v>4.7999999999999996E-3</v>
      </c>
      <c r="F42" s="21">
        <f t="shared" si="0"/>
        <v>2.1428571428571425E-2</v>
      </c>
      <c r="G42" s="22" t="str">
        <f t="shared" si="1"/>
        <v>No</v>
      </c>
      <c r="H42" s="39">
        <v>8.9999999999999998E-4</v>
      </c>
      <c r="I42" s="24">
        <f t="shared" si="2"/>
        <v>7.1936695707777146E-4</v>
      </c>
      <c r="J42" s="25" t="str">
        <f t="shared" si="3"/>
        <v>No</v>
      </c>
      <c r="K42" s="40">
        <v>6.6500000000000004E-2</v>
      </c>
      <c r="L42" s="21">
        <f t="shared" si="4"/>
        <v>5.3577183370931356E-2</v>
      </c>
      <c r="M42" s="22" t="str">
        <f t="shared" si="5"/>
        <v>No</v>
      </c>
      <c r="N42" s="41">
        <v>9.5500000000000002E-2</v>
      </c>
      <c r="O42" s="24">
        <f t="shared" si="6"/>
        <v>0.27200227855311876</v>
      </c>
      <c r="P42" s="25" t="str">
        <f t="shared" si="7"/>
        <v>No</v>
      </c>
      <c r="Q42" s="22">
        <v>0.02</v>
      </c>
      <c r="R42" s="21">
        <f t="shared" si="8"/>
        <v>7.7881619937694713E-2</v>
      </c>
      <c r="S42" s="22" t="str">
        <f t="shared" si="9"/>
        <v>No</v>
      </c>
      <c r="T42" s="41">
        <v>0.54049999999999998</v>
      </c>
      <c r="U42" s="24">
        <f t="shared" si="10"/>
        <v>0.27117198474814369</v>
      </c>
      <c r="V42" s="25" t="str">
        <f t="shared" si="11"/>
        <v>Yes</v>
      </c>
      <c r="W42" s="22">
        <v>2.2822</v>
      </c>
      <c r="X42" s="21">
        <f t="shared" si="12"/>
        <v>0.91467549241201151</v>
      </c>
      <c r="Y42" s="22" t="str">
        <f t="shared" si="13"/>
        <v>No</v>
      </c>
      <c r="Z42" s="41">
        <v>6.3100000000000003E-2</v>
      </c>
      <c r="AA42" s="24">
        <f t="shared" si="14"/>
        <v>5.260525218841184E-2</v>
      </c>
      <c r="AB42" s="25" t="str">
        <f t="shared" si="15"/>
        <v>No</v>
      </c>
      <c r="AC42" s="22">
        <v>4.4000000000000003E-3</v>
      </c>
      <c r="AD42" s="21">
        <f t="shared" si="16"/>
        <v>1.123882503192848E-2</v>
      </c>
      <c r="AE42" s="22" t="str">
        <f t="shared" si="17"/>
        <v>No</v>
      </c>
      <c r="AF42" s="41">
        <v>6.6900000000000001E-2</v>
      </c>
      <c r="AG42" s="24">
        <f t="shared" si="18"/>
        <v>0.51940993788819878</v>
      </c>
      <c r="AH42" s="25" t="str">
        <f t="shared" si="19"/>
        <v>Yes</v>
      </c>
      <c r="AI42" s="28">
        <f t="shared" si="20"/>
        <v>7.8620000000000001</v>
      </c>
      <c r="AJ42" s="29">
        <f t="shared" si="21"/>
        <v>0.29381887052341599</v>
      </c>
      <c r="AK42" s="28" t="str">
        <f t="shared" si="22"/>
        <v>No</v>
      </c>
      <c r="AL42" s="22">
        <v>2.375</v>
      </c>
      <c r="AM42" s="30">
        <f t="shared" si="23"/>
        <v>0.9729309002853932</v>
      </c>
      <c r="AN42" s="31" t="str">
        <f t="shared" si="24"/>
        <v>Yes</v>
      </c>
      <c r="AO42" s="41">
        <v>1.875</v>
      </c>
      <c r="AP42" s="24">
        <f t="shared" si="25"/>
        <v>0.75</v>
      </c>
      <c r="AQ42" s="25" t="str">
        <f t="shared" si="26"/>
        <v>Yes</v>
      </c>
      <c r="AR42" s="22">
        <v>2.4190999999999998</v>
      </c>
      <c r="AS42" s="30">
        <f t="shared" si="27"/>
        <v>0.96794974391805366</v>
      </c>
      <c r="AT42" s="31" t="str">
        <f t="shared" si="28"/>
        <v>Yes</v>
      </c>
      <c r="AU42" s="41">
        <v>0.62860000000000005</v>
      </c>
      <c r="AV42" s="24">
        <f t="shared" si="29"/>
        <v>0.47403545359749744</v>
      </c>
      <c r="AW42" s="25" t="str">
        <f t="shared" si="30"/>
        <v>No</v>
      </c>
      <c r="AX42" s="22">
        <v>6.2799999999999995E-2</v>
      </c>
      <c r="AY42" s="30">
        <f t="shared" si="31"/>
        <v>0.10536912751677852</v>
      </c>
      <c r="AZ42" s="31" t="str">
        <f t="shared" si="32"/>
        <v>No</v>
      </c>
      <c r="BA42" s="41">
        <v>0.25319999999999998</v>
      </c>
      <c r="BB42" s="24">
        <f t="shared" si="33"/>
        <v>0.38597560975609752</v>
      </c>
      <c r="BC42" s="25" t="str">
        <f t="shared" si="34"/>
        <v>No</v>
      </c>
      <c r="BD42" s="22">
        <v>0.25319999999999998</v>
      </c>
      <c r="BE42" s="30">
        <f t="shared" si="35"/>
        <v>0.38597560975609752</v>
      </c>
      <c r="BF42" s="31" t="str">
        <f t="shared" si="36"/>
        <v>No</v>
      </c>
      <c r="BG42" s="41">
        <v>1.2977000000000001</v>
      </c>
      <c r="BH42" s="24">
        <f t="shared" si="37"/>
        <v>0.34322058398381039</v>
      </c>
      <c r="BI42" s="25" t="str">
        <f t="shared" si="38"/>
        <v>No</v>
      </c>
      <c r="BJ42" s="22">
        <v>0.15820000000000001</v>
      </c>
      <c r="BK42" s="30">
        <f t="shared" si="39"/>
        <v>6.3280000000000003E-2</v>
      </c>
      <c r="BL42" s="31" t="str">
        <f t="shared" si="40"/>
        <v>No</v>
      </c>
      <c r="BM42" s="41">
        <v>0.20469999999999999</v>
      </c>
      <c r="BN42" s="24">
        <f t="shared" si="41"/>
        <v>0.18091286307053941</v>
      </c>
      <c r="BO42" s="25" t="str">
        <f t="shared" si="42"/>
        <v>No</v>
      </c>
      <c r="BP42" s="32">
        <f t="shared" si="43"/>
        <v>23.818749999999998</v>
      </c>
      <c r="BQ42" s="33">
        <f t="shared" si="44"/>
        <v>0.49015052025457095</v>
      </c>
      <c r="BR42" s="32" t="str">
        <f t="shared" si="45"/>
        <v>No</v>
      </c>
      <c r="BS42" s="22">
        <v>0</v>
      </c>
      <c r="BT42" s="30">
        <f t="shared" si="46"/>
        <v>0</v>
      </c>
      <c r="BU42" s="31" t="str">
        <f t="shared" si="47"/>
        <v>No</v>
      </c>
      <c r="BV42" s="41">
        <v>2.4272</v>
      </c>
      <c r="BW42" s="24">
        <f t="shared" si="48"/>
        <v>0.91897962457885451</v>
      </c>
      <c r="BX42" s="25" t="str">
        <f t="shared" si="49"/>
        <v>No</v>
      </c>
      <c r="BY42" s="22">
        <v>2.5</v>
      </c>
      <c r="BZ42" s="30">
        <f t="shared" si="50"/>
        <v>1</v>
      </c>
      <c r="CA42" s="31" t="str">
        <f t="shared" si="51"/>
        <v>Yes</v>
      </c>
      <c r="CB42" s="41">
        <v>5.8200000000000002E-2</v>
      </c>
      <c r="CC42" s="24">
        <f t="shared" si="52"/>
        <v>0.1152019002375297</v>
      </c>
      <c r="CD42" s="25" t="str">
        <f t="shared" si="53"/>
        <v>No</v>
      </c>
      <c r="CE42" s="22">
        <v>7.2400000000000006E-2</v>
      </c>
      <c r="CF42" s="30">
        <f t="shared" si="54"/>
        <v>3.5355693227942749E-2</v>
      </c>
      <c r="CG42" s="31" t="str">
        <f t="shared" si="55"/>
        <v>No</v>
      </c>
      <c r="CH42" s="41">
        <v>0.22309999999999999</v>
      </c>
      <c r="CI42" s="24">
        <f t="shared" si="56"/>
        <v>0.43067608476286573</v>
      </c>
      <c r="CJ42" s="25" t="str">
        <f t="shared" si="57"/>
        <v>No</v>
      </c>
      <c r="CK42" s="22">
        <v>0</v>
      </c>
      <c r="CL42" s="30">
        <f t="shared" si="58"/>
        <v>0</v>
      </c>
      <c r="CM42" s="31" t="str">
        <f t="shared" si="59"/>
        <v>No</v>
      </c>
      <c r="CN42" s="41">
        <v>0</v>
      </c>
      <c r="CO42" s="24">
        <f t="shared" si="60"/>
        <v>0</v>
      </c>
      <c r="CP42" s="25" t="str">
        <f t="shared" si="61"/>
        <v>No</v>
      </c>
      <c r="CQ42" s="22">
        <v>0.3569</v>
      </c>
      <c r="CR42" s="30">
        <f t="shared" si="62"/>
        <v>0.62531539108494527</v>
      </c>
      <c r="CS42" s="31" t="str">
        <f t="shared" si="63"/>
        <v>No</v>
      </c>
      <c r="CT42" s="41">
        <v>5.3199999999999997E-2</v>
      </c>
      <c r="CU42" s="24">
        <f t="shared" si="64"/>
        <v>9.9105812220566303E-2</v>
      </c>
      <c r="CV42" s="25" t="str">
        <f t="shared" si="65"/>
        <v>No</v>
      </c>
      <c r="CW42" s="34">
        <f t="shared" si="66"/>
        <v>14.227499999999999</v>
      </c>
      <c r="CX42" s="35">
        <f t="shared" si="67"/>
        <v>0.57135784131699463</v>
      </c>
      <c r="CY42" s="34" t="str">
        <f t="shared" si="68"/>
        <v>No</v>
      </c>
      <c r="CZ42" s="22">
        <v>0.625</v>
      </c>
      <c r="DA42" s="30">
        <f t="shared" si="69"/>
        <v>0.25</v>
      </c>
      <c r="DB42" s="31" t="str">
        <f t="shared" si="70"/>
        <v>Yes</v>
      </c>
      <c r="DC42" s="41">
        <v>2.5</v>
      </c>
      <c r="DD42" s="24">
        <f t="shared" si="71"/>
        <v>1</v>
      </c>
      <c r="DE42" s="25" t="str">
        <f t="shared" si="72"/>
        <v>Yes</v>
      </c>
      <c r="DF42" s="22">
        <v>2.5</v>
      </c>
      <c r="DG42" s="30">
        <f t="shared" si="73"/>
        <v>1</v>
      </c>
      <c r="DH42" s="31" t="str">
        <f t="shared" si="74"/>
        <v>Yes</v>
      </c>
      <c r="DI42" s="41">
        <v>2.5</v>
      </c>
      <c r="DJ42" s="24">
        <f t="shared" si="75"/>
        <v>1</v>
      </c>
      <c r="DK42" s="25" t="str">
        <f t="shared" si="76"/>
        <v>Yes</v>
      </c>
      <c r="DL42" s="22">
        <v>2.0999999999999999E-3</v>
      </c>
      <c r="DM42" s="30">
        <f t="shared" si="77"/>
        <v>2.3595505617977526E-2</v>
      </c>
      <c r="DN42" s="31" t="str">
        <f t="shared" si="78"/>
        <v>No</v>
      </c>
      <c r="DO42" s="41">
        <v>1.25</v>
      </c>
      <c r="DP42" s="24">
        <f t="shared" si="79"/>
        <v>0.5</v>
      </c>
      <c r="DQ42" s="25" t="str">
        <f t="shared" si="80"/>
        <v>Yes</v>
      </c>
      <c r="DR42" s="22">
        <v>0.92659999999999998</v>
      </c>
      <c r="DS42" s="30">
        <f t="shared" si="81"/>
        <v>0.56958446029014009</v>
      </c>
      <c r="DT42" s="31" t="str">
        <f t="shared" si="82"/>
        <v>Yes</v>
      </c>
      <c r="DU42" s="41">
        <v>0.97399999999999998</v>
      </c>
      <c r="DV42" s="24">
        <f t="shared" si="83"/>
        <v>0.70903399577782633</v>
      </c>
      <c r="DW42" s="25" t="str">
        <f t="shared" si="84"/>
        <v>No</v>
      </c>
      <c r="DX42" s="22">
        <v>6.2899999999999998E-2</v>
      </c>
      <c r="DY42" s="30">
        <f t="shared" si="85"/>
        <v>0.15420446187791126</v>
      </c>
      <c r="DZ42" s="31" t="str">
        <f t="shared" si="86"/>
        <v>No</v>
      </c>
      <c r="EA42" s="41">
        <v>1.5</v>
      </c>
      <c r="EB42" s="24">
        <f t="shared" si="87"/>
        <v>0.75726978998384498</v>
      </c>
      <c r="EC42" s="25" t="str">
        <f t="shared" si="88"/>
        <v>No</v>
      </c>
      <c r="ED42" s="37">
        <f t="shared" si="89"/>
        <v>32.101500000000001</v>
      </c>
      <c r="EE42" s="38">
        <f t="shared" si="90"/>
        <v>0.71149681631597661</v>
      </c>
      <c r="EF42" s="37" t="str">
        <f t="shared" si="91"/>
        <v>No</v>
      </c>
    </row>
    <row r="43" spans="1:136" s="7" customFormat="1" ht="12" x14ac:dyDescent="0.2">
      <c r="A43" s="18">
        <v>41</v>
      </c>
      <c r="B43" s="19" t="s">
        <v>53</v>
      </c>
      <c r="C43" s="19" t="s">
        <v>94</v>
      </c>
      <c r="D43" s="18">
        <v>2</v>
      </c>
      <c r="E43" s="42">
        <v>6.4000000000000003E-3</v>
      </c>
      <c r="F43" s="21">
        <f t="shared" si="0"/>
        <v>2.8571428571428571E-2</v>
      </c>
      <c r="G43" s="22" t="str">
        <f t="shared" si="1"/>
        <v>No</v>
      </c>
      <c r="H43" s="43">
        <v>5.0000000000000001E-3</v>
      </c>
      <c r="I43" s="24">
        <f t="shared" si="2"/>
        <v>3.996483094876508E-3</v>
      </c>
      <c r="J43" s="25" t="str">
        <f t="shared" si="3"/>
        <v>No</v>
      </c>
      <c r="K43" s="44">
        <v>0.1041</v>
      </c>
      <c r="L43" s="21">
        <f t="shared" si="4"/>
        <v>8.3870447953593288E-2</v>
      </c>
      <c r="M43" s="22" t="str">
        <f t="shared" si="5"/>
        <v>No</v>
      </c>
      <c r="N43" s="45">
        <v>2.3E-3</v>
      </c>
      <c r="O43" s="24">
        <f t="shared" si="6"/>
        <v>6.5508402164625454E-3</v>
      </c>
      <c r="P43" s="25" t="str">
        <f t="shared" si="7"/>
        <v>No</v>
      </c>
      <c r="Q43" s="42">
        <v>7.6799999999999993E-2</v>
      </c>
      <c r="R43" s="21">
        <f t="shared" si="8"/>
        <v>0.2990654205607477</v>
      </c>
      <c r="S43" s="22" t="str">
        <f t="shared" si="9"/>
        <v>No</v>
      </c>
      <c r="T43" s="45">
        <v>1.7567999999999999</v>
      </c>
      <c r="U43" s="24">
        <f t="shared" si="10"/>
        <v>0.88139674894641773</v>
      </c>
      <c r="V43" s="25" t="str">
        <f t="shared" si="11"/>
        <v>Yes</v>
      </c>
      <c r="W43" s="42">
        <v>2.302</v>
      </c>
      <c r="X43" s="21">
        <f t="shared" si="12"/>
        <v>0.93065870196964795</v>
      </c>
      <c r="Y43" s="22" t="str">
        <f t="shared" si="13"/>
        <v>No</v>
      </c>
      <c r="Z43" s="45">
        <v>0.17680000000000001</v>
      </c>
      <c r="AA43" s="24">
        <f t="shared" si="14"/>
        <v>0.14739474781158818</v>
      </c>
      <c r="AB43" s="25" t="str">
        <f t="shared" si="15"/>
        <v>No</v>
      </c>
      <c r="AC43" s="42">
        <v>5.9999999999999995E-4</v>
      </c>
      <c r="AD43" s="21">
        <f t="shared" si="16"/>
        <v>1.532567049808429E-3</v>
      </c>
      <c r="AE43" s="22" t="str">
        <f t="shared" si="17"/>
        <v>No</v>
      </c>
      <c r="AF43" s="45">
        <v>2E-3</v>
      </c>
      <c r="AG43" s="24">
        <f t="shared" si="18"/>
        <v>1.5527950310559006E-2</v>
      </c>
      <c r="AH43" s="25" t="str">
        <f t="shared" si="19"/>
        <v>No</v>
      </c>
      <c r="AI43" s="28">
        <f t="shared" si="20"/>
        <v>11.081999999999999</v>
      </c>
      <c r="AJ43" s="29">
        <f t="shared" si="21"/>
        <v>0.57102272727272707</v>
      </c>
      <c r="AK43" s="28" t="str">
        <f t="shared" si="22"/>
        <v>No</v>
      </c>
      <c r="AL43" s="42">
        <v>2.4062999999999999</v>
      </c>
      <c r="AM43" s="30">
        <f t="shared" si="23"/>
        <v>1</v>
      </c>
      <c r="AN43" s="31" t="str">
        <f t="shared" si="24"/>
        <v>Yes</v>
      </c>
      <c r="AO43" s="45">
        <v>1.25</v>
      </c>
      <c r="AP43" s="24">
        <f t="shared" si="25"/>
        <v>0.5</v>
      </c>
      <c r="AQ43" s="25" t="str">
        <f t="shared" si="26"/>
        <v>Yes</v>
      </c>
      <c r="AR43" s="42">
        <v>2.2450999999999999</v>
      </c>
      <c r="AS43" s="30">
        <f t="shared" si="27"/>
        <v>0.89832746478873227</v>
      </c>
      <c r="AT43" s="31" t="str">
        <f t="shared" si="28"/>
        <v>No</v>
      </c>
      <c r="AU43" s="45">
        <v>0.31490000000000001</v>
      </c>
      <c r="AV43" s="24">
        <f t="shared" si="29"/>
        <v>0.14692387904066737</v>
      </c>
      <c r="AW43" s="25" t="str">
        <f t="shared" si="30"/>
        <v>No</v>
      </c>
      <c r="AX43" s="42">
        <v>0.1222</v>
      </c>
      <c r="AY43" s="30">
        <f t="shared" si="31"/>
        <v>0.20503355704697987</v>
      </c>
      <c r="AZ43" s="31" t="str">
        <f t="shared" si="32"/>
        <v>No</v>
      </c>
      <c r="BA43" s="45">
        <v>9.0899999999999995E-2</v>
      </c>
      <c r="BB43" s="24">
        <f t="shared" si="33"/>
        <v>0.13856707317073169</v>
      </c>
      <c r="BC43" s="25" t="str">
        <f t="shared" si="34"/>
        <v>No</v>
      </c>
      <c r="BD43" s="42">
        <v>9.0899999999999995E-2</v>
      </c>
      <c r="BE43" s="30">
        <f t="shared" si="35"/>
        <v>0.13856707317073169</v>
      </c>
      <c r="BF43" s="31" t="str">
        <f t="shared" si="36"/>
        <v>No</v>
      </c>
      <c r="BG43" s="45">
        <v>2.1002000000000001</v>
      </c>
      <c r="BH43" s="24">
        <f t="shared" si="37"/>
        <v>0.80722752240531936</v>
      </c>
      <c r="BI43" s="25" t="str">
        <f t="shared" si="38"/>
        <v>No</v>
      </c>
      <c r="BJ43" s="42">
        <v>0.1113</v>
      </c>
      <c r="BK43" s="30">
        <f t="shared" si="39"/>
        <v>4.4519999999999997E-2</v>
      </c>
      <c r="BL43" s="31" t="str">
        <f t="shared" si="40"/>
        <v>No</v>
      </c>
      <c r="BM43" s="45">
        <v>0.52969999999999995</v>
      </c>
      <c r="BN43" s="24">
        <f t="shared" si="41"/>
        <v>0.48059013370216691</v>
      </c>
      <c r="BO43" s="25" t="str">
        <f t="shared" si="42"/>
        <v>No</v>
      </c>
      <c r="BP43" s="32">
        <f t="shared" si="43"/>
        <v>23.153750000000002</v>
      </c>
      <c r="BQ43" s="33">
        <f t="shared" si="44"/>
        <v>0.43640771795130834</v>
      </c>
      <c r="BR43" s="32" t="str">
        <f t="shared" si="45"/>
        <v>No</v>
      </c>
      <c r="BS43" s="42">
        <v>1.9E-3</v>
      </c>
      <c r="BT43" s="30">
        <f t="shared" si="46"/>
        <v>3.016351801873313E-3</v>
      </c>
      <c r="BU43" s="31" t="str">
        <f t="shared" si="47"/>
        <v>No</v>
      </c>
      <c r="BV43" s="45">
        <v>2.3203</v>
      </c>
      <c r="BW43" s="24">
        <f t="shared" si="48"/>
        <v>0.74747312690518208</v>
      </c>
      <c r="BX43" s="25" t="str">
        <f t="shared" si="49"/>
        <v>No</v>
      </c>
      <c r="BY43" s="42">
        <v>2.5</v>
      </c>
      <c r="BZ43" s="30">
        <f t="shared" si="50"/>
        <v>1</v>
      </c>
      <c r="CA43" s="31" t="str">
        <f t="shared" si="51"/>
        <v>Yes</v>
      </c>
      <c r="CB43" s="45">
        <v>0.1216</v>
      </c>
      <c r="CC43" s="24">
        <f t="shared" si="52"/>
        <v>0.24069675376088678</v>
      </c>
      <c r="CD43" s="25" t="str">
        <f t="shared" si="53"/>
        <v>No</v>
      </c>
      <c r="CE43" s="42">
        <v>0.1452</v>
      </c>
      <c r="CF43" s="30">
        <f t="shared" si="54"/>
        <v>7.4236274300363156E-2</v>
      </c>
      <c r="CG43" s="31" t="str">
        <f t="shared" si="55"/>
        <v>No</v>
      </c>
      <c r="CH43" s="45">
        <v>7.6899999999999996E-2</v>
      </c>
      <c r="CI43" s="24">
        <f t="shared" si="56"/>
        <v>0.13562058526740664</v>
      </c>
      <c r="CJ43" s="25" t="str">
        <f t="shared" si="57"/>
        <v>No</v>
      </c>
      <c r="CK43" s="42">
        <v>0.1452</v>
      </c>
      <c r="CL43" s="30">
        <f t="shared" si="58"/>
        <v>0.10236164962989072</v>
      </c>
      <c r="CM43" s="31" t="str">
        <f t="shared" si="59"/>
        <v>No</v>
      </c>
      <c r="CN43" s="45">
        <v>5.1799999999999999E-2</v>
      </c>
      <c r="CO43" s="24">
        <f t="shared" si="60"/>
        <v>0.24915824915824916</v>
      </c>
      <c r="CP43" s="25" t="str">
        <f t="shared" si="61"/>
        <v>Yes</v>
      </c>
      <c r="CQ43" s="42">
        <v>0.3206</v>
      </c>
      <c r="CR43" s="30">
        <f t="shared" si="62"/>
        <v>0.54899074852817487</v>
      </c>
      <c r="CS43" s="31" t="str">
        <f t="shared" si="63"/>
        <v>No</v>
      </c>
      <c r="CT43" s="45">
        <v>4.9700000000000001E-2</v>
      </c>
      <c r="CU43" s="24">
        <f t="shared" si="64"/>
        <v>9.2585692995529059E-2</v>
      </c>
      <c r="CV43" s="25" t="str">
        <f t="shared" si="65"/>
        <v>No</v>
      </c>
      <c r="CW43" s="34">
        <f t="shared" si="66"/>
        <v>14.332999999999998</v>
      </c>
      <c r="CX43" s="35">
        <f t="shared" si="67"/>
        <v>0.57881986808834185</v>
      </c>
      <c r="CY43" s="34" t="str">
        <f t="shared" si="68"/>
        <v>No</v>
      </c>
      <c r="CZ43" s="42">
        <v>0</v>
      </c>
      <c r="DA43" s="30">
        <f t="shared" si="69"/>
        <v>0</v>
      </c>
      <c r="DB43" s="31" t="str">
        <f t="shared" si="70"/>
        <v>No</v>
      </c>
      <c r="DC43" s="45">
        <v>2.5</v>
      </c>
      <c r="DD43" s="24">
        <f t="shared" si="71"/>
        <v>1</v>
      </c>
      <c r="DE43" s="25" t="str">
        <f t="shared" si="72"/>
        <v>Yes</v>
      </c>
      <c r="DF43" s="42">
        <v>0</v>
      </c>
      <c r="DG43" s="30">
        <f t="shared" si="73"/>
        <v>0</v>
      </c>
      <c r="DH43" s="31" t="str">
        <f t="shared" si="74"/>
        <v>No</v>
      </c>
      <c r="DI43" s="45">
        <v>2.5</v>
      </c>
      <c r="DJ43" s="24">
        <f t="shared" si="75"/>
        <v>1</v>
      </c>
      <c r="DK43" s="25" t="str">
        <f t="shared" si="76"/>
        <v>Yes</v>
      </c>
      <c r="DL43" s="42">
        <v>0</v>
      </c>
      <c r="DM43" s="30">
        <f t="shared" si="77"/>
        <v>0</v>
      </c>
      <c r="DN43" s="31" t="str">
        <f t="shared" si="78"/>
        <v>No</v>
      </c>
      <c r="DO43" s="45">
        <v>2.5</v>
      </c>
      <c r="DP43" s="24">
        <f t="shared" si="79"/>
        <v>1</v>
      </c>
      <c r="DQ43" s="25" t="str">
        <f t="shared" si="80"/>
        <v>Yes</v>
      </c>
      <c r="DR43" s="42">
        <v>0.88219999999999998</v>
      </c>
      <c r="DS43" s="30">
        <f t="shared" si="81"/>
        <v>0.54229161544135729</v>
      </c>
      <c r="DT43" s="31" t="str">
        <f t="shared" si="82"/>
        <v>No</v>
      </c>
      <c r="DU43" s="45">
        <v>1.0038</v>
      </c>
      <c r="DV43" s="24">
        <f t="shared" si="83"/>
        <v>0.73072723302031017</v>
      </c>
      <c r="DW43" s="25" t="str">
        <f t="shared" si="84"/>
        <v>No</v>
      </c>
      <c r="DX43" s="42">
        <v>0</v>
      </c>
      <c r="DY43" s="30">
        <f t="shared" si="85"/>
        <v>0</v>
      </c>
      <c r="DZ43" s="31" t="str">
        <f t="shared" si="86"/>
        <v>No</v>
      </c>
      <c r="EA43" s="45">
        <v>1.5782</v>
      </c>
      <c r="EB43" s="24">
        <f t="shared" si="87"/>
        <v>0.79674878836833607</v>
      </c>
      <c r="EC43" s="25" t="str">
        <f t="shared" si="88"/>
        <v>No</v>
      </c>
      <c r="ED43" s="37">
        <f t="shared" si="89"/>
        <v>27.410499999999999</v>
      </c>
      <c r="EE43" s="38">
        <f t="shared" si="90"/>
        <v>0.55987588480558514</v>
      </c>
      <c r="EF43" s="37" t="str">
        <f t="shared" si="91"/>
        <v>No</v>
      </c>
    </row>
    <row r="44" spans="1:136" s="7" customFormat="1" ht="12" x14ac:dyDescent="0.2">
      <c r="A44" s="18">
        <v>42</v>
      </c>
      <c r="B44" s="19" t="s">
        <v>53</v>
      </c>
      <c r="C44" s="19" t="s">
        <v>95</v>
      </c>
      <c r="D44" s="18">
        <v>2</v>
      </c>
      <c r="E44" s="42">
        <v>6.9999999999999999E-4</v>
      </c>
      <c r="F44" s="21">
        <f t="shared" si="0"/>
        <v>3.1249999999999997E-3</v>
      </c>
      <c r="G44" s="22" t="str">
        <f t="shared" si="1"/>
        <v>No</v>
      </c>
      <c r="H44" s="43">
        <v>0</v>
      </c>
      <c r="I44" s="24">
        <f t="shared" si="2"/>
        <v>0</v>
      </c>
      <c r="J44" s="25" t="str">
        <f t="shared" si="3"/>
        <v>No</v>
      </c>
      <c r="K44" s="44">
        <v>0</v>
      </c>
      <c r="L44" s="21">
        <f t="shared" si="4"/>
        <v>0</v>
      </c>
      <c r="M44" s="22" t="str">
        <f t="shared" si="5"/>
        <v>No</v>
      </c>
      <c r="N44" s="45">
        <v>0</v>
      </c>
      <c r="O44" s="24">
        <f t="shared" si="6"/>
        <v>0</v>
      </c>
      <c r="P44" s="25" t="str">
        <f t="shared" si="7"/>
        <v>No</v>
      </c>
      <c r="Q44" s="42">
        <v>0</v>
      </c>
      <c r="R44" s="21">
        <f t="shared" si="8"/>
        <v>0</v>
      </c>
      <c r="S44" s="22" t="str">
        <f t="shared" si="9"/>
        <v>No</v>
      </c>
      <c r="T44" s="45">
        <v>1.7567999999999999</v>
      </c>
      <c r="U44" s="24">
        <f t="shared" si="10"/>
        <v>0.88139674894641773</v>
      </c>
      <c r="V44" s="25" t="str">
        <f t="shared" si="11"/>
        <v>Yes</v>
      </c>
      <c r="W44" s="42">
        <v>2.3712</v>
      </c>
      <c r="X44" s="21">
        <f t="shared" si="12"/>
        <v>0.98651921214078131</v>
      </c>
      <c r="Y44" s="22" t="str">
        <f t="shared" si="13"/>
        <v>Yes</v>
      </c>
      <c r="Z44" s="45">
        <v>0.21460000000000001</v>
      </c>
      <c r="AA44" s="24">
        <f t="shared" si="14"/>
        <v>0.17890787828261775</v>
      </c>
      <c r="AB44" s="25" t="str">
        <f t="shared" si="15"/>
        <v>No</v>
      </c>
      <c r="AC44" s="42">
        <v>0</v>
      </c>
      <c r="AD44" s="21">
        <f t="shared" si="16"/>
        <v>0</v>
      </c>
      <c r="AE44" s="22" t="str">
        <f t="shared" si="17"/>
        <v>No</v>
      </c>
      <c r="AF44" s="45">
        <v>0</v>
      </c>
      <c r="AG44" s="24">
        <f t="shared" si="18"/>
        <v>0</v>
      </c>
      <c r="AH44" s="25" t="str">
        <f t="shared" si="19"/>
        <v>No</v>
      </c>
      <c r="AI44" s="28">
        <f t="shared" si="20"/>
        <v>10.85825</v>
      </c>
      <c r="AJ44" s="29">
        <f t="shared" si="21"/>
        <v>0.55176050275482091</v>
      </c>
      <c r="AK44" s="28" t="str">
        <f t="shared" si="22"/>
        <v>No</v>
      </c>
      <c r="AL44" s="42">
        <v>2.375</v>
      </c>
      <c r="AM44" s="30">
        <f t="shared" si="23"/>
        <v>0.9729309002853932</v>
      </c>
      <c r="AN44" s="31" t="str">
        <f t="shared" si="24"/>
        <v>Yes</v>
      </c>
      <c r="AO44" s="45">
        <v>2.5</v>
      </c>
      <c r="AP44" s="24">
        <f t="shared" si="25"/>
        <v>1</v>
      </c>
      <c r="AQ44" s="25" t="str">
        <f t="shared" si="26"/>
        <v>Yes</v>
      </c>
      <c r="AR44" s="42">
        <v>1.6904999999999999</v>
      </c>
      <c r="AS44" s="30">
        <f t="shared" si="27"/>
        <v>0.67641645326504474</v>
      </c>
      <c r="AT44" s="31" t="str">
        <f t="shared" si="28"/>
        <v>No</v>
      </c>
      <c r="AU44" s="45">
        <v>0.61170000000000002</v>
      </c>
      <c r="AV44" s="24">
        <f t="shared" si="29"/>
        <v>0.45641293013555789</v>
      </c>
      <c r="AW44" s="25" t="str">
        <f t="shared" si="30"/>
        <v>No</v>
      </c>
      <c r="AX44" s="42">
        <v>3.5799999999999998E-2</v>
      </c>
      <c r="AY44" s="30">
        <f t="shared" si="31"/>
        <v>6.0067114093959734E-2</v>
      </c>
      <c r="AZ44" s="31" t="str">
        <f t="shared" si="32"/>
        <v>No</v>
      </c>
      <c r="BA44" s="45">
        <v>0.1198</v>
      </c>
      <c r="BB44" s="24">
        <f t="shared" si="33"/>
        <v>0.18262195121951219</v>
      </c>
      <c r="BC44" s="25" t="str">
        <f t="shared" si="34"/>
        <v>No</v>
      </c>
      <c r="BD44" s="42">
        <v>0.1198</v>
      </c>
      <c r="BE44" s="30">
        <f t="shared" si="35"/>
        <v>0.18262195121951219</v>
      </c>
      <c r="BF44" s="31" t="str">
        <f t="shared" si="36"/>
        <v>No</v>
      </c>
      <c r="BG44" s="45">
        <v>1.4637</v>
      </c>
      <c r="BH44" s="24">
        <f t="shared" si="37"/>
        <v>0.43920208152645268</v>
      </c>
      <c r="BI44" s="25" t="str">
        <f t="shared" si="38"/>
        <v>No</v>
      </c>
      <c r="BJ44" s="42">
        <v>0.12130000000000001</v>
      </c>
      <c r="BK44" s="30">
        <f t="shared" si="39"/>
        <v>4.8520000000000001E-2</v>
      </c>
      <c r="BL44" s="31" t="str">
        <f t="shared" si="40"/>
        <v>No</v>
      </c>
      <c r="BM44" s="45">
        <v>0.40260000000000001</v>
      </c>
      <c r="BN44" s="24">
        <f t="shared" si="41"/>
        <v>0.36339326878745964</v>
      </c>
      <c r="BO44" s="25" t="str">
        <f t="shared" si="42"/>
        <v>No</v>
      </c>
      <c r="BP44" s="32">
        <f t="shared" si="43"/>
        <v>23.600499999999997</v>
      </c>
      <c r="BQ44" s="33">
        <f t="shared" si="44"/>
        <v>0.47251237498737214</v>
      </c>
      <c r="BR44" s="32" t="str">
        <f t="shared" si="45"/>
        <v>No</v>
      </c>
      <c r="BS44" s="42">
        <v>1.2999999999999999E-3</v>
      </c>
      <c r="BT44" s="30">
        <f t="shared" si="46"/>
        <v>2.0638196539133195E-3</v>
      </c>
      <c r="BU44" s="31" t="str">
        <f t="shared" si="47"/>
        <v>No</v>
      </c>
      <c r="BV44" s="45">
        <v>2.3588</v>
      </c>
      <c r="BW44" s="24">
        <f t="shared" si="48"/>
        <v>0.80924113588961977</v>
      </c>
      <c r="BX44" s="25" t="str">
        <f t="shared" si="49"/>
        <v>No</v>
      </c>
      <c r="BY44" s="42">
        <v>2.5</v>
      </c>
      <c r="BZ44" s="30">
        <f t="shared" si="50"/>
        <v>1</v>
      </c>
      <c r="CA44" s="31" t="str">
        <f t="shared" si="51"/>
        <v>Yes</v>
      </c>
      <c r="CB44" s="45">
        <v>5.7000000000000002E-2</v>
      </c>
      <c r="CC44" s="24">
        <f t="shared" si="52"/>
        <v>0.11282660332541568</v>
      </c>
      <c r="CD44" s="25" t="str">
        <f t="shared" si="53"/>
        <v>No</v>
      </c>
      <c r="CE44" s="42">
        <v>8.4599999999999995E-2</v>
      </c>
      <c r="CF44" s="30">
        <f t="shared" si="54"/>
        <v>4.1871395001068144E-2</v>
      </c>
      <c r="CG44" s="31" t="str">
        <f t="shared" si="55"/>
        <v>No</v>
      </c>
      <c r="CH44" s="45">
        <v>9.69E-2</v>
      </c>
      <c r="CI44" s="24">
        <f t="shared" si="56"/>
        <v>0.17598385469223007</v>
      </c>
      <c r="CJ44" s="25" t="str">
        <f t="shared" si="57"/>
        <v>No</v>
      </c>
      <c r="CK44" s="42">
        <v>0</v>
      </c>
      <c r="CL44" s="30">
        <f t="shared" si="58"/>
        <v>0</v>
      </c>
      <c r="CM44" s="31" t="str">
        <f t="shared" si="59"/>
        <v>No</v>
      </c>
      <c r="CN44" s="45">
        <v>0</v>
      </c>
      <c r="CO44" s="24">
        <f t="shared" si="60"/>
        <v>0</v>
      </c>
      <c r="CP44" s="25" t="str">
        <f t="shared" si="61"/>
        <v>No</v>
      </c>
      <c r="CQ44" s="42">
        <v>0.3206</v>
      </c>
      <c r="CR44" s="30">
        <f t="shared" si="62"/>
        <v>0.54899074852817487</v>
      </c>
      <c r="CS44" s="31" t="str">
        <f t="shared" si="63"/>
        <v>No</v>
      </c>
      <c r="CT44" s="45">
        <v>2.6599999999999999E-2</v>
      </c>
      <c r="CU44" s="24">
        <f t="shared" si="64"/>
        <v>4.9552906110283151E-2</v>
      </c>
      <c r="CV44" s="25" t="str">
        <f t="shared" si="65"/>
        <v>No</v>
      </c>
      <c r="CW44" s="34">
        <f t="shared" si="66"/>
        <v>13.6145</v>
      </c>
      <c r="CX44" s="35">
        <f t="shared" si="67"/>
        <v>0.52800028292044632</v>
      </c>
      <c r="CY44" s="34" t="str">
        <f t="shared" si="68"/>
        <v>No</v>
      </c>
      <c r="CZ44" s="42">
        <v>2.5</v>
      </c>
      <c r="DA44" s="30">
        <f t="shared" si="69"/>
        <v>1</v>
      </c>
      <c r="DB44" s="31" t="str">
        <f t="shared" si="70"/>
        <v>Yes</v>
      </c>
      <c r="DC44" s="45">
        <v>2.5</v>
      </c>
      <c r="DD44" s="24">
        <f t="shared" si="71"/>
        <v>1</v>
      </c>
      <c r="DE44" s="25" t="str">
        <f t="shared" si="72"/>
        <v>Yes</v>
      </c>
      <c r="DF44" s="42">
        <v>0</v>
      </c>
      <c r="DG44" s="30">
        <f t="shared" si="73"/>
        <v>0</v>
      </c>
      <c r="DH44" s="31" t="str">
        <f t="shared" si="74"/>
        <v>No</v>
      </c>
      <c r="DI44" s="45">
        <v>0</v>
      </c>
      <c r="DJ44" s="24">
        <f t="shared" si="75"/>
        <v>0</v>
      </c>
      <c r="DK44" s="25" t="str">
        <f t="shared" si="76"/>
        <v>No</v>
      </c>
      <c r="DL44" s="42">
        <v>0</v>
      </c>
      <c r="DM44" s="30">
        <f t="shared" si="77"/>
        <v>0</v>
      </c>
      <c r="DN44" s="31" t="str">
        <f t="shared" si="78"/>
        <v>No</v>
      </c>
      <c r="DO44" s="45">
        <v>2.5</v>
      </c>
      <c r="DP44" s="24">
        <f t="shared" si="79"/>
        <v>1</v>
      </c>
      <c r="DQ44" s="25" t="str">
        <f t="shared" si="80"/>
        <v>Yes</v>
      </c>
      <c r="DR44" s="42">
        <v>1.6268</v>
      </c>
      <c r="DS44" s="30">
        <f t="shared" si="81"/>
        <v>1</v>
      </c>
      <c r="DT44" s="31" t="str">
        <f t="shared" si="82"/>
        <v>Yes</v>
      </c>
      <c r="DU44" s="45">
        <v>0.98699999999999999</v>
      </c>
      <c r="DV44" s="24">
        <f t="shared" si="83"/>
        <v>0.71849748853461459</v>
      </c>
      <c r="DW44" s="25" t="str">
        <f t="shared" si="84"/>
        <v>No</v>
      </c>
      <c r="DX44" s="42">
        <v>0.13009999999999999</v>
      </c>
      <c r="DY44" s="30">
        <f t="shared" si="85"/>
        <v>0.31895072321647461</v>
      </c>
      <c r="DZ44" s="31" t="str">
        <f t="shared" si="86"/>
        <v>No</v>
      </c>
      <c r="EA44" s="45">
        <v>0.57499999999999996</v>
      </c>
      <c r="EB44" s="24">
        <f t="shared" si="87"/>
        <v>0.29028675282714056</v>
      </c>
      <c r="EC44" s="25" t="str">
        <f t="shared" si="88"/>
        <v>No</v>
      </c>
      <c r="ED44" s="37">
        <f t="shared" si="89"/>
        <v>27.047250000000002</v>
      </c>
      <c r="EE44" s="38">
        <f t="shared" si="90"/>
        <v>0.54813503991725654</v>
      </c>
      <c r="EF44" s="37" t="str">
        <f t="shared" si="91"/>
        <v>No</v>
      </c>
    </row>
    <row r="45" spans="1:136" s="7" customFormat="1" ht="12" x14ac:dyDescent="0.2">
      <c r="A45" s="18">
        <v>43</v>
      </c>
      <c r="B45" s="19" t="s">
        <v>53</v>
      </c>
      <c r="C45" s="19" t="s">
        <v>96</v>
      </c>
      <c r="D45" s="18">
        <v>2</v>
      </c>
      <c r="E45" s="22">
        <v>2.2000000000000001E-3</v>
      </c>
      <c r="F45" s="21">
        <f t="shared" si="0"/>
        <v>9.8214285714285712E-3</v>
      </c>
      <c r="G45" s="22" t="str">
        <f t="shared" si="1"/>
        <v>No</v>
      </c>
      <c r="H45" s="39">
        <v>6.6E-3</v>
      </c>
      <c r="I45" s="24">
        <f t="shared" si="2"/>
        <v>5.2753576852369909E-3</v>
      </c>
      <c r="J45" s="25" t="str">
        <f t="shared" si="3"/>
        <v>No</v>
      </c>
      <c r="K45" s="40">
        <v>0</v>
      </c>
      <c r="L45" s="21">
        <f t="shared" si="4"/>
        <v>0</v>
      </c>
      <c r="M45" s="22" t="str">
        <f t="shared" si="5"/>
        <v>No</v>
      </c>
      <c r="N45" s="41">
        <v>0.21590000000000001</v>
      </c>
      <c r="O45" s="24">
        <f t="shared" si="6"/>
        <v>0.61492452292794075</v>
      </c>
      <c r="P45" s="25" t="str">
        <f t="shared" si="7"/>
        <v>No</v>
      </c>
      <c r="Q45" s="22">
        <v>6.0900000000000003E-2</v>
      </c>
      <c r="R45" s="21">
        <f t="shared" si="8"/>
        <v>0.23714953271028041</v>
      </c>
      <c r="S45" s="22" t="str">
        <f t="shared" si="9"/>
        <v>No</v>
      </c>
      <c r="T45" s="41">
        <v>1.7567999999999999</v>
      </c>
      <c r="U45" s="24">
        <f t="shared" si="10"/>
        <v>0.88139674894641773</v>
      </c>
      <c r="V45" s="25" t="str">
        <f t="shared" si="11"/>
        <v>Yes</v>
      </c>
      <c r="W45" s="22">
        <v>2.3407</v>
      </c>
      <c r="X45" s="21">
        <f t="shared" si="12"/>
        <v>0.96189861155957368</v>
      </c>
      <c r="Y45" s="22" t="str">
        <f t="shared" si="13"/>
        <v>No</v>
      </c>
      <c r="Z45" s="41">
        <v>0.18940000000000001</v>
      </c>
      <c r="AA45" s="24">
        <f t="shared" si="14"/>
        <v>0.1578991246352647</v>
      </c>
      <c r="AB45" s="25" t="str">
        <f t="shared" si="15"/>
        <v>No</v>
      </c>
      <c r="AC45" s="22">
        <v>5.9999999999999995E-4</v>
      </c>
      <c r="AD45" s="21">
        <f t="shared" si="16"/>
        <v>1.532567049808429E-3</v>
      </c>
      <c r="AE45" s="22" t="str">
        <f t="shared" si="17"/>
        <v>No</v>
      </c>
      <c r="AF45" s="41">
        <v>1E-3</v>
      </c>
      <c r="AG45" s="24">
        <f t="shared" si="18"/>
        <v>7.763975155279503E-3</v>
      </c>
      <c r="AH45" s="25" t="str">
        <f t="shared" si="19"/>
        <v>No</v>
      </c>
      <c r="AI45" s="28">
        <f t="shared" si="20"/>
        <v>11.43525</v>
      </c>
      <c r="AJ45" s="29">
        <f t="shared" si="21"/>
        <v>0.60143336776859502</v>
      </c>
      <c r="AK45" s="28" t="str">
        <f t="shared" si="22"/>
        <v>No</v>
      </c>
      <c r="AL45" s="22">
        <v>1.25</v>
      </c>
      <c r="AM45" s="30">
        <f t="shared" si="23"/>
        <v>0</v>
      </c>
      <c r="AN45" s="31" t="str">
        <f t="shared" si="24"/>
        <v>No</v>
      </c>
      <c r="AO45" s="41">
        <v>1.25</v>
      </c>
      <c r="AP45" s="24">
        <f t="shared" si="25"/>
        <v>0.5</v>
      </c>
      <c r="AQ45" s="25" t="str">
        <f t="shared" si="26"/>
        <v>Yes</v>
      </c>
      <c r="AR45" s="22">
        <v>2.3083999999999998</v>
      </c>
      <c r="AS45" s="30">
        <f t="shared" si="27"/>
        <v>0.92365556978233021</v>
      </c>
      <c r="AT45" s="31" t="str">
        <f t="shared" si="28"/>
        <v>No</v>
      </c>
      <c r="AU45" s="41">
        <v>0.51959999999999995</v>
      </c>
      <c r="AV45" s="24">
        <f t="shared" si="29"/>
        <v>0.3603753910323253</v>
      </c>
      <c r="AW45" s="25" t="str">
        <f t="shared" si="30"/>
        <v>No</v>
      </c>
      <c r="AX45" s="22">
        <v>9.1999999999999998E-2</v>
      </c>
      <c r="AY45" s="30">
        <f t="shared" si="31"/>
        <v>0.15436241610738255</v>
      </c>
      <c r="AZ45" s="31" t="str">
        <f t="shared" si="32"/>
        <v>No</v>
      </c>
      <c r="BA45" s="41">
        <v>0.20799999999999999</v>
      </c>
      <c r="BB45" s="24">
        <f t="shared" si="33"/>
        <v>0.31707317073170727</v>
      </c>
      <c r="BC45" s="25" t="str">
        <f t="shared" si="34"/>
        <v>No</v>
      </c>
      <c r="BD45" s="22">
        <v>0.20799999999999999</v>
      </c>
      <c r="BE45" s="30">
        <f t="shared" si="35"/>
        <v>0.31707317073170727</v>
      </c>
      <c r="BF45" s="31" t="str">
        <f t="shared" si="36"/>
        <v>No</v>
      </c>
      <c r="BG45" s="41">
        <v>0.70409999999999995</v>
      </c>
      <c r="BH45" s="24">
        <f t="shared" si="37"/>
        <v>0</v>
      </c>
      <c r="BI45" s="25" t="str">
        <f t="shared" si="38"/>
        <v>No</v>
      </c>
      <c r="BJ45" s="22">
        <v>0.1167</v>
      </c>
      <c r="BK45" s="30">
        <f t="shared" si="39"/>
        <v>4.6679999999999999E-2</v>
      </c>
      <c r="BL45" s="31" t="str">
        <f t="shared" si="40"/>
        <v>No</v>
      </c>
      <c r="BM45" s="41">
        <v>0.47310000000000002</v>
      </c>
      <c r="BN45" s="24">
        <f t="shared" si="41"/>
        <v>0.4284001844167819</v>
      </c>
      <c r="BO45" s="25" t="str">
        <f t="shared" si="42"/>
        <v>No</v>
      </c>
      <c r="BP45" s="32">
        <f t="shared" si="43"/>
        <v>17.824749999999998</v>
      </c>
      <c r="BQ45" s="33">
        <f t="shared" si="44"/>
        <v>5.7379533286188869E-3</v>
      </c>
      <c r="BR45" s="32" t="str">
        <f t="shared" si="45"/>
        <v>No</v>
      </c>
      <c r="BS45" s="22">
        <v>2.8E-3</v>
      </c>
      <c r="BT45" s="30">
        <f t="shared" si="46"/>
        <v>4.4451500238133039E-3</v>
      </c>
      <c r="BU45" s="31" t="str">
        <f t="shared" si="47"/>
        <v>No</v>
      </c>
      <c r="BV45" s="41">
        <v>2.3342000000000001</v>
      </c>
      <c r="BW45" s="24">
        <f t="shared" si="48"/>
        <v>0.76977378469436875</v>
      </c>
      <c r="BX45" s="25" t="str">
        <f t="shared" si="49"/>
        <v>No</v>
      </c>
      <c r="BY45" s="22">
        <v>2.5</v>
      </c>
      <c r="BZ45" s="30">
        <f t="shared" si="50"/>
        <v>1</v>
      </c>
      <c r="CA45" s="31" t="str">
        <f t="shared" si="51"/>
        <v>Yes</v>
      </c>
      <c r="CB45" s="41">
        <v>0.18579999999999999</v>
      </c>
      <c r="CC45" s="24">
        <f t="shared" si="52"/>
        <v>0.36777513855898653</v>
      </c>
      <c r="CD45" s="25" t="str">
        <f t="shared" si="53"/>
        <v>No</v>
      </c>
      <c r="CE45" s="22">
        <v>0.34160000000000001</v>
      </c>
      <c r="CF45" s="30">
        <f t="shared" si="54"/>
        <v>0.17912839136936554</v>
      </c>
      <c r="CG45" s="31" t="str">
        <f t="shared" si="55"/>
        <v>Yes</v>
      </c>
      <c r="CH45" s="41">
        <v>6.5000000000000002E-2</v>
      </c>
      <c r="CI45" s="24">
        <f t="shared" si="56"/>
        <v>0.11160443995963673</v>
      </c>
      <c r="CJ45" s="25" t="str">
        <f t="shared" si="57"/>
        <v>No</v>
      </c>
      <c r="CK45" s="22">
        <v>0.1736</v>
      </c>
      <c r="CL45" s="30">
        <f t="shared" si="58"/>
        <v>0.12238279873105393</v>
      </c>
      <c r="CM45" s="31" t="str">
        <f t="shared" si="59"/>
        <v>No</v>
      </c>
      <c r="CN45" s="41">
        <v>0</v>
      </c>
      <c r="CO45" s="24">
        <f t="shared" si="60"/>
        <v>0</v>
      </c>
      <c r="CP45" s="25" t="str">
        <f t="shared" si="61"/>
        <v>No</v>
      </c>
      <c r="CQ45" s="22">
        <v>0.3206</v>
      </c>
      <c r="CR45" s="30">
        <f t="shared" si="62"/>
        <v>0.54899074852817487</v>
      </c>
      <c r="CS45" s="31" t="str">
        <f t="shared" si="63"/>
        <v>No</v>
      </c>
      <c r="CT45" s="41">
        <v>2.3099999999999999E-2</v>
      </c>
      <c r="CU45" s="24">
        <f t="shared" si="64"/>
        <v>4.3032786885245894E-2</v>
      </c>
      <c r="CV45" s="25" t="str">
        <f t="shared" si="65"/>
        <v>No</v>
      </c>
      <c r="CW45" s="34">
        <f t="shared" si="66"/>
        <v>14.866749999999998</v>
      </c>
      <c r="CX45" s="35">
        <f t="shared" si="67"/>
        <v>0.61657206514243268</v>
      </c>
      <c r="CY45" s="34" t="str">
        <f t="shared" si="68"/>
        <v>No</v>
      </c>
      <c r="CZ45" s="22">
        <v>0.625</v>
      </c>
      <c r="DA45" s="30">
        <f t="shared" si="69"/>
        <v>0.25</v>
      </c>
      <c r="DB45" s="31" t="str">
        <f t="shared" si="70"/>
        <v>Yes</v>
      </c>
      <c r="DC45" s="41">
        <v>2.5</v>
      </c>
      <c r="DD45" s="24">
        <f t="shared" si="71"/>
        <v>1</v>
      </c>
      <c r="DE45" s="25" t="str">
        <f t="shared" si="72"/>
        <v>Yes</v>
      </c>
      <c r="DF45" s="22">
        <v>2.5</v>
      </c>
      <c r="DG45" s="30">
        <f t="shared" si="73"/>
        <v>1</v>
      </c>
      <c r="DH45" s="31" t="str">
        <f t="shared" si="74"/>
        <v>Yes</v>
      </c>
      <c r="DI45" s="41">
        <v>2.5</v>
      </c>
      <c r="DJ45" s="24">
        <f t="shared" si="75"/>
        <v>1</v>
      </c>
      <c r="DK45" s="25" t="str">
        <f t="shared" si="76"/>
        <v>Yes</v>
      </c>
      <c r="DL45" s="22">
        <v>0</v>
      </c>
      <c r="DM45" s="30">
        <f t="shared" si="77"/>
        <v>0</v>
      </c>
      <c r="DN45" s="31" t="str">
        <f t="shared" si="78"/>
        <v>No</v>
      </c>
      <c r="DO45" s="41">
        <v>0</v>
      </c>
      <c r="DP45" s="24">
        <f t="shared" si="79"/>
        <v>0</v>
      </c>
      <c r="DQ45" s="25" t="str">
        <f t="shared" si="80"/>
        <v>No</v>
      </c>
      <c r="DR45" s="22">
        <v>0.89190000000000003</v>
      </c>
      <c r="DS45" s="30">
        <f t="shared" si="81"/>
        <v>0.54825424145561841</v>
      </c>
      <c r="DT45" s="31" t="str">
        <f t="shared" si="82"/>
        <v>No</v>
      </c>
      <c r="DU45" s="41">
        <v>0.70589999999999997</v>
      </c>
      <c r="DV45" s="24">
        <f t="shared" si="83"/>
        <v>0.51386765669360124</v>
      </c>
      <c r="DW45" s="25" t="str">
        <f t="shared" si="84"/>
        <v>No</v>
      </c>
      <c r="DX45" s="22">
        <v>0.159</v>
      </c>
      <c r="DY45" s="30">
        <f t="shared" si="85"/>
        <v>0.38980142191713657</v>
      </c>
      <c r="DZ45" s="31" t="str">
        <f t="shared" si="86"/>
        <v>No</v>
      </c>
      <c r="EA45" s="41">
        <v>1.02</v>
      </c>
      <c r="EB45" s="24">
        <f t="shared" si="87"/>
        <v>0.51494345718901458</v>
      </c>
      <c r="EC45" s="25" t="str">
        <f t="shared" si="88"/>
        <v>No</v>
      </c>
      <c r="ED45" s="37">
        <f t="shared" si="89"/>
        <v>27.2545</v>
      </c>
      <c r="EE45" s="38">
        <f t="shared" si="90"/>
        <v>0.55483370503248319</v>
      </c>
      <c r="EF45" s="37" t="str">
        <f t="shared" si="91"/>
        <v>No</v>
      </c>
    </row>
    <row r="46" spans="1:136" s="7" customFormat="1" ht="12" x14ac:dyDescent="0.2">
      <c r="A46" s="18">
        <v>44</v>
      </c>
      <c r="B46" s="19" t="s">
        <v>53</v>
      </c>
      <c r="C46" s="19" t="s">
        <v>97</v>
      </c>
      <c r="D46" s="18">
        <v>2</v>
      </c>
      <c r="E46" s="42">
        <v>1.9E-3</v>
      </c>
      <c r="F46" s="21">
        <f t="shared" si="0"/>
        <v>8.4821428571428565E-3</v>
      </c>
      <c r="G46" s="22" t="str">
        <f t="shared" si="1"/>
        <v>No</v>
      </c>
      <c r="H46" s="43">
        <v>0</v>
      </c>
      <c r="I46" s="24">
        <f t="shared" si="2"/>
        <v>0</v>
      </c>
      <c r="J46" s="25" t="str">
        <f t="shared" si="3"/>
        <v>No</v>
      </c>
      <c r="K46" s="44">
        <v>0</v>
      </c>
      <c r="L46" s="21">
        <f t="shared" si="4"/>
        <v>0</v>
      </c>
      <c r="M46" s="22" t="str">
        <f t="shared" si="5"/>
        <v>No</v>
      </c>
      <c r="N46" s="45">
        <v>0.29339999999999999</v>
      </c>
      <c r="O46" s="24">
        <f t="shared" si="6"/>
        <v>0.83565935630874388</v>
      </c>
      <c r="P46" s="25" t="str">
        <f t="shared" si="7"/>
        <v>Yes</v>
      </c>
      <c r="Q46" s="42">
        <v>0</v>
      </c>
      <c r="R46" s="21">
        <f t="shared" si="8"/>
        <v>0</v>
      </c>
      <c r="S46" s="22" t="str">
        <f t="shared" si="9"/>
        <v>No</v>
      </c>
      <c r="T46" s="45">
        <v>1.7567999999999999</v>
      </c>
      <c r="U46" s="24">
        <f t="shared" si="10"/>
        <v>0.88139674894641773</v>
      </c>
      <c r="V46" s="25" t="str">
        <f t="shared" si="11"/>
        <v>Yes</v>
      </c>
      <c r="W46" s="42">
        <v>1.869</v>
      </c>
      <c r="X46" s="21">
        <f t="shared" si="12"/>
        <v>0.58112689699709386</v>
      </c>
      <c r="Y46" s="22" t="str">
        <f t="shared" si="13"/>
        <v>No</v>
      </c>
      <c r="Z46" s="45">
        <v>0.36620000000000003</v>
      </c>
      <c r="AA46" s="24">
        <f t="shared" si="14"/>
        <v>0.30529387244685285</v>
      </c>
      <c r="AB46" s="25" t="str">
        <f t="shared" si="15"/>
        <v>No</v>
      </c>
      <c r="AC46" s="42">
        <v>0</v>
      </c>
      <c r="AD46" s="21">
        <f t="shared" si="16"/>
        <v>0</v>
      </c>
      <c r="AE46" s="22" t="str">
        <f t="shared" si="17"/>
        <v>No</v>
      </c>
      <c r="AF46" s="45">
        <v>0</v>
      </c>
      <c r="AG46" s="24">
        <f t="shared" si="18"/>
        <v>0</v>
      </c>
      <c r="AH46" s="25" t="str">
        <f t="shared" si="19"/>
        <v>No</v>
      </c>
      <c r="AI46" s="28">
        <f t="shared" si="20"/>
        <v>10.718249999999999</v>
      </c>
      <c r="AJ46" s="29">
        <f t="shared" si="21"/>
        <v>0.53970816115702469</v>
      </c>
      <c r="AK46" s="28" t="str">
        <f t="shared" si="22"/>
        <v>No</v>
      </c>
      <c r="AL46" s="42">
        <v>2.4062999999999999</v>
      </c>
      <c r="AM46" s="30">
        <f t="shared" si="23"/>
        <v>1</v>
      </c>
      <c r="AN46" s="31" t="str">
        <f t="shared" si="24"/>
        <v>Yes</v>
      </c>
      <c r="AO46" s="45">
        <v>1.875</v>
      </c>
      <c r="AP46" s="24">
        <f t="shared" si="25"/>
        <v>0.75</v>
      </c>
      <c r="AQ46" s="25" t="str">
        <f t="shared" si="26"/>
        <v>Yes</v>
      </c>
      <c r="AR46" s="42">
        <v>2.1484000000000001</v>
      </c>
      <c r="AS46" s="30">
        <f t="shared" si="27"/>
        <v>0.85963508322663251</v>
      </c>
      <c r="AT46" s="31" t="str">
        <f t="shared" si="28"/>
        <v>No</v>
      </c>
      <c r="AU46" s="45">
        <v>0.65900000000000003</v>
      </c>
      <c r="AV46" s="24">
        <f t="shared" si="29"/>
        <v>0.50573514077163717</v>
      </c>
      <c r="AW46" s="25" t="str">
        <f t="shared" si="30"/>
        <v>No</v>
      </c>
      <c r="AX46" s="42">
        <v>2.5700000000000001E-2</v>
      </c>
      <c r="AY46" s="30">
        <f t="shared" si="31"/>
        <v>4.3120805369127518E-2</v>
      </c>
      <c r="AZ46" s="31" t="str">
        <f t="shared" si="32"/>
        <v>No</v>
      </c>
      <c r="BA46" s="45">
        <v>0.2104</v>
      </c>
      <c r="BB46" s="24">
        <f t="shared" si="33"/>
        <v>0.32073170731707318</v>
      </c>
      <c r="BC46" s="25" t="str">
        <f t="shared" si="34"/>
        <v>No</v>
      </c>
      <c r="BD46" s="42">
        <v>0.2104</v>
      </c>
      <c r="BE46" s="30">
        <f t="shared" si="35"/>
        <v>0.32073170731707318</v>
      </c>
      <c r="BF46" s="31" t="str">
        <f t="shared" si="36"/>
        <v>No</v>
      </c>
      <c r="BG46" s="45">
        <v>1.4637</v>
      </c>
      <c r="BH46" s="24">
        <f t="shared" si="37"/>
        <v>0.43920208152645268</v>
      </c>
      <c r="BI46" s="25" t="str">
        <f t="shared" si="38"/>
        <v>No</v>
      </c>
      <c r="BJ46" s="42">
        <v>0.10680000000000001</v>
      </c>
      <c r="BK46" s="30">
        <f t="shared" si="39"/>
        <v>4.2720000000000001E-2</v>
      </c>
      <c r="BL46" s="31" t="str">
        <f t="shared" si="40"/>
        <v>No</v>
      </c>
      <c r="BM46" s="45">
        <v>0.55469999999999997</v>
      </c>
      <c r="BN46" s="24">
        <f t="shared" si="41"/>
        <v>0.50364223144306131</v>
      </c>
      <c r="BO46" s="25" t="str">
        <f t="shared" si="42"/>
        <v>No</v>
      </c>
      <c r="BP46" s="32">
        <f t="shared" si="43"/>
        <v>24.151</v>
      </c>
      <c r="BQ46" s="33">
        <f t="shared" si="44"/>
        <v>0.5170017173451863</v>
      </c>
      <c r="BR46" s="32" t="str">
        <f t="shared" si="45"/>
        <v>No</v>
      </c>
      <c r="BS46" s="42">
        <v>0</v>
      </c>
      <c r="BT46" s="30">
        <f t="shared" si="46"/>
        <v>0</v>
      </c>
      <c r="BU46" s="31" t="str">
        <f t="shared" si="47"/>
        <v>No</v>
      </c>
      <c r="BV46" s="45">
        <v>2.3811</v>
      </c>
      <c r="BW46" s="24">
        <f t="shared" si="48"/>
        <v>0.84501845018450183</v>
      </c>
      <c r="BX46" s="25" t="str">
        <f t="shared" si="49"/>
        <v>No</v>
      </c>
      <c r="BY46" s="42">
        <v>2.5</v>
      </c>
      <c r="BZ46" s="30">
        <f t="shared" si="50"/>
        <v>1</v>
      </c>
      <c r="CA46" s="31" t="str">
        <f t="shared" si="51"/>
        <v>Yes</v>
      </c>
      <c r="CB46" s="45">
        <v>0.1103</v>
      </c>
      <c r="CC46" s="24">
        <f t="shared" si="52"/>
        <v>0.21832937450514647</v>
      </c>
      <c r="CD46" s="25" t="str">
        <f t="shared" si="53"/>
        <v>No</v>
      </c>
      <c r="CE46" s="42">
        <v>0.12590000000000001</v>
      </c>
      <c r="CF46" s="30">
        <f t="shared" si="54"/>
        <v>6.392864772484512E-2</v>
      </c>
      <c r="CG46" s="31" t="str">
        <f t="shared" si="55"/>
        <v>No</v>
      </c>
      <c r="CH46" s="45">
        <v>3.3300000000000003E-2</v>
      </c>
      <c r="CI46" s="24">
        <f t="shared" si="56"/>
        <v>4.7628657921291631E-2</v>
      </c>
      <c r="CJ46" s="25" t="str">
        <f t="shared" si="57"/>
        <v>No</v>
      </c>
      <c r="CK46" s="42">
        <v>0.36109999999999998</v>
      </c>
      <c r="CL46" s="30">
        <f t="shared" si="58"/>
        <v>0.25456468100105745</v>
      </c>
      <c r="CM46" s="31" t="str">
        <f t="shared" si="59"/>
        <v>No</v>
      </c>
      <c r="CN46" s="45">
        <v>4.1999999999999997E-3</v>
      </c>
      <c r="CO46" s="24">
        <f t="shared" si="60"/>
        <v>2.02020202020202E-2</v>
      </c>
      <c r="CP46" s="25" t="str">
        <f t="shared" si="61"/>
        <v>No</v>
      </c>
      <c r="CQ46" s="42">
        <v>0.47560000000000002</v>
      </c>
      <c r="CR46" s="30">
        <f t="shared" si="62"/>
        <v>0.87489486963835161</v>
      </c>
      <c r="CS46" s="31" t="str">
        <f t="shared" si="63"/>
        <v>Yes</v>
      </c>
      <c r="CT46" s="45">
        <v>0.22900000000000001</v>
      </c>
      <c r="CU46" s="24">
        <f t="shared" si="64"/>
        <v>0.42660208643815201</v>
      </c>
      <c r="CV46" s="25" t="str">
        <f t="shared" si="65"/>
        <v>Yes</v>
      </c>
      <c r="CW46" s="34">
        <f t="shared" si="66"/>
        <v>15.55125</v>
      </c>
      <c r="CX46" s="35">
        <f t="shared" si="67"/>
        <v>0.66498682651671881</v>
      </c>
      <c r="CY46" s="34" t="str">
        <f t="shared" si="68"/>
        <v>No</v>
      </c>
      <c r="CZ46" s="42">
        <v>0</v>
      </c>
      <c r="DA46" s="30">
        <f t="shared" si="69"/>
        <v>0</v>
      </c>
      <c r="DB46" s="31" t="str">
        <f t="shared" si="70"/>
        <v>No</v>
      </c>
      <c r="DC46" s="45">
        <v>2.5</v>
      </c>
      <c r="DD46" s="24">
        <f t="shared" si="71"/>
        <v>1</v>
      </c>
      <c r="DE46" s="25" t="str">
        <f t="shared" si="72"/>
        <v>Yes</v>
      </c>
      <c r="DF46" s="42">
        <v>0</v>
      </c>
      <c r="DG46" s="30">
        <f t="shared" si="73"/>
        <v>0</v>
      </c>
      <c r="DH46" s="31" t="str">
        <f t="shared" si="74"/>
        <v>No</v>
      </c>
      <c r="DI46" s="45">
        <v>0</v>
      </c>
      <c r="DJ46" s="24">
        <f t="shared" si="75"/>
        <v>0</v>
      </c>
      <c r="DK46" s="25" t="str">
        <f t="shared" si="76"/>
        <v>No</v>
      </c>
      <c r="DL46" s="42">
        <v>0</v>
      </c>
      <c r="DM46" s="30">
        <f t="shared" si="77"/>
        <v>0</v>
      </c>
      <c r="DN46" s="31" t="str">
        <f t="shared" si="78"/>
        <v>No</v>
      </c>
      <c r="DO46" s="45">
        <v>2.5</v>
      </c>
      <c r="DP46" s="24">
        <f t="shared" si="79"/>
        <v>1</v>
      </c>
      <c r="DQ46" s="25" t="str">
        <f t="shared" si="80"/>
        <v>Yes</v>
      </c>
      <c r="DR46" s="42">
        <v>0.83330000000000004</v>
      </c>
      <c r="DS46" s="30">
        <f t="shared" si="81"/>
        <v>0.51223260388492753</v>
      </c>
      <c r="DT46" s="31" t="str">
        <f t="shared" si="82"/>
        <v>No</v>
      </c>
      <c r="DU46" s="45">
        <v>0.98060000000000003</v>
      </c>
      <c r="DV46" s="24">
        <f t="shared" si="83"/>
        <v>0.71383853825434962</v>
      </c>
      <c r="DW46" s="25" t="str">
        <f t="shared" si="84"/>
        <v>No</v>
      </c>
      <c r="DX46" s="42">
        <v>0</v>
      </c>
      <c r="DY46" s="30">
        <f t="shared" si="85"/>
        <v>0</v>
      </c>
      <c r="DZ46" s="31" t="str">
        <f t="shared" si="86"/>
        <v>No</v>
      </c>
      <c r="EA46" s="45">
        <v>1.0024999999999999</v>
      </c>
      <c r="EB46" s="24">
        <f t="shared" si="87"/>
        <v>0.50610864297253633</v>
      </c>
      <c r="EC46" s="25" t="str">
        <f t="shared" si="88"/>
        <v>No</v>
      </c>
      <c r="ED46" s="37">
        <f t="shared" si="89"/>
        <v>19.540999999999997</v>
      </c>
      <c r="EE46" s="38">
        <f t="shared" si="90"/>
        <v>0.30552054041824223</v>
      </c>
      <c r="EF46" s="37" t="str">
        <f t="shared" si="91"/>
        <v>No</v>
      </c>
    </row>
    <row r="47" spans="1:136" s="7" customFormat="1" ht="12" x14ac:dyDescent="0.2">
      <c r="A47" s="18">
        <v>45</v>
      </c>
      <c r="B47" s="19" t="s">
        <v>53</v>
      </c>
      <c r="C47" s="19" t="s">
        <v>98</v>
      </c>
      <c r="D47" s="18">
        <v>2</v>
      </c>
      <c r="E47" s="22">
        <v>1.12E-2</v>
      </c>
      <c r="F47" s="21">
        <f t="shared" si="0"/>
        <v>4.9999999999999996E-2</v>
      </c>
      <c r="G47" s="22" t="str">
        <f t="shared" si="1"/>
        <v>No</v>
      </c>
      <c r="H47" s="39">
        <v>0</v>
      </c>
      <c r="I47" s="24">
        <f t="shared" si="2"/>
        <v>0</v>
      </c>
      <c r="J47" s="25" t="str">
        <f t="shared" si="3"/>
        <v>No</v>
      </c>
      <c r="K47" s="40">
        <v>0</v>
      </c>
      <c r="L47" s="21">
        <f t="shared" si="4"/>
        <v>0</v>
      </c>
      <c r="M47" s="22" t="str">
        <f t="shared" si="5"/>
        <v>No</v>
      </c>
      <c r="N47" s="41">
        <v>0.1759</v>
      </c>
      <c r="O47" s="24">
        <f t="shared" si="6"/>
        <v>0.50099686698946166</v>
      </c>
      <c r="P47" s="25" t="str">
        <f t="shared" si="7"/>
        <v>No</v>
      </c>
      <c r="Q47" s="22">
        <v>6.2100000000000002E-2</v>
      </c>
      <c r="R47" s="21">
        <f t="shared" si="8"/>
        <v>0.2418224299065421</v>
      </c>
      <c r="S47" s="22" t="str">
        <f t="shared" si="9"/>
        <v>No</v>
      </c>
      <c r="T47" s="41">
        <v>1.7567999999999999</v>
      </c>
      <c r="U47" s="24">
        <f t="shared" si="10"/>
        <v>0.88139674894641773</v>
      </c>
      <c r="V47" s="25" t="str">
        <f t="shared" si="11"/>
        <v>Yes</v>
      </c>
      <c r="W47" s="22">
        <v>2.2884000000000002</v>
      </c>
      <c r="X47" s="21">
        <f t="shared" si="12"/>
        <v>0.91968033580884734</v>
      </c>
      <c r="Y47" s="22" t="str">
        <f t="shared" si="13"/>
        <v>No</v>
      </c>
      <c r="Z47" s="41">
        <v>0.2273</v>
      </c>
      <c r="AA47" s="24">
        <f t="shared" si="14"/>
        <v>0.18949562317632346</v>
      </c>
      <c r="AB47" s="25" t="str">
        <f t="shared" si="15"/>
        <v>No</v>
      </c>
      <c r="AC47" s="22">
        <v>3.0000000000000001E-3</v>
      </c>
      <c r="AD47" s="21">
        <f t="shared" si="16"/>
        <v>7.6628352490421452E-3</v>
      </c>
      <c r="AE47" s="22" t="str">
        <f t="shared" si="17"/>
        <v>No</v>
      </c>
      <c r="AF47" s="41">
        <v>1E-3</v>
      </c>
      <c r="AG47" s="24">
        <f t="shared" si="18"/>
        <v>7.763975155279503E-3</v>
      </c>
      <c r="AH47" s="25" t="str">
        <f t="shared" si="19"/>
        <v>No</v>
      </c>
      <c r="AI47" s="28">
        <f t="shared" si="20"/>
        <v>11.314250000000001</v>
      </c>
      <c r="AJ47" s="29">
        <f t="shared" si="21"/>
        <v>0.59101670110192839</v>
      </c>
      <c r="AK47" s="28" t="str">
        <f t="shared" si="22"/>
        <v>No</v>
      </c>
      <c r="AL47" s="22">
        <v>1.875</v>
      </c>
      <c r="AM47" s="30">
        <f t="shared" si="23"/>
        <v>0.54051716682521844</v>
      </c>
      <c r="AN47" s="31" t="str">
        <f t="shared" si="24"/>
        <v>No</v>
      </c>
      <c r="AO47" s="41">
        <v>0</v>
      </c>
      <c r="AP47" s="24">
        <f t="shared" si="25"/>
        <v>0</v>
      </c>
      <c r="AQ47" s="25" t="str">
        <f t="shared" si="26"/>
        <v>No</v>
      </c>
      <c r="AR47" s="22">
        <v>2.3565999999999998</v>
      </c>
      <c r="AS47" s="30">
        <f t="shared" si="27"/>
        <v>0.94294174135723419</v>
      </c>
      <c r="AT47" s="31" t="str">
        <f t="shared" si="28"/>
        <v>No</v>
      </c>
      <c r="AU47" s="41">
        <v>0.83250000000000002</v>
      </c>
      <c r="AV47" s="24">
        <f t="shared" si="29"/>
        <v>0.68665276329509906</v>
      </c>
      <c r="AW47" s="25" t="str">
        <f t="shared" si="30"/>
        <v>No</v>
      </c>
      <c r="AX47" s="22">
        <v>7.46E-2</v>
      </c>
      <c r="AY47" s="30">
        <f t="shared" si="31"/>
        <v>0.12516778523489933</v>
      </c>
      <c r="AZ47" s="31" t="str">
        <f t="shared" si="32"/>
        <v>No</v>
      </c>
      <c r="BA47" s="41">
        <v>0.14019999999999999</v>
      </c>
      <c r="BB47" s="24">
        <f t="shared" si="33"/>
        <v>0.21371951219512192</v>
      </c>
      <c r="BC47" s="25" t="str">
        <f t="shared" si="34"/>
        <v>No</v>
      </c>
      <c r="BD47" s="22">
        <v>0.14019999999999999</v>
      </c>
      <c r="BE47" s="30">
        <f t="shared" si="35"/>
        <v>0.21371951219512192</v>
      </c>
      <c r="BF47" s="31" t="str">
        <f t="shared" si="36"/>
        <v>No</v>
      </c>
      <c r="BG47" s="41">
        <v>1.4575</v>
      </c>
      <c r="BH47" s="24">
        <f t="shared" si="37"/>
        <v>0.43561723041341427</v>
      </c>
      <c r="BI47" s="25" t="str">
        <f t="shared" si="38"/>
        <v>No</v>
      </c>
      <c r="BJ47" s="22">
        <v>0.1454</v>
      </c>
      <c r="BK47" s="30">
        <f t="shared" si="39"/>
        <v>5.8160000000000003E-2</v>
      </c>
      <c r="BL47" s="31" t="str">
        <f t="shared" si="40"/>
        <v>No</v>
      </c>
      <c r="BM47" s="41">
        <v>0.68810000000000004</v>
      </c>
      <c r="BN47" s="24">
        <f t="shared" si="41"/>
        <v>0.62664822498847406</v>
      </c>
      <c r="BO47" s="25" t="str">
        <f t="shared" si="42"/>
        <v>Yes</v>
      </c>
      <c r="BP47" s="32">
        <f t="shared" si="43"/>
        <v>19.27525</v>
      </c>
      <c r="BQ47" s="33">
        <f t="shared" si="44"/>
        <v>0.1229619153449843</v>
      </c>
      <c r="BR47" s="32" t="str">
        <f t="shared" si="45"/>
        <v>No</v>
      </c>
      <c r="BS47" s="22">
        <v>0</v>
      </c>
      <c r="BT47" s="30">
        <f t="shared" si="46"/>
        <v>0</v>
      </c>
      <c r="BU47" s="31" t="str">
        <f t="shared" si="47"/>
        <v>No</v>
      </c>
      <c r="BV47" s="41">
        <v>2.4074</v>
      </c>
      <c r="BW47" s="24">
        <f t="shared" si="48"/>
        <v>0.8872132199582865</v>
      </c>
      <c r="BX47" s="25" t="str">
        <f t="shared" si="49"/>
        <v>No</v>
      </c>
      <c r="BY47" s="22">
        <v>2.5</v>
      </c>
      <c r="BZ47" s="30">
        <f t="shared" si="50"/>
        <v>1</v>
      </c>
      <c r="CA47" s="31" t="str">
        <f t="shared" si="51"/>
        <v>Yes</v>
      </c>
      <c r="CB47" s="41">
        <v>3.7499999999999999E-2</v>
      </c>
      <c r="CC47" s="24">
        <f t="shared" si="52"/>
        <v>7.4228028503562943E-2</v>
      </c>
      <c r="CD47" s="25" t="str">
        <f t="shared" si="53"/>
        <v>No</v>
      </c>
      <c r="CE47" s="22">
        <v>0.1176</v>
      </c>
      <c r="CF47" s="30">
        <f t="shared" si="54"/>
        <v>5.9495834223456522E-2</v>
      </c>
      <c r="CG47" s="31" t="str">
        <f t="shared" si="55"/>
        <v>No</v>
      </c>
      <c r="CH47" s="41">
        <v>0.1008</v>
      </c>
      <c r="CI47" s="24">
        <f t="shared" si="56"/>
        <v>0.18385469223007064</v>
      </c>
      <c r="CJ47" s="25" t="str">
        <f t="shared" si="57"/>
        <v>No</v>
      </c>
      <c r="CK47" s="22">
        <v>0.18459999999999999</v>
      </c>
      <c r="CL47" s="30">
        <f t="shared" si="58"/>
        <v>0.13013746915756078</v>
      </c>
      <c r="CM47" s="31" t="str">
        <f t="shared" si="59"/>
        <v>No</v>
      </c>
      <c r="CN47" s="41">
        <v>0</v>
      </c>
      <c r="CO47" s="24">
        <f t="shared" si="60"/>
        <v>0</v>
      </c>
      <c r="CP47" s="25" t="str">
        <f t="shared" si="61"/>
        <v>No</v>
      </c>
      <c r="CQ47" s="22">
        <v>0.46560000000000001</v>
      </c>
      <c r="CR47" s="30">
        <f t="shared" si="62"/>
        <v>0.85386879730866272</v>
      </c>
      <c r="CS47" s="31" t="str">
        <f t="shared" si="63"/>
        <v>Yes</v>
      </c>
      <c r="CT47" s="41">
        <v>7.9799999999999996E-2</v>
      </c>
      <c r="CU47" s="24">
        <f t="shared" si="64"/>
        <v>0.14865871833084945</v>
      </c>
      <c r="CV47" s="25" t="str">
        <f t="shared" si="65"/>
        <v>No</v>
      </c>
      <c r="CW47" s="34">
        <f t="shared" si="66"/>
        <v>14.73325</v>
      </c>
      <c r="CX47" s="35">
        <f t="shared" si="67"/>
        <v>0.60712959524693655</v>
      </c>
      <c r="CY47" s="34" t="str">
        <f t="shared" si="68"/>
        <v>No</v>
      </c>
      <c r="CZ47" s="22">
        <v>2.5</v>
      </c>
      <c r="DA47" s="30">
        <f t="shared" si="69"/>
        <v>1</v>
      </c>
      <c r="DB47" s="31" t="str">
        <f t="shared" si="70"/>
        <v>Yes</v>
      </c>
      <c r="DC47" s="41">
        <v>2.5</v>
      </c>
      <c r="DD47" s="24">
        <f t="shared" si="71"/>
        <v>1</v>
      </c>
      <c r="DE47" s="25" t="str">
        <f t="shared" si="72"/>
        <v>Yes</v>
      </c>
      <c r="DF47" s="22">
        <v>0</v>
      </c>
      <c r="DG47" s="30">
        <f t="shared" si="73"/>
        <v>0</v>
      </c>
      <c r="DH47" s="31" t="str">
        <f t="shared" si="74"/>
        <v>No</v>
      </c>
      <c r="DI47" s="41">
        <v>0</v>
      </c>
      <c r="DJ47" s="24">
        <f t="shared" si="75"/>
        <v>0</v>
      </c>
      <c r="DK47" s="25" t="str">
        <f t="shared" si="76"/>
        <v>No</v>
      </c>
      <c r="DL47" s="22">
        <v>0</v>
      </c>
      <c r="DM47" s="30">
        <f t="shared" si="77"/>
        <v>0</v>
      </c>
      <c r="DN47" s="31" t="str">
        <f t="shared" si="78"/>
        <v>No</v>
      </c>
      <c r="DO47" s="41">
        <v>1.25</v>
      </c>
      <c r="DP47" s="24">
        <f t="shared" si="79"/>
        <v>0.5</v>
      </c>
      <c r="DQ47" s="25" t="str">
        <f t="shared" si="80"/>
        <v>Yes</v>
      </c>
      <c r="DR47" s="22">
        <v>0.88019999999999998</v>
      </c>
      <c r="DS47" s="30">
        <f t="shared" si="81"/>
        <v>0.54106220801573635</v>
      </c>
      <c r="DT47" s="31" t="str">
        <f t="shared" si="82"/>
        <v>No</v>
      </c>
      <c r="DU47" s="41">
        <v>1.0078</v>
      </c>
      <c r="DV47" s="24">
        <f t="shared" si="83"/>
        <v>0.73363907694547581</v>
      </c>
      <c r="DW47" s="25" t="str">
        <f t="shared" si="84"/>
        <v>No</v>
      </c>
      <c r="DX47" s="22">
        <v>0.1056</v>
      </c>
      <c r="DY47" s="30">
        <f t="shared" si="85"/>
        <v>0.25888698210345673</v>
      </c>
      <c r="DZ47" s="31" t="str">
        <f t="shared" si="86"/>
        <v>No</v>
      </c>
      <c r="EA47" s="41">
        <v>1.075</v>
      </c>
      <c r="EB47" s="24">
        <f t="shared" si="87"/>
        <v>0.54271001615508885</v>
      </c>
      <c r="EC47" s="25" t="str">
        <f t="shared" si="88"/>
        <v>No</v>
      </c>
      <c r="ED47" s="37">
        <f t="shared" si="89"/>
        <v>23.296499999999998</v>
      </c>
      <c r="EE47" s="38">
        <f t="shared" si="90"/>
        <v>0.42690455412262829</v>
      </c>
      <c r="EF47" s="37" t="str">
        <f t="shared" si="91"/>
        <v>No</v>
      </c>
    </row>
    <row r="48" spans="1:136" s="7" customFormat="1" ht="12" x14ac:dyDescent="0.2">
      <c r="A48" s="18">
        <v>46</v>
      </c>
      <c r="B48" s="19" t="s">
        <v>53</v>
      </c>
      <c r="C48" s="19" t="s">
        <v>99</v>
      </c>
      <c r="D48" s="18">
        <v>2</v>
      </c>
      <c r="E48" s="42">
        <v>5.45E-2</v>
      </c>
      <c r="F48" s="21">
        <f t="shared" si="0"/>
        <v>0.24330357142857142</v>
      </c>
      <c r="G48" s="22" t="str">
        <f t="shared" si="1"/>
        <v>Yes</v>
      </c>
      <c r="H48" s="43">
        <v>9.5999999999999992E-3</v>
      </c>
      <c r="I48" s="24">
        <f t="shared" si="2"/>
        <v>7.6732475421628955E-3</v>
      </c>
      <c r="J48" s="25" t="str">
        <f t="shared" si="3"/>
        <v>No</v>
      </c>
      <c r="K48" s="44">
        <v>0</v>
      </c>
      <c r="L48" s="21">
        <f t="shared" si="4"/>
        <v>0</v>
      </c>
      <c r="M48" s="22" t="str">
        <f t="shared" si="5"/>
        <v>No</v>
      </c>
      <c r="N48" s="45">
        <v>0.18720000000000001</v>
      </c>
      <c r="O48" s="24">
        <f t="shared" si="6"/>
        <v>0.53318142979208205</v>
      </c>
      <c r="P48" s="25" t="str">
        <f t="shared" si="7"/>
        <v>No</v>
      </c>
      <c r="Q48" s="42">
        <v>0.14530000000000001</v>
      </c>
      <c r="R48" s="21">
        <f t="shared" si="8"/>
        <v>0.56580996884735213</v>
      </c>
      <c r="S48" s="22" t="str">
        <f t="shared" si="9"/>
        <v>Yes</v>
      </c>
      <c r="T48" s="45">
        <v>1.7567999999999999</v>
      </c>
      <c r="U48" s="24">
        <f t="shared" si="10"/>
        <v>0.88139674894641773</v>
      </c>
      <c r="V48" s="25" t="str">
        <f t="shared" si="11"/>
        <v>Yes</v>
      </c>
      <c r="W48" s="42">
        <v>2.3690000000000002</v>
      </c>
      <c r="X48" s="21">
        <f t="shared" si="12"/>
        <v>0.98474329996771071</v>
      </c>
      <c r="Y48" s="22" t="str">
        <f t="shared" si="13"/>
        <v>Yes</v>
      </c>
      <c r="Z48" s="45">
        <v>0.35349999999999998</v>
      </c>
      <c r="AA48" s="24">
        <f t="shared" si="14"/>
        <v>0.29470612755314712</v>
      </c>
      <c r="AB48" s="25" t="str">
        <f t="shared" si="15"/>
        <v>No</v>
      </c>
      <c r="AC48" s="42">
        <v>1.54E-2</v>
      </c>
      <c r="AD48" s="21">
        <f t="shared" si="16"/>
        <v>3.9335887611749679E-2</v>
      </c>
      <c r="AE48" s="22" t="str">
        <f t="shared" si="17"/>
        <v>Yes</v>
      </c>
      <c r="AF48" s="45">
        <v>5.3100000000000001E-2</v>
      </c>
      <c r="AG48" s="24">
        <f t="shared" si="18"/>
        <v>0.41226708074534163</v>
      </c>
      <c r="AH48" s="25" t="str">
        <f t="shared" si="19"/>
        <v>Yes</v>
      </c>
      <c r="AI48" s="28">
        <f t="shared" si="20"/>
        <v>12.361000000000001</v>
      </c>
      <c r="AJ48" s="29">
        <f t="shared" si="21"/>
        <v>0.68112947658402201</v>
      </c>
      <c r="AK48" s="28" t="str">
        <f t="shared" si="22"/>
        <v>No</v>
      </c>
      <c r="AL48" s="42">
        <v>2.25</v>
      </c>
      <c r="AM48" s="30">
        <f t="shared" si="23"/>
        <v>0.86482746692034951</v>
      </c>
      <c r="AN48" s="31" t="str">
        <f t="shared" si="24"/>
        <v>Yes</v>
      </c>
      <c r="AO48" s="45">
        <v>0</v>
      </c>
      <c r="AP48" s="24">
        <f t="shared" si="25"/>
        <v>0</v>
      </c>
      <c r="AQ48" s="25" t="str">
        <f t="shared" si="26"/>
        <v>No</v>
      </c>
      <c r="AR48" s="42">
        <v>2.3996</v>
      </c>
      <c r="AS48" s="30">
        <f t="shared" si="27"/>
        <v>0.96014724711907806</v>
      </c>
      <c r="AT48" s="31" t="str">
        <f t="shared" si="28"/>
        <v>No</v>
      </c>
      <c r="AU48" s="45">
        <v>0.99209999999999998</v>
      </c>
      <c r="AV48" s="24">
        <f t="shared" si="29"/>
        <v>0.85307612095933261</v>
      </c>
      <c r="AW48" s="25" t="str">
        <f t="shared" si="30"/>
        <v>Yes</v>
      </c>
      <c r="AX48" s="42">
        <v>4.1599999999999998E-2</v>
      </c>
      <c r="AY48" s="30">
        <f t="shared" si="31"/>
        <v>6.9798657718120799E-2</v>
      </c>
      <c r="AZ48" s="31" t="str">
        <f t="shared" si="32"/>
        <v>No</v>
      </c>
      <c r="BA48" s="45">
        <v>0.25259999999999999</v>
      </c>
      <c r="BB48" s="24">
        <f t="shared" si="33"/>
        <v>0.38506097560975605</v>
      </c>
      <c r="BC48" s="25" t="str">
        <f t="shared" si="34"/>
        <v>No</v>
      </c>
      <c r="BD48" s="42">
        <v>0.25259999999999999</v>
      </c>
      <c r="BE48" s="30">
        <f t="shared" si="35"/>
        <v>0.38506097560975605</v>
      </c>
      <c r="BF48" s="31" t="str">
        <f t="shared" si="36"/>
        <v>No</v>
      </c>
      <c r="BG48" s="45">
        <v>2.2848000000000002</v>
      </c>
      <c r="BH48" s="24">
        <f t="shared" si="37"/>
        <v>0.91396357328707722</v>
      </c>
      <c r="BI48" s="25" t="str">
        <f t="shared" si="38"/>
        <v>Yes</v>
      </c>
      <c r="BJ48" s="42">
        <v>0.1686</v>
      </c>
      <c r="BK48" s="30">
        <f t="shared" si="39"/>
        <v>6.744E-2</v>
      </c>
      <c r="BL48" s="31" t="str">
        <f t="shared" si="40"/>
        <v>No</v>
      </c>
      <c r="BM48" s="45">
        <v>0.64039999999999997</v>
      </c>
      <c r="BN48" s="24">
        <f t="shared" si="41"/>
        <v>0.58266482249884743</v>
      </c>
      <c r="BO48" s="25" t="str">
        <f t="shared" si="42"/>
        <v>Yes</v>
      </c>
      <c r="BP48" s="32">
        <f t="shared" si="43"/>
        <v>23.205749999999995</v>
      </c>
      <c r="BQ48" s="33">
        <f t="shared" si="44"/>
        <v>0.44061016264269071</v>
      </c>
      <c r="BR48" s="32" t="str">
        <f t="shared" si="45"/>
        <v>No</v>
      </c>
      <c r="BS48" s="42">
        <v>9.2999999999999992E-3</v>
      </c>
      <c r="BT48" s="30">
        <f t="shared" si="46"/>
        <v>1.4764248293379899E-2</v>
      </c>
      <c r="BU48" s="31" t="str">
        <f t="shared" si="47"/>
        <v>No</v>
      </c>
      <c r="BV48" s="45">
        <v>2.3782999999999999</v>
      </c>
      <c r="BW48" s="24">
        <f t="shared" si="48"/>
        <v>0.84052623134926974</v>
      </c>
      <c r="BX48" s="25" t="str">
        <f t="shared" si="49"/>
        <v>No</v>
      </c>
      <c r="BY48" s="42">
        <v>2.5</v>
      </c>
      <c r="BZ48" s="30">
        <f t="shared" si="50"/>
        <v>1</v>
      </c>
      <c r="CA48" s="31" t="str">
        <f t="shared" si="51"/>
        <v>Yes</v>
      </c>
      <c r="CB48" s="45">
        <v>9.5500000000000002E-2</v>
      </c>
      <c r="CC48" s="24">
        <f t="shared" si="52"/>
        <v>0.18903404592240697</v>
      </c>
      <c r="CD48" s="25" t="str">
        <f t="shared" si="53"/>
        <v>No</v>
      </c>
      <c r="CE48" s="42">
        <v>9.7000000000000003E-2</v>
      </c>
      <c r="CF48" s="30">
        <f t="shared" si="54"/>
        <v>4.8493911557359541E-2</v>
      </c>
      <c r="CG48" s="31" t="str">
        <f t="shared" si="55"/>
        <v>No</v>
      </c>
      <c r="CH48" s="45">
        <v>4.9099999999999998E-2</v>
      </c>
      <c r="CI48" s="24">
        <f t="shared" si="56"/>
        <v>7.951564076690211E-2</v>
      </c>
      <c r="CJ48" s="25" t="str">
        <f t="shared" si="57"/>
        <v>No</v>
      </c>
      <c r="CK48" s="42">
        <v>0</v>
      </c>
      <c r="CL48" s="30">
        <f t="shared" si="58"/>
        <v>0</v>
      </c>
      <c r="CM48" s="31" t="str">
        <f t="shared" si="59"/>
        <v>No</v>
      </c>
      <c r="CN48" s="45">
        <v>0</v>
      </c>
      <c r="CO48" s="24">
        <f t="shared" si="60"/>
        <v>0</v>
      </c>
      <c r="CP48" s="25" t="str">
        <f t="shared" si="61"/>
        <v>No</v>
      </c>
      <c r="CQ48" s="42">
        <v>0.42930000000000001</v>
      </c>
      <c r="CR48" s="30">
        <f t="shared" si="62"/>
        <v>0.77754415475189231</v>
      </c>
      <c r="CS48" s="31" t="str">
        <f t="shared" si="63"/>
        <v>Yes</v>
      </c>
      <c r="CT48" s="45">
        <v>2.3099999999999999E-2</v>
      </c>
      <c r="CU48" s="24">
        <f t="shared" si="64"/>
        <v>4.3032786885245894E-2</v>
      </c>
      <c r="CV48" s="25" t="str">
        <f t="shared" si="65"/>
        <v>No</v>
      </c>
      <c r="CW48" s="34">
        <f t="shared" si="66"/>
        <v>13.953999999999999</v>
      </c>
      <c r="CX48" s="35">
        <f t="shared" si="67"/>
        <v>0.55201315580075327</v>
      </c>
      <c r="CY48" s="34" t="str">
        <f t="shared" si="68"/>
        <v>No</v>
      </c>
      <c r="CZ48" s="42">
        <v>2.5</v>
      </c>
      <c r="DA48" s="30">
        <f t="shared" si="69"/>
        <v>1</v>
      </c>
      <c r="DB48" s="31" t="str">
        <f t="shared" si="70"/>
        <v>Yes</v>
      </c>
      <c r="DC48" s="45">
        <v>2.5</v>
      </c>
      <c r="DD48" s="24">
        <f t="shared" si="71"/>
        <v>1</v>
      </c>
      <c r="DE48" s="25" t="str">
        <f t="shared" si="72"/>
        <v>Yes</v>
      </c>
      <c r="DF48" s="42">
        <v>0</v>
      </c>
      <c r="DG48" s="30">
        <f t="shared" si="73"/>
        <v>0</v>
      </c>
      <c r="DH48" s="31" t="str">
        <f t="shared" si="74"/>
        <v>No</v>
      </c>
      <c r="DI48" s="45">
        <v>0</v>
      </c>
      <c r="DJ48" s="24">
        <f t="shared" si="75"/>
        <v>0</v>
      </c>
      <c r="DK48" s="25" t="str">
        <f t="shared" si="76"/>
        <v>No</v>
      </c>
      <c r="DL48" s="42">
        <v>2.2000000000000001E-3</v>
      </c>
      <c r="DM48" s="30">
        <f t="shared" si="77"/>
        <v>2.4719101123595509E-2</v>
      </c>
      <c r="DN48" s="31" t="str">
        <f t="shared" si="78"/>
        <v>No</v>
      </c>
      <c r="DO48" s="45">
        <v>0</v>
      </c>
      <c r="DP48" s="24">
        <f t="shared" si="79"/>
        <v>0</v>
      </c>
      <c r="DQ48" s="25" t="str">
        <f t="shared" si="80"/>
        <v>No</v>
      </c>
      <c r="DR48" s="42">
        <v>0.85760000000000003</v>
      </c>
      <c r="DS48" s="30">
        <f t="shared" si="81"/>
        <v>0.52716990410622078</v>
      </c>
      <c r="DT48" s="31" t="str">
        <f t="shared" si="82"/>
        <v>No</v>
      </c>
      <c r="DU48" s="45">
        <v>0.72109999999999996</v>
      </c>
      <c r="DV48" s="24">
        <f t="shared" si="83"/>
        <v>0.52493266360923052</v>
      </c>
      <c r="DW48" s="25" t="str">
        <f t="shared" si="84"/>
        <v>No</v>
      </c>
      <c r="DX48" s="42">
        <v>0.16669999999999999</v>
      </c>
      <c r="DY48" s="30">
        <f t="shared" si="85"/>
        <v>0.40867859769551357</v>
      </c>
      <c r="DZ48" s="31" t="str">
        <f t="shared" si="86"/>
        <v>No</v>
      </c>
      <c r="EA48" s="45">
        <v>1</v>
      </c>
      <c r="EB48" s="24">
        <f t="shared" si="87"/>
        <v>0.50484652665589669</v>
      </c>
      <c r="EC48" s="25" t="str">
        <f t="shared" si="88"/>
        <v>No</v>
      </c>
      <c r="ED48" s="37">
        <f t="shared" si="89"/>
        <v>19.369</v>
      </c>
      <c r="EE48" s="38">
        <f t="shared" si="90"/>
        <v>0.29996121400174536</v>
      </c>
      <c r="EF48" s="37" t="str">
        <f t="shared" si="91"/>
        <v>No</v>
      </c>
    </row>
    <row r="49" spans="1:136" s="7" customFormat="1" ht="12" x14ac:dyDescent="0.2">
      <c r="A49" s="18">
        <v>47</v>
      </c>
      <c r="B49" s="19" t="s">
        <v>53</v>
      </c>
      <c r="C49" s="19" t="s">
        <v>100</v>
      </c>
      <c r="D49" s="18">
        <v>3</v>
      </c>
      <c r="E49" s="42">
        <v>9.7999999999999997E-3</v>
      </c>
      <c r="F49" s="21">
        <f t="shared" si="0"/>
        <v>4.3749999999999997E-2</v>
      </c>
      <c r="G49" s="22" t="str">
        <f t="shared" si="1"/>
        <v>No</v>
      </c>
      <c r="H49" s="43">
        <v>3.2000000000000002E-3</v>
      </c>
      <c r="I49" s="24">
        <f t="shared" si="2"/>
        <v>2.5577491807209653E-3</v>
      </c>
      <c r="J49" s="25" t="str">
        <f t="shared" si="3"/>
        <v>No</v>
      </c>
      <c r="K49" s="44">
        <v>0.2717</v>
      </c>
      <c r="L49" s="21">
        <f t="shared" si="4"/>
        <v>0.2189010634869481</v>
      </c>
      <c r="M49" s="22" t="str">
        <f t="shared" si="5"/>
        <v>Yes</v>
      </c>
      <c r="N49" s="45">
        <v>0.12570000000000001</v>
      </c>
      <c r="O49" s="24">
        <f t="shared" si="6"/>
        <v>0.35801765878667047</v>
      </c>
      <c r="P49" s="25" t="str">
        <f t="shared" si="7"/>
        <v>No</v>
      </c>
      <c r="Q49" s="42">
        <v>7.1400000000000005E-2</v>
      </c>
      <c r="R49" s="21">
        <f t="shared" si="8"/>
        <v>0.27803738317757015</v>
      </c>
      <c r="S49" s="22" t="str">
        <f t="shared" si="9"/>
        <v>No</v>
      </c>
      <c r="T49" s="45">
        <v>1.7567999999999999</v>
      </c>
      <c r="U49" s="24">
        <f t="shared" si="10"/>
        <v>0.88139674894641773</v>
      </c>
      <c r="V49" s="25" t="str">
        <f t="shared" si="11"/>
        <v>Yes</v>
      </c>
      <c r="W49" s="42">
        <v>2.2951000000000001</v>
      </c>
      <c r="X49" s="21">
        <f t="shared" si="12"/>
        <v>0.92508879560865354</v>
      </c>
      <c r="Y49" s="22" t="str">
        <f t="shared" si="13"/>
        <v>No</v>
      </c>
      <c r="Z49" s="45">
        <v>0.73229999999999995</v>
      </c>
      <c r="AA49" s="24">
        <f t="shared" si="14"/>
        <v>0.61050437682367653</v>
      </c>
      <c r="AB49" s="25" t="str">
        <f t="shared" si="15"/>
        <v>Yes</v>
      </c>
      <c r="AC49" s="42">
        <v>2.8E-3</v>
      </c>
      <c r="AD49" s="21">
        <f t="shared" si="16"/>
        <v>7.1519795657726684E-3</v>
      </c>
      <c r="AE49" s="22" t="str">
        <f t="shared" si="17"/>
        <v>No</v>
      </c>
      <c r="AF49" s="45">
        <v>5.8999999999999999E-3</v>
      </c>
      <c r="AG49" s="24">
        <f t="shared" si="18"/>
        <v>4.5807453416149065E-2</v>
      </c>
      <c r="AH49" s="25" t="str">
        <f t="shared" si="19"/>
        <v>No</v>
      </c>
      <c r="AI49" s="28">
        <f t="shared" si="20"/>
        <v>13.18675</v>
      </c>
      <c r="AJ49" s="29">
        <f t="shared" si="21"/>
        <v>0.75221676997245168</v>
      </c>
      <c r="AK49" s="28" t="str">
        <f t="shared" si="22"/>
        <v>Yes</v>
      </c>
      <c r="AL49" s="42">
        <v>2.375</v>
      </c>
      <c r="AM49" s="30">
        <f t="shared" si="23"/>
        <v>0.9729309002853932</v>
      </c>
      <c r="AN49" s="31" t="str">
        <f t="shared" si="24"/>
        <v>Yes</v>
      </c>
      <c r="AO49" s="45">
        <v>2.5</v>
      </c>
      <c r="AP49" s="24">
        <f t="shared" si="25"/>
        <v>1</v>
      </c>
      <c r="AQ49" s="25" t="str">
        <f t="shared" si="26"/>
        <v>Yes</v>
      </c>
      <c r="AR49" s="42">
        <v>2.2633000000000001</v>
      </c>
      <c r="AS49" s="30">
        <f t="shared" si="27"/>
        <v>0.90560979513444306</v>
      </c>
      <c r="AT49" s="31" t="str">
        <f t="shared" si="28"/>
        <v>No</v>
      </c>
      <c r="AU49" s="45">
        <v>0.74780000000000002</v>
      </c>
      <c r="AV49" s="24">
        <f t="shared" si="29"/>
        <v>0.59833159541188741</v>
      </c>
      <c r="AW49" s="25" t="str">
        <f t="shared" si="30"/>
        <v>No</v>
      </c>
      <c r="AX49" s="42">
        <v>0.20180000000000001</v>
      </c>
      <c r="AY49" s="30">
        <f t="shared" si="31"/>
        <v>0.33859060402684565</v>
      </c>
      <c r="AZ49" s="31" t="str">
        <f t="shared" si="32"/>
        <v>Yes</v>
      </c>
      <c r="BA49" s="45">
        <v>0.20649999999999999</v>
      </c>
      <c r="BB49" s="24">
        <f t="shared" si="33"/>
        <v>0.31478658536585363</v>
      </c>
      <c r="BC49" s="25" t="str">
        <f t="shared" si="34"/>
        <v>No</v>
      </c>
      <c r="BD49" s="42">
        <v>0.20649999999999999</v>
      </c>
      <c r="BE49" s="30">
        <f t="shared" si="35"/>
        <v>0.31478658536585363</v>
      </c>
      <c r="BF49" s="31" t="str">
        <f t="shared" si="36"/>
        <v>No</v>
      </c>
      <c r="BG49" s="45">
        <v>2.2437999999999998</v>
      </c>
      <c r="BH49" s="24">
        <f t="shared" si="37"/>
        <v>0.89025729979762913</v>
      </c>
      <c r="BI49" s="25" t="str">
        <f t="shared" si="38"/>
        <v>No</v>
      </c>
      <c r="BJ49" s="42">
        <v>0.1792</v>
      </c>
      <c r="BK49" s="30">
        <f t="shared" si="39"/>
        <v>7.1679999999999994E-2</v>
      </c>
      <c r="BL49" s="31" t="str">
        <f t="shared" si="40"/>
        <v>No</v>
      </c>
      <c r="BM49" s="45">
        <v>0.31219999999999998</v>
      </c>
      <c r="BN49" s="24">
        <f t="shared" si="41"/>
        <v>0.28003688335638538</v>
      </c>
      <c r="BO49" s="25" t="str">
        <f t="shared" si="42"/>
        <v>No</v>
      </c>
      <c r="BP49" s="32">
        <f t="shared" si="43"/>
        <v>28.090250000000001</v>
      </c>
      <c r="BQ49" s="33">
        <f t="shared" si="44"/>
        <v>0.83535710677846242</v>
      </c>
      <c r="BR49" s="32" t="str">
        <f t="shared" si="45"/>
        <v>Yes</v>
      </c>
      <c r="BS49" s="42">
        <v>2.3999999999999998E-3</v>
      </c>
      <c r="BT49" s="30">
        <f t="shared" si="46"/>
        <v>3.810128591839974E-3</v>
      </c>
      <c r="BU49" s="31" t="str">
        <f t="shared" si="47"/>
        <v>No</v>
      </c>
      <c r="BV49" s="45">
        <v>2.3344</v>
      </c>
      <c r="BW49" s="24">
        <f t="shared" si="48"/>
        <v>0.77009465746831385</v>
      </c>
      <c r="BX49" s="25" t="str">
        <f t="shared" si="49"/>
        <v>No</v>
      </c>
      <c r="BY49" s="42">
        <v>2.5</v>
      </c>
      <c r="BZ49" s="30">
        <f t="shared" si="50"/>
        <v>1</v>
      </c>
      <c r="CA49" s="31" t="str">
        <f t="shared" si="51"/>
        <v>Yes</v>
      </c>
      <c r="CB49" s="45">
        <v>7.6300000000000007E-2</v>
      </c>
      <c r="CC49" s="24">
        <f t="shared" si="52"/>
        <v>0.15102929532858275</v>
      </c>
      <c r="CD49" s="25" t="str">
        <f t="shared" si="53"/>
        <v>No</v>
      </c>
      <c r="CE49" s="42">
        <v>0.11360000000000001</v>
      </c>
      <c r="CF49" s="30">
        <f t="shared" si="54"/>
        <v>5.7359538560136723E-2</v>
      </c>
      <c r="CG49" s="31" t="str">
        <f t="shared" si="55"/>
        <v>No</v>
      </c>
      <c r="CH49" s="45">
        <v>0.30590000000000001</v>
      </c>
      <c r="CI49" s="24">
        <f t="shared" si="56"/>
        <v>0.59778002018163479</v>
      </c>
      <c r="CJ49" s="25" t="str">
        <f t="shared" si="57"/>
        <v>Yes</v>
      </c>
      <c r="CK49" s="42">
        <v>0.21049999999999999</v>
      </c>
      <c r="CL49" s="30">
        <f t="shared" si="58"/>
        <v>0.14839619316179062</v>
      </c>
      <c r="CM49" s="31" t="str">
        <f t="shared" si="59"/>
        <v>No</v>
      </c>
      <c r="CN49" s="45">
        <v>4.1999999999999997E-3</v>
      </c>
      <c r="CO49" s="24">
        <f t="shared" si="60"/>
        <v>2.02020202020202E-2</v>
      </c>
      <c r="CP49" s="25" t="str">
        <f t="shared" si="61"/>
        <v>No</v>
      </c>
      <c r="CQ49" s="42">
        <v>0.43940000000000001</v>
      </c>
      <c r="CR49" s="30">
        <f t="shared" si="62"/>
        <v>0.79878048780487809</v>
      </c>
      <c r="CS49" s="31" t="str">
        <f t="shared" si="63"/>
        <v>Yes</v>
      </c>
      <c r="CT49" s="45">
        <v>0.19209999999999999</v>
      </c>
      <c r="CU49" s="24">
        <f t="shared" si="64"/>
        <v>0.35786140089418772</v>
      </c>
      <c r="CV49" s="25" t="str">
        <f t="shared" si="65"/>
        <v>Yes</v>
      </c>
      <c r="CW49" s="34">
        <f t="shared" si="66"/>
        <v>15.446999999999999</v>
      </c>
      <c r="CX49" s="35">
        <f t="shared" si="67"/>
        <v>0.65761321238484249</v>
      </c>
      <c r="CY49" s="34" t="str">
        <f t="shared" si="68"/>
        <v>No</v>
      </c>
      <c r="CZ49" s="42">
        <v>2.5</v>
      </c>
      <c r="DA49" s="30">
        <f t="shared" si="69"/>
        <v>1</v>
      </c>
      <c r="DB49" s="31" t="str">
        <f t="shared" si="70"/>
        <v>Yes</v>
      </c>
      <c r="DC49" s="45">
        <v>2.5</v>
      </c>
      <c r="DD49" s="24">
        <f t="shared" si="71"/>
        <v>1</v>
      </c>
      <c r="DE49" s="25" t="str">
        <f t="shared" si="72"/>
        <v>Yes</v>
      </c>
      <c r="DF49" s="42">
        <v>2.5</v>
      </c>
      <c r="DG49" s="30">
        <f t="shared" si="73"/>
        <v>1</v>
      </c>
      <c r="DH49" s="31" t="str">
        <f t="shared" si="74"/>
        <v>Yes</v>
      </c>
      <c r="DI49" s="45">
        <v>2.5</v>
      </c>
      <c r="DJ49" s="24">
        <f t="shared" si="75"/>
        <v>1</v>
      </c>
      <c r="DK49" s="25" t="str">
        <f t="shared" si="76"/>
        <v>Yes</v>
      </c>
      <c r="DL49" s="42">
        <v>2.0999999999999999E-3</v>
      </c>
      <c r="DM49" s="30">
        <f t="shared" si="77"/>
        <v>2.3595505617977526E-2</v>
      </c>
      <c r="DN49" s="31" t="str">
        <f t="shared" si="78"/>
        <v>No</v>
      </c>
      <c r="DO49" s="45">
        <v>2.5</v>
      </c>
      <c r="DP49" s="24">
        <f t="shared" si="79"/>
        <v>1</v>
      </c>
      <c r="DQ49" s="25" t="str">
        <f t="shared" si="80"/>
        <v>Yes</v>
      </c>
      <c r="DR49" s="42">
        <v>0.92589999999999995</v>
      </c>
      <c r="DS49" s="30">
        <f t="shared" si="81"/>
        <v>0.56915416769117277</v>
      </c>
      <c r="DT49" s="31" t="str">
        <f t="shared" si="82"/>
        <v>Yes</v>
      </c>
      <c r="DU49" s="45">
        <v>1.0145999999999999</v>
      </c>
      <c r="DV49" s="24">
        <f t="shared" si="83"/>
        <v>0.7385892116182573</v>
      </c>
      <c r="DW49" s="25" t="str">
        <f t="shared" si="84"/>
        <v>No</v>
      </c>
      <c r="DX49" s="42">
        <v>0.1177</v>
      </c>
      <c r="DY49" s="30">
        <f t="shared" si="85"/>
        <v>0.28855111546947781</v>
      </c>
      <c r="DZ49" s="31" t="str">
        <f t="shared" si="86"/>
        <v>No</v>
      </c>
      <c r="EA49" s="45">
        <v>1.2422</v>
      </c>
      <c r="EB49" s="24">
        <f t="shared" si="87"/>
        <v>0.62712035541195477</v>
      </c>
      <c r="EC49" s="25" t="str">
        <f t="shared" si="88"/>
        <v>No</v>
      </c>
      <c r="ED49" s="37">
        <f t="shared" si="89"/>
        <v>39.506249999999994</v>
      </c>
      <c r="EE49" s="38">
        <f t="shared" si="90"/>
        <v>0.95083066679595307</v>
      </c>
      <c r="EF49" s="37" t="str">
        <f t="shared" si="91"/>
        <v>No</v>
      </c>
    </row>
    <row r="50" spans="1:136" s="7" customFormat="1" ht="12" x14ac:dyDescent="0.2">
      <c r="A50" s="18">
        <v>48</v>
      </c>
      <c r="B50" s="19" t="s">
        <v>55</v>
      </c>
      <c r="C50" s="19" t="s">
        <v>101</v>
      </c>
      <c r="D50" s="18">
        <v>3</v>
      </c>
      <c r="E50" s="22">
        <v>1.6000000000000001E-3</v>
      </c>
      <c r="F50" s="21">
        <f t="shared" si="0"/>
        <v>7.1428571428571426E-3</v>
      </c>
      <c r="G50" s="22" t="str">
        <f t="shared" si="1"/>
        <v>No</v>
      </c>
      <c r="H50" s="39">
        <v>3.3999999999999998E-3</v>
      </c>
      <c r="I50" s="24">
        <f t="shared" si="2"/>
        <v>2.7176085045160256E-3</v>
      </c>
      <c r="J50" s="25" t="str">
        <f t="shared" si="3"/>
        <v>No</v>
      </c>
      <c r="K50" s="40">
        <v>3.7400000000000003E-2</v>
      </c>
      <c r="L50" s="21">
        <f t="shared" si="4"/>
        <v>3.0132130196583951E-2</v>
      </c>
      <c r="M50" s="22" t="str">
        <f t="shared" si="5"/>
        <v>No</v>
      </c>
      <c r="N50" s="41">
        <v>0.1585</v>
      </c>
      <c r="O50" s="24">
        <f t="shared" si="6"/>
        <v>0.45143833665622329</v>
      </c>
      <c r="P50" s="25" t="str">
        <f t="shared" si="7"/>
        <v>No</v>
      </c>
      <c r="Q50" s="22">
        <v>1.72E-2</v>
      </c>
      <c r="R50" s="21">
        <f t="shared" si="8"/>
        <v>6.6978193146417453E-2</v>
      </c>
      <c r="S50" s="22" t="str">
        <f t="shared" si="9"/>
        <v>No</v>
      </c>
      <c r="T50" s="41">
        <v>1.9932000000000001</v>
      </c>
      <c r="U50" s="24">
        <f t="shared" si="10"/>
        <v>1</v>
      </c>
      <c r="V50" s="25" t="str">
        <f t="shared" si="11"/>
        <v>Yes</v>
      </c>
      <c r="W50" s="22">
        <v>2.2296</v>
      </c>
      <c r="X50" s="21">
        <f t="shared" si="12"/>
        <v>0.87221504681950268</v>
      </c>
      <c r="Y50" s="22" t="str">
        <f t="shared" si="13"/>
        <v>No</v>
      </c>
      <c r="Z50" s="41">
        <v>0.10100000000000001</v>
      </c>
      <c r="AA50" s="24">
        <f t="shared" si="14"/>
        <v>8.4201750729470615E-2</v>
      </c>
      <c r="AB50" s="25" t="str">
        <f t="shared" si="15"/>
        <v>No</v>
      </c>
      <c r="AC50" s="22">
        <v>2.8999999999999998E-3</v>
      </c>
      <c r="AD50" s="21">
        <f t="shared" si="16"/>
        <v>7.4074074074074068E-3</v>
      </c>
      <c r="AE50" s="22" t="str">
        <f t="shared" si="17"/>
        <v>No</v>
      </c>
      <c r="AF50" s="41">
        <v>1.77E-2</v>
      </c>
      <c r="AG50" s="24">
        <f t="shared" si="18"/>
        <v>0.1374223602484472</v>
      </c>
      <c r="AH50" s="25" t="str">
        <f t="shared" si="19"/>
        <v>No</v>
      </c>
      <c r="AI50" s="28">
        <f t="shared" si="20"/>
        <v>11.406250000000002</v>
      </c>
      <c r="AJ50" s="29">
        <f t="shared" si="21"/>
        <v>0.59893681129476595</v>
      </c>
      <c r="AK50" s="28" t="str">
        <f t="shared" si="22"/>
        <v>No</v>
      </c>
      <c r="AL50" s="22">
        <v>2.25</v>
      </c>
      <c r="AM50" s="30">
        <f t="shared" si="23"/>
        <v>0.86482746692034951</v>
      </c>
      <c r="AN50" s="31" t="str">
        <f t="shared" si="24"/>
        <v>Yes</v>
      </c>
      <c r="AO50" s="41">
        <v>2.5</v>
      </c>
      <c r="AP50" s="24">
        <f t="shared" si="25"/>
        <v>1</v>
      </c>
      <c r="AQ50" s="25" t="str">
        <f t="shared" si="26"/>
        <v>Yes</v>
      </c>
      <c r="AR50" s="22">
        <v>2.0360999999999998</v>
      </c>
      <c r="AS50" s="30">
        <f t="shared" si="27"/>
        <v>0.81470070422535201</v>
      </c>
      <c r="AT50" s="31" t="str">
        <f t="shared" si="28"/>
        <v>No</v>
      </c>
      <c r="AU50" s="41">
        <v>0.27150000000000002</v>
      </c>
      <c r="AV50" s="24">
        <f t="shared" si="29"/>
        <v>0.10166840458811265</v>
      </c>
      <c r="AW50" s="25" t="str">
        <f t="shared" si="30"/>
        <v>No</v>
      </c>
      <c r="AX50" s="22">
        <v>7.46E-2</v>
      </c>
      <c r="AY50" s="30">
        <f t="shared" si="31"/>
        <v>0.12516778523489933</v>
      </c>
      <c r="AZ50" s="31" t="str">
        <f t="shared" si="32"/>
        <v>No</v>
      </c>
      <c r="BA50" s="41">
        <v>0.13700000000000001</v>
      </c>
      <c r="BB50" s="24">
        <f t="shared" si="33"/>
        <v>0.20884146341463417</v>
      </c>
      <c r="BC50" s="25" t="str">
        <f t="shared" si="34"/>
        <v>No</v>
      </c>
      <c r="BD50" s="22">
        <v>0.13700000000000001</v>
      </c>
      <c r="BE50" s="30">
        <f t="shared" si="35"/>
        <v>0.20884146341463417</v>
      </c>
      <c r="BF50" s="31" t="str">
        <f t="shared" si="36"/>
        <v>No</v>
      </c>
      <c r="BG50" s="41">
        <v>2.33</v>
      </c>
      <c r="BH50" s="24">
        <f t="shared" si="37"/>
        <v>0.94009829430471226</v>
      </c>
      <c r="BI50" s="25" t="str">
        <f t="shared" si="38"/>
        <v>Yes</v>
      </c>
      <c r="BJ50" s="22">
        <v>0.20250000000000001</v>
      </c>
      <c r="BK50" s="30">
        <f t="shared" si="39"/>
        <v>8.1000000000000003E-2</v>
      </c>
      <c r="BL50" s="31" t="str">
        <f t="shared" si="40"/>
        <v>No</v>
      </c>
      <c r="BM50" s="41">
        <v>0.23350000000000001</v>
      </c>
      <c r="BN50" s="24">
        <f t="shared" si="41"/>
        <v>0.2074688796680498</v>
      </c>
      <c r="BO50" s="25" t="str">
        <f t="shared" si="42"/>
        <v>No</v>
      </c>
      <c r="BP50" s="32">
        <f t="shared" si="43"/>
        <v>25.430499999999999</v>
      </c>
      <c r="BQ50" s="33">
        <f t="shared" si="44"/>
        <v>0.62040610162642673</v>
      </c>
      <c r="BR50" s="32" t="str">
        <f t="shared" si="45"/>
        <v>No</v>
      </c>
      <c r="BS50" s="22">
        <v>3.8E-3</v>
      </c>
      <c r="BT50" s="30">
        <f t="shared" si="46"/>
        <v>6.032703603746626E-3</v>
      </c>
      <c r="BU50" s="31" t="str">
        <f t="shared" si="47"/>
        <v>No</v>
      </c>
      <c r="BV50" s="41">
        <v>2.3534000000000002</v>
      </c>
      <c r="BW50" s="24">
        <f t="shared" si="48"/>
        <v>0.80057757099310145</v>
      </c>
      <c r="BX50" s="25" t="str">
        <f t="shared" si="49"/>
        <v>No</v>
      </c>
      <c r="BY50" s="22">
        <v>2.5</v>
      </c>
      <c r="BZ50" s="30">
        <f t="shared" si="50"/>
        <v>1</v>
      </c>
      <c r="CA50" s="31" t="str">
        <f t="shared" si="51"/>
        <v>Yes</v>
      </c>
      <c r="CB50" s="41">
        <v>3.1099999999999999E-2</v>
      </c>
      <c r="CC50" s="24">
        <f t="shared" si="52"/>
        <v>6.1559778305621538E-2</v>
      </c>
      <c r="CD50" s="25" t="str">
        <f t="shared" si="53"/>
        <v>No</v>
      </c>
      <c r="CE50" s="22">
        <v>7.0800000000000002E-2</v>
      </c>
      <c r="CF50" s="30">
        <f t="shared" si="54"/>
        <v>3.4501174962614831E-2</v>
      </c>
      <c r="CG50" s="31" t="str">
        <f t="shared" si="55"/>
        <v>No</v>
      </c>
      <c r="CH50" s="41">
        <v>0.1169</v>
      </c>
      <c r="CI50" s="24">
        <f t="shared" si="56"/>
        <v>0.21634712411705348</v>
      </c>
      <c r="CJ50" s="25" t="str">
        <f t="shared" si="57"/>
        <v>No</v>
      </c>
      <c r="CK50" s="22">
        <v>0.35639999999999999</v>
      </c>
      <c r="CL50" s="30">
        <f t="shared" si="58"/>
        <v>0.2512513218188227</v>
      </c>
      <c r="CM50" s="31" t="str">
        <f t="shared" si="59"/>
        <v>No</v>
      </c>
      <c r="CN50" s="41">
        <v>0</v>
      </c>
      <c r="CO50" s="24">
        <f t="shared" si="60"/>
        <v>0</v>
      </c>
      <c r="CP50" s="25" t="str">
        <f t="shared" si="61"/>
        <v>No</v>
      </c>
      <c r="CQ50" s="22">
        <v>0.3569</v>
      </c>
      <c r="CR50" s="30">
        <f t="shared" si="62"/>
        <v>0.62531539108494527</v>
      </c>
      <c r="CS50" s="31" t="str">
        <f t="shared" si="63"/>
        <v>No</v>
      </c>
      <c r="CT50" s="41">
        <v>4.9700000000000001E-2</v>
      </c>
      <c r="CU50" s="24">
        <f t="shared" si="64"/>
        <v>9.2585692995529059E-2</v>
      </c>
      <c r="CV50" s="25" t="str">
        <f t="shared" si="65"/>
        <v>No</v>
      </c>
      <c r="CW50" s="34">
        <f t="shared" si="66"/>
        <v>14.5975</v>
      </c>
      <c r="CX50" s="35">
        <f t="shared" si="67"/>
        <v>0.59752798260039264</v>
      </c>
      <c r="CY50" s="34" t="str">
        <f t="shared" si="68"/>
        <v>No</v>
      </c>
      <c r="CZ50" s="22">
        <v>2.5</v>
      </c>
      <c r="DA50" s="30">
        <f t="shared" si="69"/>
        <v>1</v>
      </c>
      <c r="DB50" s="31" t="str">
        <f t="shared" si="70"/>
        <v>Yes</v>
      </c>
      <c r="DC50" s="41">
        <v>2.5</v>
      </c>
      <c r="DD50" s="24">
        <f t="shared" si="71"/>
        <v>1</v>
      </c>
      <c r="DE50" s="25" t="str">
        <f t="shared" si="72"/>
        <v>Yes</v>
      </c>
      <c r="DF50" s="22">
        <v>2.5</v>
      </c>
      <c r="DG50" s="30">
        <f t="shared" si="73"/>
        <v>1</v>
      </c>
      <c r="DH50" s="31" t="str">
        <f t="shared" si="74"/>
        <v>Yes</v>
      </c>
      <c r="DI50" s="41">
        <v>2.5</v>
      </c>
      <c r="DJ50" s="24">
        <f t="shared" si="75"/>
        <v>1</v>
      </c>
      <c r="DK50" s="25" t="str">
        <f t="shared" si="76"/>
        <v>Yes</v>
      </c>
      <c r="DL50" s="22">
        <v>0</v>
      </c>
      <c r="DM50" s="30">
        <f t="shared" si="77"/>
        <v>0</v>
      </c>
      <c r="DN50" s="31" t="str">
        <f t="shared" si="78"/>
        <v>No</v>
      </c>
      <c r="DO50" s="41">
        <v>2.5</v>
      </c>
      <c r="DP50" s="24">
        <f t="shared" si="79"/>
        <v>1</v>
      </c>
      <c r="DQ50" s="25" t="str">
        <f t="shared" si="80"/>
        <v>Yes</v>
      </c>
      <c r="DR50" s="22">
        <v>0.877</v>
      </c>
      <c r="DS50" s="30">
        <f t="shared" si="81"/>
        <v>0.53909515613474301</v>
      </c>
      <c r="DT50" s="31" t="str">
        <f t="shared" si="82"/>
        <v>No</v>
      </c>
      <c r="DU50" s="41">
        <v>0.97240000000000004</v>
      </c>
      <c r="DV50" s="24">
        <f t="shared" si="83"/>
        <v>0.70786925820776014</v>
      </c>
      <c r="DW50" s="25" t="str">
        <f t="shared" si="84"/>
        <v>No</v>
      </c>
      <c r="DX50" s="22">
        <v>7.22E-2</v>
      </c>
      <c r="DY50" s="30">
        <f t="shared" si="85"/>
        <v>0.17700416768815888</v>
      </c>
      <c r="DZ50" s="31" t="str">
        <f t="shared" si="86"/>
        <v>No</v>
      </c>
      <c r="EA50" s="41">
        <v>1.5762</v>
      </c>
      <c r="EB50" s="24">
        <f t="shared" si="87"/>
        <v>0.79573909531502429</v>
      </c>
      <c r="EC50" s="25" t="str">
        <f t="shared" si="88"/>
        <v>No</v>
      </c>
      <c r="ED50" s="37">
        <f t="shared" si="89"/>
        <v>39.994500000000002</v>
      </c>
      <c r="EE50" s="38">
        <f t="shared" si="90"/>
        <v>0.96661171983580585</v>
      </c>
      <c r="EF50" s="37" t="str">
        <f t="shared" si="91"/>
        <v>No</v>
      </c>
    </row>
    <row r="51" spans="1:136" s="7" customFormat="1" ht="12" x14ac:dyDescent="0.2">
      <c r="A51" s="18">
        <v>49</v>
      </c>
      <c r="B51" s="19" t="s">
        <v>53</v>
      </c>
      <c r="C51" s="19" t="s">
        <v>102</v>
      </c>
      <c r="D51" s="18">
        <v>3</v>
      </c>
      <c r="E51" s="42">
        <v>4.2700000000000002E-2</v>
      </c>
      <c r="F51" s="21">
        <f t="shared" si="0"/>
        <v>0.19062500000000002</v>
      </c>
      <c r="G51" s="22" t="str">
        <f t="shared" si="1"/>
        <v>Yes</v>
      </c>
      <c r="H51" s="43">
        <v>0</v>
      </c>
      <c r="I51" s="24">
        <f t="shared" si="2"/>
        <v>0</v>
      </c>
      <c r="J51" s="25" t="str">
        <f t="shared" si="3"/>
        <v>No</v>
      </c>
      <c r="K51" s="44">
        <v>0.13750000000000001</v>
      </c>
      <c r="L51" s="21">
        <f t="shared" si="4"/>
        <v>0.11077989042861747</v>
      </c>
      <c r="M51" s="22" t="str">
        <f t="shared" si="5"/>
        <v>No</v>
      </c>
      <c r="N51" s="45">
        <v>0.112</v>
      </c>
      <c r="O51" s="24">
        <f t="shared" si="6"/>
        <v>0.31899743662774138</v>
      </c>
      <c r="P51" s="25" t="str">
        <f t="shared" si="7"/>
        <v>No</v>
      </c>
      <c r="Q51" s="42">
        <v>5.3400000000000003E-2</v>
      </c>
      <c r="R51" s="21">
        <f t="shared" si="8"/>
        <v>0.20794392523364488</v>
      </c>
      <c r="S51" s="22" t="str">
        <f t="shared" si="9"/>
        <v>No</v>
      </c>
      <c r="T51" s="45">
        <v>1.7567999999999999</v>
      </c>
      <c r="U51" s="24">
        <f t="shared" si="10"/>
        <v>0.88139674894641773</v>
      </c>
      <c r="V51" s="25" t="str">
        <f t="shared" si="11"/>
        <v>Yes</v>
      </c>
      <c r="W51" s="42">
        <v>1.954</v>
      </c>
      <c r="X51" s="21">
        <f t="shared" si="12"/>
        <v>0.64974168550209865</v>
      </c>
      <c r="Y51" s="22" t="str">
        <f t="shared" si="13"/>
        <v>No</v>
      </c>
      <c r="Z51" s="45">
        <v>5.0500000000000003E-2</v>
      </c>
      <c r="AA51" s="24">
        <f t="shared" si="14"/>
        <v>4.2100875364735307E-2</v>
      </c>
      <c r="AB51" s="25" t="str">
        <f t="shared" si="15"/>
        <v>No</v>
      </c>
      <c r="AC51" s="42">
        <v>2.3E-2</v>
      </c>
      <c r="AD51" s="21">
        <f t="shared" si="16"/>
        <v>5.8748403575989781E-2</v>
      </c>
      <c r="AE51" s="22" t="str">
        <f t="shared" si="17"/>
        <v>Yes</v>
      </c>
      <c r="AF51" s="45">
        <v>0</v>
      </c>
      <c r="AG51" s="24">
        <f t="shared" si="18"/>
        <v>0</v>
      </c>
      <c r="AH51" s="25" t="str">
        <f t="shared" si="19"/>
        <v>No</v>
      </c>
      <c r="AI51" s="28">
        <f t="shared" si="20"/>
        <v>10.324749999999998</v>
      </c>
      <c r="AJ51" s="29">
        <f t="shared" si="21"/>
        <v>0.50583247245179042</v>
      </c>
      <c r="AK51" s="28" t="str">
        <f t="shared" si="22"/>
        <v>No</v>
      </c>
      <c r="AL51" s="42">
        <v>2.2812999999999999</v>
      </c>
      <c r="AM51" s="30">
        <f t="shared" si="23"/>
        <v>0.89189656663495631</v>
      </c>
      <c r="AN51" s="31" t="str">
        <f t="shared" si="24"/>
        <v>Yes</v>
      </c>
      <c r="AO51" s="45">
        <v>1.25</v>
      </c>
      <c r="AP51" s="24">
        <f t="shared" si="25"/>
        <v>0.5</v>
      </c>
      <c r="AQ51" s="25" t="str">
        <f t="shared" si="26"/>
        <v>Yes</v>
      </c>
      <c r="AR51" s="42">
        <v>2.4992000000000001</v>
      </c>
      <c r="AS51" s="30">
        <f t="shared" si="27"/>
        <v>1</v>
      </c>
      <c r="AT51" s="31" t="str">
        <f t="shared" si="28"/>
        <v>Yes</v>
      </c>
      <c r="AU51" s="45">
        <v>1.0896999999999999</v>
      </c>
      <c r="AV51" s="24">
        <f t="shared" si="29"/>
        <v>0.9548488008342022</v>
      </c>
      <c r="AW51" s="25" t="str">
        <f t="shared" si="30"/>
        <v>Yes</v>
      </c>
      <c r="AX51" s="42">
        <v>7.9299999999999995E-2</v>
      </c>
      <c r="AY51" s="30">
        <f t="shared" si="31"/>
        <v>0.13305369127516778</v>
      </c>
      <c r="AZ51" s="31" t="str">
        <f t="shared" si="32"/>
        <v>No</v>
      </c>
      <c r="BA51" s="45">
        <v>0.30109999999999998</v>
      </c>
      <c r="BB51" s="24">
        <f t="shared" si="33"/>
        <v>0.45899390243902433</v>
      </c>
      <c r="BC51" s="25" t="str">
        <f t="shared" si="34"/>
        <v>No</v>
      </c>
      <c r="BD51" s="42">
        <v>0.30109999999999998</v>
      </c>
      <c r="BE51" s="30">
        <f t="shared" si="35"/>
        <v>0.45899390243902433</v>
      </c>
      <c r="BF51" s="31" t="str">
        <f t="shared" si="36"/>
        <v>No</v>
      </c>
      <c r="BG51" s="45">
        <v>1.4392</v>
      </c>
      <c r="BH51" s="24">
        <f t="shared" si="37"/>
        <v>0.42503613761202658</v>
      </c>
      <c r="BI51" s="25" t="str">
        <f t="shared" si="38"/>
        <v>No</v>
      </c>
      <c r="BJ51" s="42">
        <v>0.15559999999999999</v>
      </c>
      <c r="BK51" s="30">
        <f t="shared" si="39"/>
        <v>6.2239999999999997E-2</v>
      </c>
      <c r="BL51" s="31" t="str">
        <f t="shared" si="40"/>
        <v>No</v>
      </c>
      <c r="BM51" s="45">
        <v>0.38619999999999999</v>
      </c>
      <c r="BN51" s="24">
        <f t="shared" si="41"/>
        <v>0.3482710926694329</v>
      </c>
      <c r="BO51" s="25" t="str">
        <f t="shared" si="42"/>
        <v>No</v>
      </c>
      <c r="BP51" s="32">
        <f t="shared" si="43"/>
        <v>24.456749999999996</v>
      </c>
      <c r="BQ51" s="33">
        <f t="shared" si="44"/>
        <v>0.54171128396807722</v>
      </c>
      <c r="BR51" s="32" t="str">
        <f t="shared" si="45"/>
        <v>No</v>
      </c>
      <c r="BS51" s="42">
        <v>1.8E-3</v>
      </c>
      <c r="BT51" s="30">
        <f t="shared" si="46"/>
        <v>2.857596443879981E-3</v>
      </c>
      <c r="BU51" s="31" t="str">
        <f t="shared" si="47"/>
        <v>No</v>
      </c>
      <c r="BV51" s="45">
        <v>2.3725999999999998</v>
      </c>
      <c r="BW51" s="24">
        <f t="shared" si="48"/>
        <v>0.83138135729183349</v>
      </c>
      <c r="BX51" s="25" t="str">
        <f t="shared" si="49"/>
        <v>No</v>
      </c>
      <c r="BY51" s="42">
        <v>2.5</v>
      </c>
      <c r="BZ51" s="30">
        <f t="shared" si="50"/>
        <v>1</v>
      </c>
      <c r="CA51" s="31" t="str">
        <f t="shared" si="51"/>
        <v>Yes</v>
      </c>
      <c r="CB51" s="45">
        <v>2.01E-2</v>
      </c>
      <c r="CC51" s="24">
        <f t="shared" si="52"/>
        <v>3.9786223277909739E-2</v>
      </c>
      <c r="CD51" s="25" t="str">
        <f t="shared" si="53"/>
        <v>No</v>
      </c>
      <c r="CE51" s="42">
        <v>0.1232</v>
      </c>
      <c r="CF51" s="30">
        <f t="shared" si="54"/>
        <v>6.2486648152104252E-2</v>
      </c>
      <c r="CG51" s="31" t="str">
        <f t="shared" si="55"/>
        <v>No</v>
      </c>
      <c r="CH51" s="45">
        <v>5.3400000000000003E-2</v>
      </c>
      <c r="CI51" s="24">
        <f t="shared" si="56"/>
        <v>8.8193743693239166E-2</v>
      </c>
      <c r="CJ51" s="25" t="str">
        <f t="shared" si="57"/>
        <v>No</v>
      </c>
      <c r="CK51" s="42">
        <v>0.22500000000000001</v>
      </c>
      <c r="CL51" s="30">
        <f t="shared" si="58"/>
        <v>0.15861825872400423</v>
      </c>
      <c r="CM51" s="31" t="str">
        <f t="shared" si="59"/>
        <v>No</v>
      </c>
      <c r="CN51" s="45">
        <v>0</v>
      </c>
      <c r="CO51" s="24">
        <f t="shared" si="60"/>
        <v>0</v>
      </c>
      <c r="CP51" s="25" t="str">
        <f t="shared" si="61"/>
        <v>No</v>
      </c>
      <c r="CQ51" s="42">
        <v>0.3569</v>
      </c>
      <c r="CR51" s="30">
        <f t="shared" si="62"/>
        <v>0.62531539108494527</v>
      </c>
      <c r="CS51" s="31" t="str">
        <f t="shared" si="63"/>
        <v>No</v>
      </c>
      <c r="CT51" s="45">
        <v>2.6599999999999999E-2</v>
      </c>
      <c r="CU51" s="24">
        <f t="shared" si="64"/>
        <v>4.9552906110283151E-2</v>
      </c>
      <c r="CV51" s="25" t="str">
        <f t="shared" si="65"/>
        <v>No</v>
      </c>
      <c r="CW51" s="34">
        <f t="shared" si="66"/>
        <v>14.199</v>
      </c>
      <c r="CX51" s="35">
        <f t="shared" si="67"/>
        <v>0.56934203313705734</v>
      </c>
      <c r="CY51" s="34" t="str">
        <f t="shared" si="68"/>
        <v>No</v>
      </c>
      <c r="CZ51" s="42">
        <v>2.5</v>
      </c>
      <c r="DA51" s="30">
        <f t="shared" si="69"/>
        <v>1</v>
      </c>
      <c r="DB51" s="31" t="str">
        <f t="shared" si="70"/>
        <v>Yes</v>
      </c>
      <c r="DC51" s="45">
        <v>2.5</v>
      </c>
      <c r="DD51" s="24">
        <f t="shared" si="71"/>
        <v>1</v>
      </c>
      <c r="DE51" s="25" t="str">
        <f t="shared" si="72"/>
        <v>Yes</v>
      </c>
      <c r="DF51" s="42">
        <v>2.5</v>
      </c>
      <c r="DG51" s="30">
        <f t="shared" si="73"/>
        <v>1</v>
      </c>
      <c r="DH51" s="31" t="str">
        <f t="shared" si="74"/>
        <v>Yes</v>
      </c>
      <c r="DI51" s="45">
        <v>2.5</v>
      </c>
      <c r="DJ51" s="24">
        <f t="shared" si="75"/>
        <v>1</v>
      </c>
      <c r="DK51" s="25" t="str">
        <f t="shared" si="76"/>
        <v>Yes</v>
      </c>
      <c r="DL51" s="42">
        <v>2E-3</v>
      </c>
      <c r="DM51" s="30">
        <f t="shared" si="77"/>
        <v>2.2471910112359553E-2</v>
      </c>
      <c r="DN51" s="31" t="str">
        <f t="shared" si="78"/>
        <v>No</v>
      </c>
      <c r="DO51" s="45">
        <v>2.5</v>
      </c>
      <c r="DP51" s="24">
        <f t="shared" si="79"/>
        <v>1</v>
      </c>
      <c r="DQ51" s="25" t="str">
        <f t="shared" si="80"/>
        <v>Yes</v>
      </c>
      <c r="DR51" s="42">
        <v>0.85580000000000001</v>
      </c>
      <c r="DS51" s="30">
        <f t="shared" si="81"/>
        <v>0.52606343742316208</v>
      </c>
      <c r="DT51" s="31" t="str">
        <f t="shared" si="82"/>
        <v>No</v>
      </c>
      <c r="DU51" s="45">
        <v>0.97219999999999995</v>
      </c>
      <c r="DV51" s="24">
        <f t="shared" si="83"/>
        <v>0.70772366601150183</v>
      </c>
      <c r="DW51" s="25" t="str">
        <f t="shared" si="84"/>
        <v>No</v>
      </c>
      <c r="DX51" s="42">
        <v>0.1086</v>
      </c>
      <c r="DY51" s="30">
        <f t="shared" si="85"/>
        <v>0.26624172591321404</v>
      </c>
      <c r="DZ51" s="31" t="str">
        <f t="shared" si="86"/>
        <v>No</v>
      </c>
      <c r="EA51" s="45">
        <v>0.5554</v>
      </c>
      <c r="EB51" s="24">
        <f t="shared" si="87"/>
        <v>0.28039176090468498</v>
      </c>
      <c r="EC51" s="25" t="str">
        <f t="shared" si="88"/>
        <v>No</v>
      </c>
      <c r="ED51" s="37">
        <f t="shared" si="89"/>
        <v>37.485000000000007</v>
      </c>
      <c r="EE51" s="38">
        <f t="shared" si="90"/>
        <v>0.8855005009858109</v>
      </c>
      <c r="EF51" s="37" t="str">
        <f t="shared" si="91"/>
        <v>No</v>
      </c>
    </row>
    <row r="52" spans="1:136" s="7" customFormat="1" ht="12" x14ac:dyDescent="0.2">
      <c r="A52" s="18">
        <v>50</v>
      </c>
      <c r="B52" s="19" t="s">
        <v>61</v>
      </c>
      <c r="C52" s="19" t="s">
        <v>103</v>
      </c>
      <c r="D52" s="18">
        <v>3</v>
      </c>
      <c r="E52" s="42">
        <v>7.6E-3</v>
      </c>
      <c r="F52" s="21">
        <f t="shared" si="0"/>
        <v>3.3928571428571426E-2</v>
      </c>
      <c r="G52" s="22" t="str">
        <f t="shared" si="1"/>
        <v>No</v>
      </c>
      <c r="H52" s="43">
        <v>1.2500000000000001E-2</v>
      </c>
      <c r="I52" s="24">
        <f t="shared" si="2"/>
        <v>9.9912077371912718E-3</v>
      </c>
      <c r="J52" s="25" t="str">
        <f t="shared" si="3"/>
        <v>No</v>
      </c>
      <c r="K52" s="44">
        <v>5.9499999999999997E-2</v>
      </c>
      <c r="L52" s="21">
        <f t="shared" si="4"/>
        <v>4.7937479858201737E-2</v>
      </c>
      <c r="M52" s="22" t="str">
        <f t="shared" si="5"/>
        <v>No</v>
      </c>
      <c r="N52" s="45">
        <v>4.6300000000000001E-2</v>
      </c>
      <c r="O52" s="24">
        <f t="shared" si="6"/>
        <v>0.13187126174878952</v>
      </c>
      <c r="P52" s="25" t="str">
        <f t="shared" si="7"/>
        <v>No</v>
      </c>
      <c r="Q52" s="42">
        <v>1.7399999999999999E-2</v>
      </c>
      <c r="R52" s="21">
        <f t="shared" si="8"/>
        <v>6.77570093457944E-2</v>
      </c>
      <c r="S52" s="22" t="str">
        <f t="shared" si="9"/>
        <v>No</v>
      </c>
      <c r="T52" s="45">
        <v>1.6554</v>
      </c>
      <c r="U52" s="24">
        <f t="shared" si="10"/>
        <v>0.83052378085490663</v>
      </c>
      <c r="V52" s="25" t="str">
        <f t="shared" si="11"/>
        <v>Yes</v>
      </c>
      <c r="W52" s="42">
        <v>2.3879000000000001</v>
      </c>
      <c r="X52" s="21">
        <f t="shared" si="12"/>
        <v>1</v>
      </c>
      <c r="Y52" s="22" t="str">
        <f t="shared" si="13"/>
        <v>Yes</v>
      </c>
      <c r="Z52" s="45">
        <v>5.0500000000000003E-2</v>
      </c>
      <c r="AA52" s="24">
        <f t="shared" si="14"/>
        <v>4.2100875364735307E-2</v>
      </c>
      <c r="AB52" s="25" t="str">
        <f t="shared" si="15"/>
        <v>No</v>
      </c>
      <c r="AC52" s="42">
        <v>1.32E-2</v>
      </c>
      <c r="AD52" s="21">
        <f t="shared" si="16"/>
        <v>3.3716475095785438E-2</v>
      </c>
      <c r="AE52" s="22" t="str">
        <f t="shared" si="17"/>
        <v>No</v>
      </c>
      <c r="AF52" s="45">
        <v>3.8999999999999998E-3</v>
      </c>
      <c r="AG52" s="24">
        <f t="shared" si="18"/>
        <v>3.027950310559006E-2</v>
      </c>
      <c r="AH52" s="25" t="str">
        <f t="shared" si="19"/>
        <v>No</v>
      </c>
      <c r="AI52" s="28">
        <f t="shared" si="20"/>
        <v>10.6355</v>
      </c>
      <c r="AJ52" s="29">
        <f t="shared" si="21"/>
        <v>0.53258436639118456</v>
      </c>
      <c r="AK52" s="28" t="str">
        <f t="shared" si="22"/>
        <v>No</v>
      </c>
      <c r="AL52" s="42">
        <v>2.3125</v>
      </c>
      <c r="AM52" s="30">
        <f t="shared" si="23"/>
        <v>0.91887918360287135</v>
      </c>
      <c r="AN52" s="31" t="str">
        <f t="shared" si="24"/>
        <v>Yes</v>
      </c>
      <c r="AO52" s="45">
        <v>1.875</v>
      </c>
      <c r="AP52" s="24">
        <f t="shared" si="25"/>
        <v>0.75</v>
      </c>
      <c r="AQ52" s="25" t="str">
        <f t="shared" si="26"/>
        <v>Yes</v>
      </c>
      <c r="AR52" s="42">
        <v>2.3649</v>
      </c>
      <c r="AS52" s="30">
        <f t="shared" si="27"/>
        <v>0.94626280409731112</v>
      </c>
      <c r="AT52" s="31" t="str">
        <f t="shared" si="28"/>
        <v>No</v>
      </c>
      <c r="AU52" s="45">
        <v>0.45660000000000001</v>
      </c>
      <c r="AV52" s="24">
        <f t="shared" si="29"/>
        <v>0.29468196037539102</v>
      </c>
      <c r="AW52" s="25" t="str">
        <f t="shared" si="30"/>
        <v>No</v>
      </c>
      <c r="AX52" s="42">
        <v>2.6800000000000001E-2</v>
      </c>
      <c r="AY52" s="30">
        <f t="shared" si="31"/>
        <v>4.4966442953020137E-2</v>
      </c>
      <c r="AZ52" s="31" t="str">
        <f t="shared" si="32"/>
        <v>No</v>
      </c>
      <c r="BA52" s="45">
        <v>0.1459</v>
      </c>
      <c r="BB52" s="24">
        <f t="shared" si="33"/>
        <v>0.22240853658536586</v>
      </c>
      <c r="BC52" s="25" t="str">
        <f t="shared" si="34"/>
        <v>No</v>
      </c>
      <c r="BD52" s="42">
        <v>0.1459</v>
      </c>
      <c r="BE52" s="30">
        <f t="shared" si="35"/>
        <v>0.22240853658536586</v>
      </c>
      <c r="BF52" s="31" t="str">
        <f t="shared" si="36"/>
        <v>No</v>
      </c>
      <c r="BG52" s="45">
        <v>2.2970000000000002</v>
      </c>
      <c r="BH52" s="24">
        <f t="shared" si="37"/>
        <v>0.92101763515466895</v>
      </c>
      <c r="BI52" s="25" t="str">
        <f t="shared" si="38"/>
        <v>Yes</v>
      </c>
      <c r="BJ52" s="42">
        <v>0.18110000000000001</v>
      </c>
      <c r="BK52" s="30">
        <f t="shared" si="39"/>
        <v>7.2440000000000004E-2</v>
      </c>
      <c r="BL52" s="31" t="str">
        <f t="shared" si="40"/>
        <v>No</v>
      </c>
      <c r="BM52" s="45">
        <v>0.3095</v>
      </c>
      <c r="BN52" s="24">
        <f t="shared" si="41"/>
        <v>0.27754725680036885</v>
      </c>
      <c r="BO52" s="25" t="str">
        <f t="shared" si="42"/>
        <v>No</v>
      </c>
      <c r="BP52" s="32">
        <f t="shared" si="43"/>
        <v>25.288000000000004</v>
      </c>
      <c r="BQ52" s="33">
        <f t="shared" si="44"/>
        <v>0.60888978684715656</v>
      </c>
      <c r="BR52" s="32" t="str">
        <f t="shared" si="45"/>
        <v>No</v>
      </c>
      <c r="BS52" s="42">
        <v>1.1999999999999999E-3</v>
      </c>
      <c r="BT52" s="30">
        <f t="shared" si="46"/>
        <v>1.905064295919987E-3</v>
      </c>
      <c r="BU52" s="31" t="str">
        <f t="shared" si="47"/>
        <v>No</v>
      </c>
      <c r="BV52" s="45">
        <v>2.3538000000000001</v>
      </c>
      <c r="BW52" s="24">
        <f t="shared" si="48"/>
        <v>0.80121931654099166</v>
      </c>
      <c r="BX52" s="25" t="str">
        <f t="shared" si="49"/>
        <v>No</v>
      </c>
      <c r="BY52" s="42">
        <v>2.5</v>
      </c>
      <c r="BZ52" s="30">
        <f t="shared" si="50"/>
        <v>1</v>
      </c>
      <c r="CA52" s="31" t="str">
        <f t="shared" si="51"/>
        <v>Yes</v>
      </c>
      <c r="CB52" s="45">
        <v>9.64E-2</v>
      </c>
      <c r="CC52" s="24">
        <f t="shared" si="52"/>
        <v>0.19081551860649248</v>
      </c>
      <c r="CD52" s="25" t="str">
        <f t="shared" si="53"/>
        <v>No</v>
      </c>
      <c r="CE52" s="42">
        <v>5.5500000000000001E-2</v>
      </c>
      <c r="CF52" s="30">
        <f t="shared" si="54"/>
        <v>2.6329844050416579E-2</v>
      </c>
      <c r="CG52" s="31" t="str">
        <f t="shared" si="55"/>
        <v>No</v>
      </c>
      <c r="CH52" s="45">
        <v>2.35E-2</v>
      </c>
      <c r="CI52" s="24">
        <f t="shared" si="56"/>
        <v>2.7850655903128154E-2</v>
      </c>
      <c r="CJ52" s="25" t="str">
        <f t="shared" si="57"/>
        <v>No</v>
      </c>
      <c r="CK52" s="42">
        <v>0.39419999999999999</v>
      </c>
      <c r="CL52" s="30">
        <f t="shared" si="58"/>
        <v>0.27789918928445539</v>
      </c>
      <c r="CM52" s="31" t="str">
        <f t="shared" si="59"/>
        <v>No</v>
      </c>
      <c r="CN52" s="45">
        <v>0</v>
      </c>
      <c r="CO52" s="24">
        <f t="shared" si="60"/>
        <v>0</v>
      </c>
      <c r="CP52" s="25" t="str">
        <f t="shared" si="61"/>
        <v>No</v>
      </c>
      <c r="CQ52" s="42">
        <v>0.37990000000000002</v>
      </c>
      <c r="CR52" s="30">
        <f t="shared" si="62"/>
        <v>0.67367535744322959</v>
      </c>
      <c r="CS52" s="31" t="str">
        <f t="shared" si="63"/>
        <v>Yes</v>
      </c>
      <c r="CT52" s="45">
        <v>0</v>
      </c>
      <c r="CU52" s="24">
        <f t="shared" si="64"/>
        <v>0</v>
      </c>
      <c r="CV52" s="25" t="str">
        <f t="shared" si="65"/>
        <v>No</v>
      </c>
      <c r="CW52" s="34">
        <f t="shared" si="66"/>
        <v>14.511249999999999</v>
      </c>
      <c r="CX52" s="35">
        <f t="shared" si="67"/>
        <v>0.59142751047689768</v>
      </c>
      <c r="CY52" s="34" t="str">
        <f t="shared" si="68"/>
        <v>No</v>
      </c>
      <c r="CZ52" s="42">
        <v>2.5</v>
      </c>
      <c r="DA52" s="30">
        <f t="shared" si="69"/>
        <v>1</v>
      </c>
      <c r="DB52" s="31" t="str">
        <f t="shared" si="70"/>
        <v>Yes</v>
      </c>
      <c r="DC52" s="45">
        <v>2.5</v>
      </c>
      <c r="DD52" s="24">
        <f t="shared" si="71"/>
        <v>1</v>
      </c>
      <c r="DE52" s="25" t="str">
        <f t="shared" si="72"/>
        <v>Yes</v>
      </c>
      <c r="DF52" s="42">
        <v>2.5</v>
      </c>
      <c r="DG52" s="30">
        <f t="shared" si="73"/>
        <v>1</v>
      </c>
      <c r="DH52" s="31" t="str">
        <f t="shared" si="74"/>
        <v>Yes</v>
      </c>
      <c r="DI52" s="45">
        <v>2.5</v>
      </c>
      <c r="DJ52" s="24">
        <f t="shared" si="75"/>
        <v>1</v>
      </c>
      <c r="DK52" s="25" t="str">
        <f t="shared" si="76"/>
        <v>Yes</v>
      </c>
      <c r="DL52" s="42">
        <v>2.2000000000000001E-3</v>
      </c>
      <c r="DM52" s="30">
        <f t="shared" si="77"/>
        <v>2.4719101123595509E-2</v>
      </c>
      <c r="DN52" s="31" t="str">
        <f t="shared" si="78"/>
        <v>No</v>
      </c>
      <c r="DO52" s="45">
        <v>2.5</v>
      </c>
      <c r="DP52" s="24">
        <f t="shared" si="79"/>
        <v>1</v>
      </c>
      <c r="DQ52" s="25" t="str">
        <f t="shared" si="80"/>
        <v>Yes</v>
      </c>
      <c r="DR52" s="42">
        <v>0.88180000000000003</v>
      </c>
      <c r="DS52" s="30">
        <f t="shared" si="81"/>
        <v>0.54204573395623312</v>
      </c>
      <c r="DT52" s="31" t="str">
        <f t="shared" si="82"/>
        <v>No</v>
      </c>
      <c r="DU52" s="45">
        <v>1.1448</v>
      </c>
      <c r="DV52" s="24">
        <f t="shared" si="83"/>
        <v>0.833369731382398</v>
      </c>
      <c r="DW52" s="25" t="str">
        <f t="shared" si="84"/>
        <v>Yes</v>
      </c>
      <c r="DX52" s="42">
        <v>4.7300000000000002E-2</v>
      </c>
      <c r="DY52" s="30">
        <f t="shared" si="85"/>
        <v>0.11595979406717334</v>
      </c>
      <c r="DZ52" s="31" t="str">
        <f t="shared" si="86"/>
        <v>No</v>
      </c>
      <c r="EA52" s="45">
        <v>1.5230999999999999</v>
      </c>
      <c r="EB52" s="24">
        <f t="shared" si="87"/>
        <v>0.76893174474959614</v>
      </c>
      <c r="EC52" s="25" t="str">
        <f t="shared" si="88"/>
        <v>No</v>
      </c>
      <c r="ED52" s="37">
        <f t="shared" si="89"/>
        <v>40.248000000000005</v>
      </c>
      <c r="EE52" s="38">
        <f t="shared" si="90"/>
        <v>0.9748052619670966</v>
      </c>
      <c r="EF52" s="37" t="str">
        <f t="shared" si="91"/>
        <v>Yes</v>
      </c>
    </row>
    <row r="53" spans="1:136" s="7" customFormat="1" ht="12" x14ac:dyDescent="0.2">
      <c r="A53" s="18">
        <v>51</v>
      </c>
      <c r="B53" s="19" t="s">
        <v>51</v>
      </c>
      <c r="C53" s="19" t="s">
        <v>104</v>
      </c>
      <c r="D53" s="18">
        <v>3</v>
      </c>
      <c r="E53" s="22">
        <v>3.7000000000000002E-3</v>
      </c>
      <c r="F53" s="21">
        <f t="shared" si="0"/>
        <v>1.6517857142857143E-2</v>
      </c>
      <c r="G53" s="22" t="str">
        <f t="shared" si="1"/>
        <v>No</v>
      </c>
      <c r="H53" s="39">
        <v>2.5999999999999999E-3</v>
      </c>
      <c r="I53" s="24">
        <f t="shared" si="2"/>
        <v>2.0781712093357841E-3</v>
      </c>
      <c r="J53" s="25" t="str">
        <f t="shared" si="3"/>
        <v>No</v>
      </c>
      <c r="K53" s="40">
        <v>0.13370000000000001</v>
      </c>
      <c r="L53" s="21">
        <f t="shared" si="4"/>
        <v>0.10771833709313568</v>
      </c>
      <c r="M53" s="22" t="str">
        <f t="shared" si="5"/>
        <v>No</v>
      </c>
      <c r="N53" s="41">
        <v>0.21640000000000001</v>
      </c>
      <c r="O53" s="24">
        <f t="shared" si="6"/>
        <v>0.61634861862717172</v>
      </c>
      <c r="P53" s="25" t="str">
        <f t="shared" si="7"/>
        <v>No</v>
      </c>
      <c r="Q53" s="22">
        <v>6.7699999999999996E-2</v>
      </c>
      <c r="R53" s="21">
        <f t="shared" si="8"/>
        <v>0.26362928348909659</v>
      </c>
      <c r="S53" s="22" t="str">
        <f t="shared" si="9"/>
        <v>No</v>
      </c>
      <c r="T53" s="41">
        <v>0.54049999999999998</v>
      </c>
      <c r="U53" s="24">
        <f t="shared" si="10"/>
        <v>0.27117198474814369</v>
      </c>
      <c r="V53" s="25" t="str">
        <f t="shared" si="11"/>
        <v>Yes</v>
      </c>
      <c r="W53" s="22">
        <v>2.2984</v>
      </c>
      <c r="X53" s="21">
        <f t="shared" si="12"/>
        <v>0.9277526638682595</v>
      </c>
      <c r="Y53" s="22" t="str">
        <f t="shared" si="13"/>
        <v>No</v>
      </c>
      <c r="Z53" s="41">
        <v>0.10100000000000001</v>
      </c>
      <c r="AA53" s="24">
        <f t="shared" si="14"/>
        <v>8.4201750729470615E-2</v>
      </c>
      <c r="AB53" s="25" t="str">
        <f t="shared" si="15"/>
        <v>No</v>
      </c>
      <c r="AC53" s="22">
        <v>1.1000000000000001E-3</v>
      </c>
      <c r="AD53" s="21">
        <f t="shared" si="16"/>
        <v>2.80970625798212E-3</v>
      </c>
      <c r="AE53" s="22" t="str">
        <f t="shared" si="17"/>
        <v>No</v>
      </c>
      <c r="AF53" s="41">
        <v>1.77E-2</v>
      </c>
      <c r="AG53" s="24">
        <f t="shared" si="18"/>
        <v>0.1374223602484472</v>
      </c>
      <c r="AH53" s="25" t="str">
        <f t="shared" si="19"/>
        <v>No</v>
      </c>
      <c r="AI53" s="28">
        <f t="shared" si="20"/>
        <v>8.4570000000000007</v>
      </c>
      <c r="AJ53" s="29">
        <f t="shared" si="21"/>
        <v>0.3450413223140496</v>
      </c>
      <c r="AK53" s="28" t="str">
        <f t="shared" si="22"/>
        <v>No</v>
      </c>
      <c r="AL53" s="22">
        <v>2.2812999999999999</v>
      </c>
      <c r="AM53" s="30">
        <f t="shared" si="23"/>
        <v>0.89189656663495631</v>
      </c>
      <c r="AN53" s="31" t="str">
        <f t="shared" si="24"/>
        <v>Yes</v>
      </c>
      <c r="AO53" s="41">
        <v>2.5</v>
      </c>
      <c r="AP53" s="24">
        <f t="shared" si="25"/>
        <v>1</v>
      </c>
      <c r="AQ53" s="25" t="str">
        <f t="shared" si="26"/>
        <v>Yes</v>
      </c>
      <c r="AR53" s="22">
        <v>2.1343999999999999</v>
      </c>
      <c r="AS53" s="30">
        <f t="shared" si="27"/>
        <v>0.85403329065300893</v>
      </c>
      <c r="AT53" s="31" t="str">
        <f t="shared" si="28"/>
        <v>No</v>
      </c>
      <c r="AU53" s="41">
        <v>0.58760000000000001</v>
      </c>
      <c r="AV53" s="24">
        <f t="shared" si="29"/>
        <v>0.43128258602711156</v>
      </c>
      <c r="AW53" s="25" t="str">
        <f t="shared" si="30"/>
        <v>No</v>
      </c>
      <c r="AX53" s="22">
        <v>6.9400000000000003E-2</v>
      </c>
      <c r="AY53" s="30">
        <f t="shared" si="31"/>
        <v>0.11644295302013424</v>
      </c>
      <c r="AZ53" s="31" t="str">
        <f t="shared" si="32"/>
        <v>No</v>
      </c>
      <c r="BA53" s="41">
        <v>0.26069999999999999</v>
      </c>
      <c r="BB53" s="24">
        <f t="shared" si="33"/>
        <v>0.39740853658536579</v>
      </c>
      <c r="BC53" s="25" t="str">
        <f t="shared" si="34"/>
        <v>No</v>
      </c>
      <c r="BD53" s="22">
        <v>0.26069999999999999</v>
      </c>
      <c r="BE53" s="30">
        <f t="shared" si="35"/>
        <v>0.39740853658536579</v>
      </c>
      <c r="BF53" s="31" t="str">
        <f t="shared" si="36"/>
        <v>No</v>
      </c>
      <c r="BG53" s="41">
        <v>1.2031000000000001</v>
      </c>
      <c r="BH53" s="24">
        <f t="shared" si="37"/>
        <v>0.28852269442035272</v>
      </c>
      <c r="BI53" s="25" t="str">
        <f t="shared" si="38"/>
        <v>No</v>
      </c>
      <c r="BJ53" s="22">
        <v>0.2089</v>
      </c>
      <c r="BK53" s="30">
        <f t="shared" si="39"/>
        <v>8.3559999999999995E-2</v>
      </c>
      <c r="BL53" s="31" t="str">
        <f t="shared" si="40"/>
        <v>No</v>
      </c>
      <c r="BM53" s="41">
        <v>0.15590000000000001</v>
      </c>
      <c r="BN53" s="24">
        <f t="shared" si="41"/>
        <v>0.1359151682803135</v>
      </c>
      <c r="BO53" s="25" t="str">
        <f t="shared" si="42"/>
        <v>No</v>
      </c>
      <c r="BP53" s="32">
        <f t="shared" si="43"/>
        <v>24.155000000000001</v>
      </c>
      <c r="BQ53" s="33">
        <f t="shared" si="44"/>
        <v>0.51732498232144664</v>
      </c>
      <c r="BR53" s="32" t="str">
        <f t="shared" si="45"/>
        <v>No</v>
      </c>
      <c r="BS53" s="22">
        <v>8.6999999999999994E-3</v>
      </c>
      <c r="BT53" s="30">
        <f t="shared" si="46"/>
        <v>1.3811716145419907E-2</v>
      </c>
      <c r="BU53" s="31" t="str">
        <f t="shared" si="47"/>
        <v>No</v>
      </c>
      <c r="BV53" s="41">
        <v>2.4497</v>
      </c>
      <c r="BW53" s="24">
        <f t="shared" si="48"/>
        <v>0.95507781164768168</v>
      </c>
      <c r="BX53" s="25" t="str">
        <f t="shared" si="49"/>
        <v>No</v>
      </c>
      <c r="BY53" s="22">
        <v>2.5</v>
      </c>
      <c r="BZ53" s="30">
        <f t="shared" si="50"/>
        <v>1</v>
      </c>
      <c r="CA53" s="31" t="str">
        <f t="shared" si="51"/>
        <v>Yes</v>
      </c>
      <c r="CB53" s="41">
        <v>0.15160000000000001</v>
      </c>
      <c r="CC53" s="24">
        <f t="shared" si="52"/>
        <v>0.30007917656373717</v>
      </c>
      <c r="CD53" s="25" t="str">
        <f t="shared" si="53"/>
        <v>No</v>
      </c>
      <c r="CE53" s="22">
        <v>5.3900000000000003E-2</v>
      </c>
      <c r="CF53" s="30">
        <f t="shared" si="54"/>
        <v>2.5475325785088657E-2</v>
      </c>
      <c r="CG53" s="31" t="str">
        <f t="shared" si="55"/>
        <v>No</v>
      </c>
      <c r="CH53" s="41">
        <v>0.1133</v>
      </c>
      <c r="CI53" s="24">
        <f t="shared" si="56"/>
        <v>0.20908173562058527</v>
      </c>
      <c r="CJ53" s="25" t="str">
        <f t="shared" si="57"/>
        <v>No</v>
      </c>
      <c r="CK53" s="22">
        <v>0.2908</v>
      </c>
      <c r="CL53" s="30">
        <f t="shared" si="58"/>
        <v>0.2050052872752908</v>
      </c>
      <c r="CM53" s="31" t="str">
        <f t="shared" si="59"/>
        <v>No</v>
      </c>
      <c r="CN53" s="41">
        <v>0</v>
      </c>
      <c r="CO53" s="24">
        <f t="shared" si="60"/>
        <v>0</v>
      </c>
      <c r="CP53" s="25" t="str">
        <f t="shared" si="61"/>
        <v>No</v>
      </c>
      <c r="CQ53" s="22">
        <v>0.3931</v>
      </c>
      <c r="CR53" s="30">
        <f t="shared" si="62"/>
        <v>0.70142977291841879</v>
      </c>
      <c r="CS53" s="31" t="str">
        <f t="shared" si="63"/>
        <v>Yes</v>
      </c>
      <c r="CT53" s="41">
        <v>4.9700000000000001E-2</v>
      </c>
      <c r="CU53" s="24">
        <f t="shared" si="64"/>
        <v>9.2585692995529059E-2</v>
      </c>
      <c r="CV53" s="25" t="str">
        <f t="shared" si="65"/>
        <v>No</v>
      </c>
      <c r="CW53" s="34">
        <f t="shared" si="66"/>
        <v>15.027000000000001</v>
      </c>
      <c r="CX53" s="35">
        <f t="shared" si="67"/>
        <v>0.62790656552260726</v>
      </c>
      <c r="CY53" s="34" t="str">
        <f t="shared" si="68"/>
        <v>No</v>
      </c>
      <c r="CZ53" s="22">
        <v>2.5</v>
      </c>
      <c r="DA53" s="30">
        <f t="shared" si="69"/>
        <v>1</v>
      </c>
      <c r="DB53" s="31" t="str">
        <f t="shared" si="70"/>
        <v>Yes</v>
      </c>
      <c r="DC53" s="41">
        <v>2.5</v>
      </c>
      <c r="DD53" s="24">
        <f t="shared" si="71"/>
        <v>1</v>
      </c>
      <c r="DE53" s="25" t="str">
        <f t="shared" si="72"/>
        <v>Yes</v>
      </c>
      <c r="DF53" s="22">
        <v>2.5</v>
      </c>
      <c r="DG53" s="30">
        <f t="shared" si="73"/>
        <v>1</v>
      </c>
      <c r="DH53" s="31" t="str">
        <f t="shared" si="74"/>
        <v>Yes</v>
      </c>
      <c r="DI53" s="41">
        <v>2.5</v>
      </c>
      <c r="DJ53" s="24">
        <f t="shared" si="75"/>
        <v>1</v>
      </c>
      <c r="DK53" s="25" t="str">
        <f t="shared" si="76"/>
        <v>Yes</v>
      </c>
      <c r="DL53" s="22">
        <v>0</v>
      </c>
      <c r="DM53" s="30">
        <f t="shared" si="77"/>
        <v>0</v>
      </c>
      <c r="DN53" s="31" t="str">
        <f t="shared" si="78"/>
        <v>No</v>
      </c>
      <c r="DO53" s="41">
        <v>2.5</v>
      </c>
      <c r="DP53" s="24">
        <f t="shared" si="79"/>
        <v>1</v>
      </c>
      <c r="DQ53" s="25" t="str">
        <f t="shared" si="80"/>
        <v>Yes</v>
      </c>
      <c r="DR53" s="22">
        <v>0.86819999999999997</v>
      </c>
      <c r="DS53" s="30">
        <f t="shared" si="81"/>
        <v>0.53368576346201124</v>
      </c>
      <c r="DT53" s="31" t="str">
        <f t="shared" si="82"/>
        <v>No</v>
      </c>
      <c r="DU53" s="41">
        <v>1.008</v>
      </c>
      <c r="DV53" s="24">
        <f t="shared" si="83"/>
        <v>0.73378466914173401</v>
      </c>
      <c r="DW53" s="25" t="str">
        <f t="shared" si="84"/>
        <v>No</v>
      </c>
      <c r="DX53" s="22">
        <v>0.14280000000000001</v>
      </c>
      <c r="DY53" s="30">
        <f t="shared" si="85"/>
        <v>0.35008580534444722</v>
      </c>
      <c r="DZ53" s="31" t="str">
        <f t="shared" si="86"/>
        <v>No</v>
      </c>
      <c r="EA53" s="41">
        <v>1.5783</v>
      </c>
      <c r="EB53" s="24">
        <f t="shared" si="87"/>
        <v>0.79679927302100173</v>
      </c>
      <c r="EC53" s="25" t="str">
        <f t="shared" si="88"/>
        <v>No</v>
      </c>
      <c r="ED53" s="37">
        <f t="shared" si="89"/>
        <v>40.243250000000003</v>
      </c>
      <c r="EE53" s="38">
        <f t="shared" si="90"/>
        <v>0.97465173405733863</v>
      </c>
      <c r="EF53" s="37" t="str">
        <f t="shared" si="91"/>
        <v>No</v>
      </c>
    </row>
    <row r="54" spans="1:136" s="7" customFormat="1" ht="12" x14ac:dyDescent="0.2">
      <c r="A54" s="18">
        <v>52</v>
      </c>
      <c r="B54" s="19" t="s">
        <v>53</v>
      </c>
      <c r="C54" s="19" t="s">
        <v>105</v>
      </c>
      <c r="D54" s="18">
        <v>3</v>
      </c>
      <c r="E54" s="22">
        <v>2.3E-3</v>
      </c>
      <c r="F54" s="21">
        <f t="shared" si="0"/>
        <v>1.0267857142857143E-2</v>
      </c>
      <c r="G54" s="22" t="str">
        <f t="shared" si="1"/>
        <v>No</v>
      </c>
      <c r="H54" s="39">
        <v>3.2000000000000002E-3</v>
      </c>
      <c r="I54" s="24">
        <f t="shared" si="2"/>
        <v>2.5577491807209653E-3</v>
      </c>
      <c r="J54" s="25" t="str">
        <f t="shared" si="3"/>
        <v>No</v>
      </c>
      <c r="K54" s="40">
        <v>0.17910000000000001</v>
      </c>
      <c r="L54" s="21">
        <f t="shared" si="4"/>
        <v>0.14429584273283919</v>
      </c>
      <c r="M54" s="22" t="str">
        <f t="shared" si="5"/>
        <v>No</v>
      </c>
      <c r="N54" s="41">
        <v>0.15989999999999999</v>
      </c>
      <c r="O54" s="24">
        <f t="shared" si="6"/>
        <v>0.45542580461407001</v>
      </c>
      <c r="P54" s="25" t="str">
        <f t="shared" si="7"/>
        <v>No</v>
      </c>
      <c r="Q54" s="22">
        <v>0.11509999999999999</v>
      </c>
      <c r="R54" s="21">
        <f t="shared" si="8"/>
        <v>0.44820872274143303</v>
      </c>
      <c r="S54" s="22" t="str">
        <f t="shared" si="9"/>
        <v>No</v>
      </c>
      <c r="T54" s="41">
        <v>1.7567999999999999</v>
      </c>
      <c r="U54" s="24">
        <f t="shared" si="10"/>
        <v>0.88139674894641773</v>
      </c>
      <c r="V54" s="25" t="str">
        <f t="shared" si="11"/>
        <v>Yes</v>
      </c>
      <c r="W54" s="22">
        <v>2.2366000000000001</v>
      </c>
      <c r="X54" s="21">
        <f t="shared" si="12"/>
        <v>0.87786567646109137</v>
      </c>
      <c r="Y54" s="22" t="str">
        <f t="shared" si="13"/>
        <v>No</v>
      </c>
      <c r="Z54" s="41">
        <v>8.8400000000000006E-2</v>
      </c>
      <c r="AA54" s="24">
        <f t="shared" si="14"/>
        <v>7.3697373905794089E-2</v>
      </c>
      <c r="AB54" s="25" t="str">
        <f t="shared" si="15"/>
        <v>No</v>
      </c>
      <c r="AC54" s="22">
        <v>2.9999999999999997E-4</v>
      </c>
      <c r="AD54" s="21">
        <f t="shared" si="16"/>
        <v>7.6628352490421448E-4</v>
      </c>
      <c r="AE54" s="22" t="str">
        <f t="shared" si="17"/>
        <v>No</v>
      </c>
      <c r="AF54" s="41">
        <v>1.38E-2</v>
      </c>
      <c r="AG54" s="24">
        <f t="shared" si="18"/>
        <v>0.10714285714285714</v>
      </c>
      <c r="AH54" s="25" t="str">
        <f t="shared" si="19"/>
        <v>No</v>
      </c>
      <c r="AI54" s="28">
        <f t="shared" si="20"/>
        <v>11.38875</v>
      </c>
      <c r="AJ54" s="29">
        <f t="shared" si="21"/>
        <v>0.59743026859504123</v>
      </c>
      <c r="AK54" s="28" t="str">
        <f t="shared" si="22"/>
        <v>No</v>
      </c>
      <c r="AL54" s="22">
        <v>2.2812999999999999</v>
      </c>
      <c r="AM54" s="30">
        <f t="shared" si="23"/>
        <v>0.89189656663495631</v>
      </c>
      <c r="AN54" s="31" t="str">
        <f t="shared" si="24"/>
        <v>Yes</v>
      </c>
      <c r="AO54" s="41">
        <v>2.5</v>
      </c>
      <c r="AP54" s="24">
        <f t="shared" si="25"/>
        <v>1</v>
      </c>
      <c r="AQ54" s="25" t="str">
        <f t="shared" si="26"/>
        <v>Yes</v>
      </c>
      <c r="AR54" s="22">
        <v>2.0129999999999999</v>
      </c>
      <c r="AS54" s="30">
        <f t="shared" si="27"/>
        <v>0.80545774647887314</v>
      </c>
      <c r="AT54" s="31" t="str">
        <f t="shared" si="28"/>
        <v>No</v>
      </c>
      <c r="AU54" s="41">
        <v>0.71730000000000005</v>
      </c>
      <c r="AV54" s="24">
        <f t="shared" si="29"/>
        <v>0.56652763295099073</v>
      </c>
      <c r="AW54" s="25" t="str">
        <f t="shared" si="30"/>
        <v>No</v>
      </c>
      <c r="AX54" s="22">
        <v>0.1303</v>
      </c>
      <c r="AY54" s="30">
        <f t="shared" si="31"/>
        <v>0.21862416107382551</v>
      </c>
      <c r="AZ54" s="31" t="str">
        <f t="shared" si="32"/>
        <v>No</v>
      </c>
      <c r="BA54" s="41">
        <v>0.1384</v>
      </c>
      <c r="BB54" s="24">
        <f t="shared" si="33"/>
        <v>0.21097560975609755</v>
      </c>
      <c r="BC54" s="25" t="str">
        <f t="shared" si="34"/>
        <v>No</v>
      </c>
      <c r="BD54" s="22">
        <v>0.1384</v>
      </c>
      <c r="BE54" s="30">
        <f t="shared" si="35"/>
        <v>0.21097560975609755</v>
      </c>
      <c r="BF54" s="31" t="str">
        <f t="shared" si="36"/>
        <v>No</v>
      </c>
      <c r="BG54" s="41">
        <v>1.4052</v>
      </c>
      <c r="BH54" s="24">
        <f t="shared" si="37"/>
        <v>0.40537727666955764</v>
      </c>
      <c r="BI54" s="25" t="str">
        <f t="shared" si="38"/>
        <v>No</v>
      </c>
      <c r="BJ54" s="22">
        <v>0.1825</v>
      </c>
      <c r="BK54" s="30">
        <f t="shared" si="39"/>
        <v>7.2999999999999995E-2</v>
      </c>
      <c r="BL54" s="31" t="str">
        <f t="shared" si="40"/>
        <v>No</v>
      </c>
      <c r="BM54" s="41">
        <v>0.21290000000000001</v>
      </c>
      <c r="BN54" s="24">
        <f t="shared" si="41"/>
        <v>0.18847395112955279</v>
      </c>
      <c r="BO54" s="25" t="str">
        <f t="shared" si="42"/>
        <v>No</v>
      </c>
      <c r="BP54" s="32">
        <f t="shared" si="43"/>
        <v>24.298250000000003</v>
      </c>
      <c r="BQ54" s="33">
        <f t="shared" si="44"/>
        <v>0.52890190928376624</v>
      </c>
      <c r="BR54" s="32" t="str">
        <f t="shared" si="45"/>
        <v>No</v>
      </c>
      <c r="BS54" s="22">
        <v>1.1999999999999999E-3</v>
      </c>
      <c r="BT54" s="30">
        <f t="shared" si="46"/>
        <v>1.905064295919987E-3</v>
      </c>
      <c r="BU54" s="31" t="str">
        <f t="shared" si="47"/>
        <v>No</v>
      </c>
      <c r="BV54" s="41">
        <v>2.3157999999999999</v>
      </c>
      <c r="BW54" s="24">
        <f t="shared" si="48"/>
        <v>0.74025348949141634</v>
      </c>
      <c r="BX54" s="25" t="str">
        <f t="shared" si="49"/>
        <v>No</v>
      </c>
      <c r="BY54" s="22">
        <v>2.5</v>
      </c>
      <c r="BZ54" s="30">
        <f t="shared" si="50"/>
        <v>1</v>
      </c>
      <c r="CA54" s="31" t="str">
        <f t="shared" si="51"/>
        <v>Yes</v>
      </c>
      <c r="CB54" s="41">
        <v>3.78E-2</v>
      </c>
      <c r="CC54" s="24">
        <f t="shared" si="52"/>
        <v>7.4821852731591448E-2</v>
      </c>
      <c r="CD54" s="25" t="str">
        <f t="shared" si="53"/>
        <v>No</v>
      </c>
      <c r="CE54" s="22">
        <v>7.0800000000000002E-2</v>
      </c>
      <c r="CF54" s="30">
        <f t="shared" si="54"/>
        <v>3.4501174962614831E-2</v>
      </c>
      <c r="CG54" s="31" t="str">
        <f t="shared" si="55"/>
        <v>No</v>
      </c>
      <c r="CH54" s="41">
        <v>8.2799999999999999E-2</v>
      </c>
      <c r="CI54" s="24">
        <f t="shared" si="56"/>
        <v>0.14752774974772956</v>
      </c>
      <c r="CJ54" s="25" t="str">
        <f t="shared" si="57"/>
        <v>No</v>
      </c>
      <c r="CK54" s="22">
        <v>0</v>
      </c>
      <c r="CL54" s="30">
        <f t="shared" si="58"/>
        <v>0</v>
      </c>
      <c r="CM54" s="31" t="str">
        <f t="shared" si="59"/>
        <v>No</v>
      </c>
      <c r="CN54" s="41">
        <v>9.1999999999999998E-3</v>
      </c>
      <c r="CO54" s="24">
        <f t="shared" si="60"/>
        <v>4.4252044252044251E-2</v>
      </c>
      <c r="CP54" s="25" t="str">
        <f t="shared" si="61"/>
        <v>No</v>
      </c>
      <c r="CQ54" s="22">
        <v>0.21479999999999999</v>
      </c>
      <c r="CR54" s="30">
        <f t="shared" si="62"/>
        <v>0.32653490328006723</v>
      </c>
      <c r="CS54" s="31" t="str">
        <f t="shared" si="63"/>
        <v>No</v>
      </c>
      <c r="CT54" s="41">
        <v>0</v>
      </c>
      <c r="CU54" s="24">
        <f t="shared" si="64"/>
        <v>0</v>
      </c>
      <c r="CV54" s="25" t="str">
        <f t="shared" si="65"/>
        <v>No</v>
      </c>
      <c r="CW54" s="34">
        <f t="shared" si="66"/>
        <v>13.081</v>
      </c>
      <c r="CX54" s="35">
        <f t="shared" si="67"/>
        <v>0.49026576839424962</v>
      </c>
      <c r="CY54" s="34" t="str">
        <f t="shared" si="68"/>
        <v>No</v>
      </c>
      <c r="CZ54" s="22">
        <v>2.5</v>
      </c>
      <c r="DA54" s="30">
        <f t="shared" si="69"/>
        <v>1</v>
      </c>
      <c r="DB54" s="31" t="str">
        <f t="shared" si="70"/>
        <v>Yes</v>
      </c>
      <c r="DC54" s="41">
        <v>2.5</v>
      </c>
      <c r="DD54" s="24">
        <f t="shared" si="71"/>
        <v>1</v>
      </c>
      <c r="DE54" s="25" t="str">
        <f t="shared" si="72"/>
        <v>Yes</v>
      </c>
      <c r="DF54" s="22">
        <v>2.5</v>
      </c>
      <c r="DG54" s="30">
        <f t="shared" si="73"/>
        <v>1</v>
      </c>
      <c r="DH54" s="31" t="str">
        <f t="shared" si="74"/>
        <v>Yes</v>
      </c>
      <c r="DI54" s="41">
        <v>2.5</v>
      </c>
      <c r="DJ54" s="24">
        <f t="shared" si="75"/>
        <v>1</v>
      </c>
      <c r="DK54" s="25" t="str">
        <f t="shared" si="76"/>
        <v>Yes</v>
      </c>
      <c r="DL54" s="22">
        <v>0</v>
      </c>
      <c r="DM54" s="30">
        <f t="shared" si="77"/>
        <v>0</v>
      </c>
      <c r="DN54" s="31" t="str">
        <f t="shared" si="78"/>
        <v>No</v>
      </c>
      <c r="DO54" s="41">
        <v>2.5</v>
      </c>
      <c r="DP54" s="24">
        <f t="shared" si="79"/>
        <v>1</v>
      </c>
      <c r="DQ54" s="25" t="str">
        <f t="shared" si="80"/>
        <v>Yes</v>
      </c>
      <c r="DR54" s="22">
        <v>0.10879999999999999</v>
      </c>
      <c r="DS54" s="30">
        <f t="shared" si="81"/>
        <v>6.6879763953774277E-2</v>
      </c>
      <c r="DT54" s="31" t="str">
        <f t="shared" si="82"/>
        <v>No</v>
      </c>
      <c r="DU54" s="41">
        <v>0.98360000000000003</v>
      </c>
      <c r="DV54" s="24">
        <f t="shared" si="83"/>
        <v>0.71602242119822379</v>
      </c>
      <c r="DW54" s="25" t="str">
        <f t="shared" si="84"/>
        <v>No</v>
      </c>
      <c r="DX54" s="22">
        <v>0.18110000000000001</v>
      </c>
      <c r="DY54" s="30">
        <f t="shared" si="85"/>
        <v>0.44398136798234866</v>
      </c>
      <c r="DZ54" s="31" t="str">
        <f t="shared" si="86"/>
        <v>No</v>
      </c>
      <c r="EA54" s="41">
        <v>1.02</v>
      </c>
      <c r="EB54" s="24">
        <f t="shared" si="87"/>
        <v>0.51494345718901458</v>
      </c>
      <c r="EC54" s="25" t="str">
        <f t="shared" si="88"/>
        <v>No</v>
      </c>
      <c r="ED54" s="37">
        <f t="shared" si="89"/>
        <v>36.983750000000001</v>
      </c>
      <c r="EE54" s="38">
        <f t="shared" si="90"/>
        <v>0.86929926629819965</v>
      </c>
      <c r="EF54" s="37" t="str">
        <f t="shared" si="91"/>
        <v>No</v>
      </c>
    </row>
    <row r="55" spans="1:136" s="7" customFormat="1" ht="12" x14ac:dyDescent="0.2">
      <c r="A55" s="18">
        <v>53</v>
      </c>
      <c r="B55" s="19" t="s">
        <v>53</v>
      </c>
      <c r="C55" s="19" t="s">
        <v>106</v>
      </c>
      <c r="D55" s="18">
        <v>3</v>
      </c>
      <c r="E55" s="42">
        <v>1.2999999999999999E-3</v>
      </c>
      <c r="F55" s="21">
        <f t="shared" si="0"/>
        <v>5.8035714285714279E-3</v>
      </c>
      <c r="G55" s="22" t="str">
        <f t="shared" si="1"/>
        <v>No</v>
      </c>
      <c r="H55" s="43">
        <v>1.8E-3</v>
      </c>
      <c r="I55" s="24">
        <f t="shared" si="2"/>
        <v>1.4387339141555429E-3</v>
      </c>
      <c r="J55" s="25" t="str">
        <f t="shared" si="3"/>
        <v>No</v>
      </c>
      <c r="K55" s="44">
        <v>0</v>
      </c>
      <c r="L55" s="21">
        <f t="shared" si="4"/>
        <v>0</v>
      </c>
      <c r="M55" s="22" t="str">
        <f t="shared" si="5"/>
        <v>No</v>
      </c>
      <c r="N55" s="45">
        <v>3.9399999999999998E-2</v>
      </c>
      <c r="O55" s="24">
        <f t="shared" si="6"/>
        <v>0.11221874109940186</v>
      </c>
      <c r="P55" s="25" t="str">
        <f t="shared" si="7"/>
        <v>No</v>
      </c>
      <c r="Q55" s="42">
        <v>1.8800000000000001E-2</v>
      </c>
      <c r="R55" s="21">
        <f t="shared" si="8"/>
        <v>7.320872274143303E-2</v>
      </c>
      <c r="S55" s="22" t="str">
        <f t="shared" si="9"/>
        <v>No</v>
      </c>
      <c r="T55" s="45">
        <v>1.7567999999999999</v>
      </c>
      <c r="U55" s="24">
        <f t="shared" si="10"/>
        <v>0.88139674894641773</v>
      </c>
      <c r="V55" s="25" t="str">
        <f t="shared" si="11"/>
        <v>Yes</v>
      </c>
      <c r="W55" s="42">
        <v>1.8996</v>
      </c>
      <c r="X55" s="21">
        <f t="shared" si="12"/>
        <v>0.60582822085889565</v>
      </c>
      <c r="Y55" s="22" t="str">
        <f t="shared" si="13"/>
        <v>No</v>
      </c>
      <c r="Z55" s="45">
        <v>0.10100000000000001</v>
      </c>
      <c r="AA55" s="24">
        <f t="shared" si="14"/>
        <v>8.4201750729470615E-2</v>
      </c>
      <c r="AB55" s="25" t="str">
        <f t="shared" si="15"/>
        <v>No</v>
      </c>
      <c r="AC55" s="42">
        <v>5.9999999999999995E-4</v>
      </c>
      <c r="AD55" s="21">
        <f t="shared" si="16"/>
        <v>1.532567049808429E-3</v>
      </c>
      <c r="AE55" s="22" t="str">
        <f t="shared" si="17"/>
        <v>No</v>
      </c>
      <c r="AF55" s="45">
        <v>1E-3</v>
      </c>
      <c r="AG55" s="24">
        <f t="shared" si="18"/>
        <v>7.763975155279503E-3</v>
      </c>
      <c r="AH55" s="25" t="str">
        <f t="shared" si="19"/>
        <v>No</v>
      </c>
      <c r="AI55" s="28">
        <f t="shared" si="20"/>
        <v>9.5507499999999972</v>
      </c>
      <c r="AJ55" s="29">
        <f t="shared" si="21"/>
        <v>0.4392002410468317</v>
      </c>
      <c r="AK55" s="28" t="str">
        <f t="shared" si="22"/>
        <v>No</v>
      </c>
      <c r="AL55" s="42">
        <v>2.3437999999999999</v>
      </c>
      <c r="AM55" s="30">
        <f t="shared" si="23"/>
        <v>0.94594828331747816</v>
      </c>
      <c r="AN55" s="31" t="str">
        <f t="shared" si="24"/>
        <v>Yes</v>
      </c>
      <c r="AO55" s="45">
        <v>2.5</v>
      </c>
      <c r="AP55" s="24">
        <f t="shared" si="25"/>
        <v>1</v>
      </c>
      <c r="AQ55" s="25" t="str">
        <f t="shared" si="26"/>
        <v>Yes</v>
      </c>
      <c r="AR55" s="42">
        <v>2.4190999999999998</v>
      </c>
      <c r="AS55" s="30">
        <f t="shared" si="27"/>
        <v>0.96794974391805366</v>
      </c>
      <c r="AT55" s="31" t="str">
        <f t="shared" si="28"/>
        <v>Yes</v>
      </c>
      <c r="AU55" s="45">
        <v>0.54610000000000003</v>
      </c>
      <c r="AV55" s="24">
        <f t="shared" si="29"/>
        <v>0.3880083420229406</v>
      </c>
      <c r="AW55" s="25" t="str">
        <f t="shared" si="30"/>
        <v>No</v>
      </c>
      <c r="AX55" s="42">
        <v>2.5600000000000001E-2</v>
      </c>
      <c r="AY55" s="30">
        <f t="shared" si="31"/>
        <v>4.2953020134228193E-2</v>
      </c>
      <c r="AZ55" s="31" t="str">
        <f t="shared" si="32"/>
        <v>No</v>
      </c>
      <c r="BA55" s="45">
        <v>0.158</v>
      </c>
      <c r="BB55" s="24">
        <f t="shared" si="33"/>
        <v>0.24085365853658536</v>
      </c>
      <c r="BC55" s="25" t="str">
        <f t="shared" si="34"/>
        <v>No</v>
      </c>
      <c r="BD55" s="42">
        <v>0.158</v>
      </c>
      <c r="BE55" s="30">
        <f t="shared" si="35"/>
        <v>0.24085365853658536</v>
      </c>
      <c r="BF55" s="31" t="str">
        <f t="shared" si="36"/>
        <v>No</v>
      </c>
      <c r="BG55" s="45">
        <v>2.2385000000000002</v>
      </c>
      <c r="BH55" s="24">
        <f t="shared" si="37"/>
        <v>0.88719283029777396</v>
      </c>
      <c r="BI55" s="25" t="str">
        <f t="shared" si="38"/>
        <v>No</v>
      </c>
      <c r="BJ55" s="42">
        <v>0.17549999999999999</v>
      </c>
      <c r="BK55" s="30">
        <f t="shared" si="39"/>
        <v>7.0199999999999999E-2</v>
      </c>
      <c r="BL55" s="31" t="str">
        <f t="shared" si="40"/>
        <v>No</v>
      </c>
      <c r="BM55" s="45">
        <v>0.35420000000000001</v>
      </c>
      <c r="BN55" s="24">
        <f t="shared" si="41"/>
        <v>0.31876440756108804</v>
      </c>
      <c r="BO55" s="25" t="str">
        <f t="shared" si="42"/>
        <v>No</v>
      </c>
      <c r="BP55" s="32">
        <f t="shared" si="43"/>
        <v>27.297000000000001</v>
      </c>
      <c r="BQ55" s="33">
        <f t="shared" si="44"/>
        <v>0.77124962117385587</v>
      </c>
      <c r="BR55" s="32" t="str">
        <f t="shared" si="45"/>
        <v>No</v>
      </c>
      <c r="BS55" s="42">
        <v>1.1000000000000001E-3</v>
      </c>
      <c r="BT55" s="30">
        <f t="shared" si="46"/>
        <v>1.746308937926655E-3</v>
      </c>
      <c r="BU55" s="31" t="str">
        <f t="shared" si="47"/>
        <v>No</v>
      </c>
      <c r="BV55" s="45">
        <v>2.3742000000000001</v>
      </c>
      <c r="BW55" s="24">
        <f t="shared" si="48"/>
        <v>0.83394833948339497</v>
      </c>
      <c r="BX55" s="25" t="str">
        <f t="shared" si="49"/>
        <v>No</v>
      </c>
      <c r="BY55" s="42">
        <v>2.5</v>
      </c>
      <c r="BZ55" s="30">
        <f t="shared" si="50"/>
        <v>1</v>
      </c>
      <c r="CA55" s="31" t="str">
        <f t="shared" si="51"/>
        <v>Yes</v>
      </c>
      <c r="CB55" s="45">
        <v>2.24E-2</v>
      </c>
      <c r="CC55" s="24">
        <f t="shared" si="52"/>
        <v>4.4338875692794932E-2</v>
      </c>
      <c r="CD55" s="25" t="str">
        <f t="shared" si="53"/>
        <v>No</v>
      </c>
      <c r="CE55" s="42">
        <v>7.7799999999999994E-2</v>
      </c>
      <c r="CF55" s="30">
        <f t="shared" si="54"/>
        <v>3.8239692373424478E-2</v>
      </c>
      <c r="CG55" s="31" t="str">
        <f t="shared" si="55"/>
        <v>No</v>
      </c>
      <c r="CH55" s="45">
        <v>2.8000000000000001E-2</v>
      </c>
      <c r="CI55" s="24">
        <f t="shared" si="56"/>
        <v>3.6932391523713422E-2</v>
      </c>
      <c r="CJ55" s="25" t="str">
        <f t="shared" si="57"/>
        <v>No</v>
      </c>
      <c r="CK55" s="42">
        <v>0.14330000000000001</v>
      </c>
      <c r="CL55" s="30">
        <f t="shared" si="58"/>
        <v>0.10102220655622136</v>
      </c>
      <c r="CM55" s="31" t="str">
        <f t="shared" si="59"/>
        <v>No</v>
      </c>
      <c r="CN55" s="45">
        <v>0</v>
      </c>
      <c r="CO55" s="24">
        <f t="shared" si="60"/>
        <v>0</v>
      </c>
      <c r="CP55" s="25" t="str">
        <f t="shared" si="61"/>
        <v>No</v>
      </c>
      <c r="CQ55" s="42">
        <v>0.3569</v>
      </c>
      <c r="CR55" s="30">
        <f t="shared" si="62"/>
        <v>0.62531539108494527</v>
      </c>
      <c r="CS55" s="31" t="str">
        <f t="shared" si="63"/>
        <v>No</v>
      </c>
      <c r="CT55" s="45">
        <v>2.3099999999999999E-2</v>
      </c>
      <c r="CU55" s="24">
        <f t="shared" si="64"/>
        <v>4.3032786885245894E-2</v>
      </c>
      <c r="CV55" s="25" t="str">
        <f t="shared" si="65"/>
        <v>No</v>
      </c>
      <c r="CW55" s="34">
        <f t="shared" si="66"/>
        <v>13.817</v>
      </c>
      <c r="CX55" s="35">
        <f t="shared" si="67"/>
        <v>0.54232313051473846</v>
      </c>
      <c r="CY55" s="34" t="str">
        <f t="shared" si="68"/>
        <v>No</v>
      </c>
      <c r="CZ55" s="42">
        <v>2.5</v>
      </c>
      <c r="DA55" s="30">
        <f t="shared" si="69"/>
        <v>1</v>
      </c>
      <c r="DB55" s="31" t="str">
        <f t="shared" si="70"/>
        <v>Yes</v>
      </c>
      <c r="DC55" s="45">
        <v>2.5</v>
      </c>
      <c r="DD55" s="24">
        <f t="shared" si="71"/>
        <v>1</v>
      </c>
      <c r="DE55" s="25" t="str">
        <f t="shared" si="72"/>
        <v>Yes</v>
      </c>
      <c r="DF55" s="42">
        <v>2.5</v>
      </c>
      <c r="DG55" s="30">
        <f t="shared" si="73"/>
        <v>1</v>
      </c>
      <c r="DH55" s="31" t="str">
        <f t="shared" si="74"/>
        <v>Yes</v>
      </c>
      <c r="DI55" s="45">
        <v>2.5</v>
      </c>
      <c r="DJ55" s="24">
        <f t="shared" si="75"/>
        <v>1</v>
      </c>
      <c r="DK55" s="25" t="str">
        <f t="shared" si="76"/>
        <v>Yes</v>
      </c>
      <c r="DL55" s="42">
        <v>0</v>
      </c>
      <c r="DM55" s="30">
        <f t="shared" si="77"/>
        <v>0</v>
      </c>
      <c r="DN55" s="31" t="str">
        <f t="shared" si="78"/>
        <v>No</v>
      </c>
      <c r="DO55" s="45">
        <v>2.5</v>
      </c>
      <c r="DP55" s="24">
        <f t="shared" si="79"/>
        <v>1</v>
      </c>
      <c r="DQ55" s="25" t="str">
        <f t="shared" si="80"/>
        <v>Yes</v>
      </c>
      <c r="DR55" s="42">
        <v>0.8518</v>
      </c>
      <c r="DS55" s="30">
        <f t="shared" si="81"/>
        <v>0.52360462257192031</v>
      </c>
      <c r="DT55" s="31" t="str">
        <f t="shared" si="82"/>
        <v>No</v>
      </c>
      <c r="DU55" s="45">
        <v>0.99529999999999996</v>
      </c>
      <c r="DV55" s="24">
        <f t="shared" si="83"/>
        <v>0.72453956467933323</v>
      </c>
      <c r="DW55" s="25" t="str">
        <f t="shared" si="84"/>
        <v>No</v>
      </c>
      <c r="DX55" s="42">
        <v>6.2300000000000001E-2</v>
      </c>
      <c r="DY55" s="30">
        <f t="shared" si="85"/>
        <v>0.15273351311595981</v>
      </c>
      <c r="DZ55" s="31" t="str">
        <f t="shared" si="86"/>
        <v>No</v>
      </c>
      <c r="EA55" s="45">
        <v>1.2275</v>
      </c>
      <c r="EB55" s="24">
        <f t="shared" si="87"/>
        <v>0.61969911147011314</v>
      </c>
      <c r="EC55" s="25" t="str">
        <f t="shared" si="88"/>
        <v>No</v>
      </c>
      <c r="ED55" s="37">
        <f t="shared" si="89"/>
        <v>39.09225</v>
      </c>
      <c r="EE55" s="38">
        <f t="shared" si="90"/>
        <v>0.93744949739810579</v>
      </c>
      <c r="EF55" s="37" t="str">
        <f t="shared" si="91"/>
        <v>No</v>
      </c>
    </row>
    <row r="56" spans="1:136" s="7" customFormat="1" ht="12" x14ac:dyDescent="0.2">
      <c r="A56" s="18">
        <v>54</v>
      </c>
      <c r="B56" s="19" t="s">
        <v>55</v>
      </c>
      <c r="C56" s="19" t="s">
        <v>107</v>
      </c>
      <c r="D56" s="18">
        <v>3</v>
      </c>
      <c r="E56" s="42">
        <v>4.0000000000000001E-3</v>
      </c>
      <c r="F56" s="21">
        <f t="shared" si="0"/>
        <v>1.7857142857142856E-2</v>
      </c>
      <c r="G56" s="22" t="str">
        <f t="shared" si="1"/>
        <v>No</v>
      </c>
      <c r="H56" s="43">
        <v>3.0999999999999999E-3</v>
      </c>
      <c r="I56" s="24">
        <f t="shared" si="2"/>
        <v>2.4778195188234352E-3</v>
      </c>
      <c r="J56" s="25" t="str">
        <f t="shared" si="3"/>
        <v>No</v>
      </c>
      <c r="K56" s="44">
        <v>0</v>
      </c>
      <c r="L56" s="21">
        <f t="shared" si="4"/>
        <v>0</v>
      </c>
      <c r="M56" s="22" t="str">
        <f t="shared" si="5"/>
        <v>No</v>
      </c>
      <c r="N56" s="45">
        <v>9.6500000000000002E-2</v>
      </c>
      <c r="O56" s="24">
        <f t="shared" si="6"/>
        <v>0.27485046995158074</v>
      </c>
      <c r="P56" s="25" t="str">
        <f t="shared" si="7"/>
        <v>No</v>
      </c>
      <c r="Q56" s="42">
        <v>2.2499999999999999E-2</v>
      </c>
      <c r="R56" s="21">
        <f t="shared" si="8"/>
        <v>8.7616822429906552E-2</v>
      </c>
      <c r="S56" s="22" t="str">
        <f t="shared" si="9"/>
        <v>No</v>
      </c>
      <c r="T56" s="45">
        <v>1.9932000000000001</v>
      </c>
      <c r="U56" s="24">
        <f t="shared" si="10"/>
        <v>1</v>
      </c>
      <c r="V56" s="25" t="str">
        <f t="shared" si="11"/>
        <v>Yes</v>
      </c>
      <c r="W56" s="42">
        <v>2.3448000000000002</v>
      </c>
      <c r="X56" s="21">
        <f t="shared" si="12"/>
        <v>0.96520826606393295</v>
      </c>
      <c r="Y56" s="22" t="str">
        <f t="shared" si="13"/>
        <v>Yes</v>
      </c>
      <c r="Z56" s="45">
        <v>7.5800000000000006E-2</v>
      </c>
      <c r="AA56" s="24">
        <f t="shared" si="14"/>
        <v>6.319299708211755E-2</v>
      </c>
      <c r="AB56" s="25" t="str">
        <f t="shared" si="15"/>
        <v>No</v>
      </c>
      <c r="AC56" s="42">
        <v>2.5000000000000001E-3</v>
      </c>
      <c r="AD56" s="21">
        <f t="shared" si="16"/>
        <v>6.3856960408684542E-3</v>
      </c>
      <c r="AE56" s="22" t="str">
        <f t="shared" si="17"/>
        <v>No</v>
      </c>
      <c r="AF56" s="45">
        <v>5.3100000000000001E-2</v>
      </c>
      <c r="AG56" s="24">
        <f t="shared" si="18"/>
        <v>0.41226708074534163</v>
      </c>
      <c r="AH56" s="25" t="str">
        <f t="shared" si="19"/>
        <v>Yes</v>
      </c>
      <c r="AI56" s="28">
        <f t="shared" si="20"/>
        <v>11.488750000000001</v>
      </c>
      <c r="AJ56" s="29">
        <f t="shared" si="21"/>
        <v>0.60603908402203865</v>
      </c>
      <c r="AK56" s="28" t="str">
        <f t="shared" si="22"/>
        <v>No</v>
      </c>
      <c r="AL56" s="42">
        <v>2.2812999999999999</v>
      </c>
      <c r="AM56" s="30">
        <f t="shared" si="23"/>
        <v>0.89189656663495631</v>
      </c>
      <c r="AN56" s="31" t="str">
        <f t="shared" si="24"/>
        <v>Yes</v>
      </c>
      <c r="AO56" s="45">
        <v>1.875</v>
      </c>
      <c r="AP56" s="24">
        <f t="shared" si="25"/>
        <v>0.75</v>
      </c>
      <c r="AQ56" s="25" t="str">
        <f t="shared" si="26"/>
        <v>Yes</v>
      </c>
      <c r="AR56" s="42">
        <v>2.2448000000000001</v>
      </c>
      <c r="AS56" s="30">
        <f t="shared" si="27"/>
        <v>0.89820742637644047</v>
      </c>
      <c r="AT56" s="31" t="str">
        <f t="shared" si="28"/>
        <v>No</v>
      </c>
      <c r="AU56" s="45">
        <v>0.33139999999999997</v>
      </c>
      <c r="AV56" s="24">
        <f t="shared" si="29"/>
        <v>0.16412930135557871</v>
      </c>
      <c r="AW56" s="25" t="str">
        <f t="shared" si="30"/>
        <v>No</v>
      </c>
      <c r="AX56" s="42">
        <v>0.1346</v>
      </c>
      <c r="AY56" s="30">
        <f t="shared" si="31"/>
        <v>0.22583892617449666</v>
      </c>
      <c r="AZ56" s="31" t="str">
        <f t="shared" si="32"/>
        <v>No</v>
      </c>
      <c r="BA56" s="45">
        <v>0.1145</v>
      </c>
      <c r="BB56" s="24">
        <f t="shared" si="33"/>
        <v>0.17454268292682926</v>
      </c>
      <c r="BC56" s="25" t="str">
        <f t="shared" si="34"/>
        <v>No</v>
      </c>
      <c r="BD56" s="42">
        <v>0.1145</v>
      </c>
      <c r="BE56" s="30">
        <f t="shared" si="35"/>
        <v>0.17454268292682926</v>
      </c>
      <c r="BF56" s="31" t="str">
        <f t="shared" si="36"/>
        <v>No</v>
      </c>
      <c r="BG56" s="45">
        <v>1.4637</v>
      </c>
      <c r="BH56" s="24">
        <f t="shared" si="37"/>
        <v>0.43920208152645268</v>
      </c>
      <c r="BI56" s="25" t="str">
        <f t="shared" si="38"/>
        <v>No</v>
      </c>
      <c r="BJ56" s="42">
        <v>0.1908</v>
      </c>
      <c r="BK56" s="30">
        <f t="shared" si="39"/>
        <v>7.6319999999999999E-2</v>
      </c>
      <c r="BL56" s="31" t="str">
        <f t="shared" si="40"/>
        <v>No</v>
      </c>
      <c r="BM56" s="45">
        <v>0.23849999999999999</v>
      </c>
      <c r="BN56" s="24">
        <f t="shared" si="41"/>
        <v>0.21207929921622864</v>
      </c>
      <c r="BO56" s="25" t="str">
        <f t="shared" si="42"/>
        <v>No</v>
      </c>
      <c r="BP56" s="32">
        <f t="shared" si="43"/>
        <v>22.472749999999998</v>
      </c>
      <c r="BQ56" s="33">
        <f t="shared" si="44"/>
        <v>0.38137185574300414</v>
      </c>
      <c r="BR56" s="32" t="str">
        <f t="shared" si="45"/>
        <v>No</v>
      </c>
      <c r="BS56" s="42">
        <v>3.0000000000000001E-3</v>
      </c>
      <c r="BT56" s="30">
        <f t="shared" si="46"/>
        <v>4.762660739799968E-3</v>
      </c>
      <c r="BU56" s="31" t="str">
        <f t="shared" si="47"/>
        <v>No</v>
      </c>
      <c r="BV56" s="45">
        <v>2.4447999999999999</v>
      </c>
      <c r="BW56" s="24">
        <f t="shared" si="48"/>
        <v>0.94721642868602574</v>
      </c>
      <c r="BX56" s="25" t="str">
        <f t="shared" si="49"/>
        <v>No</v>
      </c>
      <c r="BY56" s="42">
        <v>2.5</v>
      </c>
      <c r="BZ56" s="30">
        <f t="shared" si="50"/>
        <v>1</v>
      </c>
      <c r="CA56" s="31" t="str">
        <f t="shared" si="51"/>
        <v>Yes</v>
      </c>
      <c r="CB56" s="45">
        <v>3.9E-2</v>
      </c>
      <c r="CC56" s="24">
        <f t="shared" si="52"/>
        <v>7.7197149643705471E-2</v>
      </c>
      <c r="CD56" s="25" t="str">
        <f t="shared" si="53"/>
        <v>No</v>
      </c>
      <c r="CE56" s="42">
        <v>4.07E-2</v>
      </c>
      <c r="CF56" s="30">
        <f t="shared" si="54"/>
        <v>1.8425550096133305E-2</v>
      </c>
      <c r="CG56" s="31" t="str">
        <f t="shared" si="55"/>
        <v>No</v>
      </c>
      <c r="CH56" s="45">
        <v>0.1235</v>
      </c>
      <c r="CI56" s="24">
        <f t="shared" si="56"/>
        <v>0.22966700302724521</v>
      </c>
      <c r="CJ56" s="25" t="str">
        <f t="shared" si="57"/>
        <v>No</v>
      </c>
      <c r="CK56" s="42">
        <v>0</v>
      </c>
      <c r="CL56" s="30">
        <f t="shared" si="58"/>
        <v>0</v>
      </c>
      <c r="CM56" s="31" t="str">
        <f t="shared" si="59"/>
        <v>No</v>
      </c>
      <c r="CN56" s="45">
        <v>5.3E-3</v>
      </c>
      <c r="CO56" s="24">
        <f t="shared" si="60"/>
        <v>2.5493025493025494E-2</v>
      </c>
      <c r="CP56" s="25" t="str">
        <f t="shared" si="61"/>
        <v>No</v>
      </c>
      <c r="CQ56" s="42">
        <v>0.3931</v>
      </c>
      <c r="CR56" s="30">
        <f t="shared" si="62"/>
        <v>0.70142977291841879</v>
      </c>
      <c r="CS56" s="31" t="str">
        <f t="shared" si="63"/>
        <v>Yes</v>
      </c>
      <c r="CT56" s="45">
        <v>5.3199999999999997E-2</v>
      </c>
      <c r="CU56" s="24">
        <f t="shared" si="64"/>
        <v>9.9105812220566303E-2</v>
      </c>
      <c r="CV56" s="25" t="str">
        <f t="shared" si="65"/>
        <v>No</v>
      </c>
      <c r="CW56" s="34">
        <f t="shared" si="66"/>
        <v>14.006499999999999</v>
      </c>
      <c r="CX56" s="35">
        <f t="shared" si="67"/>
        <v>0.55572648665853264</v>
      </c>
      <c r="CY56" s="34" t="str">
        <f t="shared" si="68"/>
        <v>No</v>
      </c>
      <c r="CZ56" s="42">
        <v>2.5</v>
      </c>
      <c r="DA56" s="30">
        <f t="shared" si="69"/>
        <v>1</v>
      </c>
      <c r="DB56" s="31" t="str">
        <f t="shared" si="70"/>
        <v>Yes</v>
      </c>
      <c r="DC56" s="45">
        <v>2.5</v>
      </c>
      <c r="DD56" s="24">
        <f t="shared" si="71"/>
        <v>1</v>
      </c>
      <c r="DE56" s="25" t="str">
        <f t="shared" si="72"/>
        <v>Yes</v>
      </c>
      <c r="DF56" s="42">
        <v>2.5</v>
      </c>
      <c r="DG56" s="30">
        <f t="shared" si="73"/>
        <v>1</v>
      </c>
      <c r="DH56" s="31" t="str">
        <f t="shared" si="74"/>
        <v>Yes</v>
      </c>
      <c r="DI56" s="45">
        <v>2.5</v>
      </c>
      <c r="DJ56" s="24">
        <f t="shared" si="75"/>
        <v>1</v>
      </c>
      <c r="DK56" s="25" t="str">
        <f t="shared" si="76"/>
        <v>Yes</v>
      </c>
      <c r="DL56" s="42">
        <v>4.9200000000000001E-2</v>
      </c>
      <c r="DM56" s="30">
        <f t="shared" si="77"/>
        <v>0.55280898876404494</v>
      </c>
      <c r="DN56" s="31" t="str">
        <f t="shared" si="78"/>
        <v>Yes</v>
      </c>
      <c r="DO56" s="45">
        <v>2.5</v>
      </c>
      <c r="DP56" s="24">
        <f t="shared" si="79"/>
        <v>1</v>
      </c>
      <c r="DQ56" s="25" t="str">
        <f t="shared" si="80"/>
        <v>Yes</v>
      </c>
      <c r="DR56" s="42">
        <v>0.95479999999999998</v>
      </c>
      <c r="DS56" s="30">
        <f t="shared" si="81"/>
        <v>0.5869191049913941</v>
      </c>
      <c r="DT56" s="31" t="str">
        <f t="shared" si="82"/>
        <v>Yes</v>
      </c>
      <c r="DU56" s="45">
        <v>0.99560000000000004</v>
      </c>
      <c r="DV56" s="24">
        <f t="shared" si="83"/>
        <v>0.7247579529737207</v>
      </c>
      <c r="DW56" s="25" t="str">
        <f t="shared" si="84"/>
        <v>No</v>
      </c>
      <c r="DX56" s="42">
        <v>8.6599999999999996E-2</v>
      </c>
      <c r="DY56" s="30">
        <f t="shared" si="85"/>
        <v>0.21230693797499386</v>
      </c>
      <c r="DZ56" s="31" t="str">
        <f t="shared" si="86"/>
        <v>No</v>
      </c>
      <c r="EA56" s="45">
        <v>1.6536999999999999</v>
      </c>
      <c r="EB56" s="24">
        <f t="shared" si="87"/>
        <v>0.8348647011308562</v>
      </c>
      <c r="EC56" s="25" t="str">
        <f t="shared" si="88"/>
        <v>Yes</v>
      </c>
      <c r="ED56" s="37">
        <f t="shared" si="89"/>
        <v>40.59975</v>
      </c>
      <c r="EE56" s="38">
        <f t="shared" si="90"/>
        <v>0.98617440770548492</v>
      </c>
      <c r="EF56" s="37" t="str">
        <f t="shared" si="91"/>
        <v>Yes</v>
      </c>
    </row>
    <row r="57" spans="1:136" s="7" customFormat="1" ht="12" x14ac:dyDescent="0.2">
      <c r="A57" s="18">
        <v>55</v>
      </c>
      <c r="B57" s="19" t="s">
        <v>53</v>
      </c>
      <c r="C57" s="19" t="s">
        <v>108</v>
      </c>
      <c r="D57" s="18">
        <v>3</v>
      </c>
      <c r="E57" s="42">
        <v>6.9999999999999999E-4</v>
      </c>
      <c r="F57" s="21">
        <f t="shared" si="0"/>
        <v>3.1249999999999997E-3</v>
      </c>
      <c r="G57" s="22" t="str">
        <f t="shared" si="1"/>
        <v>No</v>
      </c>
      <c r="H57" s="43">
        <v>1.6999999999999999E-3</v>
      </c>
      <c r="I57" s="24">
        <f t="shared" si="2"/>
        <v>1.3588042522580128E-3</v>
      </c>
      <c r="J57" s="25" t="str">
        <f t="shared" si="3"/>
        <v>No</v>
      </c>
      <c r="K57" s="44">
        <v>2.35E-2</v>
      </c>
      <c r="L57" s="21">
        <f t="shared" si="4"/>
        <v>1.8933290364163712E-2</v>
      </c>
      <c r="M57" s="22" t="str">
        <f t="shared" si="5"/>
        <v>No</v>
      </c>
      <c r="N57" s="45">
        <v>9.1499999999999998E-2</v>
      </c>
      <c r="O57" s="24">
        <f t="shared" si="6"/>
        <v>0.26060951295927082</v>
      </c>
      <c r="P57" s="25" t="str">
        <f t="shared" si="7"/>
        <v>No</v>
      </c>
      <c r="Q57" s="42">
        <v>2.0500000000000001E-2</v>
      </c>
      <c r="R57" s="21">
        <f t="shared" si="8"/>
        <v>7.9828660436137081E-2</v>
      </c>
      <c r="S57" s="22" t="str">
        <f t="shared" si="9"/>
        <v>No</v>
      </c>
      <c r="T57" s="45">
        <v>1.7567999999999999</v>
      </c>
      <c r="U57" s="24">
        <f t="shared" si="10"/>
        <v>0.88139674894641773</v>
      </c>
      <c r="V57" s="25" t="str">
        <f t="shared" si="11"/>
        <v>Yes</v>
      </c>
      <c r="W57" s="42">
        <v>2.0156000000000001</v>
      </c>
      <c r="X57" s="21">
        <f t="shared" si="12"/>
        <v>0.69946722634807879</v>
      </c>
      <c r="Y57" s="22" t="str">
        <f t="shared" si="13"/>
        <v>No</v>
      </c>
      <c r="Z57" s="45">
        <v>5.0500000000000003E-2</v>
      </c>
      <c r="AA57" s="24">
        <f t="shared" si="14"/>
        <v>4.2100875364735307E-2</v>
      </c>
      <c r="AB57" s="25" t="str">
        <f t="shared" si="15"/>
        <v>No</v>
      </c>
      <c r="AC57" s="42">
        <v>6.9999999999999999E-4</v>
      </c>
      <c r="AD57" s="21">
        <f t="shared" si="16"/>
        <v>1.7879948914431671E-3</v>
      </c>
      <c r="AE57" s="22" t="str">
        <f t="shared" si="17"/>
        <v>No</v>
      </c>
      <c r="AF57" s="45">
        <v>3.0000000000000001E-3</v>
      </c>
      <c r="AG57" s="24">
        <f t="shared" si="18"/>
        <v>2.3291925465838512E-2</v>
      </c>
      <c r="AH57" s="25" t="str">
        <f t="shared" si="19"/>
        <v>No</v>
      </c>
      <c r="AI57" s="28">
        <f t="shared" si="20"/>
        <v>9.911249999999999</v>
      </c>
      <c r="AJ57" s="29">
        <f t="shared" si="21"/>
        <v>0.47023502066115691</v>
      </c>
      <c r="AK57" s="28" t="str">
        <f t="shared" si="22"/>
        <v>No</v>
      </c>
      <c r="AL57" s="42">
        <v>2.25</v>
      </c>
      <c r="AM57" s="30">
        <f t="shared" si="23"/>
        <v>0.86482746692034951</v>
      </c>
      <c r="AN57" s="31" t="str">
        <f t="shared" si="24"/>
        <v>Yes</v>
      </c>
      <c r="AO57" s="45">
        <v>1.875</v>
      </c>
      <c r="AP57" s="24">
        <f t="shared" si="25"/>
        <v>0.75</v>
      </c>
      <c r="AQ57" s="25" t="str">
        <f t="shared" si="26"/>
        <v>Yes</v>
      </c>
      <c r="AR57" s="42">
        <v>2.2858999999999998</v>
      </c>
      <c r="AS57" s="30">
        <f t="shared" si="27"/>
        <v>0.91465268886043527</v>
      </c>
      <c r="AT57" s="31" t="str">
        <f t="shared" si="28"/>
        <v>No</v>
      </c>
      <c r="AU57" s="45">
        <v>0.64739999999999998</v>
      </c>
      <c r="AV57" s="24">
        <f t="shared" si="29"/>
        <v>0.49363920750782059</v>
      </c>
      <c r="AW57" s="25" t="str">
        <f t="shared" si="30"/>
        <v>No</v>
      </c>
      <c r="AX57" s="42">
        <v>2.0400000000000001E-2</v>
      </c>
      <c r="AY57" s="30">
        <f t="shared" si="31"/>
        <v>3.4228187919463089E-2</v>
      </c>
      <c r="AZ57" s="31" t="str">
        <f t="shared" si="32"/>
        <v>No</v>
      </c>
      <c r="BA57" s="45">
        <v>0.5736</v>
      </c>
      <c r="BB57" s="24">
        <f t="shared" si="33"/>
        <v>0.87439024390243902</v>
      </c>
      <c r="BC57" s="25" t="str">
        <f t="shared" si="34"/>
        <v>Yes</v>
      </c>
      <c r="BD57" s="42">
        <v>0.5736</v>
      </c>
      <c r="BE57" s="30">
        <f t="shared" si="35"/>
        <v>0.87439024390243902</v>
      </c>
      <c r="BF57" s="31" t="str">
        <f t="shared" si="36"/>
        <v>Yes</v>
      </c>
      <c r="BG57" s="45">
        <v>2.2385000000000002</v>
      </c>
      <c r="BH57" s="24">
        <f t="shared" si="37"/>
        <v>0.88719283029777396</v>
      </c>
      <c r="BI57" s="25" t="str">
        <f t="shared" si="38"/>
        <v>No</v>
      </c>
      <c r="BJ57" s="42">
        <v>0.23760000000000001</v>
      </c>
      <c r="BK57" s="30">
        <f t="shared" si="39"/>
        <v>9.5039999999999999E-2</v>
      </c>
      <c r="BL57" s="31" t="str">
        <f t="shared" si="40"/>
        <v>No</v>
      </c>
      <c r="BM57" s="45">
        <v>0.2641</v>
      </c>
      <c r="BN57" s="24">
        <f t="shared" si="41"/>
        <v>0.23568464730290456</v>
      </c>
      <c r="BO57" s="25" t="str">
        <f t="shared" si="42"/>
        <v>No</v>
      </c>
      <c r="BP57" s="32">
        <f t="shared" si="43"/>
        <v>27.415250000000004</v>
      </c>
      <c r="BQ57" s="33">
        <f t="shared" si="44"/>
        <v>0.78080614203454912</v>
      </c>
      <c r="BR57" s="32" t="str">
        <f t="shared" si="45"/>
        <v>No</v>
      </c>
      <c r="BS57" s="42">
        <v>2.8E-3</v>
      </c>
      <c r="BT57" s="30">
        <f t="shared" si="46"/>
        <v>4.4451500238133039E-3</v>
      </c>
      <c r="BU57" s="31" t="str">
        <f t="shared" si="47"/>
        <v>No</v>
      </c>
      <c r="BV57" s="45">
        <v>2.3673999999999999</v>
      </c>
      <c r="BW57" s="24">
        <f t="shared" si="48"/>
        <v>0.82303866516926028</v>
      </c>
      <c r="BX57" s="25" t="str">
        <f t="shared" si="49"/>
        <v>No</v>
      </c>
      <c r="BY57" s="42">
        <v>2.5</v>
      </c>
      <c r="BZ57" s="30">
        <f t="shared" si="50"/>
        <v>1</v>
      </c>
      <c r="CA57" s="31" t="str">
        <f t="shared" si="51"/>
        <v>Yes</v>
      </c>
      <c r="CB57" s="45">
        <v>1.17E-2</v>
      </c>
      <c r="CC57" s="24">
        <f t="shared" si="52"/>
        <v>2.315914489311164E-2</v>
      </c>
      <c r="CD57" s="25" t="str">
        <f t="shared" si="53"/>
        <v>No</v>
      </c>
      <c r="CE57" s="42">
        <v>4.9299999999999997E-2</v>
      </c>
      <c r="CF57" s="30">
        <f t="shared" si="54"/>
        <v>2.301858577227088E-2</v>
      </c>
      <c r="CG57" s="31" t="str">
        <f t="shared" si="55"/>
        <v>No</v>
      </c>
      <c r="CH57" s="45">
        <v>6.59E-2</v>
      </c>
      <c r="CI57" s="24">
        <f t="shared" si="56"/>
        <v>0.11342078708375379</v>
      </c>
      <c r="CJ57" s="25" t="str">
        <f t="shared" si="57"/>
        <v>No</v>
      </c>
      <c r="CK57" s="42">
        <v>0</v>
      </c>
      <c r="CL57" s="30">
        <f t="shared" si="58"/>
        <v>0</v>
      </c>
      <c r="CM57" s="31" t="str">
        <f t="shared" si="59"/>
        <v>No</v>
      </c>
      <c r="CN57" s="45">
        <v>0</v>
      </c>
      <c r="CO57" s="24">
        <f t="shared" si="60"/>
        <v>0</v>
      </c>
      <c r="CP57" s="25" t="str">
        <f t="shared" si="61"/>
        <v>No</v>
      </c>
      <c r="CQ57" s="42">
        <v>0.4032</v>
      </c>
      <c r="CR57" s="30">
        <f t="shared" si="62"/>
        <v>0.72266610597140457</v>
      </c>
      <c r="CS57" s="31" t="str">
        <f t="shared" si="63"/>
        <v>Yes</v>
      </c>
      <c r="CT57" s="45">
        <v>2.3099999999999999E-2</v>
      </c>
      <c r="CU57" s="24">
        <f t="shared" si="64"/>
        <v>4.3032786885245894E-2</v>
      </c>
      <c r="CV57" s="25" t="str">
        <f t="shared" si="65"/>
        <v>No</v>
      </c>
      <c r="CW57" s="34">
        <f t="shared" si="66"/>
        <v>13.5585</v>
      </c>
      <c r="CX57" s="35">
        <f t="shared" si="67"/>
        <v>0.52403939667214827</v>
      </c>
      <c r="CY57" s="34" t="str">
        <f t="shared" si="68"/>
        <v>No</v>
      </c>
      <c r="CZ57" s="42">
        <v>2.5</v>
      </c>
      <c r="DA57" s="30">
        <f t="shared" si="69"/>
        <v>1</v>
      </c>
      <c r="DB57" s="31" t="str">
        <f t="shared" si="70"/>
        <v>Yes</v>
      </c>
      <c r="DC57" s="45">
        <v>2.5</v>
      </c>
      <c r="DD57" s="24">
        <f t="shared" si="71"/>
        <v>1</v>
      </c>
      <c r="DE57" s="25" t="str">
        <f t="shared" si="72"/>
        <v>Yes</v>
      </c>
      <c r="DF57" s="42">
        <v>2.5</v>
      </c>
      <c r="DG57" s="30">
        <f t="shared" si="73"/>
        <v>1</v>
      </c>
      <c r="DH57" s="31" t="str">
        <f t="shared" si="74"/>
        <v>Yes</v>
      </c>
      <c r="DI57" s="45">
        <v>2.5</v>
      </c>
      <c r="DJ57" s="24">
        <f t="shared" si="75"/>
        <v>1</v>
      </c>
      <c r="DK57" s="25" t="str">
        <f t="shared" si="76"/>
        <v>Yes</v>
      </c>
      <c r="DL57" s="42">
        <v>2.2000000000000001E-3</v>
      </c>
      <c r="DM57" s="30">
        <f t="shared" si="77"/>
        <v>2.4719101123595509E-2</v>
      </c>
      <c r="DN57" s="31" t="str">
        <f t="shared" si="78"/>
        <v>No</v>
      </c>
      <c r="DO57" s="45">
        <v>2.5</v>
      </c>
      <c r="DP57" s="24">
        <f t="shared" si="79"/>
        <v>1</v>
      </c>
      <c r="DQ57" s="25" t="str">
        <f t="shared" si="80"/>
        <v>Yes</v>
      </c>
      <c r="DR57" s="42">
        <v>0.88129999999999997</v>
      </c>
      <c r="DS57" s="30">
        <f t="shared" si="81"/>
        <v>0.54173838209982783</v>
      </c>
      <c r="DT57" s="31" t="str">
        <f t="shared" si="82"/>
        <v>No</v>
      </c>
      <c r="DU57" s="45">
        <v>0.97219999999999995</v>
      </c>
      <c r="DV57" s="24">
        <f t="shared" si="83"/>
        <v>0.70772366601150183</v>
      </c>
      <c r="DW57" s="25" t="str">
        <f t="shared" si="84"/>
        <v>No</v>
      </c>
      <c r="DX57" s="42">
        <v>5.4699999999999999E-2</v>
      </c>
      <c r="DY57" s="30">
        <f t="shared" si="85"/>
        <v>0.13410149546457464</v>
      </c>
      <c r="DZ57" s="31" t="str">
        <f t="shared" si="86"/>
        <v>No</v>
      </c>
      <c r="EA57" s="45">
        <v>1.05</v>
      </c>
      <c r="EB57" s="24">
        <f t="shared" si="87"/>
        <v>0.53008885298869146</v>
      </c>
      <c r="EC57" s="25" t="str">
        <f t="shared" si="88"/>
        <v>No</v>
      </c>
      <c r="ED57" s="37">
        <f t="shared" si="89"/>
        <v>38.651000000000003</v>
      </c>
      <c r="EE57" s="38">
        <f t="shared" si="90"/>
        <v>0.92318756262322632</v>
      </c>
      <c r="EF57" s="37" t="str">
        <f t="shared" si="91"/>
        <v>No</v>
      </c>
    </row>
    <row r="58" spans="1:136" s="7" customFormat="1" ht="12" x14ac:dyDescent="0.2">
      <c r="A58" s="18">
        <v>56</v>
      </c>
      <c r="B58" s="19" t="s">
        <v>55</v>
      </c>
      <c r="C58" s="19" t="s">
        <v>109</v>
      </c>
      <c r="D58" s="18">
        <v>3</v>
      </c>
      <c r="E58" s="22">
        <v>3.8699999999999998E-2</v>
      </c>
      <c r="F58" s="21">
        <f t="shared" si="0"/>
        <v>0.17276785714285714</v>
      </c>
      <c r="G58" s="22" t="str">
        <f t="shared" si="1"/>
        <v>No</v>
      </c>
      <c r="H58" s="39">
        <v>7.7000000000000002E-3</v>
      </c>
      <c r="I58" s="24">
        <f t="shared" si="2"/>
        <v>6.1545839661098231E-3</v>
      </c>
      <c r="J58" s="25" t="str">
        <f t="shared" si="3"/>
        <v>No</v>
      </c>
      <c r="K58" s="40">
        <v>0</v>
      </c>
      <c r="L58" s="21">
        <f t="shared" si="4"/>
        <v>0</v>
      </c>
      <c r="M58" s="22" t="str">
        <f t="shared" si="5"/>
        <v>No</v>
      </c>
      <c r="N58" s="41">
        <v>0.24260000000000001</v>
      </c>
      <c r="O58" s="24">
        <f t="shared" si="6"/>
        <v>0.69097123326687548</v>
      </c>
      <c r="P58" s="25" t="str">
        <f t="shared" si="7"/>
        <v>Yes</v>
      </c>
      <c r="Q58" s="22">
        <v>6.8000000000000005E-2</v>
      </c>
      <c r="R58" s="21">
        <f t="shared" si="8"/>
        <v>0.26479750778816202</v>
      </c>
      <c r="S58" s="22" t="str">
        <f t="shared" si="9"/>
        <v>No</v>
      </c>
      <c r="T58" s="41">
        <v>1.9932000000000001</v>
      </c>
      <c r="U58" s="24">
        <f t="shared" si="10"/>
        <v>1</v>
      </c>
      <c r="V58" s="25" t="str">
        <f t="shared" si="11"/>
        <v>Yes</v>
      </c>
      <c r="W58" s="22">
        <v>1.1491</v>
      </c>
      <c r="X58" s="21">
        <f t="shared" si="12"/>
        <v>0</v>
      </c>
      <c r="Y58" s="22" t="str">
        <f t="shared" si="13"/>
        <v>No</v>
      </c>
      <c r="Z58" s="41">
        <v>0.2273</v>
      </c>
      <c r="AA58" s="24">
        <f t="shared" si="14"/>
        <v>0.18949562317632346</v>
      </c>
      <c r="AB58" s="25" t="str">
        <f t="shared" si="15"/>
        <v>No</v>
      </c>
      <c r="AC58" s="22">
        <v>8.0000000000000002E-3</v>
      </c>
      <c r="AD58" s="21">
        <f t="shared" si="16"/>
        <v>2.0434227330779056E-2</v>
      </c>
      <c r="AE58" s="22" t="str">
        <f t="shared" si="17"/>
        <v>No</v>
      </c>
      <c r="AF58" s="41">
        <v>3.8999999999999998E-3</v>
      </c>
      <c r="AG58" s="24">
        <f t="shared" si="18"/>
        <v>3.027950310559006E-2</v>
      </c>
      <c r="AH58" s="25" t="str">
        <f t="shared" si="19"/>
        <v>No</v>
      </c>
      <c r="AI58" s="28">
        <f t="shared" si="20"/>
        <v>9.3462500000000013</v>
      </c>
      <c r="AJ58" s="29">
        <f t="shared" si="21"/>
        <v>0.42159521349862267</v>
      </c>
      <c r="AK58" s="28" t="str">
        <f t="shared" si="22"/>
        <v>No</v>
      </c>
      <c r="AL58" s="22">
        <v>2.2812999999999999</v>
      </c>
      <c r="AM58" s="30">
        <f t="shared" si="23"/>
        <v>0.89189656663495631</v>
      </c>
      <c r="AN58" s="31" t="str">
        <f t="shared" si="24"/>
        <v>Yes</v>
      </c>
      <c r="AO58" s="41">
        <v>2.5</v>
      </c>
      <c r="AP58" s="24">
        <f t="shared" si="25"/>
        <v>1</v>
      </c>
      <c r="AQ58" s="25" t="str">
        <f t="shared" si="26"/>
        <v>Yes</v>
      </c>
      <c r="AR58" s="22">
        <v>2.2564000000000002</v>
      </c>
      <c r="AS58" s="30">
        <f t="shared" si="27"/>
        <v>0.90284891165172865</v>
      </c>
      <c r="AT58" s="31" t="str">
        <f t="shared" si="28"/>
        <v>No</v>
      </c>
      <c r="AU58" s="41">
        <v>0.70520000000000005</v>
      </c>
      <c r="AV58" s="24">
        <f t="shared" si="29"/>
        <v>0.55391032325338907</v>
      </c>
      <c r="AW58" s="25" t="str">
        <f t="shared" si="30"/>
        <v>No</v>
      </c>
      <c r="AX58" s="22">
        <v>0.2757</v>
      </c>
      <c r="AY58" s="30">
        <f t="shared" si="31"/>
        <v>0.4625838926174497</v>
      </c>
      <c r="AZ58" s="31" t="str">
        <f t="shared" si="32"/>
        <v>Yes</v>
      </c>
      <c r="BA58" s="41">
        <v>9.1899999999999996E-2</v>
      </c>
      <c r="BB58" s="24">
        <f t="shared" si="33"/>
        <v>0.14009146341463413</v>
      </c>
      <c r="BC58" s="25" t="str">
        <f t="shared" si="34"/>
        <v>No</v>
      </c>
      <c r="BD58" s="22">
        <v>9.1899999999999996E-2</v>
      </c>
      <c r="BE58" s="30">
        <f t="shared" si="35"/>
        <v>0.14009146341463413</v>
      </c>
      <c r="BF58" s="31" t="str">
        <f t="shared" si="36"/>
        <v>No</v>
      </c>
      <c r="BG58" s="41">
        <v>1.4514</v>
      </c>
      <c r="BH58" s="24">
        <f t="shared" si="37"/>
        <v>0.43209019947961835</v>
      </c>
      <c r="BI58" s="25" t="str">
        <f t="shared" si="38"/>
        <v>No</v>
      </c>
      <c r="BJ58" s="22">
        <v>0.22770000000000001</v>
      </c>
      <c r="BK58" s="30">
        <f t="shared" si="39"/>
        <v>9.1080000000000008E-2</v>
      </c>
      <c r="BL58" s="31" t="str">
        <f t="shared" si="40"/>
        <v>No</v>
      </c>
      <c r="BM58" s="41">
        <v>0.31480000000000002</v>
      </c>
      <c r="BN58" s="24">
        <f t="shared" si="41"/>
        <v>0.28243430152143845</v>
      </c>
      <c r="BO58" s="25" t="str">
        <f t="shared" si="42"/>
        <v>No</v>
      </c>
      <c r="BP58" s="32">
        <f t="shared" si="43"/>
        <v>25.490750000000002</v>
      </c>
      <c r="BQ58" s="33">
        <f t="shared" si="44"/>
        <v>0.62527528033134672</v>
      </c>
      <c r="BR58" s="32" t="str">
        <f t="shared" si="45"/>
        <v>No</v>
      </c>
      <c r="BS58" s="22">
        <v>1.8700000000000001E-2</v>
      </c>
      <c r="BT58" s="30">
        <f t="shared" si="46"/>
        <v>2.9687251944753138E-2</v>
      </c>
      <c r="BU58" s="31" t="str">
        <f t="shared" si="47"/>
        <v>Yes</v>
      </c>
      <c r="BV58" s="41">
        <v>2.4504999999999999</v>
      </c>
      <c r="BW58" s="24">
        <f t="shared" si="48"/>
        <v>0.95636130274346198</v>
      </c>
      <c r="BX58" s="25" t="str">
        <f t="shared" si="49"/>
        <v>No</v>
      </c>
      <c r="BY58" s="22">
        <v>0</v>
      </c>
      <c r="BZ58" s="30">
        <f t="shared" si="50"/>
        <v>0</v>
      </c>
      <c r="CA58" s="31" t="str">
        <f t="shared" si="51"/>
        <v>No</v>
      </c>
      <c r="CB58" s="41">
        <v>8.2799999999999999E-2</v>
      </c>
      <c r="CC58" s="24">
        <f t="shared" si="52"/>
        <v>0.16389548693586697</v>
      </c>
      <c r="CD58" s="25" t="str">
        <f t="shared" si="53"/>
        <v>No</v>
      </c>
      <c r="CE58" s="22">
        <v>1.34E-2</v>
      </c>
      <c r="CF58" s="30">
        <f t="shared" si="54"/>
        <v>3.8453321939756467E-3</v>
      </c>
      <c r="CG58" s="31" t="str">
        <f t="shared" si="55"/>
        <v>No</v>
      </c>
      <c r="CH58" s="41">
        <v>0.38590000000000002</v>
      </c>
      <c r="CI58" s="24">
        <f t="shared" si="56"/>
        <v>0.75923309788092841</v>
      </c>
      <c r="CJ58" s="25" t="str">
        <f t="shared" si="57"/>
        <v>Yes</v>
      </c>
      <c r="CK58" s="22">
        <v>0.47460000000000002</v>
      </c>
      <c r="CL58" s="30">
        <f t="shared" si="58"/>
        <v>0.33457878040183292</v>
      </c>
      <c r="CM58" s="31" t="str">
        <f t="shared" si="59"/>
        <v>No</v>
      </c>
      <c r="CN58" s="41">
        <v>1.83E-2</v>
      </c>
      <c r="CO58" s="24">
        <f t="shared" si="60"/>
        <v>8.8023088023088031E-2</v>
      </c>
      <c r="CP58" s="25" t="str">
        <f t="shared" si="61"/>
        <v>No</v>
      </c>
      <c r="CQ58" s="22">
        <v>0.46560000000000001</v>
      </c>
      <c r="CR58" s="30">
        <f t="shared" si="62"/>
        <v>0.85386879730866272</v>
      </c>
      <c r="CS58" s="31" t="str">
        <f t="shared" si="63"/>
        <v>Yes</v>
      </c>
      <c r="CT58" s="41">
        <v>7.9799999999999996E-2</v>
      </c>
      <c r="CU58" s="24">
        <f t="shared" si="64"/>
        <v>0.14865871833084945</v>
      </c>
      <c r="CV58" s="25" t="str">
        <f t="shared" si="65"/>
        <v>No</v>
      </c>
      <c r="CW58" s="34">
        <f t="shared" si="66"/>
        <v>9.9740000000000002</v>
      </c>
      <c r="CX58" s="35">
        <f t="shared" si="67"/>
        <v>0.27050731172528431</v>
      </c>
      <c r="CY58" s="34" t="str">
        <f t="shared" si="68"/>
        <v>No</v>
      </c>
      <c r="CZ58" s="22">
        <v>1.875</v>
      </c>
      <c r="DA58" s="30">
        <f t="shared" si="69"/>
        <v>0.75</v>
      </c>
      <c r="DB58" s="31" t="str">
        <f t="shared" si="70"/>
        <v>Yes</v>
      </c>
      <c r="DC58" s="41">
        <v>2.5</v>
      </c>
      <c r="DD58" s="24">
        <f t="shared" si="71"/>
        <v>1</v>
      </c>
      <c r="DE58" s="25" t="str">
        <f t="shared" si="72"/>
        <v>Yes</v>
      </c>
      <c r="DF58" s="22">
        <v>2.5</v>
      </c>
      <c r="DG58" s="30">
        <f t="shared" si="73"/>
        <v>1</v>
      </c>
      <c r="DH58" s="31" t="str">
        <f t="shared" si="74"/>
        <v>Yes</v>
      </c>
      <c r="DI58" s="41">
        <v>2.5</v>
      </c>
      <c r="DJ58" s="24">
        <f t="shared" si="75"/>
        <v>1</v>
      </c>
      <c r="DK58" s="25" t="str">
        <f t="shared" si="76"/>
        <v>Yes</v>
      </c>
      <c r="DL58" s="22">
        <v>2.2000000000000001E-3</v>
      </c>
      <c r="DM58" s="30">
        <f t="shared" si="77"/>
        <v>2.4719101123595509E-2</v>
      </c>
      <c r="DN58" s="31" t="str">
        <f t="shared" si="78"/>
        <v>No</v>
      </c>
      <c r="DO58" s="41">
        <v>1.25</v>
      </c>
      <c r="DP58" s="24">
        <f t="shared" si="79"/>
        <v>0.5</v>
      </c>
      <c r="DQ58" s="25" t="str">
        <f t="shared" si="80"/>
        <v>Yes</v>
      </c>
      <c r="DR58" s="22">
        <v>0.91349999999999998</v>
      </c>
      <c r="DS58" s="30">
        <f t="shared" si="81"/>
        <v>0.5615318416523235</v>
      </c>
      <c r="DT58" s="31" t="str">
        <f t="shared" si="82"/>
        <v>No</v>
      </c>
      <c r="DU58" s="41">
        <v>1.0370999999999999</v>
      </c>
      <c r="DV58" s="24">
        <f t="shared" si="83"/>
        <v>0.75496833369731375</v>
      </c>
      <c r="DW58" s="25" t="str">
        <f t="shared" si="84"/>
        <v>Yes</v>
      </c>
      <c r="DX58" s="22">
        <v>0.1318</v>
      </c>
      <c r="DY58" s="30">
        <f t="shared" si="85"/>
        <v>0.32311841137533709</v>
      </c>
      <c r="DZ58" s="31" t="str">
        <f t="shared" si="86"/>
        <v>No</v>
      </c>
      <c r="EA58" s="41">
        <v>1.06</v>
      </c>
      <c r="EB58" s="24">
        <f t="shared" si="87"/>
        <v>0.53513731825525046</v>
      </c>
      <c r="EC58" s="25" t="str">
        <f t="shared" si="88"/>
        <v>No</v>
      </c>
      <c r="ED58" s="37">
        <f t="shared" si="89"/>
        <v>34.423999999999999</v>
      </c>
      <c r="EE58" s="38">
        <f t="shared" si="90"/>
        <v>0.78656388377129183</v>
      </c>
      <c r="EF58" s="37" t="str">
        <f t="shared" si="91"/>
        <v>No</v>
      </c>
    </row>
    <row r="59" spans="1:136" s="7" customFormat="1" ht="12" x14ac:dyDescent="0.2">
      <c r="A59" s="18">
        <v>57</v>
      </c>
      <c r="B59" s="19" t="s">
        <v>55</v>
      </c>
      <c r="C59" s="19" t="s">
        <v>110</v>
      </c>
      <c r="D59" s="18">
        <v>3</v>
      </c>
      <c r="E59" s="42">
        <v>1.6000000000000001E-3</v>
      </c>
      <c r="F59" s="21">
        <f t="shared" si="0"/>
        <v>7.1428571428571426E-3</v>
      </c>
      <c r="G59" s="22" t="str">
        <f t="shared" si="1"/>
        <v>No</v>
      </c>
      <c r="H59" s="43">
        <v>5.8999999999999999E-3</v>
      </c>
      <c r="I59" s="24">
        <f t="shared" si="2"/>
        <v>4.71585005195428E-3</v>
      </c>
      <c r="J59" s="25" t="str">
        <f t="shared" si="3"/>
        <v>No</v>
      </c>
      <c r="K59" s="44">
        <v>2.3999999999999998E-3</v>
      </c>
      <c r="L59" s="21">
        <f t="shared" si="4"/>
        <v>1.9336126329358681E-3</v>
      </c>
      <c r="M59" s="22" t="str">
        <f t="shared" si="5"/>
        <v>No</v>
      </c>
      <c r="N59" s="45">
        <v>0.1019</v>
      </c>
      <c r="O59" s="24">
        <f t="shared" si="6"/>
        <v>0.2902307035032754</v>
      </c>
      <c r="P59" s="25" t="str">
        <f t="shared" si="7"/>
        <v>No</v>
      </c>
      <c r="Q59" s="42">
        <v>1.2500000000000001E-2</v>
      </c>
      <c r="R59" s="21">
        <f t="shared" si="8"/>
        <v>4.8676012461059195E-2</v>
      </c>
      <c r="S59" s="22" t="str">
        <f t="shared" si="9"/>
        <v>No</v>
      </c>
      <c r="T59" s="45">
        <v>1.9932000000000001</v>
      </c>
      <c r="U59" s="24">
        <f t="shared" si="10"/>
        <v>1</v>
      </c>
      <c r="V59" s="25" t="str">
        <f t="shared" si="11"/>
        <v>Yes</v>
      </c>
      <c r="W59" s="42">
        <v>2.3426999999999998</v>
      </c>
      <c r="X59" s="21">
        <f t="shared" si="12"/>
        <v>0.96351307717145596</v>
      </c>
      <c r="Y59" s="22" t="str">
        <f t="shared" si="13"/>
        <v>No</v>
      </c>
      <c r="Z59" s="45">
        <v>0.11360000000000001</v>
      </c>
      <c r="AA59" s="24">
        <f t="shared" si="14"/>
        <v>9.4706127553147154E-2</v>
      </c>
      <c r="AB59" s="25" t="str">
        <f t="shared" si="15"/>
        <v>No</v>
      </c>
      <c r="AC59" s="42">
        <v>5.0000000000000001E-4</v>
      </c>
      <c r="AD59" s="21">
        <f t="shared" si="16"/>
        <v>1.277139208173691E-3</v>
      </c>
      <c r="AE59" s="22" t="str">
        <f t="shared" si="17"/>
        <v>No</v>
      </c>
      <c r="AF59" s="45">
        <v>1E-3</v>
      </c>
      <c r="AG59" s="24">
        <f t="shared" si="18"/>
        <v>7.763975155279503E-3</v>
      </c>
      <c r="AH59" s="25" t="str">
        <f t="shared" si="19"/>
        <v>No</v>
      </c>
      <c r="AI59" s="28">
        <f t="shared" si="20"/>
        <v>11.438250000000002</v>
      </c>
      <c r="AJ59" s="29">
        <f t="shared" si="21"/>
        <v>0.60169163223140509</v>
      </c>
      <c r="AK59" s="28" t="str">
        <f t="shared" si="22"/>
        <v>No</v>
      </c>
      <c r="AL59" s="42">
        <v>2.3437999999999999</v>
      </c>
      <c r="AM59" s="30">
        <f t="shared" si="23"/>
        <v>0.94594828331747816</v>
      </c>
      <c r="AN59" s="31" t="str">
        <f t="shared" si="24"/>
        <v>Yes</v>
      </c>
      <c r="AO59" s="45">
        <v>2.5</v>
      </c>
      <c r="AP59" s="24">
        <f t="shared" si="25"/>
        <v>1</v>
      </c>
      <c r="AQ59" s="25" t="str">
        <f t="shared" si="26"/>
        <v>Yes</v>
      </c>
      <c r="AR59" s="42">
        <v>2.3649</v>
      </c>
      <c r="AS59" s="30">
        <f t="shared" si="27"/>
        <v>0.94626280409731112</v>
      </c>
      <c r="AT59" s="31" t="str">
        <f t="shared" si="28"/>
        <v>No</v>
      </c>
      <c r="AU59" s="45">
        <v>0.62490000000000001</v>
      </c>
      <c r="AV59" s="24">
        <f t="shared" si="29"/>
        <v>0.47017726798748694</v>
      </c>
      <c r="AW59" s="25" t="str">
        <f t="shared" si="30"/>
        <v>No</v>
      </c>
      <c r="AX59" s="42">
        <v>1.8700000000000001E-2</v>
      </c>
      <c r="AY59" s="30">
        <f t="shared" si="31"/>
        <v>3.1375838926174501E-2</v>
      </c>
      <c r="AZ59" s="31" t="str">
        <f t="shared" si="32"/>
        <v>No</v>
      </c>
      <c r="BA59" s="45">
        <v>0.2334</v>
      </c>
      <c r="BB59" s="24">
        <f t="shared" si="33"/>
        <v>0.35579268292682925</v>
      </c>
      <c r="BC59" s="25" t="str">
        <f t="shared" si="34"/>
        <v>No</v>
      </c>
      <c r="BD59" s="42">
        <v>0.2334</v>
      </c>
      <c r="BE59" s="30">
        <f t="shared" si="35"/>
        <v>0.35579268292682925</v>
      </c>
      <c r="BF59" s="31" t="str">
        <f t="shared" si="36"/>
        <v>No</v>
      </c>
      <c r="BG59" s="45">
        <v>1.4061999999999999</v>
      </c>
      <c r="BH59" s="24">
        <f t="shared" si="37"/>
        <v>0.40595547846198315</v>
      </c>
      <c r="BI59" s="25" t="str">
        <f t="shared" si="38"/>
        <v>No</v>
      </c>
      <c r="BJ59" s="42">
        <v>0.317</v>
      </c>
      <c r="BK59" s="30">
        <f t="shared" si="39"/>
        <v>0.1268</v>
      </c>
      <c r="BL59" s="31" t="str">
        <f t="shared" si="40"/>
        <v>No</v>
      </c>
      <c r="BM59" s="45">
        <v>0.12180000000000001</v>
      </c>
      <c r="BN59" s="24">
        <f t="shared" si="41"/>
        <v>0.10447210696173352</v>
      </c>
      <c r="BO59" s="25" t="str">
        <f t="shared" si="42"/>
        <v>No</v>
      </c>
      <c r="BP59" s="32">
        <f t="shared" si="43"/>
        <v>25.410250000000001</v>
      </c>
      <c r="BQ59" s="33">
        <f t="shared" si="44"/>
        <v>0.61876957268410959</v>
      </c>
      <c r="BR59" s="32" t="str">
        <f t="shared" si="45"/>
        <v>No</v>
      </c>
      <c r="BS59" s="42">
        <v>0</v>
      </c>
      <c r="BT59" s="30">
        <f t="shared" si="46"/>
        <v>0</v>
      </c>
      <c r="BU59" s="31" t="str">
        <f t="shared" si="47"/>
        <v>No</v>
      </c>
      <c r="BV59" s="45">
        <v>2.4224000000000001</v>
      </c>
      <c r="BW59" s="24">
        <f t="shared" si="48"/>
        <v>0.91127867800417151</v>
      </c>
      <c r="BX59" s="25" t="str">
        <f t="shared" si="49"/>
        <v>No</v>
      </c>
      <c r="BY59" s="42">
        <v>2.5</v>
      </c>
      <c r="BZ59" s="30">
        <f t="shared" si="50"/>
        <v>1</v>
      </c>
      <c r="CA59" s="31" t="str">
        <f t="shared" si="51"/>
        <v>Yes</v>
      </c>
      <c r="CB59" s="45">
        <v>2.1399999999999999E-2</v>
      </c>
      <c r="CC59" s="24">
        <f t="shared" si="52"/>
        <v>4.2359461599366585E-2</v>
      </c>
      <c r="CD59" s="25" t="str">
        <f t="shared" si="53"/>
        <v>No</v>
      </c>
      <c r="CE59" s="42">
        <v>3.7100000000000001E-2</v>
      </c>
      <c r="CF59" s="30">
        <f t="shared" si="54"/>
        <v>1.6502883999145481E-2</v>
      </c>
      <c r="CG59" s="31" t="str">
        <f t="shared" si="55"/>
        <v>No</v>
      </c>
      <c r="CH59" s="45">
        <v>1.47E-2</v>
      </c>
      <c r="CI59" s="24">
        <f t="shared" si="56"/>
        <v>1.0090817356205851E-2</v>
      </c>
      <c r="CJ59" s="25" t="str">
        <f t="shared" si="57"/>
        <v>No</v>
      </c>
      <c r="CK59" s="42">
        <v>0.34010000000000001</v>
      </c>
      <c r="CL59" s="30">
        <f t="shared" si="58"/>
        <v>0.23976031018681707</v>
      </c>
      <c r="CM59" s="31" t="str">
        <f t="shared" si="59"/>
        <v>No</v>
      </c>
      <c r="CN59" s="45">
        <v>0</v>
      </c>
      <c r="CO59" s="24">
        <f t="shared" si="60"/>
        <v>0</v>
      </c>
      <c r="CP59" s="25" t="str">
        <f t="shared" si="61"/>
        <v>No</v>
      </c>
      <c r="CQ59" s="42">
        <v>0.31059999999999999</v>
      </c>
      <c r="CR59" s="30">
        <f t="shared" si="62"/>
        <v>0.52796467619848608</v>
      </c>
      <c r="CS59" s="31" t="str">
        <f t="shared" si="63"/>
        <v>No</v>
      </c>
      <c r="CT59" s="45">
        <v>4.9700000000000001E-2</v>
      </c>
      <c r="CU59" s="24">
        <f t="shared" si="64"/>
        <v>9.2585692995529059E-2</v>
      </c>
      <c r="CV59" s="25" t="str">
        <f t="shared" si="65"/>
        <v>No</v>
      </c>
      <c r="CW59" s="34">
        <f t="shared" si="66"/>
        <v>14.240000000000002</v>
      </c>
      <c r="CX59" s="35">
        <f t="shared" si="67"/>
        <v>0.57224196771170421</v>
      </c>
      <c r="CY59" s="34" t="str">
        <f t="shared" si="68"/>
        <v>No</v>
      </c>
      <c r="CZ59" s="42">
        <v>2.5</v>
      </c>
      <c r="DA59" s="30">
        <f t="shared" si="69"/>
        <v>1</v>
      </c>
      <c r="DB59" s="31" t="str">
        <f t="shared" si="70"/>
        <v>Yes</v>
      </c>
      <c r="DC59" s="45">
        <v>2.5</v>
      </c>
      <c r="DD59" s="24">
        <f t="shared" si="71"/>
        <v>1</v>
      </c>
      <c r="DE59" s="25" t="str">
        <f t="shared" si="72"/>
        <v>Yes</v>
      </c>
      <c r="DF59" s="42">
        <v>2.5</v>
      </c>
      <c r="DG59" s="30">
        <f t="shared" si="73"/>
        <v>1</v>
      </c>
      <c r="DH59" s="31" t="str">
        <f t="shared" si="74"/>
        <v>Yes</v>
      </c>
      <c r="DI59" s="45">
        <v>2.5</v>
      </c>
      <c r="DJ59" s="24">
        <f t="shared" si="75"/>
        <v>1</v>
      </c>
      <c r="DK59" s="25" t="str">
        <f t="shared" si="76"/>
        <v>Yes</v>
      </c>
      <c r="DL59" s="42">
        <v>0</v>
      </c>
      <c r="DM59" s="30">
        <f t="shared" si="77"/>
        <v>0</v>
      </c>
      <c r="DN59" s="31" t="str">
        <f t="shared" si="78"/>
        <v>No</v>
      </c>
      <c r="DO59" s="45">
        <v>2.5</v>
      </c>
      <c r="DP59" s="24">
        <f t="shared" si="79"/>
        <v>1</v>
      </c>
      <c r="DQ59" s="25" t="str">
        <f t="shared" si="80"/>
        <v>Yes</v>
      </c>
      <c r="DR59" s="42">
        <v>0.87870000000000004</v>
      </c>
      <c r="DS59" s="30">
        <f t="shared" si="81"/>
        <v>0.5401401524465208</v>
      </c>
      <c r="DT59" s="31" t="str">
        <f t="shared" si="82"/>
        <v>No</v>
      </c>
      <c r="DU59" s="45">
        <v>0.99990000000000001</v>
      </c>
      <c r="DV59" s="24">
        <f t="shared" si="83"/>
        <v>0.7278881851932737</v>
      </c>
      <c r="DW59" s="25" t="str">
        <f t="shared" si="84"/>
        <v>No</v>
      </c>
      <c r="DX59" s="42">
        <v>3.8100000000000002E-2</v>
      </c>
      <c r="DY59" s="30">
        <f t="shared" si="85"/>
        <v>9.3405246383917631E-2</v>
      </c>
      <c r="DZ59" s="31" t="str">
        <f t="shared" si="86"/>
        <v>No</v>
      </c>
      <c r="EA59" s="45">
        <v>1.1499999999999999</v>
      </c>
      <c r="EB59" s="24">
        <f t="shared" si="87"/>
        <v>0.58057350565428112</v>
      </c>
      <c r="EC59" s="25" t="str">
        <f t="shared" si="88"/>
        <v>No</v>
      </c>
      <c r="ED59" s="37">
        <f t="shared" si="89"/>
        <v>38.91675</v>
      </c>
      <c r="EE59" s="38">
        <f t="shared" si="90"/>
        <v>0.93177704515336623</v>
      </c>
      <c r="EF59" s="37" t="str">
        <f t="shared" si="91"/>
        <v>No</v>
      </c>
    </row>
    <row r="60" spans="1:136" s="7" customFormat="1" ht="12" x14ac:dyDescent="0.2">
      <c r="A60" s="18">
        <v>58</v>
      </c>
      <c r="B60" s="19" t="s">
        <v>53</v>
      </c>
      <c r="C60" s="19" t="s">
        <v>111</v>
      </c>
      <c r="D60" s="18">
        <v>3</v>
      </c>
      <c r="E60" s="42">
        <v>4.0000000000000001E-3</v>
      </c>
      <c r="F60" s="21">
        <f t="shared" si="0"/>
        <v>1.7857142857142856E-2</v>
      </c>
      <c r="G60" s="22" t="str">
        <f t="shared" si="1"/>
        <v>No</v>
      </c>
      <c r="H60" s="43">
        <v>1.26E-2</v>
      </c>
      <c r="I60" s="24">
        <f t="shared" si="2"/>
        <v>1.0071137399088801E-2</v>
      </c>
      <c r="J60" s="25" t="str">
        <f t="shared" si="3"/>
        <v>No</v>
      </c>
      <c r="K60" s="44">
        <v>0</v>
      </c>
      <c r="L60" s="21">
        <f t="shared" si="4"/>
        <v>0</v>
      </c>
      <c r="M60" s="22" t="str">
        <f t="shared" si="5"/>
        <v>No</v>
      </c>
      <c r="N60" s="45">
        <v>0.13370000000000001</v>
      </c>
      <c r="O60" s="24">
        <f t="shared" si="6"/>
        <v>0.3808031899743663</v>
      </c>
      <c r="P60" s="25" t="str">
        <f t="shared" si="7"/>
        <v>No</v>
      </c>
      <c r="Q60" s="42">
        <v>2.6499999999999999E-2</v>
      </c>
      <c r="R60" s="21">
        <f t="shared" si="8"/>
        <v>0.10319314641744549</v>
      </c>
      <c r="S60" s="22" t="str">
        <f t="shared" si="9"/>
        <v>No</v>
      </c>
      <c r="T60" s="45">
        <v>1.7567999999999999</v>
      </c>
      <c r="U60" s="24">
        <f t="shared" si="10"/>
        <v>0.88139674894641773</v>
      </c>
      <c r="V60" s="25" t="str">
        <f t="shared" si="11"/>
        <v>Yes</v>
      </c>
      <c r="W60" s="42">
        <v>2.1315</v>
      </c>
      <c r="X60" s="21">
        <f t="shared" si="12"/>
        <v>0.79302550855666765</v>
      </c>
      <c r="Y60" s="22" t="str">
        <f t="shared" si="13"/>
        <v>No</v>
      </c>
      <c r="Z60" s="45">
        <v>0.1515</v>
      </c>
      <c r="AA60" s="24">
        <f t="shared" si="14"/>
        <v>0.12630262609420592</v>
      </c>
      <c r="AB60" s="25" t="str">
        <f t="shared" si="15"/>
        <v>No</v>
      </c>
      <c r="AC60" s="42">
        <v>8.9999999999999998E-4</v>
      </c>
      <c r="AD60" s="21">
        <f t="shared" si="16"/>
        <v>2.2988505747126436E-3</v>
      </c>
      <c r="AE60" s="22" t="str">
        <f t="shared" si="17"/>
        <v>No</v>
      </c>
      <c r="AF60" s="45">
        <v>0</v>
      </c>
      <c r="AG60" s="24">
        <f t="shared" si="18"/>
        <v>0</v>
      </c>
      <c r="AH60" s="25" t="str">
        <f t="shared" si="19"/>
        <v>No</v>
      </c>
      <c r="AI60" s="28">
        <f t="shared" si="20"/>
        <v>10.543749999999999</v>
      </c>
      <c r="AJ60" s="29">
        <f t="shared" si="21"/>
        <v>0.52468577823691454</v>
      </c>
      <c r="AK60" s="28" t="str">
        <f t="shared" si="22"/>
        <v>No</v>
      </c>
      <c r="AL60" s="42">
        <v>2.2812999999999999</v>
      </c>
      <c r="AM60" s="30">
        <f t="shared" si="23"/>
        <v>0.89189656663495631</v>
      </c>
      <c r="AN60" s="31" t="str">
        <f t="shared" si="24"/>
        <v>Yes</v>
      </c>
      <c r="AO60" s="45">
        <v>1.25</v>
      </c>
      <c r="AP60" s="24">
        <f t="shared" si="25"/>
        <v>0.5</v>
      </c>
      <c r="AQ60" s="25" t="str">
        <f t="shared" si="26"/>
        <v>Yes</v>
      </c>
      <c r="AR60" s="42">
        <v>1.9851000000000001</v>
      </c>
      <c r="AS60" s="30">
        <f t="shared" si="27"/>
        <v>0.79429417413572345</v>
      </c>
      <c r="AT60" s="31" t="str">
        <f t="shared" si="28"/>
        <v>No</v>
      </c>
      <c r="AU60" s="45">
        <v>0.81769999999999998</v>
      </c>
      <c r="AV60" s="24">
        <f t="shared" si="29"/>
        <v>0.67122002085505728</v>
      </c>
      <c r="AW60" s="25" t="str">
        <f t="shared" si="30"/>
        <v>No</v>
      </c>
      <c r="AX60" s="42">
        <v>6.7699999999999996E-2</v>
      </c>
      <c r="AY60" s="30">
        <f t="shared" si="31"/>
        <v>0.11359060402684563</v>
      </c>
      <c r="AZ60" s="31" t="str">
        <f t="shared" si="32"/>
        <v>No</v>
      </c>
      <c r="BA60" s="45">
        <v>0.57450000000000001</v>
      </c>
      <c r="BB60" s="24">
        <f t="shared" si="33"/>
        <v>0.87576219512195119</v>
      </c>
      <c r="BC60" s="25" t="str">
        <f t="shared" si="34"/>
        <v>Yes</v>
      </c>
      <c r="BD60" s="42">
        <v>0.57450000000000001</v>
      </c>
      <c r="BE60" s="30">
        <f t="shared" si="35"/>
        <v>0.87576219512195119</v>
      </c>
      <c r="BF60" s="31" t="str">
        <f t="shared" si="36"/>
        <v>Yes</v>
      </c>
      <c r="BG60" s="45">
        <v>2.2385000000000002</v>
      </c>
      <c r="BH60" s="24">
        <f t="shared" si="37"/>
        <v>0.88719283029777396</v>
      </c>
      <c r="BI60" s="25" t="str">
        <f t="shared" si="38"/>
        <v>No</v>
      </c>
      <c r="BJ60" s="42">
        <v>0.23880000000000001</v>
      </c>
      <c r="BK60" s="30">
        <f t="shared" si="39"/>
        <v>9.5520000000000008E-2</v>
      </c>
      <c r="BL60" s="31" t="str">
        <f t="shared" si="40"/>
        <v>No</v>
      </c>
      <c r="BM60" s="45">
        <v>0.2122</v>
      </c>
      <c r="BN60" s="24">
        <f t="shared" si="41"/>
        <v>0.18782849239280774</v>
      </c>
      <c r="BO60" s="25" t="str">
        <f t="shared" si="42"/>
        <v>No</v>
      </c>
      <c r="BP60" s="32">
        <f t="shared" si="43"/>
        <v>25.600750000000005</v>
      </c>
      <c r="BQ60" s="33">
        <f t="shared" si="44"/>
        <v>0.63416506717850318</v>
      </c>
      <c r="BR60" s="32" t="str">
        <f t="shared" si="45"/>
        <v>No</v>
      </c>
      <c r="BS60" s="42">
        <v>1.6000000000000001E-3</v>
      </c>
      <c r="BT60" s="30">
        <f t="shared" si="46"/>
        <v>2.5400857278933165E-3</v>
      </c>
      <c r="BU60" s="31" t="str">
        <f t="shared" si="47"/>
        <v>No</v>
      </c>
      <c r="BV60" s="45">
        <v>2.3483000000000001</v>
      </c>
      <c r="BW60" s="24">
        <f t="shared" si="48"/>
        <v>0.79239531525750051</v>
      </c>
      <c r="BX60" s="25" t="str">
        <f t="shared" si="49"/>
        <v>No</v>
      </c>
      <c r="BY60" s="42">
        <v>2.5</v>
      </c>
      <c r="BZ60" s="30">
        <f t="shared" si="50"/>
        <v>1</v>
      </c>
      <c r="CA60" s="31" t="str">
        <f t="shared" si="51"/>
        <v>Yes</v>
      </c>
      <c r="CB60" s="45">
        <v>0</v>
      </c>
      <c r="CC60" s="24">
        <f t="shared" si="52"/>
        <v>0</v>
      </c>
      <c r="CD60" s="25" t="str">
        <f t="shared" si="53"/>
        <v>No</v>
      </c>
      <c r="CE60" s="42">
        <v>4.2500000000000003E-2</v>
      </c>
      <c r="CF60" s="30">
        <f t="shared" si="54"/>
        <v>1.9386883144627221E-2</v>
      </c>
      <c r="CG60" s="31" t="str">
        <f t="shared" si="55"/>
        <v>No</v>
      </c>
      <c r="CH60" s="45">
        <v>3.3599999999999998E-2</v>
      </c>
      <c r="CI60" s="24">
        <f t="shared" si="56"/>
        <v>4.8234106962663968E-2</v>
      </c>
      <c r="CJ60" s="25" t="str">
        <f t="shared" si="57"/>
        <v>No</v>
      </c>
      <c r="CK60" s="42">
        <v>6.7100000000000007E-2</v>
      </c>
      <c r="CL60" s="30">
        <f t="shared" si="58"/>
        <v>4.730348960169193E-2</v>
      </c>
      <c r="CM60" s="31" t="str">
        <f t="shared" si="59"/>
        <v>No</v>
      </c>
      <c r="CN60" s="45">
        <v>0</v>
      </c>
      <c r="CO60" s="24">
        <f t="shared" si="60"/>
        <v>0</v>
      </c>
      <c r="CP60" s="25" t="str">
        <f t="shared" si="61"/>
        <v>No</v>
      </c>
      <c r="CQ60" s="42">
        <v>0.3569</v>
      </c>
      <c r="CR60" s="30">
        <f t="shared" si="62"/>
        <v>0.62531539108494527</v>
      </c>
      <c r="CS60" s="31" t="str">
        <f t="shared" si="63"/>
        <v>No</v>
      </c>
      <c r="CT60" s="45">
        <v>0</v>
      </c>
      <c r="CU60" s="24">
        <f t="shared" si="64"/>
        <v>0</v>
      </c>
      <c r="CV60" s="25" t="str">
        <f t="shared" si="65"/>
        <v>No</v>
      </c>
      <c r="CW60" s="34">
        <f t="shared" si="66"/>
        <v>13.374999999999998</v>
      </c>
      <c r="CX60" s="35">
        <f t="shared" si="67"/>
        <v>0.51106042119781436</v>
      </c>
      <c r="CY60" s="34" t="str">
        <f t="shared" si="68"/>
        <v>No</v>
      </c>
      <c r="CZ60" s="42">
        <v>2.5</v>
      </c>
      <c r="DA60" s="30">
        <f t="shared" si="69"/>
        <v>1</v>
      </c>
      <c r="DB60" s="31" t="str">
        <f t="shared" si="70"/>
        <v>Yes</v>
      </c>
      <c r="DC60" s="45">
        <v>2.5</v>
      </c>
      <c r="DD60" s="24">
        <f t="shared" si="71"/>
        <v>1</v>
      </c>
      <c r="DE60" s="25" t="str">
        <f t="shared" si="72"/>
        <v>Yes</v>
      </c>
      <c r="DF60" s="42">
        <v>2.5</v>
      </c>
      <c r="DG60" s="30">
        <f t="shared" si="73"/>
        <v>1</v>
      </c>
      <c r="DH60" s="31" t="str">
        <f t="shared" si="74"/>
        <v>Yes</v>
      </c>
      <c r="DI60" s="45">
        <v>2.5</v>
      </c>
      <c r="DJ60" s="24">
        <f t="shared" si="75"/>
        <v>1</v>
      </c>
      <c r="DK60" s="25" t="str">
        <f t="shared" si="76"/>
        <v>Yes</v>
      </c>
      <c r="DL60" s="42">
        <v>2.2000000000000001E-3</v>
      </c>
      <c r="DM60" s="30">
        <f t="shared" si="77"/>
        <v>2.4719101123595509E-2</v>
      </c>
      <c r="DN60" s="31" t="str">
        <f t="shared" si="78"/>
        <v>No</v>
      </c>
      <c r="DO60" s="45">
        <v>2.5</v>
      </c>
      <c r="DP60" s="24">
        <f t="shared" si="79"/>
        <v>1</v>
      </c>
      <c r="DQ60" s="25" t="str">
        <f t="shared" si="80"/>
        <v>Yes</v>
      </c>
      <c r="DR60" s="42">
        <v>0.86660000000000004</v>
      </c>
      <c r="DS60" s="30">
        <f t="shared" si="81"/>
        <v>0.53270223752151469</v>
      </c>
      <c r="DT60" s="31" t="str">
        <f t="shared" si="82"/>
        <v>No</v>
      </c>
      <c r="DU60" s="45">
        <v>0.98740000000000006</v>
      </c>
      <c r="DV60" s="24">
        <f t="shared" si="83"/>
        <v>0.71878867292713122</v>
      </c>
      <c r="DW60" s="25" t="str">
        <f t="shared" si="84"/>
        <v>No</v>
      </c>
      <c r="DX60" s="42">
        <v>5.4899999999999997E-2</v>
      </c>
      <c r="DY60" s="30">
        <f t="shared" si="85"/>
        <v>0.13459181171855847</v>
      </c>
      <c r="DZ60" s="31" t="str">
        <f t="shared" si="86"/>
        <v>No</v>
      </c>
      <c r="EA60" s="45">
        <v>1</v>
      </c>
      <c r="EB60" s="24">
        <f t="shared" si="87"/>
        <v>0.50484652665589669</v>
      </c>
      <c r="EC60" s="25" t="str">
        <f t="shared" si="88"/>
        <v>No</v>
      </c>
      <c r="ED60" s="37">
        <f t="shared" si="89"/>
        <v>38.527750000000005</v>
      </c>
      <c r="EE60" s="38">
        <f t="shared" si="90"/>
        <v>0.91920391738582374</v>
      </c>
      <c r="EF60" s="37" t="str">
        <f t="shared" si="91"/>
        <v>No</v>
      </c>
    </row>
    <row r="61" spans="1:136" s="7" customFormat="1" ht="12" x14ac:dyDescent="0.2">
      <c r="A61" s="18">
        <v>59</v>
      </c>
      <c r="B61" s="19" t="s">
        <v>53</v>
      </c>
      <c r="C61" s="19" t="s">
        <v>112</v>
      </c>
      <c r="D61" s="18">
        <v>3</v>
      </c>
      <c r="E61" s="42">
        <v>3.5999999999999999E-3</v>
      </c>
      <c r="F61" s="21">
        <f t="shared" si="0"/>
        <v>1.607142857142857E-2</v>
      </c>
      <c r="G61" s="22" t="str">
        <f t="shared" si="1"/>
        <v>No</v>
      </c>
      <c r="H61" s="43">
        <v>0</v>
      </c>
      <c r="I61" s="24">
        <f t="shared" si="2"/>
        <v>0</v>
      </c>
      <c r="J61" s="25" t="str">
        <f t="shared" si="3"/>
        <v>No</v>
      </c>
      <c r="K61" s="44">
        <v>0</v>
      </c>
      <c r="L61" s="21">
        <f t="shared" si="4"/>
        <v>0</v>
      </c>
      <c r="M61" s="22" t="str">
        <f t="shared" si="5"/>
        <v>No</v>
      </c>
      <c r="N61" s="45">
        <v>2.69E-2</v>
      </c>
      <c r="O61" s="24">
        <f t="shared" si="6"/>
        <v>7.6616348618627164E-2</v>
      </c>
      <c r="P61" s="25" t="str">
        <f t="shared" si="7"/>
        <v>No</v>
      </c>
      <c r="Q61" s="42">
        <v>3.1399999999999997E-2</v>
      </c>
      <c r="R61" s="21">
        <f t="shared" si="8"/>
        <v>0.12227414330218069</v>
      </c>
      <c r="S61" s="22" t="str">
        <f t="shared" si="9"/>
        <v>No</v>
      </c>
      <c r="T61" s="45">
        <v>1.7567999999999999</v>
      </c>
      <c r="U61" s="24">
        <f t="shared" si="10"/>
        <v>0.88139674894641773</v>
      </c>
      <c r="V61" s="25" t="str">
        <f t="shared" si="11"/>
        <v>Yes</v>
      </c>
      <c r="W61" s="42">
        <v>2.2984</v>
      </c>
      <c r="X61" s="21">
        <f t="shared" si="12"/>
        <v>0.9277526638682595</v>
      </c>
      <c r="Y61" s="22" t="str">
        <f t="shared" si="13"/>
        <v>No</v>
      </c>
      <c r="Z61" s="45">
        <v>0.21460000000000001</v>
      </c>
      <c r="AA61" s="24">
        <f t="shared" si="14"/>
        <v>0.17890787828261775</v>
      </c>
      <c r="AB61" s="25" t="str">
        <f t="shared" si="15"/>
        <v>No</v>
      </c>
      <c r="AC61" s="42">
        <v>6.9999999999999999E-4</v>
      </c>
      <c r="AD61" s="21">
        <f t="shared" si="16"/>
        <v>1.7879948914431671E-3</v>
      </c>
      <c r="AE61" s="22" t="str">
        <f t="shared" si="17"/>
        <v>No</v>
      </c>
      <c r="AF61" s="45">
        <v>3.8999999999999998E-3</v>
      </c>
      <c r="AG61" s="24">
        <f t="shared" si="18"/>
        <v>3.027950310559006E-2</v>
      </c>
      <c r="AH61" s="25" t="str">
        <f t="shared" si="19"/>
        <v>No</v>
      </c>
      <c r="AI61" s="28">
        <f t="shared" si="20"/>
        <v>10.84075</v>
      </c>
      <c r="AJ61" s="29">
        <f t="shared" si="21"/>
        <v>0.5502539600550963</v>
      </c>
      <c r="AK61" s="28" t="str">
        <f t="shared" si="22"/>
        <v>No</v>
      </c>
      <c r="AL61" s="42">
        <v>2.3437999999999999</v>
      </c>
      <c r="AM61" s="30">
        <f t="shared" si="23"/>
        <v>0.94594828331747816</v>
      </c>
      <c r="AN61" s="31" t="str">
        <f t="shared" si="24"/>
        <v>Yes</v>
      </c>
      <c r="AO61" s="45">
        <v>1.875</v>
      </c>
      <c r="AP61" s="24">
        <f t="shared" si="25"/>
        <v>0.75</v>
      </c>
      <c r="AQ61" s="25" t="str">
        <f t="shared" si="26"/>
        <v>Yes</v>
      </c>
      <c r="AR61" s="42">
        <v>2.3847999999999998</v>
      </c>
      <c r="AS61" s="30">
        <f t="shared" si="27"/>
        <v>0.9542253521126759</v>
      </c>
      <c r="AT61" s="31" t="str">
        <f t="shared" si="28"/>
        <v>No</v>
      </c>
      <c r="AU61" s="45">
        <v>0.50260000000000005</v>
      </c>
      <c r="AV61" s="24">
        <f t="shared" si="29"/>
        <v>0.34264859228362882</v>
      </c>
      <c r="AW61" s="25" t="str">
        <f t="shared" si="30"/>
        <v>No</v>
      </c>
      <c r="AX61" s="42">
        <v>6.7400000000000002E-2</v>
      </c>
      <c r="AY61" s="30">
        <f t="shared" si="31"/>
        <v>0.11308724832214766</v>
      </c>
      <c r="AZ61" s="31" t="str">
        <f t="shared" si="32"/>
        <v>No</v>
      </c>
      <c r="BA61" s="45">
        <v>0.13750000000000001</v>
      </c>
      <c r="BB61" s="24">
        <f t="shared" si="33"/>
        <v>0.20960365853658539</v>
      </c>
      <c r="BC61" s="25" t="str">
        <f t="shared" si="34"/>
        <v>No</v>
      </c>
      <c r="BD61" s="42">
        <v>0.13750000000000001</v>
      </c>
      <c r="BE61" s="30">
        <f t="shared" si="35"/>
        <v>0.20960365853658539</v>
      </c>
      <c r="BF61" s="31" t="str">
        <f t="shared" si="36"/>
        <v>No</v>
      </c>
      <c r="BG61" s="45">
        <v>2.1432000000000002</v>
      </c>
      <c r="BH61" s="24">
        <f t="shared" si="37"/>
        <v>0.83209019947961838</v>
      </c>
      <c r="BI61" s="25" t="str">
        <f t="shared" si="38"/>
        <v>No</v>
      </c>
      <c r="BJ61" s="42">
        <v>0.18129999999999999</v>
      </c>
      <c r="BK61" s="30">
        <f t="shared" si="39"/>
        <v>7.2520000000000001E-2</v>
      </c>
      <c r="BL61" s="31" t="str">
        <f t="shared" si="40"/>
        <v>No</v>
      </c>
      <c r="BM61" s="45">
        <v>0.24279999999999999</v>
      </c>
      <c r="BN61" s="24">
        <f t="shared" si="41"/>
        <v>0.2160442600276625</v>
      </c>
      <c r="BO61" s="25" t="str">
        <f t="shared" si="42"/>
        <v>No</v>
      </c>
      <c r="BP61" s="32">
        <f t="shared" si="43"/>
        <v>25.039750000000002</v>
      </c>
      <c r="BQ61" s="33">
        <f t="shared" si="44"/>
        <v>0.58882715425800591</v>
      </c>
      <c r="BR61" s="32" t="str">
        <f t="shared" si="45"/>
        <v>No</v>
      </c>
      <c r="BS61" s="42">
        <v>2E-3</v>
      </c>
      <c r="BT61" s="30">
        <f t="shared" si="46"/>
        <v>3.1751071598666455E-3</v>
      </c>
      <c r="BU61" s="31" t="str">
        <f t="shared" si="47"/>
        <v>No</v>
      </c>
      <c r="BV61" s="45">
        <v>2.2894999999999999</v>
      </c>
      <c r="BW61" s="24">
        <f t="shared" si="48"/>
        <v>0.69805871971763167</v>
      </c>
      <c r="BX61" s="25" t="str">
        <f t="shared" si="49"/>
        <v>No</v>
      </c>
      <c r="BY61" s="42">
        <v>2.5</v>
      </c>
      <c r="BZ61" s="30">
        <f t="shared" si="50"/>
        <v>1</v>
      </c>
      <c r="CA61" s="31" t="str">
        <f t="shared" si="51"/>
        <v>Yes</v>
      </c>
      <c r="CB61" s="45">
        <v>3.15E-2</v>
      </c>
      <c r="CC61" s="24">
        <f t="shared" si="52"/>
        <v>6.2351543942992874E-2</v>
      </c>
      <c r="CD61" s="25" t="str">
        <f t="shared" si="53"/>
        <v>No</v>
      </c>
      <c r="CE61" s="42">
        <v>0.3705</v>
      </c>
      <c r="CF61" s="30">
        <f t="shared" si="54"/>
        <v>0.19456312753685109</v>
      </c>
      <c r="CG61" s="31" t="str">
        <f t="shared" si="55"/>
        <v>Yes</v>
      </c>
      <c r="CH61" s="45">
        <v>6.0900000000000003E-2</v>
      </c>
      <c r="CI61" s="24">
        <f t="shared" si="56"/>
        <v>0.10332996972754793</v>
      </c>
      <c r="CJ61" s="25" t="str">
        <f t="shared" si="57"/>
        <v>No</v>
      </c>
      <c r="CK61" s="42">
        <v>0.23400000000000001</v>
      </c>
      <c r="CL61" s="30">
        <f t="shared" si="58"/>
        <v>0.16496298907296439</v>
      </c>
      <c r="CM61" s="31" t="str">
        <f t="shared" si="59"/>
        <v>No</v>
      </c>
      <c r="CN61" s="45">
        <v>3.8999999999999998E-3</v>
      </c>
      <c r="CO61" s="24">
        <f t="shared" si="60"/>
        <v>1.8759018759018756E-2</v>
      </c>
      <c r="CP61" s="25" t="str">
        <f t="shared" si="61"/>
        <v>No</v>
      </c>
      <c r="CQ61" s="42">
        <v>0.27429999999999999</v>
      </c>
      <c r="CR61" s="30">
        <f t="shared" si="62"/>
        <v>0.45164003364171568</v>
      </c>
      <c r="CS61" s="31" t="str">
        <f t="shared" si="63"/>
        <v>No</v>
      </c>
      <c r="CT61" s="45">
        <v>2.6599999999999999E-2</v>
      </c>
      <c r="CU61" s="24">
        <f t="shared" si="64"/>
        <v>4.9552906110283151E-2</v>
      </c>
      <c r="CV61" s="25" t="str">
        <f t="shared" si="65"/>
        <v>No</v>
      </c>
      <c r="CW61" s="34">
        <f t="shared" si="66"/>
        <v>14.483000000000001</v>
      </c>
      <c r="CX61" s="35">
        <f t="shared" si="67"/>
        <v>0.58942938482485463</v>
      </c>
      <c r="CY61" s="34" t="str">
        <f t="shared" si="68"/>
        <v>No</v>
      </c>
      <c r="CZ61" s="42">
        <v>2.5</v>
      </c>
      <c r="DA61" s="30">
        <f t="shared" si="69"/>
        <v>1</v>
      </c>
      <c r="DB61" s="31" t="str">
        <f t="shared" si="70"/>
        <v>Yes</v>
      </c>
      <c r="DC61" s="45">
        <v>2.5</v>
      </c>
      <c r="DD61" s="24">
        <f t="shared" si="71"/>
        <v>1</v>
      </c>
      <c r="DE61" s="25" t="str">
        <f t="shared" si="72"/>
        <v>Yes</v>
      </c>
      <c r="DF61" s="42">
        <v>2.5</v>
      </c>
      <c r="DG61" s="30">
        <f t="shared" si="73"/>
        <v>1</v>
      </c>
      <c r="DH61" s="31" t="str">
        <f t="shared" si="74"/>
        <v>Yes</v>
      </c>
      <c r="DI61" s="45">
        <v>2.5</v>
      </c>
      <c r="DJ61" s="24">
        <f t="shared" si="75"/>
        <v>1</v>
      </c>
      <c r="DK61" s="25" t="str">
        <f t="shared" si="76"/>
        <v>Yes</v>
      </c>
      <c r="DL61" s="42">
        <v>0</v>
      </c>
      <c r="DM61" s="30">
        <f t="shared" si="77"/>
        <v>0</v>
      </c>
      <c r="DN61" s="31" t="str">
        <f t="shared" si="78"/>
        <v>No</v>
      </c>
      <c r="DO61" s="45">
        <v>2.5</v>
      </c>
      <c r="DP61" s="24">
        <f t="shared" si="79"/>
        <v>1</v>
      </c>
      <c r="DQ61" s="25" t="str">
        <f t="shared" si="80"/>
        <v>Yes</v>
      </c>
      <c r="DR61" s="42">
        <v>0.88270000000000004</v>
      </c>
      <c r="DS61" s="30">
        <f t="shared" si="81"/>
        <v>0.54259896729776247</v>
      </c>
      <c r="DT61" s="31" t="str">
        <f t="shared" si="82"/>
        <v>No</v>
      </c>
      <c r="DU61" s="45">
        <v>0.9859</v>
      </c>
      <c r="DV61" s="24">
        <f t="shared" si="83"/>
        <v>0.71769673145519408</v>
      </c>
      <c r="DW61" s="25" t="str">
        <f t="shared" si="84"/>
        <v>No</v>
      </c>
      <c r="DX61" s="42">
        <v>0.1249</v>
      </c>
      <c r="DY61" s="30">
        <f t="shared" si="85"/>
        <v>0.30620250061289533</v>
      </c>
      <c r="DZ61" s="31" t="str">
        <f t="shared" si="86"/>
        <v>No</v>
      </c>
      <c r="EA61" s="45">
        <v>0.53</v>
      </c>
      <c r="EB61" s="24">
        <f t="shared" si="87"/>
        <v>0.26756865912762523</v>
      </c>
      <c r="EC61" s="25" t="str">
        <f t="shared" si="88"/>
        <v>No</v>
      </c>
      <c r="ED61" s="37">
        <f t="shared" si="89"/>
        <v>37.558750000000003</v>
      </c>
      <c r="EE61" s="38">
        <f t="shared" si="90"/>
        <v>0.88788422379520993</v>
      </c>
      <c r="EF61" s="37" t="str">
        <f t="shared" si="91"/>
        <v>No</v>
      </c>
    </row>
    <row r="62" spans="1:136" s="7" customFormat="1" ht="12" x14ac:dyDescent="0.2">
      <c r="A62" s="18">
        <v>60</v>
      </c>
      <c r="B62" s="19" t="s">
        <v>55</v>
      </c>
      <c r="C62" s="19" t="s">
        <v>75</v>
      </c>
      <c r="D62" s="18">
        <v>3</v>
      </c>
      <c r="E62" s="22">
        <v>2.18E-2</v>
      </c>
      <c r="F62" s="21">
        <f t="shared" si="0"/>
        <v>9.7321428571428573E-2</v>
      </c>
      <c r="G62" s="22" t="str">
        <f t="shared" si="1"/>
        <v>No</v>
      </c>
      <c r="H62" s="39">
        <v>1.7299999999999999E-2</v>
      </c>
      <c r="I62" s="24">
        <f t="shared" si="2"/>
        <v>1.3827831508272718E-2</v>
      </c>
      <c r="J62" s="25" t="str">
        <f t="shared" si="3"/>
        <v>No</v>
      </c>
      <c r="K62" s="40">
        <v>0.104</v>
      </c>
      <c r="L62" s="21">
        <f t="shared" si="4"/>
        <v>8.3789880760554297E-2</v>
      </c>
      <c r="M62" s="22" t="str">
        <f t="shared" si="5"/>
        <v>No</v>
      </c>
      <c r="N62" s="41">
        <v>0.1268</v>
      </c>
      <c r="O62" s="24">
        <f t="shared" si="6"/>
        <v>0.36115066932497858</v>
      </c>
      <c r="P62" s="25" t="str">
        <f t="shared" si="7"/>
        <v>No</v>
      </c>
      <c r="Q62" s="22">
        <v>2.0500000000000001E-2</v>
      </c>
      <c r="R62" s="21">
        <f t="shared" si="8"/>
        <v>7.9828660436137081E-2</v>
      </c>
      <c r="S62" s="22" t="str">
        <f t="shared" si="9"/>
        <v>No</v>
      </c>
      <c r="T62" s="41">
        <v>1.9932000000000001</v>
      </c>
      <c r="U62" s="24">
        <f t="shared" si="10"/>
        <v>1</v>
      </c>
      <c r="V62" s="25" t="str">
        <f t="shared" si="11"/>
        <v>Yes</v>
      </c>
      <c r="W62" s="22">
        <v>1.9137</v>
      </c>
      <c r="X62" s="21">
        <f t="shared" si="12"/>
        <v>0.61721020342266697</v>
      </c>
      <c r="Y62" s="22" t="str">
        <f t="shared" si="13"/>
        <v>No</v>
      </c>
      <c r="Z62" s="41">
        <v>0.10100000000000001</v>
      </c>
      <c r="AA62" s="24">
        <f t="shared" si="14"/>
        <v>8.4201750729470615E-2</v>
      </c>
      <c r="AB62" s="25" t="str">
        <f t="shared" si="15"/>
        <v>No</v>
      </c>
      <c r="AC62" s="22">
        <v>1.1999999999999999E-3</v>
      </c>
      <c r="AD62" s="21">
        <f t="shared" si="16"/>
        <v>3.0651340996168579E-3</v>
      </c>
      <c r="AE62" s="22" t="str">
        <f t="shared" si="17"/>
        <v>No</v>
      </c>
      <c r="AF62" s="41">
        <v>1E-3</v>
      </c>
      <c r="AG62" s="24">
        <f t="shared" si="18"/>
        <v>7.763975155279503E-3</v>
      </c>
      <c r="AH62" s="25" t="str">
        <f t="shared" si="19"/>
        <v>No</v>
      </c>
      <c r="AI62" s="28">
        <f t="shared" si="20"/>
        <v>10.751249999999999</v>
      </c>
      <c r="AJ62" s="29">
        <f t="shared" si="21"/>
        <v>0.54254907024793375</v>
      </c>
      <c r="AK62" s="28" t="str">
        <f t="shared" si="22"/>
        <v>No</v>
      </c>
      <c r="AL62" s="22">
        <v>2.2812999999999999</v>
      </c>
      <c r="AM62" s="30">
        <f t="shared" si="23"/>
        <v>0.89189656663495631</v>
      </c>
      <c r="AN62" s="31" t="str">
        <f t="shared" si="24"/>
        <v>Yes</v>
      </c>
      <c r="AO62" s="41">
        <v>1.25</v>
      </c>
      <c r="AP62" s="24">
        <f t="shared" si="25"/>
        <v>0.5</v>
      </c>
      <c r="AQ62" s="25" t="str">
        <f t="shared" si="26"/>
        <v>Yes</v>
      </c>
      <c r="AR62" s="22">
        <v>2.4969000000000001</v>
      </c>
      <c r="AS62" s="30">
        <f t="shared" si="27"/>
        <v>0.99907970550576186</v>
      </c>
      <c r="AT62" s="31" t="str">
        <f t="shared" si="28"/>
        <v>Yes</v>
      </c>
      <c r="AU62" s="41">
        <v>0.40460000000000002</v>
      </c>
      <c r="AV62" s="24">
        <f t="shared" si="29"/>
        <v>0.24045881126173099</v>
      </c>
      <c r="AW62" s="25" t="str">
        <f t="shared" si="30"/>
        <v>No</v>
      </c>
      <c r="AX62" s="22">
        <v>2.06E-2</v>
      </c>
      <c r="AY62" s="30">
        <f t="shared" si="31"/>
        <v>3.4563758389261748E-2</v>
      </c>
      <c r="AZ62" s="31" t="str">
        <f t="shared" si="32"/>
        <v>No</v>
      </c>
      <c r="BA62" s="41">
        <v>0.13270000000000001</v>
      </c>
      <c r="BB62" s="24">
        <f t="shared" si="33"/>
        <v>0.20228658536585367</v>
      </c>
      <c r="BC62" s="25" t="str">
        <f t="shared" si="34"/>
        <v>No</v>
      </c>
      <c r="BD62" s="22">
        <v>0.13270000000000001</v>
      </c>
      <c r="BE62" s="30">
        <f t="shared" si="35"/>
        <v>0.20228658536585367</v>
      </c>
      <c r="BF62" s="31" t="str">
        <f t="shared" si="36"/>
        <v>No</v>
      </c>
      <c r="BG62" s="41">
        <v>1.4708000000000001</v>
      </c>
      <c r="BH62" s="24">
        <f t="shared" si="37"/>
        <v>0.44330731425267422</v>
      </c>
      <c r="BI62" s="25" t="str">
        <f t="shared" si="38"/>
        <v>No</v>
      </c>
      <c r="BJ62" s="22">
        <v>0.19400000000000001</v>
      </c>
      <c r="BK62" s="30">
        <f t="shared" si="39"/>
        <v>7.7600000000000002E-2</v>
      </c>
      <c r="BL62" s="31" t="str">
        <f t="shared" si="40"/>
        <v>No</v>
      </c>
      <c r="BM62" s="41">
        <v>0.23710000000000001</v>
      </c>
      <c r="BN62" s="24">
        <f t="shared" si="41"/>
        <v>0.21078838174273859</v>
      </c>
      <c r="BO62" s="25" t="str">
        <f t="shared" si="42"/>
        <v>No</v>
      </c>
      <c r="BP62" s="32">
        <f t="shared" si="43"/>
        <v>21.551749999999998</v>
      </c>
      <c r="BQ62" s="33">
        <f t="shared" si="44"/>
        <v>0.30694009495908658</v>
      </c>
      <c r="BR62" s="32" t="str">
        <f t="shared" si="45"/>
        <v>No</v>
      </c>
      <c r="BS62" s="22">
        <v>2E-3</v>
      </c>
      <c r="BT62" s="30">
        <f t="shared" si="46"/>
        <v>3.1751071598666455E-3</v>
      </c>
      <c r="BU62" s="31" t="str">
        <f t="shared" si="47"/>
        <v>No</v>
      </c>
      <c r="BV62" s="41">
        <v>2.4542999999999999</v>
      </c>
      <c r="BW62" s="24">
        <f t="shared" si="48"/>
        <v>0.96245788544841959</v>
      </c>
      <c r="BX62" s="25" t="str">
        <f t="shared" si="49"/>
        <v>No</v>
      </c>
      <c r="BY62" s="22">
        <v>2.5</v>
      </c>
      <c r="BZ62" s="30">
        <f t="shared" si="50"/>
        <v>1</v>
      </c>
      <c r="CA62" s="31" t="str">
        <f t="shared" si="51"/>
        <v>Yes</v>
      </c>
      <c r="CB62" s="41">
        <v>8.3999999999999995E-3</v>
      </c>
      <c r="CC62" s="24">
        <f t="shared" si="52"/>
        <v>1.66270783847981E-2</v>
      </c>
      <c r="CD62" s="25" t="str">
        <f t="shared" si="53"/>
        <v>No</v>
      </c>
      <c r="CE62" s="22">
        <v>4.0300000000000002E-2</v>
      </c>
      <c r="CF62" s="30">
        <f t="shared" si="54"/>
        <v>1.8211920529801327E-2</v>
      </c>
      <c r="CG62" s="31" t="str">
        <f t="shared" si="55"/>
        <v>No</v>
      </c>
      <c r="CH62" s="41">
        <v>2.3699999999999999E-2</v>
      </c>
      <c r="CI62" s="24">
        <f t="shared" si="56"/>
        <v>2.8254288597376383E-2</v>
      </c>
      <c r="CJ62" s="25" t="str">
        <f t="shared" si="57"/>
        <v>No</v>
      </c>
      <c r="CK62" s="22">
        <v>0.12570000000000001</v>
      </c>
      <c r="CL62" s="30">
        <f t="shared" si="58"/>
        <v>8.8614733873810358E-2</v>
      </c>
      <c r="CM62" s="31" t="str">
        <f t="shared" si="59"/>
        <v>No</v>
      </c>
      <c r="CN62" s="41">
        <v>0</v>
      </c>
      <c r="CO62" s="24">
        <f t="shared" si="60"/>
        <v>0</v>
      </c>
      <c r="CP62" s="25" t="str">
        <f t="shared" si="61"/>
        <v>No</v>
      </c>
      <c r="CQ62" s="22">
        <v>0.23780000000000001</v>
      </c>
      <c r="CR62" s="30">
        <f t="shared" si="62"/>
        <v>0.37489486963835156</v>
      </c>
      <c r="CS62" s="31" t="str">
        <f t="shared" si="63"/>
        <v>No</v>
      </c>
      <c r="CT62" s="41">
        <v>2.6599999999999999E-2</v>
      </c>
      <c r="CU62" s="24">
        <f t="shared" si="64"/>
        <v>4.9552906110283151E-2</v>
      </c>
      <c r="CV62" s="25" t="str">
        <f t="shared" si="65"/>
        <v>No</v>
      </c>
      <c r="CW62" s="34">
        <f t="shared" si="66"/>
        <v>13.547000000000001</v>
      </c>
      <c r="CX62" s="35">
        <f t="shared" si="67"/>
        <v>0.52322600038901568</v>
      </c>
      <c r="CY62" s="34" t="str">
        <f t="shared" si="68"/>
        <v>No</v>
      </c>
      <c r="CZ62" s="22">
        <v>2.5</v>
      </c>
      <c r="DA62" s="30">
        <f t="shared" si="69"/>
        <v>1</v>
      </c>
      <c r="DB62" s="31" t="str">
        <f t="shared" si="70"/>
        <v>Yes</v>
      </c>
      <c r="DC62" s="41">
        <v>2.5</v>
      </c>
      <c r="DD62" s="24">
        <f t="shared" si="71"/>
        <v>1</v>
      </c>
      <c r="DE62" s="25" t="str">
        <f t="shared" si="72"/>
        <v>Yes</v>
      </c>
      <c r="DF62" s="22">
        <v>2.5</v>
      </c>
      <c r="DG62" s="30">
        <f t="shared" si="73"/>
        <v>1</v>
      </c>
      <c r="DH62" s="31" t="str">
        <f t="shared" si="74"/>
        <v>Yes</v>
      </c>
      <c r="DI62" s="41">
        <v>2.5</v>
      </c>
      <c r="DJ62" s="24">
        <f t="shared" si="75"/>
        <v>1</v>
      </c>
      <c r="DK62" s="25" t="str">
        <f t="shared" si="76"/>
        <v>Yes</v>
      </c>
      <c r="DL62" s="22">
        <v>2.2000000000000001E-3</v>
      </c>
      <c r="DM62" s="30">
        <f t="shared" si="77"/>
        <v>2.4719101123595509E-2</v>
      </c>
      <c r="DN62" s="31" t="str">
        <f t="shared" si="78"/>
        <v>No</v>
      </c>
      <c r="DO62" s="41">
        <v>2.5</v>
      </c>
      <c r="DP62" s="24">
        <f t="shared" si="79"/>
        <v>1</v>
      </c>
      <c r="DQ62" s="25" t="str">
        <f t="shared" si="80"/>
        <v>Yes</v>
      </c>
      <c r="DR62" s="22">
        <v>0.87819999999999998</v>
      </c>
      <c r="DS62" s="30">
        <f t="shared" si="81"/>
        <v>0.53983280059011551</v>
      </c>
      <c r="DT62" s="31" t="str">
        <f t="shared" si="82"/>
        <v>No</v>
      </c>
      <c r="DU62" s="41">
        <v>0.97219999999999995</v>
      </c>
      <c r="DV62" s="24">
        <f t="shared" si="83"/>
        <v>0.70772366601150183</v>
      </c>
      <c r="DW62" s="25" t="str">
        <f t="shared" si="84"/>
        <v>No</v>
      </c>
      <c r="DX62" s="22">
        <v>5.8999999999999997E-2</v>
      </c>
      <c r="DY62" s="30">
        <f t="shared" si="85"/>
        <v>0.14464329492522676</v>
      </c>
      <c r="DZ62" s="31" t="str">
        <f t="shared" si="86"/>
        <v>No</v>
      </c>
      <c r="EA62" s="41">
        <v>1.5769</v>
      </c>
      <c r="EB62" s="24">
        <f t="shared" si="87"/>
        <v>0.79609248788368336</v>
      </c>
      <c r="EC62" s="25" t="str">
        <f t="shared" si="88"/>
        <v>No</v>
      </c>
      <c r="ED62" s="37">
        <f t="shared" si="89"/>
        <v>39.971250000000005</v>
      </c>
      <c r="EE62" s="38">
        <f t="shared" si="90"/>
        <v>0.96586024111962254</v>
      </c>
      <c r="EF62" s="37" t="str">
        <f t="shared" si="91"/>
        <v>No</v>
      </c>
    </row>
    <row r="63" spans="1:136" s="7" customFormat="1" ht="12" x14ac:dyDescent="0.2">
      <c r="A63" s="18">
        <v>61</v>
      </c>
      <c r="B63" s="19" t="s">
        <v>55</v>
      </c>
      <c r="C63" s="19" t="s">
        <v>113</v>
      </c>
      <c r="D63" s="18">
        <v>3</v>
      </c>
      <c r="E63" s="42">
        <v>5.0000000000000001E-4</v>
      </c>
      <c r="F63" s="21">
        <f t="shared" si="0"/>
        <v>2.232142857142857E-3</v>
      </c>
      <c r="G63" s="22" t="str">
        <f t="shared" si="1"/>
        <v>No</v>
      </c>
      <c r="H63" s="43">
        <v>3.5999999999999999E-3</v>
      </c>
      <c r="I63" s="24">
        <f t="shared" si="2"/>
        <v>2.8774678283110858E-3</v>
      </c>
      <c r="J63" s="25" t="str">
        <f t="shared" si="3"/>
        <v>No</v>
      </c>
      <c r="K63" s="44">
        <v>0</v>
      </c>
      <c r="L63" s="21">
        <f t="shared" si="4"/>
        <v>0</v>
      </c>
      <c r="M63" s="22" t="str">
        <f t="shared" si="5"/>
        <v>No</v>
      </c>
      <c r="N63" s="45">
        <v>6.0199999999999997E-2</v>
      </c>
      <c r="O63" s="24">
        <f t="shared" si="6"/>
        <v>0.17146112218741097</v>
      </c>
      <c r="P63" s="25" t="str">
        <f t="shared" si="7"/>
        <v>No</v>
      </c>
      <c r="Q63" s="42">
        <v>2.7900000000000001E-2</v>
      </c>
      <c r="R63" s="21">
        <f t="shared" si="8"/>
        <v>0.10864485981308412</v>
      </c>
      <c r="S63" s="22" t="str">
        <f t="shared" si="9"/>
        <v>No</v>
      </c>
      <c r="T63" s="45">
        <v>1.9932000000000001</v>
      </c>
      <c r="U63" s="24">
        <f t="shared" si="10"/>
        <v>1</v>
      </c>
      <c r="V63" s="25" t="str">
        <f t="shared" si="11"/>
        <v>Yes</v>
      </c>
      <c r="W63" s="42">
        <v>1.89</v>
      </c>
      <c r="X63" s="21">
        <f t="shared" si="12"/>
        <v>0.5980787859218597</v>
      </c>
      <c r="Y63" s="22" t="str">
        <f t="shared" si="13"/>
        <v>No</v>
      </c>
      <c r="Z63" s="45">
        <v>2.53E-2</v>
      </c>
      <c r="AA63" s="24">
        <f t="shared" si="14"/>
        <v>2.1092121717382242E-2</v>
      </c>
      <c r="AB63" s="25" t="str">
        <f t="shared" si="15"/>
        <v>No</v>
      </c>
      <c r="AC63" s="42">
        <v>2.0000000000000001E-4</v>
      </c>
      <c r="AD63" s="21">
        <f t="shared" si="16"/>
        <v>5.1085568326947643E-4</v>
      </c>
      <c r="AE63" s="22" t="str">
        <f t="shared" si="17"/>
        <v>No</v>
      </c>
      <c r="AF63" s="45">
        <v>2E-3</v>
      </c>
      <c r="AG63" s="24">
        <f t="shared" si="18"/>
        <v>1.5527950310559006E-2</v>
      </c>
      <c r="AH63" s="25" t="str">
        <f t="shared" si="19"/>
        <v>No</v>
      </c>
      <c r="AI63" s="28">
        <f t="shared" si="20"/>
        <v>10.007250000000003</v>
      </c>
      <c r="AJ63" s="29">
        <f t="shared" si="21"/>
        <v>0.47849948347107457</v>
      </c>
      <c r="AK63" s="28" t="str">
        <f t="shared" si="22"/>
        <v>No</v>
      </c>
      <c r="AL63" s="42">
        <v>2.2812999999999999</v>
      </c>
      <c r="AM63" s="30">
        <f t="shared" si="23"/>
        <v>0.89189656663495631</v>
      </c>
      <c r="AN63" s="31" t="str">
        <f t="shared" si="24"/>
        <v>Yes</v>
      </c>
      <c r="AO63" s="45">
        <v>2.5</v>
      </c>
      <c r="AP63" s="24">
        <f t="shared" si="25"/>
        <v>1</v>
      </c>
      <c r="AQ63" s="25" t="str">
        <f t="shared" si="26"/>
        <v>Yes</v>
      </c>
      <c r="AR63" s="42">
        <v>2.3313999999999999</v>
      </c>
      <c r="AS63" s="30">
        <f t="shared" si="27"/>
        <v>0.93285851472471182</v>
      </c>
      <c r="AT63" s="31" t="str">
        <f t="shared" si="28"/>
        <v>No</v>
      </c>
      <c r="AU63" s="45">
        <v>0.49180000000000001</v>
      </c>
      <c r="AV63" s="24">
        <f t="shared" si="29"/>
        <v>0.33138686131386863</v>
      </c>
      <c r="AW63" s="25" t="str">
        <f t="shared" si="30"/>
        <v>No</v>
      </c>
      <c r="AX63" s="42">
        <v>1.6299999999999999E-2</v>
      </c>
      <c r="AY63" s="30">
        <f t="shared" si="31"/>
        <v>2.7348993288590601E-2</v>
      </c>
      <c r="AZ63" s="31" t="str">
        <f t="shared" si="32"/>
        <v>No</v>
      </c>
      <c r="BA63" s="45">
        <v>0.14849999999999999</v>
      </c>
      <c r="BB63" s="24">
        <f t="shared" si="33"/>
        <v>0.22637195121951217</v>
      </c>
      <c r="BC63" s="25" t="str">
        <f t="shared" si="34"/>
        <v>No</v>
      </c>
      <c r="BD63" s="42">
        <v>0.14849999999999999</v>
      </c>
      <c r="BE63" s="30">
        <f t="shared" si="35"/>
        <v>0.22637195121951217</v>
      </c>
      <c r="BF63" s="31" t="str">
        <f t="shared" si="36"/>
        <v>No</v>
      </c>
      <c r="BG63" s="45">
        <v>1.5327999999999999</v>
      </c>
      <c r="BH63" s="24">
        <f t="shared" si="37"/>
        <v>0.47915582538305862</v>
      </c>
      <c r="BI63" s="25" t="str">
        <f t="shared" si="38"/>
        <v>No</v>
      </c>
      <c r="BJ63" s="42">
        <v>0.2422</v>
      </c>
      <c r="BK63" s="30">
        <f t="shared" si="39"/>
        <v>9.6879999999999994E-2</v>
      </c>
      <c r="BL63" s="31" t="str">
        <f t="shared" si="40"/>
        <v>No</v>
      </c>
      <c r="BM63" s="45">
        <v>0.15659999999999999</v>
      </c>
      <c r="BN63" s="24">
        <f t="shared" si="41"/>
        <v>0.13656062701705854</v>
      </c>
      <c r="BO63" s="25" t="str">
        <f t="shared" si="42"/>
        <v>No</v>
      </c>
      <c r="BP63" s="32">
        <f t="shared" si="43"/>
        <v>24.623500000000003</v>
      </c>
      <c r="BQ63" s="33">
        <f t="shared" si="44"/>
        <v>0.55518739266592609</v>
      </c>
      <c r="BR63" s="32" t="str">
        <f t="shared" si="45"/>
        <v>No</v>
      </c>
      <c r="BS63" s="42">
        <v>1.6999999999999999E-3</v>
      </c>
      <c r="BT63" s="30">
        <f t="shared" si="46"/>
        <v>2.6988410858866485E-3</v>
      </c>
      <c r="BU63" s="31" t="str">
        <f t="shared" si="47"/>
        <v>No</v>
      </c>
      <c r="BV63" s="45">
        <v>2.3839999999999999</v>
      </c>
      <c r="BW63" s="24">
        <f t="shared" si="48"/>
        <v>0.8496711054067061</v>
      </c>
      <c r="BX63" s="25" t="str">
        <f t="shared" si="49"/>
        <v>No</v>
      </c>
      <c r="BY63" s="42">
        <v>2.5</v>
      </c>
      <c r="BZ63" s="30">
        <f t="shared" si="50"/>
        <v>1</v>
      </c>
      <c r="CA63" s="31" t="str">
        <f t="shared" si="51"/>
        <v>Yes</v>
      </c>
      <c r="CB63" s="45">
        <v>2.3400000000000001E-2</v>
      </c>
      <c r="CC63" s="24">
        <f t="shared" si="52"/>
        <v>4.631828978622328E-2</v>
      </c>
      <c r="CD63" s="25" t="str">
        <f t="shared" si="53"/>
        <v>No</v>
      </c>
      <c r="CE63" s="42">
        <v>3.85E-2</v>
      </c>
      <c r="CF63" s="30">
        <f t="shared" si="54"/>
        <v>1.7250587481307415E-2</v>
      </c>
      <c r="CG63" s="31" t="str">
        <f t="shared" si="55"/>
        <v>No</v>
      </c>
      <c r="CH63" s="45">
        <v>1.9400000000000001E-2</v>
      </c>
      <c r="CI63" s="24">
        <f t="shared" si="56"/>
        <v>1.9576185671039355E-2</v>
      </c>
      <c r="CJ63" s="25" t="str">
        <f t="shared" si="57"/>
        <v>No</v>
      </c>
      <c r="CK63" s="42">
        <v>0</v>
      </c>
      <c r="CL63" s="30">
        <f t="shared" si="58"/>
        <v>0</v>
      </c>
      <c r="CM63" s="31" t="str">
        <f t="shared" si="59"/>
        <v>No</v>
      </c>
      <c r="CN63" s="45">
        <v>0</v>
      </c>
      <c r="CO63" s="24">
        <f t="shared" si="60"/>
        <v>0</v>
      </c>
      <c r="CP63" s="25" t="str">
        <f t="shared" si="61"/>
        <v>No</v>
      </c>
      <c r="CQ63" s="42">
        <v>0.28439999999999999</v>
      </c>
      <c r="CR63" s="30">
        <f t="shared" si="62"/>
        <v>0.4728763666947014</v>
      </c>
      <c r="CS63" s="31" t="str">
        <f t="shared" si="63"/>
        <v>No</v>
      </c>
      <c r="CT63" s="45">
        <v>0</v>
      </c>
      <c r="CU63" s="24">
        <f t="shared" si="64"/>
        <v>0</v>
      </c>
      <c r="CV63" s="25" t="str">
        <f t="shared" si="65"/>
        <v>No</v>
      </c>
      <c r="CW63" s="34">
        <f t="shared" si="66"/>
        <v>13.128500000000001</v>
      </c>
      <c r="CX63" s="35">
        <f t="shared" si="67"/>
        <v>0.49362544869414543</v>
      </c>
      <c r="CY63" s="34" t="str">
        <f t="shared" si="68"/>
        <v>No</v>
      </c>
      <c r="CZ63" s="42">
        <v>2.5</v>
      </c>
      <c r="DA63" s="30">
        <f t="shared" si="69"/>
        <v>1</v>
      </c>
      <c r="DB63" s="31" t="str">
        <f t="shared" si="70"/>
        <v>Yes</v>
      </c>
      <c r="DC63" s="45">
        <v>2.5</v>
      </c>
      <c r="DD63" s="24">
        <f t="shared" si="71"/>
        <v>1</v>
      </c>
      <c r="DE63" s="25" t="str">
        <f t="shared" si="72"/>
        <v>Yes</v>
      </c>
      <c r="DF63" s="42">
        <v>2.5</v>
      </c>
      <c r="DG63" s="30">
        <f t="shared" si="73"/>
        <v>1</v>
      </c>
      <c r="DH63" s="31" t="str">
        <f t="shared" si="74"/>
        <v>Yes</v>
      </c>
      <c r="DI63" s="45">
        <v>2.5</v>
      </c>
      <c r="DJ63" s="24">
        <f t="shared" si="75"/>
        <v>1</v>
      </c>
      <c r="DK63" s="25" t="str">
        <f t="shared" si="76"/>
        <v>Yes</v>
      </c>
      <c r="DL63" s="42">
        <v>0</v>
      </c>
      <c r="DM63" s="30">
        <f t="shared" si="77"/>
        <v>0</v>
      </c>
      <c r="DN63" s="31" t="str">
        <f t="shared" si="78"/>
        <v>No</v>
      </c>
      <c r="DO63" s="45">
        <v>2.5</v>
      </c>
      <c r="DP63" s="24">
        <f t="shared" si="79"/>
        <v>1</v>
      </c>
      <c r="DQ63" s="25" t="str">
        <f t="shared" si="80"/>
        <v>Yes</v>
      </c>
      <c r="DR63" s="42">
        <v>0.89270000000000005</v>
      </c>
      <c r="DS63" s="30">
        <f t="shared" si="81"/>
        <v>0.54874600442586674</v>
      </c>
      <c r="DT63" s="31" t="str">
        <f t="shared" si="82"/>
        <v>No</v>
      </c>
      <c r="DU63" s="45">
        <v>1.1972</v>
      </c>
      <c r="DV63" s="24">
        <f t="shared" si="83"/>
        <v>0.87151488680206746</v>
      </c>
      <c r="DW63" s="25" t="str">
        <f t="shared" si="84"/>
        <v>Yes</v>
      </c>
      <c r="DX63" s="42">
        <v>4.8300000000000003E-2</v>
      </c>
      <c r="DY63" s="30">
        <f t="shared" si="85"/>
        <v>0.11841137533709244</v>
      </c>
      <c r="DZ63" s="31" t="str">
        <f t="shared" si="86"/>
        <v>No</v>
      </c>
      <c r="EA63" s="45">
        <v>1.5059</v>
      </c>
      <c r="EB63" s="24">
        <f t="shared" si="87"/>
        <v>0.76024838449111476</v>
      </c>
      <c r="EC63" s="25" t="str">
        <f t="shared" si="88"/>
        <v>No</v>
      </c>
      <c r="ED63" s="37">
        <f t="shared" si="89"/>
        <v>40.360250000000001</v>
      </c>
      <c r="EE63" s="38">
        <f t="shared" si="90"/>
        <v>0.97843336888716503</v>
      </c>
      <c r="EF63" s="37" t="str">
        <f t="shared" si="91"/>
        <v>Yes</v>
      </c>
    </row>
    <row r="64" spans="1:136" s="7" customFormat="1" ht="12" x14ac:dyDescent="0.2">
      <c r="A64" s="18">
        <v>62</v>
      </c>
      <c r="B64" s="19" t="s">
        <v>55</v>
      </c>
      <c r="C64" s="19" t="s">
        <v>114</v>
      </c>
      <c r="D64" s="18">
        <v>3</v>
      </c>
      <c r="E64" s="42">
        <v>2.5000000000000001E-3</v>
      </c>
      <c r="F64" s="21">
        <f t="shared" si="0"/>
        <v>1.1160714285714286E-2</v>
      </c>
      <c r="G64" s="22" t="str">
        <f t="shared" si="1"/>
        <v>No</v>
      </c>
      <c r="H64" s="43">
        <v>1.32E-2</v>
      </c>
      <c r="I64" s="24">
        <f t="shared" si="2"/>
        <v>1.0550715370473982E-2</v>
      </c>
      <c r="J64" s="25" t="str">
        <f t="shared" si="3"/>
        <v>No</v>
      </c>
      <c r="K64" s="44">
        <v>2.7000000000000001E-3</v>
      </c>
      <c r="L64" s="21">
        <f t="shared" si="4"/>
        <v>2.1753142120528521E-3</v>
      </c>
      <c r="M64" s="22" t="str">
        <f t="shared" si="5"/>
        <v>No</v>
      </c>
      <c r="N64" s="45">
        <v>4.8500000000000001E-2</v>
      </c>
      <c r="O64" s="24">
        <f t="shared" si="6"/>
        <v>0.13813728282540585</v>
      </c>
      <c r="P64" s="25" t="str">
        <f t="shared" si="7"/>
        <v>No</v>
      </c>
      <c r="Q64" s="42">
        <v>1.14E-2</v>
      </c>
      <c r="R64" s="21">
        <f t="shared" si="8"/>
        <v>4.4392523364485986E-2</v>
      </c>
      <c r="S64" s="22" t="str">
        <f t="shared" si="9"/>
        <v>No</v>
      </c>
      <c r="T64" s="45">
        <v>1.9932000000000001</v>
      </c>
      <c r="U64" s="24">
        <f t="shared" si="10"/>
        <v>1</v>
      </c>
      <c r="V64" s="25" t="str">
        <f t="shared" si="11"/>
        <v>Yes</v>
      </c>
      <c r="W64" s="42">
        <v>1.9406000000000001</v>
      </c>
      <c r="X64" s="21">
        <f t="shared" si="12"/>
        <v>0.63892476590248626</v>
      </c>
      <c r="Y64" s="22" t="str">
        <f t="shared" si="13"/>
        <v>No</v>
      </c>
      <c r="Z64" s="45">
        <v>3.7900000000000003E-2</v>
      </c>
      <c r="AA64" s="24">
        <f t="shared" si="14"/>
        <v>3.1596498541058775E-2</v>
      </c>
      <c r="AB64" s="25" t="str">
        <f t="shared" si="15"/>
        <v>No</v>
      </c>
      <c r="AC64" s="42">
        <v>2.0999999999999999E-3</v>
      </c>
      <c r="AD64" s="21">
        <f t="shared" si="16"/>
        <v>5.3639846743295016E-3</v>
      </c>
      <c r="AE64" s="22" t="str">
        <f t="shared" si="17"/>
        <v>No</v>
      </c>
      <c r="AF64" s="45">
        <v>1E-3</v>
      </c>
      <c r="AG64" s="24">
        <f t="shared" si="18"/>
        <v>7.763975155279503E-3</v>
      </c>
      <c r="AH64" s="25" t="str">
        <f t="shared" si="19"/>
        <v>No</v>
      </c>
      <c r="AI64" s="28">
        <f t="shared" si="20"/>
        <v>10.132750000000001</v>
      </c>
      <c r="AJ64" s="29">
        <f t="shared" si="21"/>
        <v>0.48930354683195598</v>
      </c>
      <c r="AK64" s="28" t="str">
        <f t="shared" si="22"/>
        <v>No</v>
      </c>
      <c r="AL64" s="42">
        <v>2.2812999999999999</v>
      </c>
      <c r="AM64" s="30">
        <f t="shared" si="23"/>
        <v>0.89189656663495631</v>
      </c>
      <c r="AN64" s="31" t="str">
        <f t="shared" si="24"/>
        <v>Yes</v>
      </c>
      <c r="AO64" s="45">
        <v>2.5</v>
      </c>
      <c r="AP64" s="24">
        <f t="shared" si="25"/>
        <v>1</v>
      </c>
      <c r="AQ64" s="25" t="str">
        <f t="shared" si="26"/>
        <v>Yes</v>
      </c>
      <c r="AR64" s="42">
        <v>2.2376999999999998</v>
      </c>
      <c r="AS64" s="30">
        <f t="shared" si="27"/>
        <v>0.89536651728553129</v>
      </c>
      <c r="AT64" s="31" t="str">
        <f t="shared" si="28"/>
        <v>No</v>
      </c>
      <c r="AU64" s="45">
        <v>0.56910000000000005</v>
      </c>
      <c r="AV64" s="24">
        <f t="shared" si="29"/>
        <v>0.41199165797705944</v>
      </c>
      <c r="AW64" s="25" t="str">
        <f t="shared" si="30"/>
        <v>No</v>
      </c>
      <c r="AX64" s="42">
        <v>4.0500000000000001E-2</v>
      </c>
      <c r="AY64" s="30">
        <f t="shared" si="31"/>
        <v>6.7953020134228187E-2</v>
      </c>
      <c r="AZ64" s="31" t="str">
        <f t="shared" si="32"/>
        <v>No</v>
      </c>
      <c r="BA64" s="45">
        <v>0.24149999999999999</v>
      </c>
      <c r="BB64" s="24">
        <f t="shared" si="33"/>
        <v>0.36814024390243899</v>
      </c>
      <c r="BC64" s="25" t="str">
        <f t="shared" si="34"/>
        <v>No</v>
      </c>
      <c r="BD64" s="42">
        <v>0.24149999999999999</v>
      </c>
      <c r="BE64" s="30">
        <f t="shared" si="35"/>
        <v>0.36814024390243899</v>
      </c>
      <c r="BF64" s="31" t="str">
        <f t="shared" si="36"/>
        <v>No</v>
      </c>
      <c r="BG64" s="45">
        <v>1.4637</v>
      </c>
      <c r="BH64" s="24">
        <f t="shared" si="37"/>
        <v>0.43920208152645268</v>
      </c>
      <c r="BI64" s="25" t="str">
        <f t="shared" si="38"/>
        <v>No</v>
      </c>
      <c r="BJ64" s="42">
        <v>0.7399</v>
      </c>
      <c r="BK64" s="30">
        <f t="shared" si="39"/>
        <v>0.29596</v>
      </c>
      <c r="BL64" s="31" t="str">
        <f t="shared" si="40"/>
        <v>Yes</v>
      </c>
      <c r="BM64" s="45">
        <v>6.4399999999999999E-2</v>
      </c>
      <c r="BN64" s="24">
        <f t="shared" si="41"/>
        <v>5.1544490548639924E-2</v>
      </c>
      <c r="BO64" s="25" t="str">
        <f t="shared" si="42"/>
        <v>No</v>
      </c>
      <c r="BP64" s="32">
        <f t="shared" si="43"/>
        <v>25.949000000000005</v>
      </c>
      <c r="BQ64" s="33">
        <f t="shared" si="44"/>
        <v>0.66230932417415933</v>
      </c>
      <c r="BR64" s="32" t="str">
        <f t="shared" si="45"/>
        <v>No</v>
      </c>
      <c r="BS64" s="42">
        <v>5.4999999999999997E-3</v>
      </c>
      <c r="BT64" s="30">
        <f t="shared" si="46"/>
        <v>8.7315446896332749E-3</v>
      </c>
      <c r="BU64" s="31" t="str">
        <f t="shared" si="47"/>
        <v>No</v>
      </c>
      <c r="BV64" s="45">
        <v>2.4657</v>
      </c>
      <c r="BW64" s="24">
        <f t="shared" si="48"/>
        <v>0.98074763356329209</v>
      </c>
      <c r="BX64" s="25" t="str">
        <f t="shared" si="49"/>
        <v>Yes</v>
      </c>
      <c r="BY64" s="42">
        <v>2.5</v>
      </c>
      <c r="BZ64" s="30">
        <f t="shared" si="50"/>
        <v>1</v>
      </c>
      <c r="CA64" s="31" t="str">
        <f t="shared" si="51"/>
        <v>Yes</v>
      </c>
      <c r="CB64" s="45">
        <v>4.3E-3</v>
      </c>
      <c r="CC64" s="24">
        <f t="shared" si="52"/>
        <v>8.5114806017418838E-3</v>
      </c>
      <c r="CD64" s="25" t="str">
        <f t="shared" si="53"/>
        <v>No</v>
      </c>
      <c r="CE64" s="42">
        <v>1.7500000000000002E-2</v>
      </c>
      <c r="CF64" s="30">
        <f t="shared" si="54"/>
        <v>6.035035248878445E-3</v>
      </c>
      <c r="CG64" s="31" t="str">
        <f t="shared" si="55"/>
        <v>No</v>
      </c>
      <c r="CH64" s="45">
        <v>1.77E-2</v>
      </c>
      <c r="CI64" s="24">
        <f t="shared" si="56"/>
        <v>1.6145307769929364E-2</v>
      </c>
      <c r="CJ64" s="25" t="str">
        <f t="shared" si="57"/>
        <v>No</v>
      </c>
      <c r="CK64" s="42">
        <v>0</v>
      </c>
      <c r="CL64" s="30">
        <f t="shared" si="58"/>
        <v>0</v>
      </c>
      <c r="CM64" s="31" t="str">
        <f t="shared" si="59"/>
        <v>No</v>
      </c>
      <c r="CN64" s="45">
        <v>0</v>
      </c>
      <c r="CO64" s="24">
        <f t="shared" si="60"/>
        <v>0</v>
      </c>
      <c r="CP64" s="25" t="str">
        <f t="shared" si="61"/>
        <v>No</v>
      </c>
      <c r="CQ64" s="42">
        <v>0.3569</v>
      </c>
      <c r="CR64" s="30">
        <f t="shared" si="62"/>
        <v>0.62531539108494527</v>
      </c>
      <c r="CS64" s="31" t="str">
        <f t="shared" si="63"/>
        <v>No</v>
      </c>
      <c r="CT64" s="45">
        <v>0</v>
      </c>
      <c r="CU64" s="24">
        <f t="shared" si="64"/>
        <v>0</v>
      </c>
      <c r="CV64" s="25" t="str">
        <f t="shared" si="65"/>
        <v>No</v>
      </c>
      <c r="CW64" s="34">
        <f t="shared" si="66"/>
        <v>13.419</v>
      </c>
      <c r="CX64" s="35">
        <f t="shared" si="67"/>
        <v>0.51417254610719154</v>
      </c>
      <c r="CY64" s="34" t="str">
        <f t="shared" si="68"/>
        <v>No</v>
      </c>
      <c r="CZ64" s="42">
        <v>2.5</v>
      </c>
      <c r="DA64" s="30">
        <f t="shared" si="69"/>
        <v>1</v>
      </c>
      <c r="DB64" s="31" t="str">
        <f t="shared" si="70"/>
        <v>Yes</v>
      </c>
      <c r="DC64" s="45">
        <v>2.5</v>
      </c>
      <c r="DD64" s="24">
        <f t="shared" si="71"/>
        <v>1</v>
      </c>
      <c r="DE64" s="25" t="str">
        <f t="shared" si="72"/>
        <v>Yes</v>
      </c>
      <c r="DF64" s="42">
        <v>2.5</v>
      </c>
      <c r="DG64" s="30">
        <f t="shared" si="73"/>
        <v>1</v>
      </c>
      <c r="DH64" s="31" t="str">
        <f t="shared" si="74"/>
        <v>Yes</v>
      </c>
      <c r="DI64" s="45">
        <v>2.5</v>
      </c>
      <c r="DJ64" s="24">
        <f t="shared" si="75"/>
        <v>1</v>
      </c>
      <c r="DK64" s="25" t="str">
        <f t="shared" si="76"/>
        <v>Yes</v>
      </c>
      <c r="DL64" s="42">
        <v>0</v>
      </c>
      <c r="DM64" s="30">
        <f t="shared" si="77"/>
        <v>0</v>
      </c>
      <c r="DN64" s="31" t="str">
        <f t="shared" si="78"/>
        <v>No</v>
      </c>
      <c r="DO64" s="45">
        <v>2.5</v>
      </c>
      <c r="DP64" s="24">
        <f t="shared" si="79"/>
        <v>1</v>
      </c>
      <c r="DQ64" s="25" t="str">
        <f t="shared" si="80"/>
        <v>Yes</v>
      </c>
      <c r="DR64" s="42">
        <v>0.83330000000000004</v>
      </c>
      <c r="DS64" s="30">
        <f t="shared" si="81"/>
        <v>0.51223260388492753</v>
      </c>
      <c r="DT64" s="31" t="str">
        <f t="shared" si="82"/>
        <v>No</v>
      </c>
      <c r="DU64" s="45">
        <v>0.97219999999999995</v>
      </c>
      <c r="DV64" s="24">
        <f t="shared" si="83"/>
        <v>0.70772366601150183</v>
      </c>
      <c r="DW64" s="25" t="str">
        <f t="shared" si="84"/>
        <v>No</v>
      </c>
      <c r="DX64" s="42">
        <v>1.3100000000000001E-2</v>
      </c>
      <c r="DY64" s="30">
        <f t="shared" si="85"/>
        <v>3.2115714635940186E-2</v>
      </c>
      <c r="DZ64" s="31" t="str">
        <f t="shared" si="86"/>
        <v>No</v>
      </c>
      <c r="EA64" s="45">
        <v>1.5302</v>
      </c>
      <c r="EB64" s="24">
        <f t="shared" si="87"/>
        <v>0.77251615508885307</v>
      </c>
      <c r="EC64" s="25" t="str">
        <f t="shared" si="88"/>
        <v>No</v>
      </c>
      <c r="ED64" s="37">
        <f t="shared" si="89"/>
        <v>39.622</v>
      </c>
      <c r="EE64" s="38">
        <f t="shared" si="90"/>
        <v>0.95457189954426436</v>
      </c>
      <c r="EF64" s="37" t="str">
        <f t="shared" si="91"/>
        <v>No</v>
      </c>
    </row>
    <row r="65" spans="1:136" s="7" customFormat="1" ht="12" x14ac:dyDescent="0.2">
      <c r="A65" s="18">
        <v>63</v>
      </c>
      <c r="B65" s="19" t="s">
        <v>55</v>
      </c>
      <c r="C65" s="19" t="s">
        <v>115</v>
      </c>
      <c r="D65" s="18">
        <v>3</v>
      </c>
      <c r="E65" s="42">
        <v>4.1999999999999997E-3</v>
      </c>
      <c r="F65" s="21">
        <f t="shared" si="0"/>
        <v>1.8749999999999999E-2</v>
      </c>
      <c r="G65" s="22" t="str">
        <f t="shared" si="1"/>
        <v>No</v>
      </c>
      <c r="H65" s="43">
        <v>5.7000000000000002E-3</v>
      </c>
      <c r="I65" s="24">
        <f t="shared" si="2"/>
        <v>4.5559907281592198E-3</v>
      </c>
      <c r="J65" s="25" t="str">
        <f t="shared" si="3"/>
        <v>No</v>
      </c>
      <c r="K65" s="44">
        <v>9.0999999999999998E-2</v>
      </c>
      <c r="L65" s="21">
        <f t="shared" si="4"/>
        <v>7.3316145665485014E-2</v>
      </c>
      <c r="M65" s="22" t="str">
        <f t="shared" si="5"/>
        <v>No</v>
      </c>
      <c r="N65" s="45">
        <v>6.0699999999999997E-2</v>
      </c>
      <c r="O65" s="24">
        <f t="shared" si="6"/>
        <v>0.17288521788664196</v>
      </c>
      <c r="P65" s="25" t="str">
        <f t="shared" si="7"/>
        <v>No</v>
      </c>
      <c r="Q65" s="42">
        <v>3.1099999999999999E-2</v>
      </c>
      <c r="R65" s="21">
        <f t="shared" si="8"/>
        <v>0.12110591900311528</v>
      </c>
      <c r="S65" s="22" t="str">
        <f t="shared" si="9"/>
        <v>No</v>
      </c>
      <c r="T65" s="45">
        <v>1.9932000000000001</v>
      </c>
      <c r="U65" s="24">
        <f t="shared" si="10"/>
        <v>1</v>
      </c>
      <c r="V65" s="25" t="str">
        <f t="shared" si="11"/>
        <v>Yes</v>
      </c>
      <c r="W65" s="42">
        <v>2.3325999999999998</v>
      </c>
      <c r="X65" s="21">
        <f t="shared" si="12"/>
        <v>0.95536002583144952</v>
      </c>
      <c r="Y65" s="22" t="str">
        <f t="shared" si="13"/>
        <v>No</v>
      </c>
      <c r="Z65" s="45">
        <v>8.8400000000000006E-2</v>
      </c>
      <c r="AA65" s="24">
        <f t="shared" si="14"/>
        <v>7.3697373905794089E-2</v>
      </c>
      <c r="AB65" s="25" t="str">
        <f t="shared" si="15"/>
        <v>No</v>
      </c>
      <c r="AC65" s="42">
        <v>1.2999999999999999E-3</v>
      </c>
      <c r="AD65" s="21">
        <f t="shared" si="16"/>
        <v>3.3205619412515963E-3</v>
      </c>
      <c r="AE65" s="22" t="str">
        <f t="shared" si="17"/>
        <v>No</v>
      </c>
      <c r="AF65" s="45">
        <v>0</v>
      </c>
      <c r="AG65" s="24">
        <f t="shared" si="18"/>
        <v>0</v>
      </c>
      <c r="AH65" s="25" t="str">
        <f t="shared" si="19"/>
        <v>No</v>
      </c>
      <c r="AI65" s="28">
        <f t="shared" si="20"/>
        <v>11.5205</v>
      </c>
      <c r="AJ65" s="29">
        <f t="shared" si="21"/>
        <v>0.60877238292011016</v>
      </c>
      <c r="AK65" s="28" t="str">
        <f t="shared" si="22"/>
        <v>No</v>
      </c>
      <c r="AL65" s="42">
        <v>2.3125</v>
      </c>
      <c r="AM65" s="30">
        <f t="shared" si="23"/>
        <v>0.91887918360287135</v>
      </c>
      <c r="AN65" s="31" t="str">
        <f t="shared" si="24"/>
        <v>Yes</v>
      </c>
      <c r="AO65" s="45">
        <v>1.25</v>
      </c>
      <c r="AP65" s="24">
        <f t="shared" si="25"/>
        <v>0.5</v>
      </c>
      <c r="AQ65" s="25" t="str">
        <f t="shared" si="26"/>
        <v>Yes</v>
      </c>
      <c r="AR65" s="42">
        <v>2.2025999999999999</v>
      </c>
      <c r="AS65" s="30">
        <f t="shared" si="27"/>
        <v>0.88132202304737506</v>
      </c>
      <c r="AT65" s="31" t="str">
        <f t="shared" si="28"/>
        <v>No</v>
      </c>
      <c r="AU65" s="45">
        <v>0.38829999999999998</v>
      </c>
      <c r="AV65" s="24">
        <f t="shared" si="29"/>
        <v>0.22346193952033366</v>
      </c>
      <c r="AW65" s="25" t="str">
        <f t="shared" si="30"/>
        <v>No</v>
      </c>
      <c r="AX65" s="42">
        <v>0.1605</v>
      </c>
      <c r="AY65" s="30">
        <f t="shared" si="31"/>
        <v>0.26929530201342283</v>
      </c>
      <c r="AZ65" s="31" t="str">
        <f t="shared" si="32"/>
        <v>No</v>
      </c>
      <c r="BA65" s="45">
        <v>0.12959999999999999</v>
      </c>
      <c r="BB65" s="24">
        <f t="shared" si="33"/>
        <v>0.19756097560975608</v>
      </c>
      <c r="BC65" s="25" t="str">
        <f t="shared" si="34"/>
        <v>No</v>
      </c>
      <c r="BD65" s="42">
        <v>0.12959999999999999</v>
      </c>
      <c r="BE65" s="30">
        <f t="shared" si="35"/>
        <v>0.19756097560975608</v>
      </c>
      <c r="BF65" s="31" t="str">
        <f t="shared" si="36"/>
        <v>No</v>
      </c>
      <c r="BG65" s="45">
        <v>1.4637</v>
      </c>
      <c r="BH65" s="24">
        <f t="shared" si="37"/>
        <v>0.43920208152645268</v>
      </c>
      <c r="BI65" s="25" t="str">
        <f t="shared" si="38"/>
        <v>No</v>
      </c>
      <c r="BJ65" s="42">
        <v>0.17150000000000001</v>
      </c>
      <c r="BK65" s="30">
        <f t="shared" si="39"/>
        <v>6.8600000000000008E-2</v>
      </c>
      <c r="BL65" s="31" t="str">
        <f t="shared" si="40"/>
        <v>No</v>
      </c>
      <c r="BM65" s="45">
        <v>0.2281</v>
      </c>
      <c r="BN65" s="24">
        <f t="shared" si="41"/>
        <v>0.20248962655601657</v>
      </c>
      <c r="BO65" s="25" t="str">
        <f t="shared" si="42"/>
        <v>No</v>
      </c>
      <c r="BP65" s="32">
        <f t="shared" si="43"/>
        <v>21.091000000000005</v>
      </c>
      <c r="BQ65" s="33">
        <f t="shared" si="44"/>
        <v>0.26970401050611209</v>
      </c>
      <c r="BR65" s="32" t="str">
        <f t="shared" si="45"/>
        <v>No</v>
      </c>
      <c r="BS65" s="42">
        <v>3.8E-3</v>
      </c>
      <c r="BT65" s="30">
        <f t="shared" si="46"/>
        <v>6.032703603746626E-3</v>
      </c>
      <c r="BU65" s="31" t="str">
        <f t="shared" si="47"/>
        <v>No</v>
      </c>
      <c r="BV65" s="45">
        <v>2.4296000000000002</v>
      </c>
      <c r="BW65" s="24">
        <f t="shared" si="48"/>
        <v>0.92283009786619641</v>
      </c>
      <c r="BX65" s="25" t="str">
        <f t="shared" si="49"/>
        <v>No</v>
      </c>
      <c r="BY65" s="42">
        <v>2.5</v>
      </c>
      <c r="BZ65" s="30">
        <f t="shared" si="50"/>
        <v>1</v>
      </c>
      <c r="CA65" s="31" t="str">
        <f t="shared" si="51"/>
        <v>Yes</v>
      </c>
      <c r="CB65" s="45">
        <v>3.49E-2</v>
      </c>
      <c r="CC65" s="24">
        <f t="shared" si="52"/>
        <v>6.9081551860649251E-2</v>
      </c>
      <c r="CD65" s="25" t="str">
        <f t="shared" si="53"/>
        <v>No</v>
      </c>
      <c r="CE65" s="42">
        <v>2.7300000000000001E-2</v>
      </c>
      <c r="CF65" s="30">
        <f t="shared" si="54"/>
        <v>1.1268959624011964E-2</v>
      </c>
      <c r="CG65" s="31" t="str">
        <f t="shared" si="55"/>
        <v>No</v>
      </c>
      <c r="CH65" s="45">
        <v>0.19769999999999999</v>
      </c>
      <c r="CI65" s="24">
        <f t="shared" si="56"/>
        <v>0.37941473259334008</v>
      </c>
      <c r="CJ65" s="25" t="str">
        <f t="shared" si="57"/>
        <v>No</v>
      </c>
      <c r="CK65" s="42">
        <v>9.74E-2</v>
      </c>
      <c r="CL65" s="30">
        <f t="shared" si="58"/>
        <v>6.8664081776524499E-2</v>
      </c>
      <c r="CM65" s="31" t="str">
        <f t="shared" si="59"/>
        <v>No</v>
      </c>
      <c r="CN65" s="45">
        <v>0</v>
      </c>
      <c r="CO65" s="24">
        <f t="shared" si="60"/>
        <v>0</v>
      </c>
      <c r="CP65" s="25" t="str">
        <f t="shared" si="61"/>
        <v>No</v>
      </c>
      <c r="CQ65" s="42">
        <v>0.33360000000000001</v>
      </c>
      <c r="CR65" s="30">
        <f t="shared" si="62"/>
        <v>0.57632464255677041</v>
      </c>
      <c r="CS65" s="31" t="str">
        <f t="shared" si="63"/>
        <v>No</v>
      </c>
      <c r="CT65" s="45">
        <v>4.9700000000000001E-2</v>
      </c>
      <c r="CU65" s="24">
        <f t="shared" si="64"/>
        <v>9.2585692995529059E-2</v>
      </c>
      <c r="CV65" s="25" t="str">
        <f t="shared" si="65"/>
        <v>No</v>
      </c>
      <c r="CW65" s="34">
        <f t="shared" si="66"/>
        <v>14.184999999999999</v>
      </c>
      <c r="CX65" s="35">
        <f t="shared" si="67"/>
        <v>0.56835181157498271</v>
      </c>
      <c r="CY65" s="34" t="str">
        <f t="shared" si="68"/>
        <v>No</v>
      </c>
      <c r="CZ65" s="42">
        <v>1.875</v>
      </c>
      <c r="DA65" s="30">
        <f t="shared" si="69"/>
        <v>0.75</v>
      </c>
      <c r="DB65" s="31" t="str">
        <f t="shared" si="70"/>
        <v>Yes</v>
      </c>
      <c r="DC65" s="45">
        <v>2.5</v>
      </c>
      <c r="DD65" s="24">
        <f t="shared" si="71"/>
        <v>1</v>
      </c>
      <c r="DE65" s="25" t="str">
        <f t="shared" si="72"/>
        <v>Yes</v>
      </c>
      <c r="DF65" s="42">
        <v>2.5</v>
      </c>
      <c r="DG65" s="30">
        <f t="shared" si="73"/>
        <v>1</v>
      </c>
      <c r="DH65" s="31" t="str">
        <f t="shared" si="74"/>
        <v>Yes</v>
      </c>
      <c r="DI65" s="45">
        <v>2.5</v>
      </c>
      <c r="DJ65" s="24">
        <f t="shared" si="75"/>
        <v>1</v>
      </c>
      <c r="DK65" s="25" t="str">
        <f t="shared" si="76"/>
        <v>Yes</v>
      </c>
      <c r="DL65" s="42">
        <v>2.0999999999999999E-3</v>
      </c>
      <c r="DM65" s="30">
        <f t="shared" si="77"/>
        <v>2.3595505617977526E-2</v>
      </c>
      <c r="DN65" s="31" t="str">
        <f t="shared" si="78"/>
        <v>No</v>
      </c>
      <c r="DO65" s="45">
        <v>2.5</v>
      </c>
      <c r="DP65" s="24">
        <f t="shared" si="79"/>
        <v>1</v>
      </c>
      <c r="DQ65" s="25" t="str">
        <f t="shared" si="80"/>
        <v>Yes</v>
      </c>
      <c r="DR65" s="42">
        <v>0.92430000000000001</v>
      </c>
      <c r="DS65" s="30">
        <f t="shared" si="81"/>
        <v>0.56817064175067622</v>
      </c>
      <c r="DT65" s="31" t="str">
        <f t="shared" si="82"/>
        <v>No</v>
      </c>
      <c r="DU65" s="45">
        <v>0.9819</v>
      </c>
      <c r="DV65" s="24">
        <f t="shared" si="83"/>
        <v>0.71478488753002845</v>
      </c>
      <c r="DW65" s="25" t="str">
        <f t="shared" si="84"/>
        <v>No</v>
      </c>
      <c r="DX65" s="42">
        <v>6.93E-2</v>
      </c>
      <c r="DY65" s="30">
        <f t="shared" si="85"/>
        <v>0.16989458200539348</v>
      </c>
      <c r="DZ65" s="31" t="str">
        <f t="shared" si="86"/>
        <v>No</v>
      </c>
      <c r="EA65" s="45">
        <v>0.57940000000000003</v>
      </c>
      <c r="EB65" s="24">
        <f t="shared" si="87"/>
        <v>0.29250807754442654</v>
      </c>
      <c r="EC65" s="25" t="str">
        <f t="shared" si="88"/>
        <v>No</v>
      </c>
      <c r="ED65" s="37">
        <f t="shared" si="89"/>
        <v>36.080000000000005</v>
      </c>
      <c r="EE65" s="38">
        <f t="shared" si="90"/>
        <v>0.84008856136268151</v>
      </c>
      <c r="EF65" s="37" t="str">
        <f t="shared" si="91"/>
        <v>No</v>
      </c>
    </row>
    <row r="66" spans="1:136" s="7" customFormat="1" ht="12" x14ac:dyDescent="0.2">
      <c r="A66" s="18">
        <v>64</v>
      </c>
      <c r="B66" s="19" t="s">
        <v>55</v>
      </c>
      <c r="C66" s="19" t="s">
        <v>116</v>
      </c>
      <c r="D66" s="18">
        <v>3</v>
      </c>
      <c r="E66" s="42">
        <v>1.1000000000000001E-3</v>
      </c>
      <c r="F66" s="21">
        <f t="shared" si="0"/>
        <v>4.9107142857142856E-3</v>
      </c>
      <c r="G66" s="22" t="str">
        <f t="shared" si="1"/>
        <v>No</v>
      </c>
      <c r="H66" s="43">
        <v>4.4999999999999997E-3</v>
      </c>
      <c r="I66" s="24">
        <f t="shared" si="2"/>
        <v>3.5968347853888574E-3</v>
      </c>
      <c r="J66" s="25" t="str">
        <f t="shared" si="3"/>
        <v>No</v>
      </c>
      <c r="K66" s="44">
        <v>3.2599999999999997E-2</v>
      </c>
      <c r="L66" s="21">
        <f t="shared" si="4"/>
        <v>2.6264904930712211E-2</v>
      </c>
      <c r="M66" s="22" t="str">
        <f t="shared" si="5"/>
        <v>No</v>
      </c>
      <c r="N66" s="45">
        <v>2.1399999999999999E-2</v>
      </c>
      <c r="O66" s="24">
        <f t="shared" si="6"/>
        <v>6.0951295927086292E-2</v>
      </c>
      <c r="P66" s="25" t="str">
        <f t="shared" si="7"/>
        <v>No</v>
      </c>
      <c r="Q66" s="42">
        <v>7.0000000000000001E-3</v>
      </c>
      <c r="R66" s="21">
        <f t="shared" si="8"/>
        <v>2.7258566978193149E-2</v>
      </c>
      <c r="S66" s="22" t="str">
        <f t="shared" si="9"/>
        <v>No</v>
      </c>
      <c r="T66" s="45">
        <v>1.9932000000000001</v>
      </c>
      <c r="U66" s="24">
        <f t="shared" si="10"/>
        <v>1</v>
      </c>
      <c r="V66" s="25" t="str">
        <f t="shared" si="11"/>
        <v>Yes</v>
      </c>
      <c r="W66" s="42">
        <v>1.9373</v>
      </c>
      <c r="X66" s="21">
        <f t="shared" si="12"/>
        <v>0.63626089764288019</v>
      </c>
      <c r="Y66" s="22" t="str">
        <f t="shared" si="13"/>
        <v>No</v>
      </c>
      <c r="Z66" s="45">
        <v>2.53E-2</v>
      </c>
      <c r="AA66" s="24">
        <f t="shared" si="14"/>
        <v>2.1092121717382242E-2</v>
      </c>
      <c r="AB66" s="25" t="str">
        <f t="shared" si="15"/>
        <v>No</v>
      </c>
      <c r="AC66" s="42">
        <v>4.4000000000000003E-3</v>
      </c>
      <c r="AD66" s="21">
        <f t="shared" si="16"/>
        <v>1.123882503192848E-2</v>
      </c>
      <c r="AE66" s="22" t="str">
        <f t="shared" si="17"/>
        <v>No</v>
      </c>
      <c r="AF66" s="45">
        <v>7.9000000000000008E-3</v>
      </c>
      <c r="AG66" s="24">
        <f t="shared" si="18"/>
        <v>6.1335403726708079E-2</v>
      </c>
      <c r="AH66" s="25" t="str">
        <f t="shared" si="19"/>
        <v>No</v>
      </c>
      <c r="AI66" s="28">
        <f t="shared" si="20"/>
        <v>10.08675</v>
      </c>
      <c r="AJ66" s="29">
        <f t="shared" si="21"/>
        <v>0.48534349173553715</v>
      </c>
      <c r="AK66" s="28" t="str">
        <f t="shared" si="22"/>
        <v>No</v>
      </c>
      <c r="AL66" s="42">
        <v>2.3125</v>
      </c>
      <c r="AM66" s="30">
        <f t="shared" si="23"/>
        <v>0.91887918360287135</v>
      </c>
      <c r="AN66" s="31" t="str">
        <f t="shared" si="24"/>
        <v>Yes</v>
      </c>
      <c r="AO66" s="45">
        <v>2.5</v>
      </c>
      <c r="AP66" s="24">
        <f t="shared" si="25"/>
        <v>1</v>
      </c>
      <c r="AQ66" s="25" t="str">
        <f t="shared" si="26"/>
        <v>Yes</v>
      </c>
      <c r="AR66" s="42">
        <v>2.3106</v>
      </c>
      <c r="AS66" s="30">
        <f t="shared" si="27"/>
        <v>0.92453585147247119</v>
      </c>
      <c r="AT66" s="31" t="str">
        <f t="shared" si="28"/>
        <v>No</v>
      </c>
      <c r="AU66" s="45">
        <v>0.29360000000000003</v>
      </c>
      <c r="AV66" s="24">
        <f t="shared" si="29"/>
        <v>0.12471324296141817</v>
      </c>
      <c r="AW66" s="25" t="str">
        <f t="shared" si="30"/>
        <v>No</v>
      </c>
      <c r="AX66" s="42">
        <v>2.3300000000000001E-2</v>
      </c>
      <c r="AY66" s="30">
        <f t="shared" si="31"/>
        <v>3.9093959731543629E-2</v>
      </c>
      <c r="AZ66" s="31" t="str">
        <f t="shared" si="32"/>
        <v>No</v>
      </c>
      <c r="BA66" s="45">
        <v>0.11119999999999999</v>
      </c>
      <c r="BB66" s="24">
        <f t="shared" si="33"/>
        <v>0.1695121951219512</v>
      </c>
      <c r="BC66" s="25" t="str">
        <f t="shared" si="34"/>
        <v>No</v>
      </c>
      <c r="BD66" s="42">
        <v>0.11119999999999999</v>
      </c>
      <c r="BE66" s="30">
        <f t="shared" si="35"/>
        <v>0.1695121951219512</v>
      </c>
      <c r="BF66" s="31" t="str">
        <f t="shared" si="36"/>
        <v>No</v>
      </c>
      <c r="BG66" s="45">
        <v>1.5222</v>
      </c>
      <c r="BH66" s="24">
        <f t="shared" si="37"/>
        <v>0.47302688638334772</v>
      </c>
      <c r="BI66" s="25" t="str">
        <f t="shared" si="38"/>
        <v>No</v>
      </c>
      <c r="BJ66" s="42">
        <v>0.88219999999999998</v>
      </c>
      <c r="BK66" s="30">
        <f t="shared" si="39"/>
        <v>0.35287999999999997</v>
      </c>
      <c r="BL66" s="31" t="str">
        <f t="shared" si="40"/>
        <v>Yes</v>
      </c>
      <c r="BM66" s="45">
        <v>4.24E-2</v>
      </c>
      <c r="BN66" s="24">
        <f t="shared" si="41"/>
        <v>3.1258644536652835E-2</v>
      </c>
      <c r="BO66" s="25" t="str">
        <f t="shared" si="42"/>
        <v>No</v>
      </c>
      <c r="BP66" s="32">
        <f t="shared" si="43"/>
        <v>25.273</v>
      </c>
      <c r="BQ66" s="33">
        <f t="shared" si="44"/>
        <v>0.60767754318618028</v>
      </c>
      <c r="BR66" s="32" t="str">
        <f t="shared" si="45"/>
        <v>No</v>
      </c>
      <c r="BS66" s="42">
        <v>2.8999999999999998E-3</v>
      </c>
      <c r="BT66" s="30">
        <f t="shared" si="46"/>
        <v>4.6039053818066359E-3</v>
      </c>
      <c r="BU66" s="31" t="str">
        <f t="shared" si="47"/>
        <v>No</v>
      </c>
      <c r="BV66" s="45">
        <v>2.3799000000000001</v>
      </c>
      <c r="BW66" s="24">
        <f t="shared" si="48"/>
        <v>0.84309321354083122</v>
      </c>
      <c r="BX66" s="25" t="str">
        <f t="shared" si="49"/>
        <v>No</v>
      </c>
      <c r="BY66" s="42">
        <v>2.5</v>
      </c>
      <c r="BZ66" s="30">
        <f t="shared" si="50"/>
        <v>1</v>
      </c>
      <c r="CA66" s="31" t="str">
        <f t="shared" si="51"/>
        <v>Yes</v>
      </c>
      <c r="CB66" s="45">
        <v>0</v>
      </c>
      <c r="CC66" s="24">
        <f t="shared" si="52"/>
        <v>0</v>
      </c>
      <c r="CD66" s="25" t="str">
        <f t="shared" si="53"/>
        <v>No</v>
      </c>
      <c r="CE66" s="42">
        <v>7.1999999999999998E-3</v>
      </c>
      <c r="CF66" s="30">
        <f t="shared" si="54"/>
        <v>5.3407391582995086E-4</v>
      </c>
      <c r="CG66" s="31" t="str">
        <f t="shared" si="55"/>
        <v>No</v>
      </c>
      <c r="CH66" s="45">
        <v>1.9400000000000001E-2</v>
      </c>
      <c r="CI66" s="24">
        <f t="shared" si="56"/>
        <v>1.9576185671039355E-2</v>
      </c>
      <c r="CJ66" s="25" t="str">
        <f t="shared" si="57"/>
        <v>No</v>
      </c>
      <c r="CK66" s="42">
        <v>0.5968</v>
      </c>
      <c r="CL66" s="30">
        <f t="shared" si="58"/>
        <v>0.42072611913993652</v>
      </c>
      <c r="CM66" s="31" t="str">
        <f t="shared" si="59"/>
        <v>Yes</v>
      </c>
      <c r="CN66" s="45">
        <v>0</v>
      </c>
      <c r="CO66" s="24">
        <f t="shared" si="60"/>
        <v>0</v>
      </c>
      <c r="CP66" s="25" t="str">
        <f t="shared" si="61"/>
        <v>No</v>
      </c>
      <c r="CQ66" s="42">
        <v>0.11899999999999999</v>
      </c>
      <c r="CR66" s="30">
        <f t="shared" si="62"/>
        <v>0.12510513036164844</v>
      </c>
      <c r="CS66" s="31" t="str">
        <f t="shared" si="63"/>
        <v>No</v>
      </c>
      <c r="CT66" s="45">
        <v>0</v>
      </c>
      <c r="CU66" s="24">
        <f t="shared" si="64"/>
        <v>0</v>
      </c>
      <c r="CV66" s="25" t="str">
        <f t="shared" si="65"/>
        <v>No</v>
      </c>
      <c r="CW66" s="34">
        <f t="shared" si="66"/>
        <v>14.063000000000002</v>
      </c>
      <c r="CX66" s="35">
        <f t="shared" si="67"/>
        <v>0.5597227379626194</v>
      </c>
      <c r="CY66" s="34" t="str">
        <f t="shared" si="68"/>
        <v>No</v>
      </c>
      <c r="CZ66" s="42">
        <v>2.5</v>
      </c>
      <c r="DA66" s="30">
        <f t="shared" si="69"/>
        <v>1</v>
      </c>
      <c r="DB66" s="31" t="str">
        <f t="shared" si="70"/>
        <v>Yes</v>
      </c>
      <c r="DC66" s="45">
        <v>2.5</v>
      </c>
      <c r="DD66" s="24">
        <f t="shared" si="71"/>
        <v>1</v>
      </c>
      <c r="DE66" s="25" t="str">
        <f t="shared" si="72"/>
        <v>Yes</v>
      </c>
      <c r="DF66" s="42">
        <v>2.5</v>
      </c>
      <c r="DG66" s="30">
        <f t="shared" si="73"/>
        <v>1</v>
      </c>
      <c r="DH66" s="31" t="str">
        <f t="shared" si="74"/>
        <v>Yes</v>
      </c>
      <c r="DI66" s="45">
        <v>2.5</v>
      </c>
      <c r="DJ66" s="24">
        <f t="shared" si="75"/>
        <v>1</v>
      </c>
      <c r="DK66" s="25" t="str">
        <f t="shared" si="76"/>
        <v>Yes</v>
      </c>
      <c r="DL66" s="42">
        <v>0</v>
      </c>
      <c r="DM66" s="30">
        <f t="shared" si="77"/>
        <v>0</v>
      </c>
      <c r="DN66" s="31" t="str">
        <f t="shared" si="78"/>
        <v>No</v>
      </c>
      <c r="DO66" s="45">
        <v>2.5</v>
      </c>
      <c r="DP66" s="24">
        <f t="shared" si="79"/>
        <v>1</v>
      </c>
      <c r="DQ66" s="25" t="str">
        <f t="shared" si="80"/>
        <v>Yes</v>
      </c>
      <c r="DR66" s="42">
        <v>0.871</v>
      </c>
      <c r="DS66" s="30">
        <f t="shared" si="81"/>
        <v>0.53540693385788052</v>
      </c>
      <c r="DT66" s="31" t="str">
        <f t="shared" si="82"/>
        <v>No</v>
      </c>
      <c r="DU66" s="45">
        <v>1.0085</v>
      </c>
      <c r="DV66" s="24">
        <f t="shared" si="83"/>
        <v>0.73414864963237969</v>
      </c>
      <c r="DW66" s="25" t="str">
        <f t="shared" si="84"/>
        <v>No</v>
      </c>
      <c r="DX66" s="42">
        <v>7.3499999999999996E-2</v>
      </c>
      <c r="DY66" s="30">
        <f t="shared" si="85"/>
        <v>0.18019122333905369</v>
      </c>
      <c r="DZ66" s="31" t="str">
        <f t="shared" si="86"/>
        <v>No</v>
      </c>
      <c r="EA66" s="45">
        <v>1.5125</v>
      </c>
      <c r="EB66" s="24">
        <f t="shared" si="87"/>
        <v>0.76358037156704361</v>
      </c>
      <c r="EC66" s="25" t="str">
        <f t="shared" si="88"/>
        <v>No</v>
      </c>
      <c r="ED66" s="37">
        <f t="shared" si="89"/>
        <v>39.913750000000007</v>
      </c>
      <c r="EE66" s="38">
        <f t="shared" si="90"/>
        <v>0.96400174536992156</v>
      </c>
      <c r="EF66" s="37" t="str">
        <f t="shared" si="91"/>
        <v>No</v>
      </c>
    </row>
    <row r="67" spans="1:136" s="7" customFormat="1" ht="12" x14ac:dyDescent="0.2">
      <c r="A67" s="18">
        <v>65</v>
      </c>
      <c r="B67" s="19" t="s">
        <v>55</v>
      </c>
      <c r="C67" s="19" t="s">
        <v>117</v>
      </c>
      <c r="D67" s="18">
        <v>3</v>
      </c>
      <c r="E67" s="42">
        <v>5.4000000000000003E-3</v>
      </c>
      <c r="F67" s="21">
        <f t="shared" ref="F67:F127" si="92">(E67-0)/(0.224-0)</f>
        <v>2.4107142857142858E-2</v>
      </c>
      <c r="G67" s="22" t="str">
        <f t="shared" si="1"/>
        <v>No</v>
      </c>
      <c r="H67" s="43">
        <v>0</v>
      </c>
      <c r="I67" s="24">
        <f t="shared" si="2"/>
        <v>0</v>
      </c>
      <c r="J67" s="25" t="str">
        <f t="shared" si="3"/>
        <v>No</v>
      </c>
      <c r="K67" s="44">
        <v>0</v>
      </c>
      <c r="L67" s="21">
        <f t="shared" si="4"/>
        <v>0</v>
      </c>
      <c r="M67" s="22" t="str">
        <f t="shared" si="5"/>
        <v>No</v>
      </c>
      <c r="N67" s="45">
        <v>0.23119999999999999</v>
      </c>
      <c r="O67" s="24">
        <f t="shared" si="6"/>
        <v>0.65850185132440897</v>
      </c>
      <c r="P67" s="25" t="str">
        <f t="shared" si="7"/>
        <v>No</v>
      </c>
      <c r="Q67" s="42">
        <v>0</v>
      </c>
      <c r="R67" s="21">
        <f t="shared" si="8"/>
        <v>0</v>
      </c>
      <c r="S67" s="22" t="str">
        <f t="shared" si="9"/>
        <v>No</v>
      </c>
      <c r="T67" s="45">
        <v>1.9932000000000001</v>
      </c>
      <c r="U67" s="24">
        <f t="shared" si="10"/>
        <v>1</v>
      </c>
      <c r="V67" s="25" t="str">
        <f t="shared" si="11"/>
        <v>Yes</v>
      </c>
      <c r="W67" s="42">
        <v>1.4942</v>
      </c>
      <c r="X67" s="21">
        <f t="shared" si="12"/>
        <v>0.2785760413303196</v>
      </c>
      <c r="Y67" s="22" t="str">
        <f t="shared" si="13"/>
        <v>No</v>
      </c>
      <c r="Z67" s="45">
        <v>0.11360000000000001</v>
      </c>
      <c r="AA67" s="24">
        <f t="shared" si="14"/>
        <v>9.4706127553147154E-2</v>
      </c>
      <c r="AB67" s="25" t="str">
        <f t="shared" si="15"/>
        <v>No</v>
      </c>
      <c r="AC67" s="42">
        <v>0</v>
      </c>
      <c r="AD67" s="21">
        <f t="shared" si="16"/>
        <v>0</v>
      </c>
      <c r="AE67" s="22" t="str">
        <f t="shared" si="17"/>
        <v>No</v>
      </c>
      <c r="AF67" s="45">
        <v>0</v>
      </c>
      <c r="AG67" s="24">
        <f t="shared" si="18"/>
        <v>0</v>
      </c>
      <c r="AH67" s="25" t="str">
        <f t="shared" si="19"/>
        <v>No</v>
      </c>
      <c r="AI67" s="28">
        <f t="shared" si="20"/>
        <v>9.5940000000000012</v>
      </c>
      <c r="AJ67" s="29">
        <f t="shared" si="21"/>
        <v>0.44292355371900832</v>
      </c>
      <c r="AK67" s="28" t="str">
        <f t="shared" si="22"/>
        <v>No</v>
      </c>
      <c r="AL67" s="42">
        <v>2.3437999999999999</v>
      </c>
      <c r="AM67" s="30">
        <f t="shared" si="23"/>
        <v>0.94594828331747816</v>
      </c>
      <c r="AN67" s="31" t="str">
        <f t="shared" si="24"/>
        <v>Yes</v>
      </c>
      <c r="AO67" s="45">
        <v>1.875</v>
      </c>
      <c r="AP67" s="24">
        <f t="shared" si="25"/>
        <v>0.75</v>
      </c>
      <c r="AQ67" s="25" t="str">
        <f t="shared" si="26"/>
        <v>Yes</v>
      </c>
      <c r="AR67" s="42">
        <v>2.4449999999999998</v>
      </c>
      <c r="AS67" s="30">
        <f t="shared" si="27"/>
        <v>0.97831306017925723</v>
      </c>
      <c r="AT67" s="31" t="str">
        <f t="shared" si="28"/>
        <v>Yes</v>
      </c>
      <c r="AU67" s="45">
        <v>0.33700000000000002</v>
      </c>
      <c r="AV67" s="24">
        <f t="shared" si="29"/>
        <v>0.1699687174139729</v>
      </c>
      <c r="AW67" s="25" t="str">
        <f t="shared" si="30"/>
        <v>No</v>
      </c>
      <c r="AX67" s="42">
        <v>0.1154</v>
      </c>
      <c r="AY67" s="30">
        <f t="shared" si="31"/>
        <v>0.19362416107382552</v>
      </c>
      <c r="AZ67" s="31" t="str">
        <f t="shared" si="32"/>
        <v>No</v>
      </c>
      <c r="BA67" s="45">
        <v>0.1991</v>
      </c>
      <c r="BB67" s="24">
        <f t="shared" si="33"/>
        <v>0.30350609756097557</v>
      </c>
      <c r="BC67" s="25" t="str">
        <f t="shared" si="34"/>
        <v>No</v>
      </c>
      <c r="BD67" s="42">
        <v>0.1991</v>
      </c>
      <c r="BE67" s="30">
        <f t="shared" si="35"/>
        <v>0.30350609756097557</v>
      </c>
      <c r="BF67" s="31" t="str">
        <f t="shared" si="36"/>
        <v>No</v>
      </c>
      <c r="BG67" s="45">
        <v>1.4637</v>
      </c>
      <c r="BH67" s="24">
        <f t="shared" si="37"/>
        <v>0.43920208152645268</v>
      </c>
      <c r="BI67" s="25" t="str">
        <f t="shared" si="38"/>
        <v>No</v>
      </c>
      <c r="BJ67" s="42">
        <v>0.15</v>
      </c>
      <c r="BK67" s="30">
        <f t="shared" si="39"/>
        <v>0.06</v>
      </c>
      <c r="BL67" s="31" t="str">
        <f t="shared" si="40"/>
        <v>No</v>
      </c>
      <c r="BM67" s="45">
        <v>0.2253</v>
      </c>
      <c r="BN67" s="24">
        <f t="shared" si="41"/>
        <v>0.19990779160903641</v>
      </c>
      <c r="BO67" s="25" t="str">
        <f t="shared" si="42"/>
        <v>No</v>
      </c>
      <c r="BP67" s="32">
        <f t="shared" si="43"/>
        <v>23.383500000000002</v>
      </c>
      <c r="BQ67" s="33">
        <f t="shared" si="44"/>
        <v>0.45497525002525513</v>
      </c>
      <c r="BR67" s="32" t="str">
        <f t="shared" si="45"/>
        <v>No</v>
      </c>
      <c r="BS67" s="42">
        <v>3.3E-3</v>
      </c>
      <c r="BT67" s="30">
        <f t="shared" si="46"/>
        <v>5.2389268137799649E-3</v>
      </c>
      <c r="BU67" s="31" t="str">
        <f t="shared" si="47"/>
        <v>No</v>
      </c>
      <c r="BV67" s="45">
        <v>2.4034</v>
      </c>
      <c r="BW67" s="24">
        <f t="shared" si="48"/>
        <v>0.8807957644793839</v>
      </c>
      <c r="BX67" s="25" t="str">
        <f t="shared" si="49"/>
        <v>No</v>
      </c>
      <c r="BY67" s="42">
        <v>1.25</v>
      </c>
      <c r="BZ67" s="30">
        <f t="shared" si="50"/>
        <v>0.5</v>
      </c>
      <c r="CA67" s="31" t="str">
        <f t="shared" si="51"/>
        <v>Yes</v>
      </c>
      <c r="CB67" s="45">
        <v>0.09</v>
      </c>
      <c r="CC67" s="24">
        <f t="shared" si="52"/>
        <v>0.17814726840855108</v>
      </c>
      <c r="CD67" s="25" t="str">
        <f t="shared" si="53"/>
        <v>No</v>
      </c>
      <c r="CE67" s="42">
        <v>4.5400000000000003E-2</v>
      </c>
      <c r="CF67" s="30">
        <f t="shared" si="54"/>
        <v>2.0935697500534076E-2</v>
      </c>
      <c r="CG67" s="31" t="str">
        <f t="shared" si="55"/>
        <v>No</v>
      </c>
      <c r="CH67" s="45">
        <v>0.1676</v>
      </c>
      <c r="CI67" s="24">
        <f t="shared" si="56"/>
        <v>0.31866801210898082</v>
      </c>
      <c r="CJ67" s="25" t="str">
        <f t="shared" si="57"/>
        <v>No</v>
      </c>
      <c r="CK67" s="42">
        <v>0</v>
      </c>
      <c r="CL67" s="30">
        <f t="shared" si="58"/>
        <v>0</v>
      </c>
      <c r="CM67" s="31" t="str">
        <f t="shared" si="59"/>
        <v>No</v>
      </c>
      <c r="CN67" s="45">
        <v>0</v>
      </c>
      <c r="CO67" s="24">
        <f t="shared" si="60"/>
        <v>0</v>
      </c>
      <c r="CP67" s="25" t="str">
        <f t="shared" si="61"/>
        <v>No</v>
      </c>
      <c r="CQ67" s="42">
        <v>0.3569</v>
      </c>
      <c r="CR67" s="30">
        <f t="shared" si="62"/>
        <v>0.62531539108494527</v>
      </c>
      <c r="CS67" s="31" t="str">
        <f t="shared" si="63"/>
        <v>No</v>
      </c>
      <c r="CT67" s="45">
        <v>5.3199999999999997E-2</v>
      </c>
      <c r="CU67" s="24">
        <f t="shared" si="64"/>
        <v>9.9105812220566303E-2</v>
      </c>
      <c r="CV67" s="25" t="str">
        <f t="shared" si="65"/>
        <v>No</v>
      </c>
      <c r="CW67" s="34">
        <f t="shared" si="66"/>
        <v>10.924500000000002</v>
      </c>
      <c r="CX67" s="35">
        <f t="shared" si="67"/>
        <v>0.33773628277898626</v>
      </c>
      <c r="CY67" s="34" t="str">
        <f t="shared" si="68"/>
        <v>No</v>
      </c>
      <c r="CZ67" s="42">
        <v>2.5</v>
      </c>
      <c r="DA67" s="30">
        <f t="shared" si="69"/>
        <v>1</v>
      </c>
      <c r="DB67" s="31" t="str">
        <f t="shared" si="70"/>
        <v>Yes</v>
      </c>
      <c r="DC67" s="45">
        <v>2.5</v>
      </c>
      <c r="DD67" s="24">
        <f t="shared" si="71"/>
        <v>1</v>
      </c>
      <c r="DE67" s="25" t="str">
        <f t="shared" si="72"/>
        <v>Yes</v>
      </c>
      <c r="DF67" s="42">
        <v>2.5</v>
      </c>
      <c r="DG67" s="30">
        <f t="shared" si="73"/>
        <v>1</v>
      </c>
      <c r="DH67" s="31" t="str">
        <f t="shared" si="74"/>
        <v>Yes</v>
      </c>
      <c r="DI67" s="45">
        <v>2.5</v>
      </c>
      <c r="DJ67" s="24">
        <f t="shared" si="75"/>
        <v>1</v>
      </c>
      <c r="DK67" s="25" t="str">
        <f t="shared" si="76"/>
        <v>Yes</v>
      </c>
      <c r="DL67" s="42">
        <v>1.9E-3</v>
      </c>
      <c r="DM67" s="30">
        <f t="shared" si="77"/>
        <v>2.1348314606741574E-2</v>
      </c>
      <c r="DN67" s="31" t="str">
        <f t="shared" si="78"/>
        <v>No</v>
      </c>
      <c r="DO67" s="45">
        <v>2.5</v>
      </c>
      <c r="DP67" s="24">
        <f t="shared" si="79"/>
        <v>1</v>
      </c>
      <c r="DQ67" s="25" t="str">
        <f t="shared" si="80"/>
        <v>Yes</v>
      </c>
      <c r="DR67" s="42">
        <v>0.87490000000000001</v>
      </c>
      <c r="DS67" s="30">
        <f t="shared" si="81"/>
        <v>0.53780427833784117</v>
      </c>
      <c r="DT67" s="31" t="str">
        <f t="shared" si="82"/>
        <v>No</v>
      </c>
      <c r="DU67" s="45">
        <v>0.9738</v>
      </c>
      <c r="DV67" s="24">
        <f t="shared" si="83"/>
        <v>0.70888840358156802</v>
      </c>
      <c r="DW67" s="25" t="str">
        <f t="shared" si="84"/>
        <v>No</v>
      </c>
      <c r="DX67" s="42">
        <v>3.61E-2</v>
      </c>
      <c r="DY67" s="30">
        <f t="shared" si="85"/>
        <v>8.8502083844079441E-2</v>
      </c>
      <c r="DZ67" s="31" t="str">
        <f t="shared" si="86"/>
        <v>No</v>
      </c>
      <c r="EA67" s="45">
        <v>1.0037</v>
      </c>
      <c r="EB67" s="24">
        <f t="shared" si="87"/>
        <v>0.50671445880452348</v>
      </c>
      <c r="EC67" s="25" t="str">
        <f t="shared" si="88"/>
        <v>No</v>
      </c>
      <c r="ED67" s="37">
        <f t="shared" si="89"/>
        <v>38.475999999999999</v>
      </c>
      <c r="EE67" s="38">
        <f t="shared" si="90"/>
        <v>0.91753127121109268</v>
      </c>
      <c r="EF67" s="37" t="str">
        <f t="shared" si="91"/>
        <v>No</v>
      </c>
    </row>
    <row r="68" spans="1:136" s="7" customFormat="1" ht="12" x14ac:dyDescent="0.2">
      <c r="A68" s="18">
        <v>66</v>
      </c>
      <c r="B68" s="19" t="s">
        <v>53</v>
      </c>
      <c r="C68" s="19" t="s">
        <v>117</v>
      </c>
      <c r="D68" s="18">
        <v>3</v>
      </c>
      <c r="E68" s="42">
        <v>1.6000000000000001E-3</v>
      </c>
      <c r="F68" s="21">
        <f t="shared" si="92"/>
        <v>7.1428571428571426E-3</v>
      </c>
      <c r="G68" s="22" t="str">
        <f t="shared" ref="G68:G127" si="93">IF(AND(F68&lt;=1,F68&gt;=0.179910714285714), "Yes","No")</f>
        <v>No</v>
      </c>
      <c r="H68" s="43">
        <v>2.8999999999999998E-3</v>
      </c>
      <c r="I68" s="24">
        <f t="shared" ref="I68:I127" si="94">(H68-0)/(1.2511-0)</f>
        <v>2.3179601950283745E-3</v>
      </c>
      <c r="J68" s="25" t="str">
        <f t="shared" ref="J68:J127" si="95">IF(AND(I68&lt;=1,I68&gt;=0.0398849012868676), "Yes","No")</f>
        <v>No</v>
      </c>
      <c r="K68" s="44">
        <v>0</v>
      </c>
      <c r="L68" s="21">
        <f t="shared" ref="L68:L127" si="96">(K68-0)/(1.2412-0)</f>
        <v>0</v>
      </c>
      <c r="M68" s="22" t="str">
        <f t="shared" ref="M68:M127" si="97">IF(AND(L68&lt;=1,L68&gt;=0.179181437318724), "Yes","No")</f>
        <v>No</v>
      </c>
      <c r="N68" s="45">
        <v>1.5599999999999999E-2</v>
      </c>
      <c r="O68" s="24">
        <f t="shared" ref="O68:O127" si="98">(N68-0)/(0.3511-0)</f>
        <v>4.4431785816006833E-2</v>
      </c>
      <c r="P68" s="25" t="str">
        <f t="shared" ref="P68:P127" si="99">IF(AND(O68&lt;=1,O68&gt;=0.690971233266875), "Yes","No")</f>
        <v>No</v>
      </c>
      <c r="Q68" s="42">
        <v>7.7000000000000002E-3</v>
      </c>
      <c r="R68" s="21">
        <f t="shared" ref="R68:R127" si="100">(Q68-0)/(0.2568-0)</f>
        <v>2.9984423676012464E-2</v>
      </c>
      <c r="S68" s="22" t="str">
        <f t="shared" ref="S68:S127" si="101">IF(AND(R68&lt;=1,R68&gt;=0.462227414330218), "Yes","No")</f>
        <v>No</v>
      </c>
      <c r="T68" s="45">
        <v>1.7567999999999999</v>
      </c>
      <c r="U68" s="24">
        <f t="shared" ref="U68:U127" si="102">(T68-0)/(1.9932-0)</f>
        <v>0.88139674894641773</v>
      </c>
      <c r="V68" s="25" t="str">
        <f t="shared" ref="V68:V127" si="103">IF(AND(U68&lt;=1,U68&gt;0), "Yes","No")</f>
        <v>Yes</v>
      </c>
      <c r="W68" s="42">
        <v>2.3407</v>
      </c>
      <c r="X68" s="21">
        <f t="shared" ref="X68:X127" si="104">(W68-1.1491)/(2.3879-1.1491)</f>
        <v>0.96189861155957368</v>
      </c>
      <c r="Y68" s="22" t="str">
        <f t="shared" ref="Y68:Y127" si="105">IF(AND(X68&lt;=1,X68&gt;=0.965208266063933), "Yes","No")</f>
        <v>No</v>
      </c>
      <c r="Z68" s="45">
        <v>0.1389</v>
      </c>
      <c r="AA68" s="24">
        <f t="shared" ref="AA68:AA127" si="106">(Z68-0)/(1.1995-0)</f>
        <v>0.11579824927052938</v>
      </c>
      <c r="AB68" s="25" t="str">
        <f t="shared" ref="AB68:AB127" si="107">IF(AND(AA68&lt;=1,AA68&gt;=0.389495623176323), "Yes","No")</f>
        <v>No</v>
      </c>
      <c r="AC68" s="42">
        <v>2.5999999999999999E-3</v>
      </c>
      <c r="AD68" s="21">
        <f t="shared" ref="AD68:AD127" si="108">(AC68-0)/(0.3915-0)</f>
        <v>6.6411238825031926E-3</v>
      </c>
      <c r="AE68" s="22" t="str">
        <f t="shared" ref="AE68:AE127" si="109">IF(AND(AD68&lt;=1,AD68&gt;=0.0383141762452107), "Yes","No")</f>
        <v>No</v>
      </c>
      <c r="AF68" s="45">
        <v>3.8999999999999998E-3</v>
      </c>
      <c r="AG68" s="24">
        <f t="shared" ref="AG68:AG127" si="110">(AF68-0)/(0.1288-0)</f>
        <v>3.027950310559006E-2</v>
      </c>
      <c r="AH68" s="25" t="str">
        <f t="shared" ref="AH68:AH127" si="111">IF(AND(AG68&lt;=1,AG68&gt;=0.229037267080745), "Yes","No")</f>
        <v>No</v>
      </c>
      <c r="AI68" s="28">
        <f t="shared" ref="AI68:AI127" si="112">(E68*2.5)+(H68*2.5)+(K68*2.5)+(N68*2.5)+(Q68*2.5)+(T68*2.5)+(W68*2.5)+(Z68*2.5)+(AC68*2.5)+(AF68*2.5)</f>
        <v>10.676750000000002</v>
      </c>
      <c r="AJ68" s="29">
        <f t="shared" ref="AJ68:AJ127" si="113">(AI68-4.449)/(16.065-4.449)</f>
        <v>0.53613550275482103</v>
      </c>
      <c r="AK68" s="28" t="str">
        <f t="shared" ref="AK68:AK127" si="114">IF(AND(AJ68&lt;=1,AJ68&gt;=0.714402548209366), "Yes","No")</f>
        <v>No</v>
      </c>
      <c r="AL68" s="42">
        <v>2.375</v>
      </c>
      <c r="AM68" s="30">
        <f t="shared" ref="AM68:AM127" si="115">(AL68-1.25)/(2.4063-1.25)</f>
        <v>0.9729309002853932</v>
      </c>
      <c r="AN68" s="31" t="str">
        <f t="shared" ref="AN68:AN127" si="116">IF(AND(AM68&lt;=1,AM68&gt;=0.756724033555306), "Yes","No")</f>
        <v>Yes</v>
      </c>
      <c r="AO68" s="45">
        <v>0.625</v>
      </c>
      <c r="AP68" s="24">
        <f t="shared" ref="AP68:AP127" si="117">(AO68-0)/(2.5-0)</f>
        <v>0.25</v>
      </c>
      <c r="AQ68" s="25" t="str">
        <f t="shared" ref="AQ68:AQ127" si="118">IF(AND(AP68&lt;=1,AP68&gt;0), "Yes","No")</f>
        <v>Yes</v>
      </c>
      <c r="AR68" s="42">
        <v>2.2450999999999999</v>
      </c>
      <c r="AS68" s="30">
        <f t="shared" ref="AS68:AS127" si="119">(AR68-0)/(2.4992-0)</f>
        <v>0.89832746478873227</v>
      </c>
      <c r="AT68" s="31" t="str">
        <f t="shared" ref="AT68:AT127" si="120">IF(AND(AS68&lt;=1,AS68&gt;=0.967949743918054), "Yes","No")</f>
        <v>No</v>
      </c>
      <c r="AU68" s="45">
        <v>0.60489999999999999</v>
      </c>
      <c r="AV68" s="24">
        <f t="shared" ref="AV68:AV127" si="121">(AU68-0.174)/(1.133-0.174)</f>
        <v>0.44932221063607924</v>
      </c>
      <c r="AW68" s="25" t="str">
        <f t="shared" ref="AW68:AW127" si="122">IF(AND(AV68&lt;=1,AV68&gt;=0.849009384775808), "Yes","No")</f>
        <v>No</v>
      </c>
      <c r="AX68" s="42">
        <v>6.1199999999999997E-2</v>
      </c>
      <c r="AY68" s="30">
        <f t="shared" ref="AY68:AY127" si="123">(AX68-0)/(0.596-0)</f>
        <v>0.10268456375838926</v>
      </c>
      <c r="AZ68" s="31" t="str">
        <f t="shared" ref="AZ68:AZ127" si="124">IF(AND(AY68&lt;=1,AY68&gt;=0.338590604026846), "Yes","No")</f>
        <v>No</v>
      </c>
      <c r="BA68" s="45">
        <v>0.17960000000000001</v>
      </c>
      <c r="BB68" s="24">
        <f t="shared" ref="BB68:BB127" si="125">(BA68-0)/(0.656-0)</f>
        <v>0.27378048780487807</v>
      </c>
      <c r="BC68" s="25" t="str">
        <f t="shared" ref="BC68:BC127" si="126">IF(AND(BB68&lt;=1,BB68&gt;=0.533536585365854), "Yes","No")</f>
        <v>No</v>
      </c>
      <c r="BD68" s="42">
        <v>0.17960000000000001</v>
      </c>
      <c r="BE68" s="30">
        <f t="shared" ref="BE68:BE127" si="127">(BD68-0)/(0.656-0)</f>
        <v>0.27378048780487807</v>
      </c>
      <c r="BF68" s="31" t="str">
        <f t="shared" ref="BF68:BF127" si="128">IF(AND(BE68&lt;=1,BE68&gt;=0.533536585365854), "Yes","No")</f>
        <v>No</v>
      </c>
      <c r="BG68" s="45">
        <v>1.4052</v>
      </c>
      <c r="BH68" s="24">
        <f t="shared" ref="BH68:BH127" si="129">(BG68-0.7041)/(2.4336-0.7041)</f>
        <v>0.40537727666955764</v>
      </c>
      <c r="BI68" s="25" t="str">
        <f t="shared" ref="BI68:BI127" si="130">IF(AND(BH68&lt;=1,BH68&gt;=0.913963573287077), "Yes","No")</f>
        <v>No</v>
      </c>
      <c r="BJ68" s="42">
        <v>0.1583</v>
      </c>
      <c r="BK68" s="30">
        <f t="shared" ref="BK68:BK127" si="131">(BJ68-0)/(2.5-0)</f>
        <v>6.3320000000000001E-2</v>
      </c>
      <c r="BL68" s="31" t="str">
        <f t="shared" ref="BL68:BL127" si="132">IF(AND(BK68&lt;=1,BK68&gt;=0.2716), "Yes","No")</f>
        <v>No</v>
      </c>
      <c r="BM68" s="45">
        <v>0.25779999999999997</v>
      </c>
      <c r="BN68" s="24">
        <f t="shared" ref="BN68:BN127" si="133">(BM68-0.0085)/(1.093-0.0085)</f>
        <v>0.22987551867219913</v>
      </c>
      <c r="BO68" s="25" t="str">
        <f t="shared" ref="BO68:BO127" si="134">IF(AND(BN68&lt;=1,BN68&gt;=0.563485477178423), "Yes","No")</f>
        <v>No</v>
      </c>
      <c r="BP68" s="32">
        <f t="shared" ref="BP68:BP127" si="135">(AL68*2.5)+(AO68*2.5)+(AR68*2.5)+(AU68*2.5)+(AX68*2.5)+(BA68*2.5)+(BD68*2.5)+(BG68*2.5)+(BJ68*2.5)+(BM68*2.5)</f>
        <v>20.22925</v>
      </c>
      <c r="BQ68" s="33">
        <f t="shared" ref="BQ68:BQ127" si="136">(BP68-17.75375)/(30.1275-17.75375)</f>
        <v>0.2000606121830488</v>
      </c>
      <c r="BR68" s="32" t="str">
        <f t="shared" ref="BR68:BR127" si="137">IF(AND(BQ68&lt;=1,BQ68&gt;=0.811112233558945), "Yes","No")</f>
        <v>No</v>
      </c>
      <c r="BS68" s="42">
        <v>2.5999999999999999E-3</v>
      </c>
      <c r="BT68" s="30">
        <f t="shared" ref="BT68:BT127" si="138">(BS68-0)/(0.6299-0)</f>
        <v>4.127639307826639E-3</v>
      </c>
      <c r="BU68" s="31" t="str">
        <f t="shared" ref="BU68:BU127" si="139">IF(AND(BT68&lt;=1,BT68&gt;=0.0166693125892999), "Yes","No")</f>
        <v>No</v>
      </c>
      <c r="BV68" s="45">
        <v>2.3582999999999998</v>
      </c>
      <c r="BW68" s="24">
        <f t="shared" ref="BW68:BW127" si="140">(BV68-1.8544)/(2.4777-1.8544)</f>
        <v>0.80843895395475662</v>
      </c>
      <c r="BX68" s="25" t="str">
        <f t="shared" ref="BX68:BX127" si="141">IF(AND(BW68&lt;=1,BW68&gt;=0.965024867639981), "Yes","No")</f>
        <v>No</v>
      </c>
      <c r="BY68" s="42">
        <v>2.5</v>
      </c>
      <c r="BZ68" s="30">
        <f t="shared" ref="BZ68:BZ127" si="142">(BY68-0)/(2.5-0)</f>
        <v>1</v>
      </c>
      <c r="CA68" s="31" t="str">
        <f t="shared" ref="CA68:CA127" si="143">IF(AND(BZ68&lt;=1,BZ68&gt;0), "Yes","No")</f>
        <v>Yes</v>
      </c>
      <c r="CB68" s="45">
        <v>3.1099999999999999E-2</v>
      </c>
      <c r="CC68" s="24">
        <f t="shared" ref="CC68:CC127" si="144">(CB68-0)/(0.5052-0)</f>
        <v>6.1559778305621538E-2</v>
      </c>
      <c r="CD68" s="25" t="str">
        <f t="shared" ref="CD68:CD127" si="145">IF(AND(CC68&lt;=1,CC68&gt;=0.407561361836896), "Yes","No")</f>
        <v>No</v>
      </c>
      <c r="CE68" s="42">
        <v>5.0099999999999999E-2</v>
      </c>
      <c r="CF68" s="30">
        <f t="shared" ref="CF68:CF127" si="146">(CE68-0.0062)/(1.8786-0.0062)</f>
        <v>2.3445844904934843E-2</v>
      </c>
      <c r="CG68" s="31" t="str">
        <f t="shared" ref="CG68:CG127" si="147">IF(AND(CF68&lt;=1,CF68&gt;=0.11268959624012), "Yes","No")</f>
        <v>No</v>
      </c>
      <c r="CH68" s="45">
        <v>3.7199999999999997E-2</v>
      </c>
      <c r="CI68" s="24">
        <f t="shared" ref="CI68:CI127" si="148">(CH68-0.0097)/(0.5052-0.0097)</f>
        <v>5.5499495459132187E-2</v>
      </c>
      <c r="CJ68" s="25" t="str">
        <f t="shared" ref="CJ68:CJ127" si="149">IF(AND(CI68&lt;=1,CI68&gt;=0.447023208879919), "Yes","No")</f>
        <v>No</v>
      </c>
      <c r="CK68" s="42">
        <v>0.1201</v>
      </c>
      <c r="CL68" s="30">
        <f t="shared" ref="CL68:CL127" si="150">(CK68-0)/(1.4185-0)</f>
        <v>8.4666901656679588E-2</v>
      </c>
      <c r="CM68" s="31" t="str">
        <f t="shared" ref="CM68:CM127" si="151">IF(AND(CL68&lt;=1,CL68&gt;=0.400140994007755), "Yes","No")</f>
        <v>No</v>
      </c>
      <c r="CN68" s="45">
        <v>0</v>
      </c>
      <c r="CO68" s="24">
        <f t="shared" ref="CO68:CO127" si="152">(CN68-0)/(0.2079-0)</f>
        <v>0</v>
      </c>
      <c r="CP68" s="25" t="str">
        <f t="shared" ref="CP68:CP127" si="153">IF(AND(CO68&lt;=1,CO68&gt;=0.139490139490139), "Yes","No")</f>
        <v>No</v>
      </c>
      <c r="CQ68" s="42">
        <v>0.43940000000000001</v>
      </c>
      <c r="CR68" s="30">
        <f t="shared" ref="CR68:CR127" si="154">(CQ68-0.0595)/(0.5351-0.0595)</f>
        <v>0.79878048780487809</v>
      </c>
      <c r="CS68" s="31" t="str">
        <f t="shared" ref="CS68:CS127" si="155">IF(AND(CR68&lt;=1,CR68&gt;=0.67367535744323), "Yes","No")</f>
        <v>Yes</v>
      </c>
      <c r="CT68" s="45">
        <v>2.6599999999999999E-2</v>
      </c>
      <c r="CU68" s="24">
        <f t="shared" ref="CU68:CU127" si="156">(CT68-0)/(0.5368-0)</f>
        <v>4.9552906110283151E-2</v>
      </c>
      <c r="CV68" s="25" t="str">
        <f t="shared" ref="CV68:CV127" si="157">IF(AND(CU68&lt;=1,CU68&gt;=0.357861400894188), "Yes","No")</f>
        <v>No</v>
      </c>
      <c r="CW68" s="34">
        <f t="shared" ref="CW68:CW127" si="158">(BS68*2.5)+(BV68*2.5)+(BY68*2.5)+(CB68*2.5)+(CE68*2.5)+(CH68*2.5)+(CK68*2.5)+(CN68*2.5)+(CQ68*2.5)+(CT68*2.5)</f>
        <v>13.913499999999997</v>
      </c>
      <c r="CX68" s="35">
        <f t="shared" ref="CX68:CX127" si="159">(CW68-6.1495)/(20.28775-6.1495)</f>
        <v>0.54914858628189467</v>
      </c>
      <c r="CY68" s="34" t="str">
        <f t="shared" ref="CY68:CY127" si="160">IF(AND(CX68&lt;=1,CX68&gt;=0.682351068908811), "Yes","No")</f>
        <v>No</v>
      </c>
      <c r="CZ68" s="42">
        <v>2.5</v>
      </c>
      <c r="DA68" s="30">
        <f t="shared" ref="DA68:DA127" si="161">(CZ68-0)/(2.5-0)</f>
        <v>1</v>
      </c>
      <c r="DB68" s="31" t="str">
        <f t="shared" ref="DB68:DB127" si="162">IF(AND(DA68&lt;=1,DA68&gt;0), "Yes","No")</f>
        <v>Yes</v>
      </c>
      <c r="DC68" s="45">
        <v>2.5</v>
      </c>
      <c r="DD68" s="24">
        <f t="shared" ref="DD68:DD127" si="163">(DC68-0)/(2.5-0)</f>
        <v>1</v>
      </c>
      <c r="DE68" s="25" t="str">
        <f t="shared" ref="DE68:DE127" si="164">IF(AND(DD68&lt;=1,DD68&gt;0), "Yes","No")</f>
        <v>Yes</v>
      </c>
      <c r="DF68" s="42">
        <v>2.5</v>
      </c>
      <c r="DG68" s="30">
        <f t="shared" ref="DG68:DG127" si="165">(DF68-0)/(2.5-0)</f>
        <v>1</v>
      </c>
      <c r="DH68" s="31" t="str">
        <f t="shared" ref="DH68:DH127" si="166">IF(AND(DG68&lt;=1,DG68&gt;0), "Yes","No")</f>
        <v>Yes</v>
      </c>
      <c r="DI68" s="45">
        <v>2.5</v>
      </c>
      <c r="DJ68" s="24">
        <f t="shared" ref="DJ68:DJ127" si="167">(DI68-0)/(2.5-0)</f>
        <v>1</v>
      </c>
      <c r="DK68" s="25" t="str">
        <f t="shared" ref="DK68:DK127" si="168">IF(AND(DJ68&lt;=1,DJ68&gt;0), "Yes","No")</f>
        <v>Yes</v>
      </c>
      <c r="DL68" s="42">
        <v>2.2000000000000001E-3</v>
      </c>
      <c r="DM68" s="30">
        <f t="shared" ref="DM68:DM127" si="169">(DL68-0)/(0.089-0)</f>
        <v>2.4719101123595509E-2</v>
      </c>
      <c r="DN68" s="31" t="str">
        <f t="shared" ref="DN68:DN127" si="170">IF(AND(DM68&lt;=1,DM68&gt;=0.134831460674157), "Yes","No")</f>
        <v>No</v>
      </c>
      <c r="DO68" s="45">
        <v>2.5</v>
      </c>
      <c r="DP68" s="24">
        <f t="shared" ref="DP68:DP127" si="171">(DO68-0)/(2.5-0)</f>
        <v>1</v>
      </c>
      <c r="DQ68" s="25" t="str">
        <f t="shared" ref="DQ68:DQ127" si="172">IF(AND(DP68&lt;=1,DP68&gt;0), "Yes","No")</f>
        <v>Yes</v>
      </c>
      <c r="DR68" s="42">
        <v>0.86909999999999998</v>
      </c>
      <c r="DS68" s="30">
        <f t="shared" ref="DS68:DS127" si="173">(DR68-0)/(1.6268-0)</f>
        <v>0.5342389968035407</v>
      </c>
      <c r="DT68" s="31" t="str">
        <f t="shared" ref="DT68:DT127" si="174">IF(AND(DS68&lt;=1,DS68&gt;=0.569154167691173), "Yes","No")</f>
        <v>No</v>
      </c>
      <c r="DU68" s="45">
        <v>0.98270000000000002</v>
      </c>
      <c r="DV68" s="24">
        <f t="shared" ref="DV68:DV127" si="175">(DU68-0)/(1.3737-0)</f>
        <v>0.71536725631506159</v>
      </c>
      <c r="DW68" s="25" t="str">
        <f t="shared" ref="DW68:DW127" si="176">IF(AND(DV68&lt;=1,DV68&gt;=0.74601441362743), "Yes","No")</f>
        <v>No</v>
      </c>
      <c r="DX68" s="42">
        <v>7.6499999999999999E-2</v>
      </c>
      <c r="DY68" s="30">
        <f t="shared" ref="DY68:DY127" si="177">(DX68-0)/(0.4079-0)</f>
        <v>0.187545967148811</v>
      </c>
      <c r="DZ68" s="31" t="str">
        <f t="shared" ref="DZ68:DZ127" si="178">IF(AND(DY68&lt;=1,DY68&gt;=0.518264280460897), "Yes","No")</f>
        <v>No</v>
      </c>
      <c r="EA68" s="45">
        <v>1.5791999999999999</v>
      </c>
      <c r="EB68" s="24">
        <f t="shared" ref="EB68:EB127" si="179">(EA68-0)/(1.9808-0)</f>
        <v>0.7972536348949919</v>
      </c>
      <c r="EC68" s="25" t="str">
        <f t="shared" ref="EC68:EC127" si="180">IF(AND(EB68&lt;=1,EB68&gt;=0.798263327948304), "Yes","No")</f>
        <v>No</v>
      </c>
      <c r="ED68" s="37">
        <f t="shared" ref="ED68:ED127" si="181">(CZ68*2.5)+(DC68*2.5)+(DF68*2.5)+(DI68*2.5)+(DL68*2.5)+(DO68*2.5)+(DR68*2.5)+(DU68*2.5)+(DX68*2.5)+(EA68*2.5)</f>
        <v>40.024249999999995</v>
      </c>
      <c r="EE68" s="38">
        <f t="shared" ref="EE68:EE127" si="182">(ED68-10.0885)/(41.0275-10.0885)</f>
        <v>0.9675732893758684</v>
      </c>
      <c r="EF68" s="37" t="str">
        <f t="shared" ref="EF68:EF127" si="183">IF(AND(EE68&lt;=1,EE68&gt;=0.974805261967097), "Yes","No")</f>
        <v>No</v>
      </c>
    </row>
    <row r="69" spans="1:136" s="7" customFormat="1" ht="12" x14ac:dyDescent="0.2">
      <c r="A69" s="18">
        <v>67</v>
      </c>
      <c r="B69" s="19" t="s">
        <v>55</v>
      </c>
      <c r="C69" s="19" t="s">
        <v>118</v>
      </c>
      <c r="D69" s="18">
        <v>3</v>
      </c>
      <c r="E69" s="42">
        <v>1.1000000000000001E-3</v>
      </c>
      <c r="F69" s="21">
        <f t="shared" si="92"/>
        <v>4.9107142857142856E-3</v>
      </c>
      <c r="G69" s="22" t="str">
        <f t="shared" si="93"/>
        <v>No</v>
      </c>
      <c r="H69" s="43">
        <v>4.4000000000000003E-3</v>
      </c>
      <c r="I69" s="24">
        <f t="shared" si="94"/>
        <v>3.5169051234913277E-3</v>
      </c>
      <c r="J69" s="25" t="str">
        <f t="shared" si="95"/>
        <v>No</v>
      </c>
      <c r="K69" s="44">
        <v>0</v>
      </c>
      <c r="L69" s="21">
        <f t="shared" si="96"/>
        <v>0</v>
      </c>
      <c r="M69" s="22" t="str">
        <f t="shared" si="97"/>
        <v>No</v>
      </c>
      <c r="N69" s="45">
        <v>8.7800000000000003E-2</v>
      </c>
      <c r="O69" s="24">
        <f t="shared" si="98"/>
        <v>0.25007120478496153</v>
      </c>
      <c r="P69" s="25" t="str">
        <f t="shared" si="99"/>
        <v>No</v>
      </c>
      <c r="Q69" s="42">
        <v>1.2E-2</v>
      </c>
      <c r="R69" s="21">
        <f t="shared" si="100"/>
        <v>4.6728971962616828E-2</v>
      </c>
      <c r="S69" s="22" t="str">
        <f t="shared" si="101"/>
        <v>No</v>
      </c>
      <c r="T69" s="45">
        <v>1.9932000000000001</v>
      </c>
      <c r="U69" s="24">
        <f t="shared" si="102"/>
        <v>1</v>
      </c>
      <c r="V69" s="25" t="str">
        <f t="shared" si="103"/>
        <v>Yes</v>
      </c>
      <c r="W69" s="42">
        <v>2.3292999999999999</v>
      </c>
      <c r="X69" s="21">
        <f t="shared" si="104"/>
        <v>0.95269615757184356</v>
      </c>
      <c r="Y69" s="22" t="str">
        <f t="shared" si="105"/>
        <v>No</v>
      </c>
      <c r="Z69" s="45">
        <v>3.7900000000000003E-2</v>
      </c>
      <c r="AA69" s="24">
        <f t="shared" si="106"/>
        <v>3.1596498541058775E-2</v>
      </c>
      <c r="AB69" s="25" t="str">
        <f t="shared" si="107"/>
        <v>No</v>
      </c>
      <c r="AC69" s="42">
        <v>6.9999999999999999E-4</v>
      </c>
      <c r="AD69" s="21">
        <f t="shared" si="108"/>
        <v>1.7879948914431671E-3</v>
      </c>
      <c r="AE69" s="22" t="str">
        <f t="shared" si="109"/>
        <v>No</v>
      </c>
      <c r="AF69" s="45">
        <v>1E-3</v>
      </c>
      <c r="AG69" s="24">
        <f t="shared" si="110"/>
        <v>7.763975155279503E-3</v>
      </c>
      <c r="AH69" s="25" t="str">
        <f t="shared" si="111"/>
        <v>No</v>
      </c>
      <c r="AI69" s="28">
        <f t="shared" si="112"/>
        <v>11.1685</v>
      </c>
      <c r="AJ69" s="29">
        <f t="shared" si="113"/>
        <v>0.57846935261707977</v>
      </c>
      <c r="AK69" s="28" t="str">
        <f t="shared" si="114"/>
        <v>No</v>
      </c>
      <c r="AL69" s="42">
        <v>2.3125</v>
      </c>
      <c r="AM69" s="30">
        <f t="shared" si="115"/>
        <v>0.91887918360287135</v>
      </c>
      <c r="AN69" s="31" t="str">
        <f t="shared" si="116"/>
        <v>Yes</v>
      </c>
      <c r="AO69" s="45">
        <v>2.5</v>
      </c>
      <c r="AP69" s="24">
        <f t="shared" si="117"/>
        <v>1</v>
      </c>
      <c r="AQ69" s="25" t="str">
        <f t="shared" si="118"/>
        <v>Yes</v>
      </c>
      <c r="AR69" s="42">
        <v>2.3649</v>
      </c>
      <c r="AS69" s="30">
        <f t="shared" si="119"/>
        <v>0.94626280409731112</v>
      </c>
      <c r="AT69" s="31" t="str">
        <f t="shared" si="120"/>
        <v>No</v>
      </c>
      <c r="AU69" s="45">
        <v>0.47539999999999999</v>
      </c>
      <c r="AV69" s="24">
        <f t="shared" si="121"/>
        <v>0.31428571428571428</v>
      </c>
      <c r="AW69" s="25" t="str">
        <f t="shared" si="122"/>
        <v>No</v>
      </c>
      <c r="AX69" s="42">
        <v>2.3300000000000001E-2</v>
      </c>
      <c r="AY69" s="30">
        <f t="shared" si="123"/>
        <v>3.9093959731543629E-2</v>
      </c>
      <c r="AZ69" s="31" t="str">
        <f t="shared" si="124"/>
        <v>No</v>
      </c>
      <c r="BA69" s="45">
        <v>0.12889999999999999</v>
      </c>
      <c r="BB69" s="24">
        <f t="shared" si="125"/>
        <v>0.19649390243902437</v>
      </c>
      <c r="BC69" s="25" t="str">
        <f t="shared" si="126"/>
        <v>No</v>
      </c>
      <c r="BD69" s="42">
        <v>0.12889999999999999</v>
      </c>
      <c r="BE69" s="30">
        <f t="shared" si="127"/>
        <v>0.19649390243902437</v>
      </c>
      <c r="BF69" s="31" t="str">
        <f t="shared" si="128"/>
        <v>No</v>
      </c>
      <c r="BG69" s="45">
        <v>1.3467</v>
      </c>
      <c r="BH69" s="24">
        <f t="shared" si="129"/>
        <v>0.3715524718126626</v>
      </c>
      <c r="BI69" s="25" t="str">
        <f t="shared" si="130"/>
        <v>No</v>
      </c>
      <c r="BJ69" s="42">
        <v>0.46279999999999999</v>
      </c>
      <c r="BK69" s="30">
        <f t="shared" si="131"/>
        <v>0.18512000000000001</v>
      </c>
      <c r="BL69" s="31" t="str">
        <f t="shared" si="132"/>
        <v>No</v>
      </c>
      <c r="BM69" s="45">
        <v>0.1119</v>
      </c>
      <c r="BN69" s="24">
        <f t="shared" si="133"/>
        <v>9.5343476256339321E-2</v>
      </c>
      <c r="BO69" s="25" t="str">
        <f t="shared" si="134"/>
        <v>No</v>
      </c>
      <c r="BP69" s="32">
        <f t="shared" si="135"/>
        <v>24.638250000000003</v>
      </c>
      <c r="BQ69" s="33">
        <f t="shared" si="136"/>
        <v>0.5563794322658856</v>
      </c>
      <c r="BR69" s="32" t="str">
        <f t="shared" si="137"/>
        <v>No</v>
      </c>
      <c r="BS69" s="42">
        <v>5.3E-3</v>
      </c>
      <c r="BT69" s="30">
        <f t="shared" si="138"/>
        <v>8.4140339736466108E-3</v>
      </c>
      <c r="BU69" s="31" t="str">
        <f t="shared" si="139"/>
        <v>No</v>
      </c>
      <c r="BV69" s="45">
        <v>2.4569999999999999</v>
      </c>
      <c r="BW69" s="24">
        <f t="shared" si="140"/>
        <v>0.96678966789667875</v>
      </c>
      <c r="BX69" s="25" t="str">
        <f t="shared" si="141"/>
        <v>Yes</v>
      </c>
      <c r="BY69" s="42">
        <v>2.5</v>
      </c>
      <c r="BZ69" s="30">
        <f t="shared" si="142"/>
        <v>1</v>
      </c>
      <c r="CA69" s="31" t="str">
        <f t="shared" si="143"/>
        <v>Yes</v>
      </c>
      <c r="CB69" s="45">
        <v>1.3100000000000001E-2</v>
      </c>
      <c r="CC69" s="24">
        <f t="shared" si="144"/>
        <v>2.5930324623911323E-2</v>
      </c>
      <c r="CD69" s="25" t="str">
        <f t="shared" si="145"/>
        <v>No</v>
      </c>
      <c r="CE69" s="42">
        <v>1.34E-2</v>
      </c>
      <c r="CF69" s="30">
        <f t="shared" si="146"/>
        <v>3.8453321939756467E-3</v>
      </c>
      <c r="CG69" s="31" t="str">
        <f t="shared" si="147"/>
        <v>No</v>
      </c>
      <c r="CH69" s="45">
        <v>1.47E-2</v>
      </c>
      <c r="CI69" s="24">
        <f t="shared" si="148"/>
        <v>1.0090817356205851E-2</v>
      </c>
      <c r="CJ69" s="25" t="str">
        <f t="shared" si="149"/>
        <v>No</v>
      </c>
      <c r="CK69" s="42">
        <v>0</v>
      </c>
      <c r="CL69" s="30">
        <f t="shared" si="150"/>
        <v>0</v>
      </c>
      <c r="CM69" s="31" t="str">
        <f t="shared" si="151"/>
        <v>No</v>
      </c>
      <c r="CN69" s="45">
        <v>5.7000000000000002E-3</v>
      </c>
      <c r="CO69" s="24">
        <f t="shared" si="152"/>
        <v>2.7417027417027416E-2</v>
      </c>
      <c r="CP69" s="25" t="str">
        <f t="shared" si="153"/>
        <v>No</v>
      </c>
      <c r="CQ69" s="42">
        <v>0.40600000000000003</v>
      </c>
      <c r="CR69" s="30">
        <f t="shared" si="154"/>
        <v>0.72855340622371745</v>
      </c>
      <c r="CS69" s="31" t="str">
        <f t="shared" si="155"/>
        <v>Yes</v>
      </c>
      <c r="CT69" s="45">
        <v>0</v>
      </c>
      <c r="CU69" s="24">
        <f t="shared" si="156"/>
        <v>0</v>
      </c>
      <c r="CV69" s="25" t="str">
        <f t="shared" si="157"/>
        <v>No</v>
      </c>
      <c r="CW69" s="34">
        <f t="shared" si="158"/>
        <v>13.538000000000002</v>
      </c>
      <c r="CX69" s="35">
        <f t="shared" si="159"/>
        <v>0.522589429384825</v>
      </c>
      <c r="CY69" s="34" t="str">
        <f t="shared" si="160"/>
        <v>No</v>
      </c>
      <c r="CZ69" s="42">
        <v>2.5</v>
      </c>
      <c r="DA69" s="30">
        <f t="shared" si="161"/>
        <v>1</v>
      </c>
      <c r="DB69" s="31" t="str">
        <f t="shared" si="162"/>
        <v>Yes</v>
      </c>
      <c r="DC69" s="45">
        <v>2.5</v>
      </c>
      <c r="DD69" s="24">
        <f t="shared" si="163"/>
        <v>1</v>
      </c>
      <c r="DE69" s="25" t="str">
        <f t="shared" si="164"/>
        <v>Yes</v>
      </c>
      <c r="DF69" s="42">
        <v>2.5</v>
      </c>
      <c r="DG69" s="30">
        <f t="shared" si="165"/>
        <v>1</v>
      </c>
      <c r="DH69" s="31" t="str">
        <f t="shared" si="166"/>
        <v>Yes</v>
      </c>
      <c r="DI69" s="45">
        <v>2.5</v>
      </c>
      <c r="DJ69" s="24">
        <f t="shared" si="167"/>
        <v>1</v>
      </c>
      <c r="DK69" s="25" t="str">
        <f t="shared" si="168"/>
        <v>Yes</v>
      </c>
      <c r="DL69" s="42">
        <v>2.2000000000000001E-3</v>
      </c>
      <c r="DM69" s="30">
        <f t="shared" si="169"/>
        <v>2.4719101123595509E-2</v>
      </c>
      <c r="DN69" s="31" t="str">
        <f t="shared" si="170"/>
        <v>No</v>
      </c>
      <c r="DO69" s="45">
        <v>2.5</v>
      </c>
      <c r="DP69" s="24">
        <f t="shared" si="171"/>
        <v>1</v>
      </c>
      <c r="DQ69" s="25" t="str">
        <f t="shared" si="172"/>
        <v>Yes</v>
      </c>
      <c r="DR69" s="42">
        <v>0.84489999999999998</v>
      </c>
      <c r="DS69" s="30">
        <f t="shared" si="173"/>
        <v>0.51936316695352835</v>
      </c>
      <c r="DT69" s="31" t="str">
        <f t="shared" si="174"/>
        <v>No</v>
      </c>
      <c r="DU69" s="45">
        <v>0.69569999999999999</v>
      </c>
      <c r="DV69" s="24">
        <f t="shared" si="175"/>
        <v>0.50644245468442894</v>
      </c>
      <c r="DW69" s="25" t="str">
        <f t="shared" si="176"/>
        <v>No</v>
      </c>
      <c r="DX69" s="42">
        <v>3.0099999999999998E-2</v>
      </c>
      <c r="DY69" s="30">
        <f t="shared" si="177"/>
        <v>7.3792596224564841E-2</v>
      </c>
      <c r="DZ69" s="31" t="str">
        <f t="shared" si="178"/>
        <v>No</v>
      </c>
      <c r="EA69" s="45">
        <v>1</v>
      </c>
      <c r="EB69" s="24">
        <f t="shared" si="179"/>
        <v>0.50484652665589669</v>
      </c>
      <c r="EC69" s="25" t="str">
        <f t="shared" si="180"/>
        <v>No</v>
      </c>
      <c r="ED69" s="37">
        <f t="shared" si="181"/>
        <v>37.682249999999996</v>
      </c>
      <c r="EE69" s="38">
        <f t="shared" si="182"/>
        <v>0.89187594944891535</v>
      </c>
      <c r="EF69" s="37" t="str">
        <f t="shared" si="183"/>
        <v>No</v>
      </c>
    </row>
    <row r="70" spans="1:136" s="7" customFormat="1" ht="12" x14ac:dyDescent="0.2">
      <c r="A70" s="18">
        <v>68</v>
      </c>
      <c r="B70" s="19" t="s">
        <v>61</v>
      </c>
      <c r="C70" s="19" t="s">
        <v>119</v>
      </c>
      <c r="D70" s="18">
        <v>3</v>
      </c>
      <c r="E70" s="42">
        <v>1.6999999999999999E-3</v>
      </c>
      <c r="F70" s="21">
        <f t="shared" si="92"/>
        <v>7.5892857142857133E-3</v>
      </c>
      <c r="G70" s="22" t="str">
        <f t="shared" si="93"/>
        <v>No</v>
      </c>
      <c r="H70" s="43">
        <v>3.1099999999999999E-2</v>
      </c>
      <c r="I70" s="24">
        <f t="shared" si="94"/>
        <v>2.485812485013188E-2</v>
      </c>
      <c r="J70" s="25" t="str">
        <f t="shared" si="95"/>
        <v>No</v>
      </c>
      <c r="K70" s="44">
        <v>0</v>
      </c>
      <c r="L70" s="21">
        <f t="shared" si="96"/>
        <v>0</v>
      </c>
      <c r="M70" s="22" t="str">
        <f t="shared" si="97"/>
        <v>No</v>
      </c>
      <c r="N70" s="45">
        <v>6.2799999999999995E-2</v>
      </c>
      <c r="O70" s="24">
        <f t="shared" si="98"/>
        <v>0.17886641982341211</v>
      </c>
      <c r="P70" s="25" t="str">
        <f t="shared" si="99"/>
        <v>No</v>
      </c>
      <c r="Q70" s="42">
        <v>7.3000000000000001E-3</v>
      </c>
      <c r="R70" s="21">
        <f t="shared" si="100"/>
        <v>2.842679127725857E-2</v>
      </c>
      <c r="S70" s="22" t="str">
        <f t="shared" si="101"/>
        <v>No</v>
      </c>
      <c r="T70" s="45">
        <v>1.6554</v>
      </c>
      <c r="U70" s="24">
        <f t="shared" si="102"/>
        <v>0.83052378085490663</v>
      </c>
      <c r="V70" s="25" t="str">
        <f t="shared" si="103"/>
        <v>Yes</v>
      </c>
      <c r="W70" s="42">
        <v>1.6197999999999999</v>
      </c>
      <c r="X70" s="21">
        <f t="shared" si="104"/>
        <v>0.37996448175653846</v>
      </c>
      <c r="Y70" s="22" t="str">
        <f t="shared" si="105"/>
        <v>No</v>
      </c>
      <c r="Z70" s="45">
        <v>5.0500000000000003E-2</v>
      </c>
      <c r="AA70" s="24">
        <f t="shared" si="106"/>
        <v>4.2100875364735307E-2</v>
      </c>
      <c r="AB70" s="25" t="str">
        <f t="shared" si="107"/>
        <v>No</v>
      </c>
      <c r="AC70" s="42">
        <v>1.8E-3</v>
      </c>
      <c r="AD70" s="21">
        <f t="shared" si="108"/>
        <v>4.5977011494252873E-3</v>
      </c>
      <c r="AE70" s="22" t="str">
        <f t="shared" si="109"/>
        <v>No</v>
      </c>
      <c r="AF70" s="45">
        <v>0</v>
      </c>
      <c r="AG70" s="24">
        <f t="shared" si="110"/>
        <v>0</v>
      </c>
      <c r="AH70" s="25" t="str">
        <f t="shared" si="111"/>
        <v>No</v>
      </c>
      <c r="AI70" s="28">
        <f t="shared" si="112"/>
        <v>8.5760000000000005</v>
      </c>
      <c r="AJ70" s="29">
        <f t="shared" si="113"/>
        <v>0.35528581267217635</v>
      </c>
      <c r="AK70" s="28" t="str">
        <f t="shared" si="114"/>
        <v>No</v>
      </c>
      <c r="AL70" s="42">
        <v>2.375</v>
      </c>
      <c r="AM70" s="30">
        <f t="shared" si="115"/>
        <v>0.9729309002853932</v>
      </c>
      <c r="AN70" s="31" t="str">
        <f t="shared" si="116"/>
        <v>Yes</v>
      </c>
      <c r="AO70" s="45">
        <v>1.875</v>
      </c>
      <c r="AP70" s="24">
        <f t="shared" si="117"/>
        <v>0.75</v>
      </c>
      <c r="AQ70" s="25" t="str">
        <f t="shared" si="118"/>
        <v>Yes</v>
      </c>
      <c r="AR70" s="42">
        <v>2.4342999999999999</v>
      </c>
      <c r="AS70" s="30">
        <f t="shared" si="119"/>
        <v>0.97403169014084501</v>
      </c>
      <c r="AT70" s="31" t="str">
        <f t="shared" si="120"/>
        <v>Yes</v>
      </c>
      <c r="AU70" s="45">
        <v>0.57769999999999999</v>
      </c>
      <c r="AV70" s="24">
        <f t="shared" si="121"/>
        <v>0.42095933263816471</v>
      </c>
      <c r="AW70" s="25" t="str">
        <f t="shared" si="122"/>
        <v>No</v>
      </c>
      <c r="AX70" s="42">
        <v>1.6299999999999999E-2</v>
      </c>
      <c r="AY70" s="30">
        <f t="shared" si="123"/>
        <v>2.7348993288590601E-2</v>
      </c>
      <c r="AZ70" s="31" t="str">
        <f t="shared" si="124"/>
        <v>No</v>
      </c>
      <c r="BA70" s="45">
        <v>0.17449999999999999</v>
      </c>
      <c r="BB70" s="24">
        <f t="shared" si="125"/>
        <v>0.2660060975609756</v>
      </c>
      <c r="BC70" s="25" t="str">
        <f t="shared" si="126"/>
        <v>No</v>
      </c>
      <c r="BD70" s="42">
        <v>0.17449999999999999</v>
      </c>
      <c r="BE70" s="30">
        <f t="shared" si="127"/>
        <v>0.2660060975609756</v>
      </c>
      <c r="BF70" s="31" t="str">
        <f t="shared" si="128"/>
        <v>No</v>
      </c>
      <c r="BG70" s="45">
        <v>1.4637</v>
      </c>
      <c r="BH70" s="24">
        <f t="shared" si="129"/>
        <v>0.43920208152645268</v>
      </c>
      <c r="BI70" s="25" t="str">
        <f t="shared" si="130"/>
        <v>No</v>
      </c>
      <c r="BJ70" s="42">
        <v>0.17660000000000001</v>
      </c>
      <c r="BK70" s="30">
        <f t="shared" si="131"/>
        <v>7.0640000000000008E-2</v>
      </c>
      <c r="BL70" s="31" t="str">
        <f t="shared" si="132"/>
        <v>No</v>
      </c>
      <c r="BM70" s="45">
        <v>0.2555</v>
      </c>
      <c r="BN70" s="24">
        <f t="shared" si="133"/>
        <v>0.22775472568003688</v>
      </c>
      <c r="BO70" s="25" t="str">
        <f t="shared" si="134"/>
        <v>No</v>
      </c>
      <c r="BP70" s="32">
        <f t="shared" si="135"/>
        <v>23.807750000000006</v>
      </c>
      <c r="BQ70" s="33">
        <f t="shared" si="136"/>
        <v>0.48926154156985596</v>
      </c>
      <c r="BR70" s="32" t="str">
        <f t="shared" si="137"/>
        <v>No</v>
      </c>
      <c r="BS70" s="42">
        <v>1.1000000000000001E-3</v>
      </c>
      <c r="BT70" s="30">
        <f t="shared" si="138"/>
        <v>1.746308937926655E-3</v>
      </c>
      <c r="BU70" s="31" t="str">
        <f t="shared" si="139"/>
        <v>No</v>
      </c>
      <c r="BV70" s="45">
        <v>2.4134000000000002</v>
      </c>
      <c r="BW70" s="24">
        <f t="shared" si="140"/>
        <v>0.89683940317664079</v>
      </c>
      <c r="BX70" s="25" t="str">
        <f t="shared" si="141"/>
        <v>No</v>
      </c>
      <c r="BY70" s="42">
        <v>2.5</v>
      </c>
      <c r="BZ70" s="30">
        <f t="shared" si="142"/>
        <v>1</v>
      </c>
      <c r="CA70" s="31" t="str">
        <f t="shared" si="143"/>
        <v>Yes</v>
      </c>
      <c r="CB70" s="45">
        <v>1.4E-3</v>
      </c>
      <c r="CC70" s="24">
        <f t="shared" si="144"/>
        <v>2.7711797307996833E-3</v>
      </c>
      <c r="CD70" s="25" t="str">
        <f t="shared" si="145"/>
        <v>No</v>
      </c>
      <c r="CE70" s="42">
        <v>3.9600000000000003E-2</v>
      </c>
      <c r="CF70" s="30">
        <f t="shared" si="146"/>
        <v>1.7838068788720362E-2</v>
      </c>
      <c r="CG70" s="31" t="str">
        <f t="shared" si="147"/>
        <v>No</v>
      </c>
      <c r="CH70" s="45">
        <v>2.0500000000000001E-2</v>
      </c>
      <c r="CI70" s="24">
        <f t="shared" si="148"/>
        <v>2.1796165489404645E-2</v>
      </c>
      <c r="CJ70" s="25" t="str">
        <f t="shared" si="149"/>
        <v>No</v>
      </c>
      <c r="CK70" s="42">
        <v>0</v>
      </c>
      <c r="CL70" s="30">
        <f t="shared" si="150"/>
        <v>0</v>
      </c>
      <c r="CM70" s="31" t="str">
        <f t="shared" si="151"/>
        <v>No</v>
      </c>
      <c r="CN70" s="45">
        <v>0</v>
      </c>
      <c r="CO70" s="24">
        <f t="shared" si="152"/>
        <v>0</v>
      </c>
      <c r="CP70" s="25" t="str">
        <f t="shared" si="153"/>
        <v>No</v>
      </c>
      <c r="CQ70" s="42">
        <v>0.27429999999999999</v>
      </c>
      <c r="CR70" s="30">
        <f t="shared" si="154"/>
        <v>0.45164003364171568</v>
      </c>
      <c r="CS70" s="31" t="str">
        <f t="shared" si="155"/>
        <v>No</v>
      </c>
      <c r="CT70" s="45">
        <v>2.6599999999999999E-2</v>
      </c>
      <c r="CU70" s="24">
        <f t="shared" si="156"/>
        <v>4.9552906110283151E-2</v>
      </c>
      <c r="CV70" s="25" t="str">
        <f t="shared" si="157"/>
        <v>No</v>
      </c>
      <c r="CW70" s="34">
        <f t="shared" si="158"/>
        <v>13.19225</v>
      </c>
      <c r="CX70" s="35">
        <f t="shared" si="159"/>
        <v>0.4981344933071632</v>
      </c>
      <c r="CY70" s="34" t="str">
        <f t="shared" si="160"/>
        <v>No</v>
      </c>
      <c r="CZ70" s="42">
        <v>2.5</v>
      </c>
      <c r="DA70" s="30">
        <f t="shared" si="161"/>
        <v>1</v>
      </c>
      <c r="DB70" s="31" t="str">
        <f t="shared" si="162"/>
        <v>Yes</v>
      </c>
      <c r="DC70" s="45">
        <v>2.5</v>
      </c>
      <c r="DD70" s="24">
        <f t="shared" si="163"/>
        <v>1</v>
      </c>
      <c r="DE70" s="25" t="str">
        <f t="shared" si="164"/>
        <v>Yes</v>
      </c>
      <c r="DF70" s="42">
        <v>2.5</v>
      </c>
      <c r="DG70" s="30">
        <f t="shared" si="165"/>
        <v>1</v>
      </c>
      <c r="DH70" s="31" t="str">
        <f t="shared" si="166"/>
        <v>Yes</v>
      </c>
      <c r="DI70" s="45">
        <v>2.5</v>
      </c>
      <c r="DJ70" s="24">
        <f t="shared" si="167"/>
        <v>1</v>
      </c>
      <c r="DK70" s="25" t="str">
        <f t="shared" si="168"/>
        <v>Yes</v>
      </c>
      <c r="DL70" s="42">
        <v>0</v>
      </c>
      <c r="DM70" s="30">
        <f t="shared" si="169"/>
        <v>0</v>
      </c>
      <c r="DN70" s="31" t="str">
        <f t="shared" si="170"/>
        <v>No</v>
      </c>
      <c r="DO70" s="45">
        <v>2.5</v>
      </c>
      <c r="DP70" s="24">
        <f t="shared" si="171"/>
        <v>1</v>
      </c>
      <c r="DQ70" s="25" t="str">
        <f t="shared" si="172"/>
        <v>Yes</v>
      </c>
      <c r="DR70" s="42">
        <v>0.86909999999999998</v>
      </c>
      <c r="DS70" s="30">
        <f t="shared" si="173"/>
        <v>0.5342389968035407</v>
      </c>
      <c r="DT70" s="31" t="str">
        <f t="shared" si="174"/>
        <v>No</v>
      </c>
      <c r="DU70" s="45">
        <v>0.98540000000000005</v>
      </c>
      <c r="DV70" s="24">
        <f t="shared" si="175"/>
        <v>0.7173327509645484</v>
      </c>
      <c r="DW70" s="25" t="str">
        <f t="shared" si="176"/>
        <v>No</v>
      </c>
      <c r="DX70" s="42">
        <v>3.6700000000000003E-2</v>
      </c>
      <c r="DY70" s="30">
        <f t="shared" si="177"/>
        <v>8.99730326060309E-2</v>
      </c>
      <c r="DZ70" s="31" t="str">
        <f t="shared" si="178"/>
        <v>No</v>
      </c>
      <c r="EA70" s="45">
        <v>1.5781000000000001</v>
      </c>
      <c r="EB70" s="24">
        <f t="shared" si="179"/>
        <v>0.79669830371567052</v>
      </c>
      <c r="EC70" s="25" t="str">
        <f t="shared" si="180"/>
        <v>No</v>
      </c>
      <c r="ED70" s="37">
        <f t="shared" si="181"/>
        <v>39.923250000000003</v>
      </c>
      <c r="EE70" s="38">
        <f t="shared" si="182"/>
        <v>0.96430880118943729</v>
      </c>
      <c r="EF70" s="37" t="str">
        <f t="shared" si="183"/>
        <v>No</v>
      </c>
    </row>
    <row r="71" spans="1:136" s="7" customFormat="1" ht="12" x14ac:dyDescent="0.2">
      <c r="A71" s="18">
        <v>69</v>
      </c>
      <c r="B71" s="19" t="s">
        <v>55</v>
      </c>
      <c r="C71" s="19" t="s">
        <v>120</v>
      </c>
      <c r="D71" s="18">
        <v>3</v>
      </c>
      <c r="E71" s="42">
        <v>1.1000000000000001E-3</v>
      </c>
      <c r="F71" s="21">
        <f t="shared" si="92"/>
        <v>4.9107142857142856E-3</v>
      </c>
      <c r="G71" s="22" t="str">
        <f t="shared" si="93"/>
        <v>No</v>
      </c>
      <c r="H71" s="43">
        <v>3.7000000000000002E-3</v>
      </c>
      <c r="I71" s="24">
        <f t="shared" si="94"/>
        <v>2.9573974902086164E-3</v>
      </c>
      <c r="J71" s="25" t="str">
        <f t="shared" si="95"/>
        <v>No</v>
      </c>
      <c r="K71" s="44">
        <v>0</v>
      </c>
      <c r="L71" s="21">
        <f t="shared" si="96"/>
        <v>0</v>
      </c>
      <c r="M71" s="22" t="str">
        <f t="shared" si="97"/>
        <v>No</v>
      </c>
      <c r="N71" s="45">
        <v>0</v>
      </c>
      <c r="O71" s="24">
        <f t="shared" si="98"/>
        <v>0</v>
      </c>
      <c r="P71" s="25" t="str">
        <f t="shared" si="99"/>
        <v>No</v>
      </c>
      <c r="Q71" s="42">
        <v>0</v>
      </c>
      <c r="R71" s="21">
        <f t="shared" si="100"/>
        <v>0</v>
      </c>
      <c r="S71" s="22" t="str">
        <f t="shared" si="101"/>
        <v>No</v>
      </c>
      <c r="T71" s="45">
        <v>1.9932000000000001</v>
      </c>
      <c r="U71" s="24">
        <f t="shared" si="102"/>
        <v>1</v>
      </c>
      <c r="V71" s="25" t="str">
        <f t="shared" si="103"/>
        <v>Yes</v>
      </c>
      <c r="W71" s="42">
        <v>2.0093000000000001</v>
      </c>
      <c r="X71" s="21">
        <f t="shared" si="104"/>
        <v>0.69438165967064902</v>
      </c>
      <c r="Y71" s="22" t="str">
        <f t="shared" si="105"/>
        <v>No</v>
      </c>
      <c r="Z71" s="45">
        <v>0.1263</v>
      </c>
      <c r="AA71" s="24">
        <f t="shared" si="106"/>
        <v>0.10529387244685286</v>
      </c>
      <c r="AB71" s="25" t="str">
        <f t="shared" si="107"/>
        <v>No</v>
      </c>
      <c r="AC71" s="42">
        <v>0</v>
      </c>
      <c r="AD71" s="21">
        <f t="shared" si="108"/>
        <v>0</v>
      </c>
      <c r="AE71" s="22" t="str">
        <f t="shared" si="109"/>
        <v>No</v>
      </c>
      <c r="AF71" s="45">
        <v>8.8999999999999999E-3</v>
      </c>
      <c r="AG71" s="24">
        <f t="shared" si="110"/>
        <v>6.9099378881987583E-2</v>
      </c>
      <c r="AH71" s="25" t="str">
        <f t="shared" si="111"/>
        <v>No</v>
      </c>
      <c r="AI71" s="28">
        <f t="shared" si="112"/>
        <v>10.356249999999999</v>
      </c>
      <c r="AJ71" s="29">
        <f t="shared" si="113"/>
        <v>0.5085442493112946</v>
      </c>
      <c r="AK71" s="28" t="str">
        <f t="shared" si="114"/>
        <v>No</v>
      </c>
      <c r="AL71" s="42">
        <v>2.2812999999999999</v>
      </c>
      <c r="AM71" s="30">
        <f t="shared" si="115"/>
        <v>0.89189656663495631</v>
      </c>
      <c r="AN71" s="31" t="str">
        <f t="shared" si="116"/>
        <v>Yes</v>
      </c>
      <c r="AO71" s="45">
        <v>2.5</v>
      </c>
      <c r="AP71" s="24">
        <f t="shared" si="117"/>
        <v>1</v>
      </c>
      <c r="AQ71" s="25" t="str">
        <f t="shared" si="118"/>
        <v>Yes</v>
      </c>
      <c r="AR71" s="42">
        <v>2.3649</v>
      </c>
      <c r="AS71" s="30">
        <f t="shared" si="119"/>
        <v>0.94626280409731112</v>
      </c>
      <c r="AT71" s="31" t="str">
        <f t="shared" si="120"/>
        <v>No</v>
      </c>
      <c r="AU71" s="45">
        <v>0.33650000000000002</v>
      </c>
      <c r="AV71" s="24">
        <f t="shared" si="121"/>
        <v>0.16944734098018771</v>
      </c>
      <c r="AW71" s="25" t="str">
        <f t="shared" si="122"/>
        <v>No</v>
      </c>
      <c r="AX71" s="42">
        <v>6.5000000000000002E-2</v>
      </c>
      <c r="AY71" s="30">
        <f t="shared" si="123"/>
        <v>0.10906040268456377</v>
      </c>
      <c r="AZ71" s="31" t="str">
        <f t="shared" si="124"/>
        <v>No</v>
      </c>
      <c r="BA71" s="45">
        <v>0.1137</v>
      </c>
      <c r="BB71" s="24">
        <f t="shared" si="125"/>
        <v>0.1733231707317073</v>
      </c>
      <c r="BC71" s="25" t="str">
        <f t="shared" si="126"/>
        <v>No</v>
      </c>
      <c r="BD71" s="42">
        <v>0.1137</v>
      </c>
      <c r="BE71" s="30">
        <f t="shared" si="127"/>
        <v>0.1733231707317073</v>
      </c>
      <c r="BF71" s="31" t="str">
        <f t="shared" si="128"/>
        <v>No</v>
      </c>
      <c r="BG71" s="45">
        <v>1.4514</v>
      </c>
      <c r="BH71" s="24">
        <f t="shared" si="129"/>
        <v>0.43209019947961835</v>
      </c>
      <c r="BI71" s="25" t="str">
        <f t="shared" si="130"/>
        <v>No</v>
      </c>
      <c r="BJ71" s="42">
        <v>0.30220000000000002</v>
      </c>
      <c r="BK71" s="30">
        <f t="shared" si="131"/>
        <v>0.12088000000000002</v>
      </c>
      <c r="BL71" s="31" t="str">
        <f t="shared" si="132"/>
        <v>No</v>
      </c>
      <c r="BM71" s="45">
        <v>0.1736</v>
      </c>
      <c r="BN71" s="24">
        <f t="shared" si="133"/>
        <v>0.15223605348086675</v>
      </c>
      <c r="BO71" s="25" t="str">
        <f t="shared" si="134"/>
        <v>No</v>
      </c>
      <c r="BP71" s="32">
        <f t="shared" si="135"/>
        <v>24.255750000000003</v>
      </c>
      <c r="BQ71" s="33">
        <f t="shared" si="136"/>
        <v>0.52546721891100123</v>
      </c>
      <c r="BR71" s="32" t="str">
        <f t="shared" si="137"/>
        <v>No</v>
      </c>
      <c r="BS71" s="42">
        <v>0</v>
      </c>
      <c r="BT71" s="30">
        <f t="shared" si="138"/>
        <v>0</v>
      </c>
      <c r="BU71" s="31" t="str">
        <f t="shared" si="139"/>
        <v>No</v>
      </c>
      <c r="BV71" s="45">
        <v>2.4611000000000001</v>
      </c>
      <c r="BW71" s="24">
        <f t="shared" si="140"/>
        <v>0.97336755976255418</v>
      </c>
      <c r="BX71" s="25" t="str">
        <f t="shared" si="141"/>
        <v>Yes</v>
      </c>
      <c r="BY71" s="42">
        <v>2.5</v>
      </c>
      <c r="BZ71" s="30">
        <f t="shared" si="142"/>
        <v>1</v>
      </c>
      <c r="CA71" s="31" t="str">
        <f t="shared" si="143"/>
        <v>Yes</v>
      </c>
      <c r="CB71" s="45">
        <v>3.4500000000000003E-2</v>
      </c>
      <c r="CC71" s="24">
        <f t="shared" si="144"/>
        <v>6.8289786223277915E-2</v>
      </c>
      <c r="CD71" s="25" t="str">
        <f t="shared" si="145"/>
        <v>No</v>
      </c>
      <c r="CE71" s="42">
        <v>2.7900000000000001E-2</v>
      </c>
      <c r="CF71" s="30">
        <f t="shared" si="146"/>
        <v>1.1589403973509934E-2</v>
      </c>
      <c r="CG71" s="31" t="str">
        <f t="shared" si="147"/>
        <v>No</v>
      </c>
      <c r="CH71" s="45">
        <v>2.3E-2</v>
      </c>
      <c r="CI71" s="24">
        <f t="shared" si="148"/>
        <v>2.6841574167507567E-2</v>
      </c>
      <c r="CJ71" s="25" t="str">
        <f t="shared" si="149"/>
        <v>No</v>
      </c>
      <c r="CK71" s="42">
        <v>0</v>
      </c>
      <c r="CL71" s="30">
        <f t="shared" si="150"/>
        <v>0</v>
      </c>
      <c r="CM71" s="31" t="str">
        <f t="shared" si="151"/>
        <v>No</v>
      </c>
      <c r="CN71" s="45">
        <v>4.5999999999999999E-3</v>
      </c>
      <c r="CO71" s="24">
        <f t="shared" si="152"/>
        <v>2.2126022126022125E-2</v>
      </c>
      <c r="CP71" s="25" t="str">
        <f t="shared" si="153"/>
        <v>No</v>
      </c>
      <c r="CQ71" s="42">
        <v>0.27400000000000002</v>
      </c>
      <c r="CR71" s="30">
        <f t="shared" si="154"/>
        <v>0.45100925147182508</v>
      </c>
      <c r="CS71" s="31" t="str">
        <f t="shared" si="155"/>
        <v>No</v>
      </c>
      <c r="CT71" s="45">
        <v>0</v>
      </c>
      <c r="CU71" s="24">
        <f t="shared" si="156"/>
        <v>0</v>
      </c>
      <c r="CV71" s="25" t="str">
        <f t="shared" si="157"/>
        <v>No</v>
      </c>
      <c r="CW71" s="34">
        <f t="shared" si="158"/>
        <v>13.312750000000001</v>
      </c>
      <c r="CX71" s="35">
        <f t="shared" si="159"/>
        <v>0.5066574717521618</v>
      </c>
      <c r="CY71" s="34" t="str">
        <f t="shared" si="160"/>
        <v>No</v>
      </c>
      <c r="CZ71" s="42">
        <v>2.5</v>
      </c>
      <c r="DA71" s="30">
        <f t="shared" si="161"/>
        <v>1</v>
      </c>
      <c r="DB71" s="31" t="str">
        <f t="shared" si="162"/>
        <v>Yes</v>
      </c>
      <c r="DC71" s="45">
        <v>2.5</v>
      </c>
      <c r="DD71" s="24">
        <f t="shared" si="163"/>
        <v>1</v>
      </c>
      <c r="DE71" s="25" t="str">
        <f t="shared" si="164"/>
        <v>Yes</v>
      </c>
      <c r="DF71" s="42">
        <v>2.5</v>
      </c>
      <c r="DG71" s="30">
        <f t="shared" si="165"/>
        <v>1</v>
      </c>
      <c r="DH71" s="31" t="str">
        <f t="shared" si="166"/>
        <v>Yes</v>
      </c>
      <c r="DI71" s="45">
        <v>2.5</v>
      </c>
      <c r="DJ71" s="24">
        <f t="shared" si="167"/>
        <v>1</v>
      </c>
      <c r="DK71" s="25" t="str">
        <f t="shared" si="168"/>
        <v>Yes</v>
      </c>
      <c r="DL71" s="42">
        <v>0</v>
      </c>
      <c r="DM71" s="30">
        <f t="shared" si="169"/>
        <v>0</v>
      </c>
      <c r="DN71" s="31" t="str">
        <f t="shared" si="170"/>
        <v>No</v>
      </c>
      <c r="DO71" s="45">
        <v>2.5</v>
      </c>
      <c r="DP71" s="24">
        <f t="shared" si="171"/>
        <v>1</v>
      </c>
      <c r="DQ71" s="25" t="str">
        <f t="shared" si="172"/>
        <v>Yes</v>
      </c>
      <c r="DR71" s="42">
        <v>0.87880000000000003</v>
      </c>
      <c r="DS71" s="30">
        <f t="shared" si="173"/>
        <v>0.54020162281780182</v>
      </c>
      <c r="DT71" s="31" t="str">
        <f t="shared" si="174"/>
        <v>No</v>
      </c>
      <c r="DU71" s="45">
        <v>1.0033000000000001</v>
      </c>
      <c r="DV71" s="24">
        <f t="shared" si="175"/>
        <v>0.7303632525296645</v>
      </c>
      <c r="DW71" s="25" t="str">
        <f t="shared" si="176"/>
        <v>No</v>
      </c>
      <c r="DX71" s="42">
        <v>5.1299999999999998E-2</v>
      </c>
      <c r="DY71" s="30">
        <f t="shared" si="177"/>
        <v>0.12576611914684971</v>
      </c>
      <c r="DZ71" s="31" t="str">
        <f t="shared" si="178"/>
        <v>No</v>
      </c>
      <c r="EA71" s="45">
        <v>1.05</v>
      </c>
      <c r="EB71" s="24">
        <f t="shared" si="179"/>
        <v>0.53008885298869146</v>
      </c>
      <c r="EC71" s="25" t="str">
        <f t="shared" si="180"/>
        <v>No</v>
      </c>
      <c r="ED71" s="37">
        <f t="shared" si="181"/>
        <v>38.708500000000008</v>
      </c>
      <c r="EE71" s="38">
        <f t="shared" si="182"/>
        <v>0.92504605837292753</v>
      </c>
      <c r="EF71" s="37" t="str">
        <f t="shared" si="183"/>
        <v>No</v>
      </c>
    </row>
    <row r="72" spans="1:136" s="7" customFormat="1" ht="12" x14ac:dyDescent="0.2">
      <c r="A72" s="18">
        <v>70</v>
      </c>
      <c r="B72" s="19" t="s">
        <v>61</v>
      </c>
      <c r="C72" s="19" t="s">
        <v>121</v>
      </c>
      <c r="D72" s="18">
        <v>3</v>
      </c>
      <c r="E72" s="42">
        <v>4.0000000000000002E-4</v>
      </c>
      <c r="F72" s="21">
        <f t="shared" si="92"/>
        <v>1.7857142857142857E-3</v>
      </c>
      <c r="G72" s="22" t="str">
        <f t="shared" si="93"/>
        <v>No</v>
      </c>
      <c r="H72" s="43">
        <v>2.2000000000000001E-3</v>
      </c>
      <c r="I72" s="24">
        <f t="shared" si="94"/>
        <v>1.7584525617456638E-3</v>
      </c>
      <c r="J72" s="25" t="str">
        <f t="shared" si="95"/>
        <v>No</v>
      </c>
      <c r="K72" s="44">
        <v>3.2899999999999999E-2</v>
      </c>
      <c r="L72" s="21">
        <f t="shared" si="96"/>
        <v>2.6506606509829195E-2</v>
      </c>
      <c r="M72" s="22" t="str">
        <f t="shared" si="97"/>
        <v>No</v>
      </c>
      <c r="N72" s="45">
        <v>1.66E-2</v>
      </c>
      <c r="O72" s="24">
        <f t="shared" si="98"/>
        <v>4.7279977214468812E-2</v>
      </c>
      <c r="P72" s="25" t="str">
        <f t="shared" si="99"/>
        <v>No</v>
      </c>
      <c r="Q72" s="42">
        <v>1.24E-2</v>
      </c>
      <c r="R72" s="21">
        <f t="shared" si="100"/>
        <v>4.8286604361370722E-2</v>
      </c>
      <c r="S72" s="22" t="str">
        <f t="shared" si="101"/>
        <v>No</v>
      </c>
      <c r="T72" s="45">
        <v>1.6554</v>
      </c>
      <c r="U72" s="24">
        <f t="shared" si="102"/>
        <v>0.83052378085490663</v>
      </c>
      <c r="V72" s="25" t="str">
        <f t="shared" si="103"/>
        <v>Yes</v>
      </c>
      <c r="W72" s="42">
        <v>2.3441000000000001</v>
      </c>
      <c r="X72" s="21">
        <f t="shared" si="104"/>
        <v>0.96464320309977392</v>
      </c>
      <c r="Y72" s="22" t="str">
        <f t="shared" si="105"/>
        <v>No</v>
      </c>
      <c r="Z72" s="45">
        <v>7.5800000000000006E-2</v>
      </c>
      <c r="AA72" s="24">
        <f t="shared" si="106"/>
        <v>6.319299708211755E-2</v>
      </c>
      <c r="AB72" s="25" t="str">
        <f t="shared" si="107"/>
        <v>No</v>
      </c>
      <c r="AC72" s="42">
        <v>6.9999999999999999E-4</v>
      </c>
      <c r="AD72" s="21">
        <f t="shared" si="108"/>
        <v>1.7879948914431671E-3</v>
      </c>
      <c r="AE72" s="22" t="str">
        <f t="shared" si="109"/>
        <v>No</v>
      </c>
      <c r="AF72" s="45">
        <v>1E-3</v>
      </c>
      <c r="AG72" s="24">
        <f t="shared" si="110"/>
        <v>7.763975155279503E-3</v>
      </c>
      <c r="AH72" s="25" t="str">
        <f t="shared" si="111"/>
        <v>No</v>
      </c>
      <c r="AI72" s="28">
        <f t="shared" si="112"/>
        <v>10.35375</v>
      </c>
      <c r="AJ72" s="29">
        <f t="shared" si="113"/>
        <v>0.50832902892561982</v>
      </c>
      <c r="AK72" s="28" t="str">
        <f t="shared" si="114"/>
        <v>No</v>
      </c>
      <c r="AL72" s="42">
        <v>2.3125</v>
      </c>
      <c r="AM72" s="30">
        <f t="shared" si="115"/>
        <v>0.91887918360287135</v>
      </c>
      <c r="AN72" s="31" t="str">
        <f t="shared" si="116"/>
        <v>Yes</v>
      </c>
      <c r="AO72" s="45">
        <v>1.875</v>
      </c>
      <c r="AP72" s="24">
        <f t="shared" si="117"/>
        <v>0.75</v>
      </c>
      <c r="AQ72" s="25" t="str">
        <f t="shared" si="118"/>
        <v>Yes</v>
      </c>
      <c r="AR72" s="42">
        <v>2.4342999999999999</v>
      </c>
      <c r="AS72" s="30">
        <f t="shared" si="119"/>
        <v>0.97403169014084501</v>
      </c>
      <c r="AT72" s="31" t="str">
        <f t="shared" si="120"/>
        <v>Yes</v>
      </c>
      <c r="AU72" s="45">
        <v>0.58620000000000005</v>
      </c>
      <c r="AV72" s="24">
        <f t="shared" si="121"/>
        <v>0.42982273201251309</v>
      </c>
      <c r="AW72" s="25" t="str">
        <f t="shared" si="122"/>
        <v>No</v>
      </c>
      <c r="AX72" s="42">
        <v>3.9E-2</v>
      </c>
      <c r="AY72" s="30">
        <f t="shared" si="123"/>
        <v>6.5436241610738258E-2</v>
      </c>
      <c r="AZ72" s="31" t="str">
        <f t="shared" si="124"/>
        <v>No</v>
      </c>
      <c r="BA72" s="45">
        <v>0.15590000000000001</v>
      </c>
      <c r="BB72" s="24">
        <f t="shared" si="125"/>
        <v>0.23765243902439026</v>
      </c>
      <c r="BC72" s="25" t="str">
        <f t="shared" si="126"/>
        <v>No</v>
      </c>
      <c r="BD72" s="42">
        <v>0.15590000000000001</v>
      </c>
      <c r="BE72" s="30">
        <f t="shared" si="127"/>
        <v>0.23765243902439026</v>
      </c>
      <c r="BF72" s="31" t="str">
        <f t="shared" si="128"/>
        <v>No</v>
      </c>
      <c r="BG72" s="45">
        <v>1.4052</v>
      </c>
      <c r="BH72" s="24">
        <f t="shared" si="129"/>
        <v>0.40537727666955764</v>
      </c>
      <c r="BI72" s="25" t="str">
        <f t="shared" si="130"/>
        <v>No</v>
      </c>
      <c r="BJ72" s="42">
        <v>0.2974</v>
      </c>
      <c r="BK72" s="30">
        <f t="shared" si="131"/>
        <v>0.11896</v>
      </c>
      <c r="BL72" s="31" t="str">
        <f t="shared" si="132"/>
        <v>No</v>
      </c>
      <c r="BM72" s="45">
        <v>0.1502</v>
      </c>
      <c r="BN72" s="24">
        <f t="shared" si="133"/>
        <v>0.13065928999538956</v>
      </c>
      <c r="BO72" s="25" t="str">
        <f t="shared" si="134"/>
        <v>No</v>
      </c>
      <c r="BP72" s="32">
        <f t="shared" si="135"/>
        <v>23.528999999999996</v>
      </c>
      <c r="BQ72" s="33">
        <f t="shared" si="136"/>
        <v>0.46673401353672056</v>
      </c>
      <c r="BR72" s="32" t="str">
        <f t="shared" si="137"/>
        <v>No</v>
      </c>
      <c r="BS72" s="42">
        <v>0</v>
      </c>
      <c r="BT72" s="30">
        <f t="shared" si="138"/>
        <v>0</v>
      </c>
      <c r="BU72" s="31" t="str">
        <f t="shared" si="139"/>
        <v>No</v>
      </c>
      <c r="BV72" s="45">
        <v>2.3923000000000001</v>
      </c>
      <c r="BW72" s="24">
        <f t="shared" si="140"/>
        <v>0.86298732552542934</v>
      </c>
      <c r="BX72" s="25" t="str">
        <f t="shared" si="141"/>
        <v>No</v>
      </c>
      <c r="BY72" s="42">
        <v>2.5</v>
      </c>
      <c r="BZ72" s="30">
        <f t="shared" si="142"/>
        <v>1</v>
      </c>
      <c r="CA72" s="31" t="str">
        <f t="shared" si="143"/>
        <v>Yes</v>
      </c>
      <c r="CB72" s="45">
        <v>1.8599999999999998E-2</v>
      </c>
      <c r="CC72" s="24">
        <f t="shared" si="144"/>
        <v>3.6817102137767219E-2</v>
      </c>
      <c r="CD72" s="25" t="str">
        <f t="shared" si="145"/>
        <v>No</v>
      </c>
      <c r="CE72" s="42">
        <v>2.7099999999999999E-2</v>
      </c>
      <c r="CF72" s="30">
        <f t="shared" si="146"/>
        <v>1.1162144840845972E-2</v>
      </c>
      <c r="CG72" s="31" t="str">
        <f t="shared" si="147"/>
        <v>No</v>
      </c>
      <c r="CH72" s="45">
        <v>2.76E-2</v>
      </c>
      <c r="CI72" s="24">
        <f t="shared" si="148"/>
        <v>3.6125126135216949E-2</v>
      </c>
      <c r="CJ72" s="25" t="str">
        <f t="shared" si="149"/>
        <v>No</v>
      </c>
      <c r="CK72" s="42">
        <v>0.1893</v>
      </c>
      <c r="CL72" s="30">
        <f t="shared" si="150"/>
        <v>0.13345082833979555</v>
      </c>
      <c r="CM72" s="31" t="str">
        <f t="shared" si="151"/>
        <v>No</v>
      </c>
      <c r="CN72" s="45">
        <v>5.8999999999999999E-3</v>
      </c>
      <c r="CO72" s="24">
        <f t="shared" si="152"/>
        <v>2.8379028379028379E-2</v>
      </c>
      <c r="CP72" s="25" t="str">
        <f t="shared" si="153"/>
        <v>No</v>
      </c>
      <c r="CQ72" s="42">
        <v>0.27429999999999999</v>
      </c>
      <c r="CR72" s="30">
        <f t="shared" si="154"/>
        <v>0.45164003364171568</v>
      </c>
      <c r="CS72" s="31" t="str">
        <f t="shared" si="155"/>
        <v>No</v>
      </c>
      <c r="CT72" s="45">
        <v>2.3099999999999999E-2</v>
      </c>
      <c r="CU72" s="24">
        <f t="shared" si="156"/>
        <v>4.3032786885245894E-2</v>
      </c>
      <c r="CV72" s="25" t="str">
        <f t="shared" si="157"/>
        <v>No</v>
      </c>
      <c r="CW72" s="34">
        <f t="shared" si="158"/>
        <v>13.645500000000002</v>
      </c>
      <c r="CX72" s="35">
        <f t="shared" si="159"/>
        <v>0.53019291637932575</v>
      </c>
      <c r="CY72" s="34" t="str">
        <f t="shared" si="160"/>
        <v>No</v>
      </c>
      <c r="CZ72" s="42">
        <v>2.5</v>
      </c>
      <c r="DA72" s="30">
        <f t="shared" si="161"/>
        <v>1</v>
      </c>
      <c r="DB72" s="31" t="str">
        <f t="shared" si="162"/>
        <v>Yes</v>
      </c>
      <c r="DC72" s="45">
        <v>2</v>
      </c>
      <c r="DD72" s="24">
        <f t="shared" si="163"/>
        <v>0.8</v>
      </c>
      <c r="DE72" s="25" t="str">
        <f t="shared" si="164"/>
        <v>Yes</v>
      </c>
      <c r="DF72" s="42">
        <v>2.5</v>
      </c>
      <c r="DG72" s="30">
        <f t="shared" si="165"/>
        <v>1</v>
      </c>
      <c r="DH72" s="31" t="str">
        <f t="shared" si="166"/>
        <v>Yes</v>
      </c>
      <c r="DI72" s="45">
        <v>2.5</v>
      </c>
      <c r="DJ72" s="24">
        <f t="shared" si="167"/>
        <v>1</v>
      </c>
      <c r="DK72" s="25" t="str">
        <f t="shared" si="168"/>
        <v>Yes</v>
      </c>
      <c r="DL72" s="42">
        <v>0</v>
      </c>
      <c r="DM72" s="30">
        <f t="shared" si="169"/>
        <v>0</v>
      </c>
      <c r="DN72" s="31" t="str">
        <f t="shared" si="170"/>
        <v>No</v>
      </c>
      <c r="DO72" s="45">
        <v>2.5</v>
      </c>
      <c r="DP72" s="24">
        <f t="shared" si="171"/>
        <v>1</v>
      </c>
      <c r="DQ72" s="25" t="str">
        <f t="shared" si="172"/>
        <v>Yes</v>
      </c>
      <c r="DR72" s="42">
        <v>0.86809999999999998</v>
      </c>
      <c r="DS72" s="30">
        <f t="shared" si="173"/>
        <v>0.53362429309073023</v>
      </c>
      <c r="DT72" s="31" t="str">
        <f t="shared" si="174"/>
        <v>No</v>
      </c>
      <c r="DU72" s="45">
        <v>0.99619999999999997</v>
      </c>
      <c r="DV72" s="24">
        <f t="shared" si="175"/>
        <v>0.72519472956249542</v>
      </c>
      <c r="DW72" s="25" t="str">
        <f t="shared" si="176"/>
        <v>No</v>
      </c>
      <c r="DX72" s="42">
        <v>4.5400000000000003E-2</v>
      </c>
      <c r="DY72" s="30">
        <f t="shared" si="177"/>
        <v>0.11130178965432705</v>
      </c>
      <c r="DZ72" s="31" t="str">
        <f t="shared" si="178"/>
        <v>No</v>
      </c>
      <c r="EA72" s="45">
        <v>1.5337000000000001</v>
      </c>
      <c r="EB72" s="24">
        <f t="shared" si="179"/>
        <v>0.77428311793214866</v>
      </c>
      <c r="EC72" s="25" t="str">
        <f t="shared" si="180"/>
        <v>No</v>
      </c>
      <c r="ED72" s="37">
        <f t="shared" si="181"/>
        <v>38.608499999999999</v>
      </c>
      <c r="EE72" s="38">
        <f t="shared" si="182"/>
        <v>0.92181389185170803</v>
      </c>
      <c r="EF72" s="37" t="str">
        <f t="shared" si="183"/>
        <v>No</v>
      </c>
    </row>
    <row r="73" spans="1:136" s="7" customFormat="1" ht="12" x14ac:dyDescent="0.2">
      <c r="A73" s="18">
        <v>71</v>
      </c>
      <c r="B73" s="19" t="s">
        <v>55</v>
      </c>
      <c r="C73" s="19" t="s">
        <v>122</v>
      </c>
      <c r="D73" s="18">
        <v>3</v>
      </c>
      <c r="E73" s="42">
        <v>1E-3</v>
      </c>
      <c r="F73" s="21">
        <f t="shared" si="92"/>
        <v>4.464285714285714E-3</v>
      </c>
      <c r="G73" s="22" t="str">
        <f t="shared" si="93"/>
        <v>No</v>
      </c>
      <c r="H73" s="43">
        <v>6.8999999999999999E-3</v>
      </c>
      <c r="I73" s="24">
        <f t="shared" si="94"/>
        <v>5.5151466709295813E-3</v>
      </c>
      <c r="J73" s="25" t="str">
        <f t="shared" si="95"/>
        <v>No</v>
      </c>
      <c r="K73" s="44">
        <v>0.13250000000000001</v>
      </c>
      <c r="L73" s="21">
        <f t="shared" si="96"/>
        <v>0.10675153077666774</v>
      </c>
      <c r="M73" s="22" t="str">
        <f t="shared" si="97"/>
        <v>No</v>
      </c>
      <c r="N73" s="45">
        <v>6.9999999999999999E-4</v>
      </c>
      <c r="O73" s="24">
        <f t="shared" si="98"/>
        <v>1.9937339789233835E-3</v>
      </c>
      <c r="P73" s="25" t="str">
        <f t="shared" si="99"/>
        <v>No</v>
      </c>
      <c r="Q73" s="42">
        <v>1.3599999999999999E-2</v>
      </c>
      <c r="R73" s="21">
        <f t="shared" si="100"/>
        <v>5.2959501557632405E-2</v>
      </c>
      <c r="S73" s="22" t="str">
        <f t="shared" si="101"/>
        <v>No</v>
      </c>
      <c r="T73" s="45">
        <v>1.9932000000000001</v>
      </c>
      <c r="U73" s="24">
        <f t="shared" si="102"/>
        <v>1</v>
      </c>
      <c r="V73" s="25" t="str">
        <f t="shared" si="103"/>
        <v>Yes</v>
      </c>
      <c r="W73" s="42">
        <v>2.1059000000000001</v>
      </c>
      <c r="X73" s="21">
        <f t="shared" si="104"/>
        <v>0.77236034872457215</v>
      </c>
      <c r="Y73" s="22" t="str">
        <f t="shared" si="105"/>
        <v>No</v>
      </c>
      <c r="Z73" s="45">
        <v>5.0500000000000003E-2</v>
      </c>
      <c r="AA73" s="24">
        <f t="shared" si="106"/>
        <v>4.2100875364735307E-2</v>
      </c>
      <c r="AB73" s="25" t="str">
        <f t="shared" si="107"/>
        <v>No</v>
      </c>
      <c r="AC73" s="42">
        <v>5.4999999999999997E-3</v>
      </c>
      <c r="AD73" s="21">
        <f t="shared" si="108"/>
        <v>1.4048531289910599E-2</v>
      </c>
      <c r="AE73" s="22" t="str">
        <f t="shared" si="109"/>
        <v>No</v>
      </c>
      <c r="AF73" s="45">
        <v>6.8999999999999999E-3</v>
      </c>
      <c r="AG73" s="24">
        <f t="shared" si="110"/>
        <v>5.3571428571428568E-2</v>
      </c>
      <c r="AH73" s="25" t="str">
        <f t="shared" si="111"/>
        <v>No</v>
      </c>
      <c r="AI73" s="28">
        <f t="shared" si="112"/>
        <v>10.791750000000002</v>
      </c>
      <c r="AJ73" s="29">
        <f t="shared" si="113"/>
        <v>0.54603564049586795</v>
      </c>
      <c r="AK73" s="28" t="str">
        <f t="shared" si="114"/>
        <v>No</v>
      </c>
      <c r="AL73" s="42">
        <v>2.2812999999999999</v>
      </c>
      <c r="AM73" s="30">
        <f t="shared" si="115"/>
        <v>0.89189656663495631</v>
      </c>
      <c r="AN73" s="31" t="str">
        <f t="shared" si="116"/>
        <v>Yes</v>
      </c>
      <c r="AO73" s="45">
        <v>2.5</v>
      </c>
      <c r="AP73" s="24">
        <f t="shared" si="117"/>
        <v>1</v>
      </c>
      <c r="AQ73" s="25" t="str">
        <f t="shared" si="118"/>
        <v>Yes</v>
      </c>
      <c r="AR73" s="42">
        <v>2.3380000000000001</v>
      </c>
      <c r="AS73" s="30">
        <f t="shared" si="119"/>
        <v>0.93549935979513443</v>
      </c>
      <c r="AT73" s="31" t="str">
        <f t="shared" si="120"/>
        <v>No</v>
      </c>
      <c r="AU73" s="45">
        <v>0.4879</v>
      </c>
      <c r="AV73" s="24">
        <f t="shared" si="121"/>
        <v>0.32732012513034409</v>
      </c>
      <c r="AW73" s="25" t="str">
        <f t="shared" si="122"/>
        <v>No</v>
      </c>
      <c r="AX73" s="42">
        <v>9.1800000000000007E-2</v>
      </c>
      <c r="AY73" s="30">
        <f t="shared" si="123"/>
        <v>0.1540268456375839</v>
      </c>
      <c r="AZ73" s="31" t="str">
        <f t="shared" si="124"/>
        <v>No</v>
      </c>
      <c r="BA73" s="45">
        <v>0.17780000000000001</v>
      </c>
      <c r="BB73" s="24">
        <f t="shared" si="125"/>
        <v>0.27103658536585368</v>
      </c>
      <c r="BC73" s="25" t="str">
        <f t="shared" si="126"/>
        <v>No</v>
      </c>
      <c r="BD73" s="42">
        <v>0.17780000000000001</v>
      </c>
      <c r="BE73" s="30">
        <f t="shared" si="127"/>
        <v>0.27103658536585368</v>
      </c>
      <c r="BF73" s="31" t="str">
        <f t="shared" si="128"/>
        <v>No</v>
      </c>
      <c r="BG73" s="45">
        <v>1.4514</v>
      </c>
      <c r="BH73" s="24">
        <f t="shared" si="129"/>
        <v>0.43209019947961835</v>
      </c>
      <c r="BI73" s="25" t="str">
        <f t="shared" si="130"/>
        <v>No</v>
      </c>
      <c r="BJ73" s="42">
        <v>0.2515</v>
      </c>
      <c r="BK73" s="30">
        <f t="shared" si="131"/>
        <v>0.10059999999999999</v>
      </c>
      <c r="BL73" s="31" t="str">
        <f t="shared" si="132"/>
        <v>No</v>
      </c>
      <c r="BM73" s="45">
        <v>0.1474</v>
      </c>
      <c r="BN73" s="24">
        <f t="shared" si="133"/>
        <v>0.12807745504840939</v>
      </c>
      <c r="BO73" s="25" t="str">
        <f t="shared" si="134"/>
        <v>No</v>
      </c>
      <c r="BP73" s="32">
        <f t="shared" si="135"/>
        <v>24.762250000000009</v>
      </c>
      <c r="BQ73" s="33">
        <f t="shared" si="136"/>
        <v>0.56640064652995314</v>
      </c>
      <c r="BR73" s="32" t="str">
        <f t="shared" si="137"/>
        <v>No</v>
      </c>
      <c r="BS73" s="42">
        <v>5.4000000000000003E-3</v>
      </c>
      <c r="BT73" s="30">
        <f t="shared" si="138"/>
        <v>8.5727893316399437E-3</v>
      </c>
      <c r="BU73" s="31" t="str">
        <f t="shared" si="139"/>
        <v>No</v>
      </c>
      <c r="BV73" s="45">
        <v>2.2446000000000002</v>
      </c>
      <c r="BW73" s="24">
        <f t="shared" si="140"/>
        <v>0.62602278196695027</v>
      </c>
      <c r="BX73" s="25" t="str">
        <f t="shared" si="141"/>
        <v>No</v>
      </c>
      <c r="BY73" s="42">
        <v>1.4582999999999999</v>
      </c>
      <c r="BZ73" s="30">
        <f t="shared" si="142"/>
        <v>0.58331999999999995</v>
      </c>
      <c r="CA73" s="31" t="str">
        <f t="shared" si="143"/>
        <v>Yes</v>
      </c>
      <c r="CB73" s="45">
        <v>3.0200000000000001E-2</v>
      </c>
      <c r="CC73" s="24">
        <f t="shared" si="144"/>
        <v>5.9778305621536028E-2</v>
      </c>
      <c r="CD73" s="25" t="str">
        <f t="shared" si="145"/>
        <v>No</v>
      </c>
      <c r="CE73" s="42">
        <v>2.3800000000000002E-2</v>
      </c>
      <c r="CF73" s="30">
        <f t="shared" si="146"/>
        <v>9.3997009186071352E-3</v>
      </c>
      <c r="CG73" s="31" t="str">
        <f t="shared" si="147"/>
        <v>No</v>
      </c>
      <c r="CH73" s="45">
        <v>5.7000000000000002E-2</v>
      </c>
      <c r="CI73" s="24">
        <f t="shared" si="148"/>
        <v>9.5459132189707377E-2</v>
      </c>
      <c r="CJ73" s="25" t="str">
        <f t="shared" si="149"/>
        <v>No</v>
      </c>
      <c r="CK73" s="42">
        <v>0.16189999999999999</v>
      </c>
      <c r="CL73" s="30">
        <f t="shared" si="150"/>
        <v>0.1141346492774057</v>
      </c>
      <c r="CM73" s="31" t="str">
        <f t="shared" si="151"/>
        <v>No</v>
      </c>
      <c r="CN73" s="45">
        <v>0</v>
      </c>
      <c r="CO73" s="24">
        <f t="shared" si="152"/>
        <v>0</v>
      </c>
      <c r="CP73" s="25" t="str">
        <f t="shared" si="153"/>
        <v>No</v>
      </c>
      <c r="CQ73" s="42">
        <v>0.17860000000000001</v>
      </c>
      <c r="CR73" s="30">
        <f t="shared" si="154"/>
        <v>0.25042052144659377</v>
      </c>
      <c r="CS73" s="31" t="str">
        <f t="shared" si="155"/>
        <v>No</v>
      </c>
      <c r="CT73" s="45">
        <v>0</v>
      </c>
      <c r="CU73" s="24">
        <f t="shared" si="156"/>
        <v>0</v>
      </c>
      <c r="CV73" s="25" t="str">
        <f t="shared" si="157"/>
        <v>No</v>
      </c>
      <c r="CW73" s="34">
        <f t="shared" si="158"/>
        <v>10.3995</v>
      </c>
      <c r="CX73" s="35">
        <f t="shared" si="159"/>
        <v>0.30060297420119181</v>
      </c>
      <c r="CY73" s="34" t="str">
        <f t="shared" si="160"/>
        <v>No</v>
      </c>
      <c r="CZ73" s="42">
        <v>2.5</v>
      </c>
      <c r="DA73" s="30">
        <f t="shared" si="161"/>
        <v>1</v>
      </c>
      <c r="DB73" s="31" t="str">
        <f t="shared" si="162"/>
        <v>Yes</v>
      </c>
      <c r="DC73" s="45">
        <v>2.5</v>
      </c>
      <c r="DD73" s="24">
        <f t="shared" si="163"/>
        <v>1</v>
      </c>
      <c r="DE73" s="25" t="str">
        <f t="shared" si="164"/>
        <v>Yes</v>
      </c>
      <c r="DF73" s="42">
        <v>2.5</v>
      </c>
      <c r="DG73" s="30">
        <f t="shared" si="165"/>
        <v>1</v>
      </c>
      <c r="DH73" s="31" t="str">
        <f t="shared" si="166"/>
        <v>Yes</v>
      </c>
      <c r="DI73" s="45">
        <v>2.5</v>
      </c>
      <c r="DJ73" s="24">
        <f t="shared" si="167"/>
        <v>1</v>
      </c>
      <c r="DK73" s="25" t="str">
        <f t="shared" si="168"/>
        <v>Yes</v>
      </c>
      <c r="DL73" s="42">
        <v>0</v>
      </c>
      <c r="DM73" s="30">
        <f t="shared" si="169"/>
        <v>0</v>
      </c>
      <c r="DN73" s="31" t="str">
        <f t="shared" si="170"/>
        <v>No</v>
      </c>
      <c r="DO73" s="45">
        <v>2.5</v>
      </c>
      <c r="DP73" s="24">
        <f t="shared" si="171"/>
        <v>1</v>
      </c>
      <c r="DQ73" s="25" t="str">
        <f t="shared" si="172"/>
        <v>Yes</v>
      </c>
      <c r="DR73" s="42">
        <v>0.89780000000000004</v>
      </c>
      <c r="DS73" s="30">
        <f t="shared" si="173"/>
        <v>0.55188099336119989</v>
      </c>
      <c r="DT73" s="31" t="str">
        <f t="shared" si="174"/>
        <v>No</v>
      </c>
      <c r="DU73" s="45">
        <v>0.72509999999999997</v>
      </c>
      <c r="DV73" s="24">
        <f t="shared" si="175"/>
        <v>0.52784450753439616</v>
      </c>
      <c r="DW73" s="25" t="str">
        <f t="shared" si="176"/>
        <v>No</v>
      </c>
      <c r="DX73" s="42">
        <v>6.2E-2</v>
      </c>
      <c r="DY73" s="30">
        <f t="shared" si="177"/>
        <v>0.15199803873498408</v>
      </c>
      <c r="DZ73" s="31" t="str">
        <f t="shared" si="178"/>
        <v>No</v>
      </c>
      <c r="EA73" s="45">
        <v>1.5006999999999999</v>
      </c>
      <c r="EB73" s="24">
        <f t="shared" si="179"/>
        <v>0.75762318255250405</v>
      </c>
      <c r="EC73" s="25" t="str">
        <f t="shared" si="180"/>
        <v>No</v>
      </c>
      <c r="ED73" s="37">
        <f t="shared" si="181"/>
        <v>39.214000000000006</v>
      </c>
      <c r="EE73" s="38">
        <f t="shared" si="182"/>
        <v>0.9413846601376904</v>
      </c>
      <c r="EF73" s="37" t="str">
        <f t="shared" si="183"/>
        <v>No</v>
      </c>
    </row>
    <row r="74" spans="1:136" s="7" customFormat="1" ht="12" x14ac:dyDescent="0.2">
      <c r="A74" s="18">
        <v>72</v>
      </c>
      <c r="B74" s="19" t="s">
        <v>55</v>
      </c>
      <c r="C74" s="19" t="s">
        <v>123</v>
      </c>
      <c r="D74" s="18">
        <v>3</v>
      </c>
      <c r="E74" s="42">
        <v>1E-4</v>
      </c>
      <c r="F74" s="21">
        <f t="shared" si="92"/>
        <v>4.4642857142857141E-4</v>
      </c>
      <c r="G74" s="22" t="str">
        <f t="shared" si="93"/>
        <v>No</v>
      </c>
      <c r="H74" s="43">
        <v>0</v>
      </c>
      <c r="I74" s="24">
        <f t="shared" si="94"/>
        <v>0</v>
      </c>
      <c r="J74" s="25" t="str">
        <f t="shared" si="95"/>
        <v>No</v>
      </c>
      <c r="K74" s="44">
        <v>0</v>
      </c>
      <c r="L74" s="21">
        <f t="shared" si="96"/>
        <v>0</v>
      </c>
      <c r="M74" s="22" t="str">
        <f t="shared" si="97"/>
        <v>No</v>
      </c>
      <c r="N74" s="45">
        <v>2.46E-2</v>
      </c>
      <c r="O74" s="24">
        <f t="shared" si="98"/>
        <v>7.006550840216462E-2</v>
      </c>
      <c r="P74" s="25" t="str">
        <f t="shared" si="99"/>
        <v>No</v>
      </c>
      <c r="Q74" s="42">
        <v>7.1000000000000004E-3</v>
      </c>
      <c r="R74" s="21">
        <f t="shared" si="100"/>
        <v>2.7647975077881623E-2</v>
      </c>
      <c r="S74" s="22" t="str">
        <f t="shared" si="101"/>
        <v>No</v>
      </c>
      <c r="T74" s="45">
        <v>1.9932000000000001</v>
      </c>
      <c r="U74" s="24">
        <f t="shared" si="102"/>
        <v>1</v>
      </c>
      <c r="V74" s="25" t="str">
        <f t="shared" si="103"/>
        <v>Yes</v>
      </c>
      <c r="W74" s="42">
        <v>1.6285000000000001</v>
      </c>
      <c r="X74" s="21">
        <f t="shared" si="104"/>
        <v>0.38698740716822733</v>
      </c>
      <c r="Y74" s="22" t="str">
        <f t="shared" si="105"/>
        <v>No</v>
      </c>
      <c r="Z74" s="45">
        <v>0.10100000000000001</v>
      </c>
      <c r="AA74" s="24">
        <f t="shared" si="106"/>
        <v>8.4201750729470615E-2</v>
      </c>
      <c r="AB74" s="25" t="str">
        <f t="shared" si="107"/>
        <v>No</v>
      </c>
      <c r="AC74" s="42">
        <v>2.0000000000000001E-4</v>
      </c>
      <c r="AD74" s="21">
        <f t="shared" si="108"/>
        <v>5.1085568326947643E-4</v>
      </c>
      <c r="AE74" s="22" t="str">
        <f t="shared" si="109"/>
        <v>No</v>
      </c>
      <c r="AF74" s="45">
        <v>0</v>
      </c>
      <c r="AG74" s="24">
        <f t="shared" si="110"/>
        <v>0</v>
      </c>
      <c r="AH74" s="25" t="str">
        <f t="shared" si="111"/>
        <v>No</v>
      </c>
      <c r="AI74" s="28">
        <f t="shared" si="112"/>
        <v>9.386750000000001</v>
      </c>
      <c r="AJ74" s="29">
        <f t="shared" si="113"/>
        <v>0.42508178374655653</v>
      </c>
      <c r="AK74" s="28" t="str">
        <f t="shared" si="114"/>
        <v>No</v>
      </c>
      <c r="AL74" s="42">
        <v>2.3125</v>
      </c>
      <c r="AM74" s="30">
        <f t="shared" si="115"/>
        <v>0.91887918360287135</v>
      </c>
      <c r="AN74" s="31" t="str">
        <f t="shared" si="116"/>
        <v>Yes</v>
      </c>
      <c r="AO74" s="45">
        <v>2.5</v>
      </c>
      <c r="AP74" s="24">
        <f t="shared" si="117"/>
        <v>1</v>
      </c>
      <c r="AQ74" s="25" t="str">
        <f t="shared" si="118"/>
        <v>Yes</v>
      </c>
      <c r="AR74" s="42">
        <v>2.3757000000000001</v>
      </c>
      <c r="AS74" s="30">
        <f t="shared" si="119"/>
        <v>0.95058418693982072</v>
      </c>
      <c r="AT74" s="31" t="str">
        <f t="shared" si="120"/>
        <v>No</v>
      </c>
      <c r="AU74" s="45">
        <v>0.95240000000000002</v>
      </c>
      <c r="AV74" s="24">
        <f t="shared" si="121"/>
        <v>0.81167883211678826</v>
      </c>
      <c r="AW74" s="25" t="str">
        <f t="shared" si="122"/>
        <v>No</v>
      </c>
      <c r="AX74" s="42">
        <v>3.9600000000000003E-2</v>
      </c>
      <c r="AY74" s="30">
        <f t="shared" si="123"/>
        <v>6.6442953020134241E-2</v>
      </c>
      <c r="AZ74" s="31" t="str">
        <f t="shared" si="124"/>
        <v>No</v>
      </c>
      <c r="BA74" s="45">
        <v>0.31730000000000003</v>
      </c>
      <c r="BB74" s="24">
        <f t="shared" si="125"/>
        <v>0.48368902439024392</v>
      </c>
      <c r="BC74" s="25" t="str">
        <f t="shared" si="126"/>
        <v>No</v>
      </c>
      <c r="BD74" s="42">
        <v>0.31730000000000003</v>
      </c>
      <c r="BE74" s="30">
        <f t="shared" si="127"/>
        <v>0.48368902439024392</v>
      </c>
      <c r="BF74" s="31" t="str">
        <f t="shared" si="128"/>
        <v>No</v>
      </c>
      <c r="BG74" s="45">
        <v>1.4514</v>
      </c>
      <c r="BH74" s="24">
        <f t="shared" si="129"/>
        <v>0.43209019947961835</v>
      </c>
      <c r="BI74" s="25" t="str">
        <f t="shared" si="130"/>
        <v>No</v>
      </c>
      <c r="BJ74" s="42">
        <v>0.64280000000000004</v>
      </c>
      <c r="BK74" s="30">
        <f t="shared" si="131"/>
        <v>0.25712000000000002</v>
      </c>
      <c r="BL74" s="31" t="str">
        <f t="shared" si="132"/>
        <v>No</v>
      </c>
      <c r="BM74" s="45">
        <v>6.6000000000000003E-2</v>
      </c>
      <c r="BN74" s="24">
        <f t="shared" si="133"/>
        <v>5.3019824804057168E-2</v>
      </c>
      <c r="BO74" s="25" t="str">
        <f t="shared" si="134"/>
        <v>No</v>
      </c>
      <c r="BP74" s="32">
        <f t="shared" si="135"/>
        <v>27.4375</v>
      </c>
      <c r="BQ74" s="33">
        <f t="shared" si="136"/>
        <v>0.78260430346499643</v>
      </c>
      <c r="BR74" s="32" t="str">
        <f t="shared" si="137"/>
        <v>No</v>
      </c>
      <c r="BS74" s="42">
        <v>6.9999999999999999E-4</v>
      </c>
      <c r="BT74" s="30">
        <f t="shared" si="138"/>
        <v>1.111287505953326E-3</v>
      </c>
      <c r="BU74" s="31" t="str">
        <f t="shared" si="139"/>
        <v>No</v>
      </c>
      <c r="BV74" s="45">
        <v>2.3218999999999999</v>
      </c>
      <c r="BW74" s="24">
        <f t="shared" si="140"/>
        <v>0.7500401090967429</v>
      </c>
      <c r="BX74" s="25" t="str">
        <f t="shared" si="141"/>
        <v>No</v>
      </c>
      <c r="BY74" s="42">
        <v>2.5</v>
      </c>
      <c r="BZ74" s="30">
        <f t="shared" si="142"/>
        <v>1</v>
      </c>
      <c r="CA74" s="31" t="str">
        <f t="shared" si="143"/>
        <v>Yes</v>
      </c>
      <c r="CB74" s="45">
        <v>4.0000000000000001E-3</v>
      </c>
      <c r="CC74" s="24">
        <f t="shared" si="144"/>
        <v>7.9176563737133818E-3</v>
      </c>
      <c r="CD74" s="25" t="str">
        <f t="shared" si="145"/>
        <v>No</v>
      </c>
      <c r="CE74" s="42">
        <v>1.0699999999999999E-2</v>
      </c>
      <c r="CF74" s="30">
        <f t="shared" si="146"/>
        <v>2.4033326212347787E-3</v>
      </c>
      <c r="CG74" s="31" t="str">
        <f t="shared" si="147"/>
        <v>No</v>
      </c>
      <c r="CH74" s="45">
        <v>1.8200000000000001E-2</v>
      </c>
      <c r="CI74" s="24">
        <f t="shared" si="148"/>
        <v>1.7154389505549952E-2</v>
      </c>
      <c r="CJ74" s="25" t="str">
        <f t="shared" si="149"/>
        <v>No</v>
      </c>
      <c r="CK74" s="42">
        <v>0.14330000000000001</v>
      </c>
      <c r="CL74" s="30">
        <f t="shared" si="150"/>
        <v>0.10102220655622136</v>
      </c>
      <c r="CM74" s="31" t="str">
        <f t="shared" si="151"/>
        <v>No</v>
      </c>
      <c r="CN74" s="45">
        <v>0</v>
      </c>
      <c r="CO74" s="24">
        <f t="shared" si="152"/>
        <v>0</v>
      </c>
      <c r="CP74" s="25" t="str">
        <f t="shared" si="153"/>
        <v>No</v>
      </c>
      <c r="CQ74" s="42">
        <v>0.22489999999999999</v>
      </c>
      <c r="CR74" s="30">
        <f t="shared" si="154"/>
        <v>0.34777123633305296</v>
      </c>
      <c r="CS74" s="31" t="str">
        <f t="shared" si="155"/>
        <v>No</v>
      </c>
      <c r="CT74" s="45">
        <v>0</v>
      </c>
      <c r="CU74" s="24">
        <f t="shared" si="156"/>
        <v>0</v>
      </c>
      <c r="CV74" s="25" t="str">
        <f t="shared" si="157"/>
        <v>No</v>
      </c>
      <c r="CW74" s="34">
        <f t="shared" si="158"/>
        <v>13.05925</v>
      </c>
      <c r="CX74" s="35">
        <f t="shared" si="159"/>
        <v>0.48872738846745539</v>
      </c>
      <c r="CY74" s="34" t="str">
        <f t="shared" si="160"/>
        <v>No</v>
      </c>
      <c r="CZ74" s="42">
        <v>2.5</v>
      </c>
      <c r="DA74" s="30">
        <f t="shared" si="161"/>
        <v>1</v>
      </c>
      <c r="DB74" s="31" t="str">
        <f t="shared" si="162"/>
        <v>Yes</v>
      </c>
      <c r="DC74" s="45">
        <v>2</v>
      </c>
      <c r="DD74" s="24">
        <f t="shared" si="163"/>
        <v>0.8</v>
      </c>
      <c r="DE74" s="25" t="str">
        <f t="shared" si="164"/>
        <v>Yes</v>
      </c>
      <c r="DF74" s="42">
        <v>2.5</v>
      </c>
      <c r="DG74" s="30">
        <f t="shared" si="165"/>
        <v>1</v>
      </c>
      <c r="DH74" s="31" t="str">
        <f t="shared" si="166"/>
        <v>Yes</v>
      </c>
      <c r="DI74" s="45">
        <v>2.5</v>
      </c>
      <c r="DJ74" s="24">
        <f t="shared" si="167"/>
        <v>1</v>
      </c>
      <c r="DK74" s="25" t="str">
        <f t="shared" si="168"/>
        <v>Yes</v>
      </c>
      <c r="DL74" s="42">
        <v>0</v>
      </c>
      <c r="DM74" s="30">
        <f t="shared" si="169"/>
        <v>0</v>
      </c>
      <c r="DN74" s="31" t="str">
        <f t="shared" si="170"/>
        <v>No</v>
      </c>
      <c r="DO74" s="45">
        <v>2.5</v>
      </c>
      <c r="DP74" s="24">
        <f t="shared" si="171"/>
        <v>1</v>
      </c>
      <c r="DQ74" s="25" t="str">
        <f t="shared" si="172"/>
        <v>Yes</v>
      </c>
      <c r="DR74" s="42">
        <v>0.85699999999999998</v>
      </c>
      <c r="DS74" s="30">
        <f t="shared" si="173"/>
        <v>0.52680108187853458</v>
      </c>
      <c r="DT74" s="31" t="str">
        <f t="shared" si="174"/>
        <v>No</v>
      </c>
      <c r="DU74" s="45">
        <v>0.97219999999999995</v>
      </c>
      <c r="DV74" s="24">
        <f t="shared" si="175"/>
        <v>0.70772366601150183</v>
      </c>
      <c r="DW74" s="25" t="str">
        <f t="shared" si="176"/>
        <v>No</v>
      </c>
      <c r="DX74" s="42">
        <v>2.7300000000000001E-2</v>
      </c>
      <c r="DY74" s="30">
        <f t="shared" si="177"/>
        <v>6.692816866879138E-2</v>
      </c>
      <c r="DZ74" s="31" t="str">
        <f t="shared" si="178"/>
        <v>No</v>
      </c>
      <c r="EA74" s="45">
        <v>1.02</v>
      </c>
      <c r="EB74" s="24">
        <f t="shared" si="179"/>
        <v>0.51494345718901458</v>
      </c>
      <c r="EC74" s="25" t="str">
        <f t="shared" si="180"/>
        <v>No</v>
      </c>
      <c r="ED74" s="37">
        <f t="shared" si="181"/>
        <v>37.191249999999997</v>
      </c>
      <c r="EE74" s="38">
        <f t="shared" si="182"/>
        <v>0.87600601182972926</v>
      </c>
      <c r="EF74" s="37" t="str">
        <f t="shared" si="183"/>
        <v>No</v>
      </c>
    </row>
    <row r="75" spans="1:136" s="7" customFormat="1" ht="12" x14ac:dyDescent="0.2">
      <c r="A75" s="18">
        <v>73</v>
      </c>
      <c r="B75" s="19" t="s">
        <v>53</v>
      </c>
      <c r="C75" s="19" t="s">
        <v>124</v>
      </c>
      <c r="D75" s="18">
        <v>3</v>
      </c>
      <c r="E75" s="42">
        <v>0</v>
      </c>
      <c r="F75" s="21">
        <f t="shared" si="92"/>
        <v>0</v>
      </c>
      <c r="G75" s="22" t="str">
        <f t="shared" si="93"/>
        <v>No</v>
      </c>
      <c r="H75" s="43">
        <v>0</v>
      </c>
      <c r="I75" s="24">
        <f t="shared" si="94"/>
        <v>0</v>
      </c>
      <c r="J75" s="25" t="str">
        <f t="shared" si="95"/>
        <v>No</v>
      </c>
      <c r="K75" s="44">
        <v>5.9999999999999995E-4</v>
      </c>
      <c r="L75" s="21">
        <f t="shared" si="96"/>
        <v>4.8340315823396703E-4</v>
      </c>
      <c r="M75" s="22" t="str">
        <f t="shared" si="97"/>
        <v>No</v>
      </c>
      <c r="N75" s="45">
        <v>6.1600000000000002E-2</v>
      </c>
      <c r="O75" s="24">
        <f t="shared" si="98"/>
        <v>0.17544859014525777</v>
      </c>
      <c r="P75" s="25" t="str">
        <f t="shared" si="99"/>
        <v>No</v>
      </c>
      <c r="Q75" s="42">
        <v>0</v>
      </c>
      <c r="R75" s="21">
        <f t="shared" si="100"/>
        <v>0</v>
      </c>
      <c r="S75" s="22" t="str">
        <f t="shared" si="101"/>
        <v>No</v>
      </c>
      <c r="T75" s="45">
        <v>1.7567999999999999</v>
      </c>
      <c r="U75" s="24">
        <f t="shared" si="102"/>
        <v>0.88139674894641773</v>
      </c>
      <c r="V75" s="25" t="str">
        <f t="shared" si="103"/>
        <v>Yes</v>
      </c>
      <c r="W75" s="42">
        <v>2.3328000000000002</v>
      </c>
      <c r="X75" s="21">
        <f t="shared" si="104"/>
        <v>0.95552147239263807</v>
      </c>
      <c r="Y75" s="22" t="str">
        <f t="shared" si="105"/>
        <v>No</v>
      </c>
      <c r="Z75" s="45">
        <v>8.8400000000000006E-2</v>
      </c>
      <c r="AA75" s="24">
        <f t="shared" si="106"/>
        <v>7.3697373905794089E-2</v>
      </c>
      <c r="AB75" s="25" t="str">
        <f t="shared" si="107"/>
        <v>No</v>
      </c>
      <c r="AC75" s="42">
        <v>0</v>
      </c>
      <c r="AD75" s="21">
        <f t="shared" si="108"/>
        <v>0</v>
      </c>
      <c r="AE75" s="22" t="str">
        <f t="shared" si="109"/>
        <v>No</v>
      </c>
      <c r="AF75" s="45">
        <v>1E-3</v>
      </c>
      <c r="AG75" s="24">
        <f t="shared" si="110"/>
        <v>7.763975155279503E-3</v>
      </c>
      <c r="AH75" s="25" t="str">
        <f t="shared" si="111"/>
        <v>No</v>
      </c>
      <c r="AI75" s="28">
        <f t="shared" si="112"/>
        <v>10.603</v>
      </c>
      <c r="AJ75" s="29">
        <f t="shared" si="113"/>
        <v>0.52978650137741035</v>
      </c>
      <c r="AK75" s="28" t="str">
        <f t="shared" si="114"/>
        <v>No</v>
      </c>
      <c r="AL75" s="42">
        <v>2.3437999999999999</v>
      </c>
      <c r="AM75" s="30">
        <f t="shared" si="115"/>
        <v>0.94594828331747816</v>
      </c>
      <c r="AN75" s="31" t="str">
        <f t="shared" si="116"/>
        <v>Yes</v>
      </c>
      <c r="AO75" s="45">
        <v>1.25</v>
      </c>
      <c r="AP75" s="24">
        <f t="shared" si="117"/>
        <v>0.5</v>
      </c>
      <c r="AQ75" s="25" t="str">
        <f t="shared" si="118"/>
        <v>Yes</v>
      </c>
      <c r="AR75" s="42">
        <v>2.3106</v>
      </c>
      <c r="AS75" s="30">
        <f t="shared" si="119"/>
        <v>0.92453585147247119</v>
      </c>
      <c r="AT75" s="31" t="str">
        <f t="shared" si="120"/>
        <v>No</v>
      </c>
      <c r="AU75" s="45">
        <v>0.53039999999999998</v>
      </c>
      <c r="AV75" s="24">
        <f t="shared" si="121"/>
        <v>0.37163712200208548</v>
      </c>
      <c r="AW75" s="25" t="str">
        <f t="shared" si="122"/>
        <v>No</v>
      </c>
      <c r="AX75" s="42">
        <v>3.73E-2</v>
      </c>
      <c r="AY75" s="30">
        <f t="shared" si="123"/>
        <v>6.2583892617449663E-2</v>
      </c>
      <c r="AZ75" s="31" t="str">
        <f t="shared" si="124"/>
        <v>No</v>
      </c>
      <c r="BA75" s="45">
        <v>0.20810000000000001</v>
      </c>
      <c r="BB75" s="24">
        <f t="shared" si="125"/>
        <v>0.31722560975609754</v>
      </c>
      <c r="BC75" s="25" t="str">
        <f t="shared" si="126"/>
        <v>No</v>
      </c>
      <c r="BD75" s="42">
        <v>0.20810000000000001</v>
      </c>
      <c r="BE75" s="30">
        <f t="shared" si="127"/>
        <v>0.31722560975609754</v>
      </c>
      <c r="BF75" s="31" t="str">
        <f t="shared" si="128"/>
        <v>No</v>
      </c>
      <c r="BG75" s="45">
        <v>2.2970000000000002</v>
      </c>
      <c r="BH75" s="24">
        <f t="shared" si="129"/>
        <v>0.92101763515466895</v>
      </c>
      <c r="BI75" s="25" t="str">
        <f t="shared" si="130"/>
        <v>Yes</v>
      </c>
      <c r="BJ75" s="42">
        <v>0.20250000000000001</v>
      </c>
      <c r="BK75" s="30">
        <f t="shared" si="131"/>
        <v>8.1000000000000003E-2</v>
      </c>
      <c r="BL75" s="31" t="str">
        <f t="shared" si="132"/>
        <v>No</v>
      </c>
      <c r="BM75" s="45">
        <v>0.1938</v>
      </c>
      <c r="BN75" s="24">
        <f t="shared" si="133"/>
        <v>0.17086214845550945</v>
      </c>
      <c r="BO75" s="25" t="str">
        <f t="shared" si="134"/>
        <v>No</v>
      </c>
      <c r="BP75" s="32">
        <f t="shared" si="135"/>
        <v>23.954000000000004</v>
      </c>
      <c r="BQ75" s="33">
        <f t="shared" si="136"/>
        <v>0.50108091726437043</v>
      </c>
      <c r="BR75" s="32" t="str">
        <f t="shared" si="137"/>
        <v>No</v>
      </c>
      <c r="BS75" s="42">
        <v>6.9999999999999999E-4</v>
      </c>
      <c r="BT75" s="30">
        <f t="shared" si="138"/>
        <v>1.111287505953326E-3</v>
      </c>
      <c r="BU75" s="31" t="str">
        <f t="shared" si="139"/>
        <v>No</v>
      </c>
      <c r="BV75" s="45">
        <v>2.3157999999999999</v>
      </c>
      <c r="BW75" s="24">
        <f t="shared" si="140"/>
        <v>0.74025348949141634</v>
      </c>
      <c r="BX75" s="25" t="str">
        <f t="shared" si="141"/>
        <v>No</v>
      </c>
      <c r="BY75" s="42">
        <v>2.5</v>
      </c>
      <c r="BZ75" s="30">
        <f t="shared" si="142"/>
        <v>1</v>
      </c>
      <c r="CA75" s="31" t="str">
        <f t="shared" si="143"/>
        <v>Yes</v>
      </c>
      <c r="CB75" s="45">
        <v>2.93E-2</v>
      </c>
      <c r="CC75" s="24">
        <f t="shared" si="144"/>
        <v>5.7996832937450518E-2</v>
      </c>
      <c r="CD75" s="25" t="str">
        <f t="shared" si="145"/>
        <v>No</v>
      </c>
      <c r="CE75" s="42">
        <v>6.1699999999999998E-2</v>
      </c>
      <c r="CF75" s="30">
        <f t="shared" si="146"/>
        <v>2.9641102328562274E-2</v>
      </c>
      <c r="CG75" s="31" t="str">
        <f t="shared" si="147"/>
        <v>No</v>
      </c>
      <c r="CH75" s="45">
        <v>1.2E-2</v>
      </c>
      <c r="CI75" s="24">
        <f t="shared" si="148"/>
        <v>4.6417759838546921E-3</v>
      </c>
      <c r="CJ75" s="25" t="str">
        <f t="shared" si="149"/>
        <v>No</v>
      </c>
      <c r="CK75" s="42">
        <v>0.1452</v>
      </c>
      <c r="CL75" s="30">
        <f t="shared" si="150"/>
        <v>0.10236164962989072</v>
      </c>
      <c r="CM75" s="31" t="str">
        <f t="shared" si="151"/>
        <v>No</v>
      </c>
      <c r="CN75" s="45">
        <v>0</v>
      </c>
      <c r="CO75" s="24">
        <f t="shared" si="152"/>
        <v>0</v>
      </c>
      <c r="CP75" s="25" t="str">
        <f t="shared" si="153"/>
        <v>No</v>
      </c>
      <c r="CQ75" s="42">
        <v>0.31059999999999999</v>
      </c>
      <c r="CR75" s="30">
        <f t="shared" si="154"/>
        <v>0.52796467619848608</v>
      </c>
      <c r="CS75" s="31" t="str">
        <f t="shared" si="155"/>
        <v>No</v>
      </c>
      <c r="CT75" s="45">
        <v>0</v>
      </c>
      <c r="CU75" s="24">
        <f t="shared" si="156"/>
        <v>0</v>
      </c>
      <c r="CV75" s="25" t="str">
        <f t="shared" si="157"/>
        <v>No</v>
      </c>
      <c r="CW75" s="34">
        <f t="shared" si="158"/>
        <v>13.438249999999998</v>
      </c>
      <c r="CX75" s="35">
        <f t="shared" si="159"/>
        <v>0.51553410075504391</v>
      </c>
      <c r="CY75" s="34" t="str">
        <f t="shared" si="160"/>
        <v>No</v>
      </c>
      <c r="CZ75" s="42">
        <v>2.5</v>
      </c>
      <c r="DA75" s="30">
        <f t="shared" si="161"/>
        <v>1</v>
      </c>
      <c r="DB75" s="31" t="str">
        <f t="shared" si="162"/>
        <v>Yes</v>
      </c>
      <c r="DC75" s="45">
        <v>2</v>
      </c>
      <c r="DD75" s="24">
        <f t="shared" si="163"/>
        <v>0.8</v>
      </c>
      <c r="DE75" s="25" t="str">
        <f t="shared" si="164"/>
        <v>Yes</v>
      </c>
      <c r="DF75" s="42">
        <v>2.5</v>
      </c>
      <c r="DG75" s="30">
        <f t="shared" si="165"/>
        <v>1</v>
      </c>
      <c r="DH75" s="31" t="str">
        <f t="shared" si="166"/>
        <v>Yes</v>
      </c>
      <c r="DI75" s="45">
        <v>2.5</v>
      </c>
      <c r="DJ75" s="24">
        <f t="shared" si="167"/>
        <v>1</v>
      </c>
      <c r="DK75" s="25" t="str">
        <f t="shared" si="168"/>
        <v>Yes</v>
      </c>
      <c r="DL75" s="42">
        <v>2E-3</v>
      </c>
      <c r="DM75" s="30">
        <f t="shared" si="169"/>
        <v>2.2471910112359553E-2</v>
      </c>
      <c r="DN75" s="31" t="str">
        <f t="shared" si="170"/>
        <v>No</v>
      </c>
      <c r="DO75" s="45">
        <v>2.5</v>
      </c>
      <c r="DP75" s="24">
        <f t="shared" si="171"/>
        <v>1</v>
      </c>
      <c r="DQ75" s="25" t="str">
        <f t="shared" si="172"/>
        <v>Yes</v>
      </c>
      <c r="DR75" s="42">
        <v>0.8639</v>
      </c>
      <c r="DS75" s="30">
        <f t="shared" si="173"/>
        <v>0.53104253749692643</v>
      </c>
      <c r="DT75" s="31" t="str">
        <f t="shared" si="174"/>
        <v>No</v>
      </c>
      <c r="DU75" s="45">
        <v>0.97219999999999995</v>
      </c>
      <c r="DV75" s="24">
        <f t="shared" si="175"/>
        <v>0.70772366601150183</v>
      </c>
      <c r="DW75" s="25" t="str">
        <f t="shared" si="176"/>
        <v>No</v>
      </c>
      <c r="DX75" s="42">
        <v>0</v>
      </c>
      <c r="DY75" s="30">
        <f t="shared" si="177"/>
        <v>0</v>
      </c>
      <c r="DZ75" s="31" t="str">
        <f t="shared" si="178"/>
        <v>No</v>
      </c>
      <c r="EA75" s="45">
        <v>1.095</v>
      </c>
      <c r="EB75" s="24">
        <f t="shared" si="179"/>
        <v>0.55280694668820685</v>
      </c>
      <c r="EC75" s="25" t="str">
        <f t="shared" si="180"/>
        <v>No</v>
      </c>
      <c r="ED75" s="37">
        <f t="shared" si="181"/>
        <v>37.332749999999997</v>
      </c>
      <c r="EE75" s="38">
        <f t="shared" si="182"/>
        <v>0.88057952745725443</v>
      </c>
      <c r="EF75" s="37" t="str">
        <f t="shared" si="183"/>
        <v>No</v>
      </c>
    </row>
    <row r="76" spans="1:136" s="7" customFormat="1" ht="12" x14ac:dyDescent="0.2">
      <c r="A76" s="18">
        <v>74</v>
      </c>
      <c r="B76" s="19" t="s">
        <v>51</v>
      </c>
      <c r="C76" s="19" t="s">
        <v>125</v>
      </c>
      <c r="D76" s="18">
        <v>3</v>
      </c>
      <c r="E76" s="42">
        <v>1.6999999999999999E-3</v>
      </c>
      <c r="F76" s="21">
        <f t="shared" si="92"/>
        <v>7.5892857142857133E-3</v>
      </c>
      <c r="G76" s="22" t="str">
        <f t="shared" si="93"/>
        <v>No</v>
      </c>
      <c r="H76" s="43">
        <v>3.5000000000000001E-3</v>
      </c>
      <c r="I76" s="24">
        <f t="shared" si="94"/>
        <v>2.7975381664135557E-3</v>
      </c>
      <c r="J76" s="25" t="str">
        <f t="shared" si="95"/>
        <v>No</v>
      </c>
      <c r="K76" s="44">
        <v>0</v>
      </c>
      <c r="L76" s="21">
        <f t="shared" si="96"/>
        <v>0</v>
      </c>
      <c r="M76" s="22" t="str">
        <f t="shared" si="97"/>
        <v>No</v>
      </c>
      <c r="N76" s="45">
        <v>0.1021</v>
      </c>
      <c r="O76" s="24">
        <f t="shared" si="98"/>
        <v>0.29080034178296776</v>
      </c>
      <c r="P76" s="25" t="str">
        <f t="shared" si="99"/>
        <v>No</v>
      </c>
      <c r="Q76" s="42">
        <v>3.3700000000000001E-2</v>
      </c>
      <c r="R76" s="21">
        <f t="shared" si="100"/>
        <v>0.1312305295950156</v>
      </c>
      <c r="S76" s="22" t="str">
        <f t="shared" si="101"/>
        <v>No</v>
      </c>
      <c r="T76" s="45">
        <v>0.54049999999999998</v>
      </c>
      <c r="U76" s="24">
        <f t="shared" si="102"/>
        <v>0.27117198474814369</v>
      </c>
      <c r="V76" s="25" t="str">
        <f t="shared" si="103"/>
        <v>Yes</v>
      </c>
      <c r="W76" s="42">
        <v>2.3102</v>
      </c>
      <c r="X76" s="21">
        <f t="shared" si="104"/>
        <v>0.93727801097836605</v>
      </c>
      <c r="Y76" s="22" t="str">
        <f t="shared" si="105"/>
        <v>No</v>
      </c>
      <c r="Z76" s="45">
        <v>5.0500000000000003E-2</v>
      </c>
      <c r="AA76" s="24">
        <f t="shared" si="106"/>
        <v>4.2100875364735307E-2</v>
      </c>
      <c r="AB76" s="25" t="str">
        <f t="shared" si="107"/>
        <v>No</v>
      </c>
      <c r="AC76" s="42">
        <v>8.0000000000000004E-4</v>
      </c>
      <c r="AD76" s="21">
        <f t="shared" si="108"/>
        <v>2.0434227330779057E-3</v>
      </c>
      <c r="AE76" s="22" t="str">
        <f t="shared" si="109"/>
        <v>No</v>
      </c>
      <c r="AF76" s="45">
        <v>3.8999999999999998E-3</v>
      </c>
      <c r="AG76" s="24">
        <f t="shared" si="110"/>
        <v>3.027950310559006E-2</v>
      </c>
      <c r="AH76" s="25" t="str">
        <f t="shared" si="111"/>
        <v>No</v>
      </c>
      <c r="AI76" s="28">
        <f t="shared" si="112"/>
        <v>7.6172500000000003</v>
      </c>
      <c r="AJ76" s="29">
        <f t="shared" si="113"/>
        <v>0.27274879476584024</v>
      </c>
      <c r="AK76" s="28" t="str">
        <f t="shared" si="114"/>
        <v>No</v>
      </c>
      <c r="AL76" s="42">
        <v>2.2812999999999999</v>
      </c>
      <c r="AM76" s="30">
        <f t="shared" si="115"/>
        <v>0.89189656663495631</v>
      </c>
      <c r="AN76" s="31" t="str">
        <f t="shared" si="116"/>
        <v>Yes</v>
      </c>
      <c r="AO76" s="45">
        <v>2.5</v>
      </c>
      <c r="AP76" s="24">
        <f t="shared" si="117"/>
        <v>1</v>
      </c>
      <c r="AQ76" s="25" t="str">
        <f t="shared" si="118"/>
        <v>Yes</v>
      </c>
      <c r="AR76" s="42">
        <v>2.3649</v>
      </c>
      <c r="AS76" s="30">
        <f t="shared" si="119"/>
        <v>0.94626280409731112</v>
      </c>
      <c r="AT76" s="31" t="str">
        <f t="shared" si="120"/>
        <v>No</v>
      </c>
      <c r="AU76" s="45">
        <v>0.66830000000000001</v>
      </c>
      <c r="AV76" s="24">
        <f t="shared" si="121"/>
        <v>0.51543274244004167</v>
      </c>
      <c r="AW76" s="25" t="str">
        <f t="shared" si="122"/>
        <v>No</v>
      </c>
      <c r="AX76" s="42">
        <v>2.18E-2</v>
      </c>
      <c r="AY76" s="30">
        <f t="shared" si="123"/>
        <v>3.6577181208053693E-2</v>
      </c>
      <c r="AZ76" s="31" t="str">
        <f t="shared" si="124"/>
        <v>No</v>
      </c>
      <c r="BA76" s="45">
        <v>0.1648</v>
      </c>
      <c r="BB76" s="24">
        <f t="shared" si="125"/>
        <v>0.25121951219512195</v>
      </c>
      <c r="BC76" s="25" t="str">
        <f t="shared" si="126"/>
        <v>No</v>
      </c>
      <c r="BD76" s="42">
        <v>0.1648</v>
      </c>
      <c r="BE76" s="30">
        <f t="shared" si="127"/>
        <v>0.25121951219512195</v>
      </c>
      <c r="BF76" s="31" t="str">
        <f t="shared" si="128"/>
        <v>No</v>
      </c>
      <c r="BG76" s="45">
        <v>1.4523999999999999</v>
      </c>
      <c r="BH76" s="24">
        <f t="shared" si="129"/>
        <v>0.43266840127204387</v>
      </c>
      <c r="BI76" s="25" t="str">
        <f t="shared" si="130"/>
        <v>No</v>
      </c>
      <c r="BJ76" s="42">
        <v>0.2041</v>
      </c>
      <c r="BK76" s="30">
        <f t="shared" si="131"/>
        <v>8.1640000000000004E-2</v>
      </c>
      <c r="BL76" s="31" t="str">
        <f t="shared" si="132"/>
        <v>No</v>
      </c>
      <c r="BM76" s="45">
        <v>0.11840000000000001</v>
      </c>
      <c r="BN76" s="24">
        <f t="shared" si="133"/>
        <v>0.10133702166897188</v>
      </c>
      <c r="BO76" s="25" t="str">
        <f t="shared" si="134"/>
        <v>No</v>
      </c>
      <c r="BP76" s="32">
        <f t="shared" si="135"/>
        <v>24.852</v>
      </c>
      <c r="BQ76" s="33">
        <f t="shared" si="136"/>
        <v>0.57365390443479136</v>
      </c>
      <c r="BR76" s="32" t="str">
        <f t="shared" si="137"/>
        <v>No</v>
      </c>
      <c r="BS76" s="42">
        <v>1.4E-3</v>
      </c>
      <c r="BT76" s="30">
        <f t="shared" si="138"/>
        <v>2.222575011906652E-3</v>
      </c>
      <c r="BU76" s="31" t="str">
        <f t="shared" si="139"/>
        <v>No</v>
      </c>
      <c r="BV76" s="45">
        <v>2.411</v>
      </c>
      <c r="BW76" s="24">
        <f t="shared" si="140"/>
        <v>0.8929889298892989</v>
      </c>
      <c r="BX76" s="25" t="str">
        <f t="shared" si="141"/>
        <v>No</v>
      </c>
      <c r="BY76" s="42">
        <v>2.5</v>
      </c>
      <c r="BZ76" s="30">
        <f t="shared" si="142"/>
        <v>1</v>
      </c>
      <c r="CA76" s="31" t="str">
        <f t="shared" si="143"/>
        <v>Yes</v>
      </c>
      <c r="CB76" s="45">
        <v>2.6100000000000002E-2</v>
      </c>
      <c r="CC76" s="24">
        <f t="shared" si="144"/>
        <v>5.1662707838479816E-2</v>
      </c>
      <c r="CD76" s="25" t="str">
        <f t="shared" si="145"/>
        <v>No</v>
      </c>
      <c r="CE76" s="42">
        <v>4.7699999999999999E-2</v>
      </c>
      <c r="CF76" s="30">
        <f t="shared" si="146"/>
        <v>2.2164067506942962E-2</v>
      </c>
      <c r="CG76" s="31" t="str">
        <f t="shared" si="147"/>
        <v>No</v>
      </c>
      <c r="CH76" s="45">
        <v>1.9099999999999999E-2</v>
      </c>
      <c r="CI76" s="24">
        <f t="shared" si="148"/>
        <v>1.8970736629667001E-2</v>
      </c>
      <c r="CJ76" s="25" t="str">
        <f t="shared" si="149"/>
        <v>No</v>
      </c>
      <c r="CK76" s="42">
        <v>6.2600000000000003E-2</v>
      </c>
      <c r="CL76" s="30">
        <f t="shared" si="150"/>
        <v>4.4131124427211843E-2</v>
      </c>
      <c r="CM76" s="31" t="str">
        <f t="shared" si="151"/>
        <v>No</v>
      </c>
      <c r="CN76" s="45">
        <v>0</v>
      </c>
      <c r="CO76" s="24">
        <f t="shared" si="152"/>
        <v>0</v>
      </c>
      <c r="CP76" s="25" t="str">
        <f t="shared" si="153"/>
        <v>No</v>
      </c>
      <c r="CQ76" s="42">
        <v>0.21479999999999999</v>
      </c>
      <c r="CR76" s="30">
        <f t="shared" si="154"/>
        <v>0.32653490328006723</v>
      </c>
      <c r="CS76" s="31" t="str">
        <f t="shared" si="155"/>
        <v>No</v>
      </c>
      <c r="CT76" s="45">
        <v>2.6599999999999999E-2</v>
      </c>
      <c r="CU76" s="24">
        <f t="shared" si="156"/>
        <v>4.9552906110283151E-2</v>
      </c>
      <c r="CV76" s="25" t="str">
        <f t="shared" si="157"/>
        <v>No</v>
      </c>
      <c r="CW76" s="34">
        <f t="shared" si="158"/>
        <v>13.273249999999999</v>
      </c>
      <c r="CX76" s="35">
        <f t="shared" si="159"/>
        <v>0.50386363234487996</v>
      </c>
      <c r="CY76" s="34" t="str">
        <f t="shared" si="160"/>
        <v>No</v>
      </c>
      <c r="CZ76" s="42">
        <v>2.5</v>
      </c>
      <c r="DA76" s="30">
        <f t="shared" si="161"/>
        <v>1</v>
      </c>
      <c r="DB76" s="31" t="str">
        <f t="shared" si="162"/>
        <v>Yes</v>
      </c>
      <c r="DC76" s="45">
        <v>2.5</v>
      </c>
      <c r="DD76" s="24">
        <f t="shared" si="163"/>
        <v>1</v>
      </c>
      <c r="DE76" s="25" t="str">
        <f t="shared" si="164"/>
        <v>Yes</v>
      </c>
      <c r="DF76" s="42">
        <v>2.5</v>
      </c>
      <c r="DG76" s="30">
        <f t="shared" si="165"/>
        <v>1</v>
      </c>
      <c r="DH76" s="31" t="str">
        <f t="shared" si="166"/>
        <v>Yes</v>
      </c>
      <c r="DI76" s="45">
        <v>2.5</v>
      </c>
      <c r="DJ76" s="24">
        <f t="shared" si="167"/>
        <v>1</v>
      </c>
      <c r="DK76" s="25" t="str">
        <f t="shared" si="168"/>
        <v>Yes</v>
      </c>
      <c r="DL76" s="42">
        <v>0</v>
      </c>
      <c r="DM76" s="30">
        <f t="shared" si="169"/>
        <v>0</v>
      </c>
      <c r="DN76" s="31" t="str">
        <f t="shared" si="170"/>
        <v>No</v>
      </c>
      <c r="DO76" s="45">
        <v>2.5</v>
      </c>
      <c r="DP76" s="24">
        <f t="shared" si="171"/>
        <v>1</v>
      </c>
      <c r="DQ76" s="25" t="str">
        <f t="shared" si="172"/>
        <v>Yes</v>
      </c>
      <c r="DR76" s="42">
        <v>0.86919999999999997</v>
      </c>
      <c r="DS76" s="30">
        <f t="shared" si="173"/>
        <v>0.53430046717482171</v>
      </c>
      <c r="DT76" s="31" t="str">
        <f t="shared" si="174"/>
        <v>No</v>
      </c>
      <c r="DU76" s="45">
        <v>0.97670000000000001</v>
      </c>
      <c r="DV76" s="24">
        <f t="shared" si="175"/>
        <v>0.71099949042731314</v>
      </c>
      <c r="DW76" s="25" t="str">
        <f t="shared" si="176"/>
        <v>No</v>
      </c>
      <c r="DX76" s="42">
        <v>8.6400000000000005E-2</v>
      </c>
      <c r="DY76" s="30">
        <f t="shared" si="177"/>
        <v>0.21181662172101007</v>
      </c>
      <c r="DZ76" s="31" t="str">
        <f t="shared" si="178"/>
        <v>No</v>
      </c>
      <c r="EA76" s="45">
        <v>1.075</v>
      </c>
      <c r="EB76" s="24">
        <f t="shared" si="179"/>
        <v>0.54271001615508885</v>
      </c>
      <c r="EC76" s="25" t="str">
        <f t="shared" si="180"/>
        <v>No</v>
      </c>
      <c r="ED76" s="37">
        <f t="shared" si="181"/>
        <v>38.768250000000002</v>
      </c>
      <c r="EE76" s="38">
        <f t="shared" si="182"/>
        <v>0.9269772778693558</v>
      </c>
      <c r="EF76" s="37" t="str">
        <f t="shared" si="183"/>
        <v>No</v>
      </c>
    </row>
    <row r="77" spans="1:136" s="7" customFormat="1" ht="12" x14ac:dyDescent="0.2">
      <c r="A77" s="18">
        <v>75</v>
      </c>
      <c r="B77" s="19" t="s">
        <v>51</v>
      </c>
      <c r="C77" s="19" t="s">
        <v>126</v>
      </c>
      <c r="D77" s="18">
        <v>3</v>
      </c>
      <c r="E77" s="42">
        <v>4.7000000000000002E-3</v>
      </c>
      <c r="F77" s="21">
        <f t="shared" si="92"/>
        <v>2.0982142857142859E-2</v>
      </c>
      <c r="G77" s="22" t="str">
        <f t="shared" si="93"/>
        <v>No</v>
      </c>
      <c r="H77" s="43">
        <v>1.49E-2</v>
      </c>
      <c r="I77" s="24">
        <f t="shared" si="94"/>
        <v>1.1909519622731995E-2</v>
      </c>
      <c r="J77" s="25" t="str">
        <f t="shared" si="95"/>
        <v>No</v>
      </c>
      <c r="K77" s="44">
        <v>4.0000000000000001E-3</v>
      </c>
      <c r="L77" s="21">
        <f t="shared" si="96"/>
        <v>3.2226877215597808E-3</v>
      </c>
      <c r="M77" s="22" t="str">
        <f t="shared" si="97"/>
        <v>No</v>
      </c>
      <c r="N77" s="45">
        <v>4.19E-2</v>
      </c>
      <c r="O77" s="24">
        <f t="shared" si="98"/>
        <v>0.11933921959555681</v>
      </c>
      <c r="P77" s="25" t="str">
        <f t="shared" si="99"/>
        <v>No</v>
      </c>
      <c r="Q77" s="42">
        <v>2.3199999999999998E-2</v>
      </c>
      <c r="R77" s="21">
        <f t="shared" si="100"/>
        <v>9.0342679127725867E-2</v>
      </c>
      <c r="S77" s="22" t="str">
        <f t="shared" si="101"/>
        <v>No</v>
      </c>
      <c r="T77" s="45">
        <v>0.54049999999999998</v>
      </c>
      <c r="U77" s="24">
        <f t="shared" si="102"/>
        <v>0.27117198474814369</v>
      </c>
      <c r="V77" s="25" t="str">
        <f t="shared" si="103"/>
        <v>Yes</v>
      </c>
      <c r="W77" s="42">
        <v>2.3130999999999999</v>
      </c>
      <c r="X77" s="21">
        <f t="shared" si="104"/>
        <v>0.93961898611559558</v>
      </c>
      <c r="Y77" s="22" t="str">
        <f t="shared" si="105"/>
        <v>No</v>
      </c>
      <c r="Z77" s="45">
        <v>5.0500000000000003E-2</v>
      </c>
      <c r="AA77" s="24">
        <f t="shared" si="106"/>
        <v>4.2100875364735307E-2</v>
      </c>
      <c r="AB77" s="25" t="str">
        <f t="shared" si="107"/>
        <v>No</v>
      </c>
      <c r="AC77" s="42">
        <v>1E-3</v>
      </c>
      <c r="AD77" s="21">
        <f t="shared" si="108"/>
        <v>2.554278416347382E-3</v>
      </c>
      <c r="AE77" s="22" t="str">
        <f t="shared" si="109"/>
        <v>No</v>
      </c>
      <c r="AF77" s="45">
        <v>0</v>
      </c>
      <c r="AG77" s="24">
        <f t="shared" si="110"/>
        <v>0</v>
      </c>
      <c r="AH77" s="25" t="str">
        <f t="shared" si="111"/>
        <v>No</v>
      </c>
      <c r="AI77" s="28">
        <f t="shared" si="112"/>
        <v>7.4845000000000006</v>
      </c>
      <c r="AJ77" s="29">
        <f t="shared" si="113"/>
        <v>0.2613205922865014</v>
      </c>
      <c r="AK77" s="28" t="str">
        <f t="shared" si="114"/>
        <v>No</v>
      </c>
      <c r="AL77" s="42">
        <v>2.2812999999999999</v>
      </c>
      <c r="AM77" s="30">
        <f t="shared" si="115"/>
        <v>0.89189656663495631</v>
      </c>
      <c r="AN77" s="31" t="str">
        <f t="shared" si="116"/>
        <v>Yes</v>
      </c>
      <c r="AO77" s="45">
        <v>1.875</v>
      </c>
      <c r="AP77" s="24">
        <f t="shared" si="117"/>
        <v>0.75</v>
      </c>
      <c r="AQ77" s="25" t="str">
        <f t="shared" si="118"/>
        <v>Yes</v>
      </c>
      <c r="AR77" s="42">
        <v>2.3831000000000002</v>
      </c>
      <c r="AS77" s="30">
        <f t="shared" si="119"/>
        <v>0.9535451344430218</v>
      </c>
      <c r="AT77" s="31" t="str">
        <f t="shared" si="120"/>
        <v>No</v>
      </c>
      <c r="AU77" s="45">
        <v>0.67800000000000005</v>
      </c>
      <c r="AV77" s="24">
        <f t="shared" si="121"/>
        <v>0.52554744525547437</v>
      </c>
      <c r="AW77" s="25" t="str">
        <f t="shared" si="122"/>
        <v>No</v>
      </c>
      <c r="AX77" s="42">
        <v>5.04E-2</v>
      </c>
      <c r="AY77" s="30">
        <f t="shared" si="123"/>
        <v>8.4563758389261751E-2</v>
      </c>
      <c r="AZ77" s="31" t="str">
        <f t="shared" si="124"/>
        <v>No</v>
      </c>
      <c r="BA77" s="45">
        <v>0.1827</v>
      </c>
      <c r="BB77" s="24">
        <f t="shared" si="125"/>
        <v>0.27850609756097561</v>
      </c>
      <c r="BC77" s="25" t="str">
        <f t="shared" si="126"/>
        <v>No</v>
      </c>
      <c r="BD77" s="42">
        <v>0.1827</v>
      </c>
      <c r="BE77" s="30">
        <f t="shared" si="127"/>
        <v>0.27850609756097561</v>
      </c>
      <c r="BF77" s="31" t="str">
        <f t="shared" si="128"/>
        <v>No</v>
      </c>
      <c r="BG77" s="45">
        <v>1.3467</v>
      </c>
      <c r="BH77" s="24">
        <f t="shared" si="129"/>
        <v>0.3715524718126626</v>
      </c>
      <c r="BI77" s="25" t="str">
        <f t="shared" si="130"/>
        <v>No</v>
      </c>
      <c r="BJ77" s="42">
        <v>0.16639999999999999</v>
      </c>
      <c r="BK77" s="30">
        <f t="shared" si="131"/>
        <v>6.6559999999999994E-2</v>
      </c>
      <c r="BL77" s="31" t="str">
        <f t="shared" si="132"/>
        <v>No</v>
      </c>
      <c r="BM77" s="45">
        <v>0.2104</v>
      </c>
      <c r="BN77" s="24">
        <f t="shared" si="133"/>
        <v>0.18616874135546335</v>
      </c>
      <c r="BO77" s="25" t="str">
        <f t="shared" si="134"/>
        <v>No</v>
      </c>
      <c r="BP77" s="32">
        <f t="shared" si="135"/>
        <v>23.391750000000002</v>
      </c>
      <c r="BQ77" s="33">
        <f t="shared" si="136"/>
        <v>0.45564198403879191</v>
      </c>
      <c r="BR77" s="32" t="str">
        <f t="shared" si="137"/>
        <v>No</v>
      </c>
      <c r="BS77" s="42">
        <v>2.3999999999999998E-3</v>
      </c>
      <c r="BT77" s="30">
        <f t="shared" si="138"/>
        <v>3.810128591839974E-3</v>
      </c>
      <c r="BU77" s="31" t="str">
        <f t="shared" si="139"/>
        <v>No</v>
      </c>
      <c r="BV77" s="45">
        <v>2.4559000000000002</v>
      </c>
      <c r="BW77" s="24">
        <f t="shared" si="140"/>
        <v>0.96502486763998108</v>
      </c>
      <c r="BX77" s="25" t="str">
        <f t="shared" si="141"/>
        <v>Yes</v>
      </c>
      <c r="BY77" s="42">
        <v>2.5</v>
      </c>
      <c r="BZ77" s="30">
        <f t="shared" si="142"/>
        <v>1</v>
      </c>
      <c r="CA77" s="31" t="str">
        <f t="shared" si="143"/>
        <v>Yes</v>
      </c>
      <c r="CB77" s="45">
        <v>5.0299999999999997E-2</v>
      </c>
      <c r="CC77" s="24">
        <f t="shared" si="144"/>
        <v>9.9564528899445767E-2</v>
      </c>
      <c r="CD77" s="25" t="str">
        <f t="shared" si="145"/>
        <v>No</v>
      </c>
      <c r="CE77" s="42">
        <v>7.6499999999999999E-2</v>
      </c>
      <c r="CF77" s="30">
        <f t="shared" si="146"/>
        <v>3.7545396282845547E-2</v>
      </c>
      <c r="CG77" s="31" t="str">
        <f t="shared" si="147"/>
        <v>No</v>
      </c>
      <c r="CH77" s="45">
        <v>4.0399999999999998E-2</v>
      </c>
      <c r="CI77" s="24">
        <f t="shared" si="148"/>
        <v>6.1957618567103932E-2</v>
      </c>
      <c r="CJ77" s="25" t="str">
        <f t="shared" si="149"/>
        <v>No</v>
      </c>
      <c r="CK77" s="42">
        <v>0.56759999999999999</v>
      </c>
      <c r="CL77" s="30">
        <f t="shared" si="150"/>
        <v>0.40014099400775466</v>
      </c>
      <c r="CM77" s="31" t="str">
        <f t="shared" si="151"/>
        <v>Yes</v>
      </c>
      <c r="CN77" s="45">
        <v>0</v>
      </c>
      <c r="CO77" s="24">
        <f t="shared" si="152"/>
        <v>0</v>
      </c>
      <c r="CP77" s="25" t="str">
        <f t="shared" si="153"/>
        <v>No</v>
      </c>
      <c r="CQ77" s="42">
        <v>0.22489999999999999</v>
      </c>
      <c r="CR77" s="30">
        <f t="shared" si="154"/>
        <v>0.34777123633305296</v>
      </c>
      <c r="CS77" s="31" t="str">
        <f t="shared" si="155"/>
        <v>No</v>
      </c>
      <c r="CT77" s="45">
        <v>4.9700000000000001E-2</v>
      </c>
      <c r="CU77" s="24">
        <f t="shared" si="156"/>
        <v>9.2585692995529059E-2</v>
      </c>
      <c r="CV77" s="25" t="str">
        <f t="shared" si="157"/>
        <v>No</v>
      </c>
      <c r="CW77" s="34">
        <f t="shared" si="158"/>
        <v>14.919250000000002</v>
      </c>
      <c r="CX77" s="35">
        <f t="shared" si="159"/>
        <v>0.62028539600021237</v>
      </c>
      <c r="CY77" s="34" t="str">
        <f t="shared" si="160"/>
        <v>No</v>
      </c>
      <c r="CZ77" s="42">
        <v>2.5</v>
      </c>
      <c r="DA77" s="30">
        <f t="shared" si="161"/>
        <v>1</v>
      </c>
      <c r="DB77" s="31" t="str">
        <f t="shared" si="162"/>
        <v>Yes</v>
      </c>
      <c r="DC77" s="45">
        <v>2</v>
      </c>
      <c r="DD77" s="24">
        <f t="shared" si="163"/>
        <v>0.8</v>
      </c>
      <c r="DE77" s="25" t="str">
        <f t="shared" si="164"/>
        <v>Yes</v>
      </c>
      <c r="DF77" s="42">
        <v>2.5</v>
      </c>
      <c r="DG77" s="30">
        <f t="shared" si="165"/>
        <v>1</v>
      </c>
      <c r="DH77" s="31" t="str">
        <f t="shared" si="166"/>
        <v>Yes</v>
      </c>
      <c r="DI77" s="45">
        <v>2.5</v>
      </c>
      <c r="DJ77" s="24">
        <f t="shared" si="167"/>
        <v>1</v>
      </c>
      <c r="DK77" s="25" t="str">
        <f t="shared" si="168"/>
        <v>Yes</v>
      </c>
      <c r="DL77" s="42">
        <v>0</v>
      </c>
      <c r="DM77" s="30">
        <f t="shared" si="169"/>
        <v>0</v>
      </c>
      <c r="DN77" s="31" t="str">
        <f t="shared" si="170"/>
        <v>No</v>
      </c>
      <c r="DO77" s="45">
        <v>2.5</v>
      </c>
      <c r="DP77" s="24">
        <f t="shared" si="171"/>
        <v>1</v>
      </c>
      <c r="DQ77" s="25" t="str">
        <f t="shared" si="172"/>
        <v>Yes</v>
      </c>
      <c r="DR77" s="42">
        <v>0.86280000000000001</v>
      </c>
      <c r="DS77" s="30">
        <f t="shared" si="173"/>
        <v>0.53036636341283505</v>
      </c>
      <c r="DT77" s="31" t="str">
        <f t="shared" si="174"/>
        <v>No</v>
      </c>
      <c r="DU77" s="45">
        <v>0.97689999999999999</v>
      </c>
      <c r="DV77" s="24">
        <f t="shared" si="175"/>
        <v>0.71114508262357146</v>
      </c>
      <c r="DW77" s="25" t="str">
        <f t="shared" si="176"/>
        <v>No</v>
      </c>
      <c r="DX77" s="42">
        <v>7.7600000000000002E-2</v>
      </c>
      <c r="DY77" s="30">
        <f t="shared" si="177"/>
        <v>0.19024270654572201</v>
      </c>
      <c r="DZ77" s="31" t="str">
        <f t="shared" si="178"/>
        <v>No</v>
      </c>
      <c r="EA77" s="45">
        <v>1.0325</v>
      </c>
      <c r="EB77" s="24">
        <f t="shared" si="179"/>
        <v>0.52125403877221321</v>
      </c>
      <c r="EC77" s="25" t="str">
        <f t="shared" si="180"/>
        <v>No</v>
      </c>
      <c r="ED77" s="37">
        <f t="shared" si="181"/>
        <v>37.374499999999998</v>
      </c>
      <c r="EE77" s="38">
        <f t="shared" si="182"/>
        <v>0.8819289569798634</v>
      </c>
      <c r="EF77" s="37" t="str">
        <f t="shared" si="183"/>
        <v>No</v>
      </c>
    </row>
    <row r="78" spans="1:136" s="7" customFormat="1" ht="12" x14ac:dyDescent="0.2">
      <c r="A78" s="18">
        <v>76</v>
      </c>
      <c r="B78" s="19" t="s">
        <v>51</v>
      </c>
      <c r="C78" s="19" t="s">
        <v>127</v>
      </c>
      <c r="D78" s="18">
        <v>3</v>
      </c>
      <c r="E78" s="42">
        <v>1.8E-3</v>
      </c>
      <c r="F78" s="21">
        <f t="shared" si="92"/>
        <v>8.0357142857142849E-3</v>
      </c>
      <c r="G78" s="22" t="str">
        <f t="shared" si="93"/>
        <v>No</v>
      </c>
      <c r="H78" s="43">
        <v>1E-3</v>
      </c>
      <c r="I78" s="24">
        <f t="shared" si="94"/>
        <v>7.9929661897530169E-4</v>
      </c>
      <c r="J78" s="25" t="str">
        <f t="shared" si="95"/>
        <v>No</v>
      </c>
      <c r="K78" s="44">
        <v>7.7700000000000005E-2</v>
      </c>
      <c r="L78" s="21">
        <f t="shared" si="96"/>
        <v>6.2600708991298742E-2</v>
      </c>
      <c r="M78" s="22" t="str">
        <f t="shared" si="97"/>
        <v>No</v>
      </c>
      <c r="N78" s="45">
        <v>7.85E-2</v>
      </c>
      <c r="O78" s="24">
        <f t="shared" si="98"/>
        <v>0.22358302477926514</v>
      </c>
      <c r="P78" s="25" t="str">
        <f t="shared" si="99"/>
        <v>No</v>
      </c>
      <c r="Q78" s="42">
        <v>2.3300000000000001E-2</v>
      </c>
      <c r="R78" s="21">
        <f t="shared" si="100"/>
        <v>9.073208722741434E-2</v>
      </c>
      <c r="S78" s="22" t="str">
        <f t="shared" si="101"/>
        <v>No</v>
      </c>
      <c r="T78" s="45">
        <v>0.54049999999999998</v>
      </c>
      <c r="U78" s="24">
        <f t="shared" si="102"/>
        <v>0.27117198474814369</v>
      </c>
      <c r="V78" s="25" t="str">
        <f t="shared" si="103"/>
        <v>Yes</v>
      </c>
      <c r="W78" s="42">
        <v>2.3677999999999999</v>
      </c>
      <c r="X78" s="21">
        <f t="shared" si="104"/>
        <v>0.98377462060058107</v>
      </c>
      <c r="Y78" s="22" t="str">
        <f t="shared" si="105"/>
        <v>Yes</v>
      </c>
      <c r="Z78" s="45">
        <v>7.5800000000000006E-2</v>
      </c>
      <c r="AA78" s="24">
        <f t="shared" si="106"/>
        <v>6.319299708211755E-2</v>
      </c>
      <c r="AB78" s="25" t="str">
        <f t="shared" si="107"/>
        <v>No</v>
      </c>
      <c r="AC78" s="42">
        <v>1.1000000000000001E-3</v>
      </c>
      <c r="AD78" s="21">
        <f t="shared" si="108"/>
        <v>2.80970625798212E-3</v>
      </c>
      <c r="AE78" s="22" t="str">
        <f t="shared" si="109"/>
        <v>No</v>
      </c>
      <c r="AF78" s="45">
        <v>3.0000000000000001E-3</v>
      </c>
      <c r="AG78" s="24">
        <f t="shared" si="110"/>
        <v>2.3291925465838512E-2</v>
      </c>
      <c r="AH78" s="25" t="str">
        <f t="shared" si="111"/>
        <v>No</v>
      </c>
      <c r="AI78" s="28">
        <f t="shared" si="112"/>
        <v>7.9262499999999996</v>
      </c>
      <c r="AJ78" s="29">
        <f t="shared" si="113"/>
        <v>0.29935003443526165</v>
      </c>
      <c r="AK78" s="28" t="str">
        <f t="shared" si="114"/>
        <v>No</v>
      </c>
      <c r="AL78" s="42">
        <v>2.2812999999999999</v>
      </c>
      <c r="AM78" s="30">
        <f t="shared" si="115"/>
        <v>0.89189656663495631</v>
      </c>
      <c r="AN78" s="31" t="str">
        <f t="shared" si="116"/>
        <v>Yes</v>
      </c>
      <c r="AO78" s="45">
        <v>1.875</v>
      </c>
      <c r="AP78" s="24">
        <f t="shared" si="117"/>
        <v>0.75</v>
      </c>
      <c r="AQ78" s="25" t="str">
        <f t="shared" si="118"/>
        <v>Yes</v>
      </c>
      <c r="AR78" s="42">
        <v>2.4376000000000002</v>
      </c>
      <c r="AS78" s="30">
        <f t="shared" si="119"/>
        <v>0.97535211267605637</v>
      </c>
      <c r="AT78" s="31" t="str">
        <f t="shared" si="120"/>
        <v>Yes</v>
      </c>
      <c r="AU78" s="45">
        <v>0.45240000000000002</v>
      </c>
      <c r="AV78" s="24">
        <f t="shared" si="121"/>
        <v>0.29030239833159543</v>
      </c>
      <c r="AW78" s="25" t="str">
        <f t="shared" si="122"/>
        <v>No</v>
      </c>
      <c r="AX78" s="42">
        <v>0.32040000000000002</v>
      </c>
      <c r="AY78" s="30">
        <f t="shared" si="123"/>
        <v>0.53758389261744977</v>
      </c>
      <c r="AZ78" s="31" t="str">
        <f t="shared" si="124"/>
        <v>Yes</v>
      </c>
      <c r="BA78" s="45">
        <v>0.16270000000000001</v>
      </c>
      <c r="BB78" s="24">
        <f t="shared" si="125"/>
        <v>0.24801829268292683</v>
      </c>
      <c r="BC78" s="25" t="str">
        <f t="shared" si="126"/>
        <v>No</v>
      </c>
      <c r="BD78" s="42">
        <v>0.16270000000000001</v>
      </c>
      <c r="BE78" s="30">
        <f t="shared" si="127"/>
        <v>0.24801829268292683</v>
      </c>
      <c r="BF78" s="31" t="str">
        <f t="shared" si="128"/>
        <v>No</v>
      </c>
      <c r="BG78" s="45">
        <v>0.99880000000000002</v>
      </c>
      <c r="BH78" s="24">
        <f t="shared" si="129"/>
        <v>0.17039606822781153</v>
      </c>
      <c r="BI78" s="25" t="str">
        <f t="shared" si="130"/>
        <v>No</v>
      </c>
      <c r="BJ78" s="42">
        <v>0.19189999999999999</v>
      </c>
      <c r="BK78" s="30">
        <f t="shared" si="131"/>
        <v>7.6759999999999995E-2</v>
      </c>
      <c r="BL78" s="31" t="str">
        <f t="shared" si="132"/>
        <v>No</v>
      </c>
      <c r="BM78" s="45">
        <v>0.14499999999999999</v>
      </c>
      <c r="BN78" s="24">
        <f t="shared" si="133"/>
        <v>0.12586445366528351</v>
      </c>
      <c r="BO78" s="25" t="str">
        <f t="shared" si="134"/>
        <v>No</v>
      </c>
      <c r="BP78" s="32">
        <f t="shared" si="135"/>
        <v>22.569499999999998</v>
      </c>
      <c r="BQ78" s="33">
        <f t="shared" si="136"/>
        <v>0.3891908273562984</v>
      </c>
      <c r="BR78" s="32" t="str">
        <f t="shared" si="137"/>
        <v>No</v>
      </c>
      <c r="BS78" s="42">
        <v>1.8E-3</v>
      </c>
      <c r="BT78" s="30">
        <f t="shared" si="138"/>
        <v>2.857596443879981E-3</v>
      </c>
      <c r="BU78" s="31" t="str">
        <f t="shared" si="139"/>
        <v>No</v>
      </c>
      <c r="BV78" s="45">
        <v>2.4247000000000001</v>
      </c>
      <c r="BW78" s="24">
        <f t="shared" si="140"/>
        <v>0.91496871490454046</v>
      </c>
      <c r="BX78" s="25" t="str">
        <f t="shared" si="141"/>
        <v>No</v>
      </c>
      <c r="BY78" s="42">
        <v>2.5</v>
      </c>
      <c r="BZ78" s="30">
        <f t="shared" si="142"/>
        <v>1</v>
      </c>
      <c r="CA78" s="31" t="str">
        <f t="shared" si="143"/>
        <v>Yes</v>
      </c>
      <c r="CB78" s="45">
        <v>6.2700000000000006E-2</v>
      </c>
      <c r="CC78" s="24">
        <f t="shared" si="144"/>
        <v>0.12410926365795726</v>
      </c>
      <c r="CD78" s="25" t="str">
        <f t="shared" si="145"/>
        <v>No</v>
      </c>
      <c r="CE78" s="42">
        <v>5.2900000000000003E-2</v>
      </c>
      <c r="CF78" s="30">
        <f t="shared" si="146"/>
        <v>2.4941251869258708E-2</v>
      </c>
      <c r="CG78" s="31" t="str">
        <f t="shared" si="147"/>
        <v>No</v>
      </c>
      <c r="CH78" s="45">
        <v>5.4199999999999998E-2</v>
      </c>
      <c r="CI78" s="24">
        <f t="shared" si="148"/>
        <v>8.9808274470232083E-2</v>
      </c>
      <c r="CJ78" s="25" t="str">
        <f t="shared" si="149"/>
        <v>No</v>
      </c>
      <c r="CK78" s="42">
        <v>0.67620000000000002</v>
      </c>
      <c r="CL78" s="30">
        <f t="shared" si="150"/>
        <v>0.4767007402185407</v>
      </c>
      <c r="CM78" s="31" t="str">
        <f t="shared" si="151"/>
        <v>Yes</v>
      </c>
      <c r="CN78" s="45">
        <v>0</v>
      </c>
      <c r="CO78" s="24">
        <f t="shared" si="152"/>
        <v>0</v>
      </c>
      <c r="CP78" s="25" t="str">
        <f t="shared" si="153"/>
        <v>No</v>
      </c>
      <c r="CQ78" s="42">
        <v>0.31059999999999999</v>
      </c>
      <c r="CR78" s="30">
        <f t="shared" si="154"/>
        <v>0.52796467619848608</v>
      </c>
      <c r="CS78" s="31" t="str">
        <f t="shared" si="155"/>
        <v>No</v>
      </c>
      <c r="CT78" s="45">
        <v>7.6300000000000007E-2</v>
      </c>
      <c r="CU78" s="24">
        <f t="shared" si="156"/>
        <v>0.14213859910581222</v>
      </c>
      <c r="CV78" s="25" t="str">
        <f t="shared" si="157"/>
        <v>No</v>
      </c>
      <c r="CW78" s="34">
        <f t="shared" si="158"/>
        <v>15.398500000000002</v>
      </c>
      <c r="CX78" s="35">
        <f t="shared" si="159"/>
        <v>0.65418280197337031</v>
      </c>
      <c r="CY78" s="34" t="str">
        <f t="shared" si="160"/>
        <v>No</v>
      </c>
      <c r="CZ78" s="42">
        <v>0</v>
      </c>
      <c r="DA78" s="30">
        <f t="shared" si="161"/>
        <v>0</v>
      </c>
      <c r="DB78" s="31" t="str">
        <f t="shared" si="162"/>
        <v>No</v>
      </c>
      <c r="DC78" s="45">
        <v>2.5</v>
      </c>
      <c r="DD78" s="24">
        <f t="shared" si="163"/>
        <v>1</v>
      </c>
      <c r="DE78" s="25" t="str">
        <f t="shared" si="164"/>
        <v>Yes</v>
      </c>
      <c r="DF78" s="42">
        <v>2.5</v>
      </c>
      <c r="DG78" s="30">
        <f t="shared" si="165"/>
        <v>1</v>
      </c>
      <c r="DH78" s="31" t="str">
        <f t="shared" si="166"/>
        <v>Yes</v>
      </c>
      <c r="DI78" s="45">
        <v>2.5</v>
      </c>
      <c r="DJ78" s="24">
        <f t="shared" si="167"/>
        <v>1</v>
      </c>
      <c r="DK78" s="25" t="str">
        <f t="shared" si="168"/>
        <v>Yes</v>
      </c>
      <c r="DL78" s="42">
        <v>2E-3</v>
      </c>
      <c r="DM78" s="30">
        <f t="shared" si="169"/>
        <v>2.2471910112359553E-2</v>
      </c>
      <c r="DN78" s="31" t="str">
        <f t="shared" si="170"/>
        <v>No</v>
      </c>
      <c r="DO78" s="45">
        <v>2.5</v>
      </c>
      <c r="DP78" s="24">
        <f t="shared" si="171"/>
        <v>1</v>
      </c>
      <c r="DQ78" s="25" t="str">
        <f t="shared" si="172"/>
        <v>Yes</v>
      </c>
      <c r="DR78" s="42">
        <v>0.87090000000000001</v>
      </c>
      <c r="DS78" s="30">
        <f t="shared" si="173"/>
        <v>0.5353454634865995</v>
      </c>
      <c r="DT78" s="31" t="str">
        <f t="shared" si="174"/>
        <v>No</v>
      </c>
      <c r="DU78" s="45">
        <v>1.0003</v>
      </c>
      <c r="DV78" s="24">
        <f t="shared" si="175"/>
        <v>0.72817936958579021</v>
      </c>
      <c r="DW78" s="25" t="str">
        <f t="shared" si="176"/>
        <v>No</v>
      </c>
      <c r="DX78" s="42">
        <v>8.1900000000000001E-2</v>
      </c>
      <c r="DY78" s="30">
        <f t="shared" si="177"/>
        <v>0.20078450600637412</v>
      </c>
      <c r="DZ78" s="31" t="str">
        <f t="shared" si="178"/>
        <v>No</v>
      </c>
      <c r="EA78" s="45">
        <v>1.5630999999999999</v>
      </c>
      <c r="EB78" s="24">
        <f t="shared" si="179"/>
        <v>0.78912560581583202</v>
      </c>
      <c r="EC78" s="25" t="str">
        <f t="shared" si="180"/>
        <v>No</v>
      </c>
      <c r="ED78" s="37">
        <f t="shared" si="181"/>
        <v>33.795500000000004</v>
      </c>
      <c r="EE78" s="38">
        <f t="shared" si="182"/>
        <v>0.76624971718542945</v>
      </c>
      <c r="EF78" s="37" t="str">
        <f t="shared" si="183"/>
        <v>No</v>
      </c>
    </row>
    <row r="79" spans="1:136" s="7" customFormat="1" ht="12" x14ac:dyDescent="0.2">
      <c r="A79" s="18">
        <v>77</v>
      </c>
      <c r="B79" s="19" t="s">
        <v>55</v>
      </c>
      <c r="C79" s="19" t="s">
        <v>128</v>
      </c>
      <c r="D79" s="18">
        <v>3</v>
      </c>
      <c r="E79" s="42">
        <v>2.0000000000000001E-4</v>
      </c>
      <c r="F79" s="21">
        <f t="shared" si="92"/>
        <v>8.9285714285714283E-4</v>
      </c>
      <c r="G79" s="22" t="str">
        <f t="shared" si="93"/>
        <v>No</v>
      </c>
      <c r="H79" s="43">
        <v>0</v>
      </c>
      <c r="I79" s="24">
        <f t="shared" si="94"/>
        <v>0</v>
      </c>
      <c r="J79" s="25" t="str">
        <f t="shared" si="95"/>
        <v>No</v>
      </c>
      <c r="K79" s="44">
        <v>3.2300000000000002E-2</v>
      </c>
      <c r="L79" s="21">
        <f t="shared" si="96"/>
        <v>2.602320335159523E-2</v>
      </c>
      <c r="M79" s="22" t="str">
        <f t="shared" si="97"/>
        <v>No</v>
      </c>
      <c r="N79" s="45">
        <v>0.02</v>
      </c>
      <c r="O79" s="24">
        <f t="shared" si="98"/>
        <v>5.6963827969239531E-2</v>
      </c>
      <c r="P79" s="25" t="str">
        <f t="shared" si="99"/>
        <v>No</v>
      </c>
      <c r="Q79" s="42">
        <v>6.7000000000000002E-3</v>
      </c>
      <c r="R79" s="21">
        <f t="shared" si="100"/>
        <v>2.6090342679127729E-2</v>
      </c>
      <c r="S79" s="22" t="str">
        <f t="shared" si="101"/>
        <v>No</v>
      </c>
      <c r="T79" s="45">
        <v>1.9932000000000001</v>
      </c>
      <c r="U79" s="24">
        <f t="shared" si="102"/>
        <v>1</v>
      </c>
      <c r="V79" s="25" t="str">
        <f t="shared" si="103"/>
        <v>Yes</v>
      </c>
      <c r="W79" s="42">
        <v>2.2740999999999998</v>
      </c>
      <c r="X79" s="21">
        <f t="shared" si="104"/>
        <v>0.90813690668388736</v>
      </c>
      <c r="Y79" s="22" t="str">
        <f t="shared" si="105"/>
        <v>No</v>
      </c>
      <c r="Z79" s="45">
        <v>1.26E-2</v>
      </c>
      <c r="AA79" s="24">
        <f t="shared" si="106"/>
        <v>1.0504376823676533E-2</v>
      </c>
      <c r="AB79" s="25" t="str">
        <f t="shared" si="107"/>
        <v>No</v>
      </c>
      <c r="AC79" s="42">
        <v>2.0000000000000001E-4</v>
      </c>
      <c r="AD79" s="21">
        <f t="shared" si="108"/>
        <v>5.1085568326947643E-4</v>
      </c>
      <c r="AE79" s="22" t="str">
        <f t="shared" si="109"/>
        <v>No</v>
      </c>
      <c r="AF79" s="45">
        <v>2E-3</v>
      </c>
      <c r="AG79" s="24">
        <f t="shared" si="110"/>
        <v>1.5527950310559006E-2</v>
      </c>
      <c r="AH79" s="25" t="str">
        <f t="shared" si="111"/>
        <v>No</v>
      </c>
      <c r="AI79" s="28">
        <f t="shared" si="112"/>
        <v>10.853250000000001</v>
      </c>
      <c r="AJ79" s="29">
        <f t="shared" si="113"/>
        <v>0.55133006198347112</v>
      </c>
      <c r="AK79" s="28" t="str">
        <f t="shared" si="114"/>
        <v>No</v>
      </c>
      <c r="AL79" s="42">
        <v>2.25</v>
      </c>
      <c r="AM79" s="30">
        <f t="shared" si="115"/>
        <v>0.86482746692034951</v>
      </c>
      <c r="AN79" s="31" t="str">
        <f t="shared" si="116"/>
        <v>Yes</v>
      </c>
      <c r="AO79" s="45">
        <v>1.875</v>
      </c>
      <c r="AP79" s="24">
        <f t="shared" si="117"/>
        <v>0.75</v>
      </c>
      <c r="AQ79" s="25" t="str">
        <f t="shared" si="118"/>
        <v>Yes</v>
      </c>
      <c r="AR79" s="42">
        <v>2.3996</v>
      </c>
      <c r="AS79" s="30">
        <f t="shared" si="119"/>
        <v>0.96014724711907806</v>
      </c>
      <c r="AT79" s="31" t="str">
        <f t="shared" si="120"/>
        <v>No</v>
      </c>
      <c r="AU79" s="45">
        <v>0.2676</v>
      </c>
      <c r="AV79" s="24">
        <f t="shared" si="121"/>
        <v>9.7601668404588116E-2</v>
      </c>
      <c r="AW79" s="25" t="str">
        <f t="shared" si="122"/>
        <v>No</v>
      </c>
      <c r="AX79" s="42">
        <v>4.4299999999999999E-2</v>
      </c>
      <c r="AY79" s="30">
        <f t="shared" si="123"/>
        <v>7.432885906040268E-2</v>
      </c>
      <c r="AZ79" s="31" t="str">
        <f t="shared" si="124"/>
        <v>No</v>
      </c>
      <c r="BA79" s="45">
        <v>0.12570000000000001</v>
      </c>
      <c r="BB79" s="24">
        <f t="shared" si="125"/>
        <v>0.19161585365853659</v>
      </c>
      <c r="BC79" s="25" t="str">
        <f t="shared" si="126"/>
        <v>No</v>
      </c>
      <c r="BD79" s="42">
        <v>0.12570000000000001</v>
      </c>
      <c r="BE79" s="30">
        <f t="shared" si="127"/>
        <v>0.19161585365853659</v>
      </c>
      <c r="BF79" s="31" t="str">
        <f t="shared" si="128"/>
        <v>No</v>
      </c>
      <c r="BG79" s="45">
        <v>1.3467</v>
      </c>
      <c r="BH79" s="24">
        <f t="shared" si="129"/>
        <v>0.3715524718126626</v>
      </c>
      <c r="BI79" s="25" t="str">
        <f t="shared" si="130"/>
        <v>No</v>
      </c>
      <c r="BJ79" s="42">
        <v>0.43830000000000002</v>
      </c>
      <c r="BK79" s="30">
        <f t="shared" si="131"/>
        <v>0.17532</v>
      </c>
      <c r="BL79" s="31" t="str">
        <f t="shared" si="132"/>
        <v>No</v>
      </c>
      <c r="BM79" s="45">
        <v>0.1009</v>
      </c>
      <c r="BN79" s="24">
        <f t="shared" si="133"/>
        <v>8.5200553250345784E-2</v>
      </c>
      <c r="BO79" s="25" t="str">
        <f t="shared" si="134"/>
        <v>No</v>
      </c>
      <c r="BP79" s="32">
        <f t="shared" si="135"/>
        <v>22.4345</v>
      </c>
      <c r="BQ79" s="33">
        <f t="shared" si="136"/>
        <v>0.37828063440751586</v>
      </c>
      <c r="BR79" s="32" t="str">
        <f t="shared" si="137"/>
        <v>No</v>
      </c>
      <c r="BS79" s="42">
        <v>6.9999999999999999E-4</v>
      </c>
      <c r="BT79" s="30">
        <f t="shared" si="138"/>
        <v>1.111287505953326E-3</v>
      </c>
      <c r="BU79" s="31" t="str">
        <f t="shared" si="139"/>
        <v>No</v>
      </c>
      <c r="BV79" s="45">
        <v>2.3559999999999999</v>
      </c>
      <c r="BW79" s="24">
        <f t="shared" si="140"/>
        <v>0.80474891705438767</v>
      </c>
      <c r="BX79" s="25" t="str">
        <f t="shared" si="141"/>
        <v>No</v>
      </c>
      <c r="BY79" s="42">
        <v>2.5</v>
      </c>
      <c r="BZ79" s="30">
        <f t="shared" si="142"/>
        <v>1</v>
      </c>
      <c r="CA79" s="31" t="str">
        <f t="shared" si="143"/>
        <v>Yes</v>
      </c>
      <c r="CB79" s="45">
        <v>1.15E-2</v>
      </c>
      <c r="CC79" s="24">
        <f t="shared" si="144"/>
        <v>2.2763262074425972E-2</v>
      </c>
      <c r="CD79" s="25" t="str">
        <f t="shared" si="145"/>
        <v>No</v>
      </c>
      <c r="CE79" s="42">
        <v>1.5800000000000002E-2</v>
      </c>
      <c r="CF79" s="30">
        <f t="shared" si="146"/>
        <v>5.1271095919675283E-3</v>
      </c>
      <c r="CG79" s="31" t="str">
        <f t="shared" si="147"/>
        <v>No</v>
      </c>
      <c r="CH79" s="45">
        <v>4.9200000000000001E-2</v>
      </c>
      <c r="CI79" s="24">
        <f t="shared" si="148"/>
        <v>7.9717457114026238E-2</v>
      </c>
      <c r="CJ79" s="25" t="str">
        <f t="shared" si="149"/>
        <v>No</v>
      </c>
      <c r="CK79" s="42">
        <v>0.60160000000000002</v>
      </c>
      <c r="CL79" s="30">
        <f t="shared" si="150"/>
        <v>0.4241099753260486</v>
      </c>
      <c r="CM79" s="31" t="str">
        <f t="shared" si="151"/>
        <v>Yes</v>
      </c>
      <c r="CN79" s="45">
        <v>0</v>
      </c>
      <c r="CO79" s="24">
        <f t="shared" si="152"/>
        <v>0</v>
      </c>
      <c r="CP79" s="25" t="str">
        <f t="shared" si="153"/>
        <v>No</v>
      </c>
      <c r="CQ79" s="42">
        <v>0.11899999999999999</v>
      </c>
      <c r="CR79" s="30">
        <f t="shared" si="154"/>
        <v>0.12510513036164844</v>
      </c>
      <c r="CS79" s="31" t="str">
        <f t="shared" si="155"/>
        <v>No</v>
      </c>
      <c r="CT79" s="45">
        <v>0</v>
      </c>
      <c r="CU79" s="24">
        <f t="shared" si="156"/>
        <v>0</v>
      </c>
      <c r="CV79" s="25" t="str">
        <f t="shared" si="157"/>
        <v>No</v>
      </c>
      <c r="CW79" s="34">
        <f t="shared" si="158"/>
        <v>14.134499999999999</v>
      </c>
      <c r="CX79" s="35">
        <f t="shared" si="159"/>
        <v>0.56477994094035677</v>
      </c>
      <c r="CY79" s="34" t="str">
        <f t="shared" si="160"/>
        <v>No</v>
      </c>
      <c r="CZ79" s="42">
        <v>2.5</v>
      </c>
      <c r="DA79" s="30">
        <f t="shared" si="161"/>
        <v>1</v>
      </c>
      <c r="DB79" s="31" t="str">
        <f t="shared" si="162"/>
        <v>Yes</v>
      </c>
      <c r="DC79" s="45">
        <v>2.5</v>
      </c>
      <c r="DD79" s="24">
        <f t="shared" si="163"/>
        <v>1</v>
      </c>
      <c r="DE79" s="25" t="str">
        <f t="shared" si="164"/>
        <v>Yes</v>
      </c>
      <c r="DF79" s="42">
        <v>2.5</v>
      </c>
      <c r="DG79" s="30">
        <f t="shared" si="165"/>
        <v>1</v>
      </c>
      <c r="DH79" s="31" t="str">
        <f t="shared" si="166"/>
        <v>Yes</v>
      </c>
      <c r="DI79" s="45">
        <v>2.5</v>
      </c>
      <c r="DJ79" s="24">
        <f t="shared" si="167"/>
        <v>1</v>
      </c>
      <c r="DK79" s="25" t="str">
        <f t="shared" si="168"/>
        <v>Yes</v>
      </c>
      <c r="DL79" s="42">
        <v>2.0999999999999999E-3</v>
      </c>
      <c r="DM79" s="30">
        <f t="shared" si="169"/>
        <v>2.3595505617977526E-2</v>
      </c>
      <c r="DN79" s="31" t="str">
        <f t="shared" si="170"/>
        <v>No</v>
      </c>
      <c r="DO79" s="45">
        <v>2.5</v>
      </c>
      <c r="DP79" s="24">
        <f t="shared" si="171"/>
        <v>1</v>
      </c>
      <c r="DQ79" s="25" t="str">
        <f t="shared" si="172"/>
        <v>Yes</v>
      </c>
      <c r="DR79" s="42">
        <v>0.8639</v>
      </c>
      <c r="DS79" s="30">
        <f t="shared" si="173"/>
        <v>0.53104253749692643</v>
      </c>
      <c r="DT79" s="31" t="str">
        <f t="shared" si="174"/>
        <v>No</v>
      </c>
      <c r="DU79" s="45">
        <v>0.97589999999999999</v>
      </c>
      <c r="DV79" s="24">
        <f t="shared" si="175"/>
        <v>0.71041712164227999</v>
      </c>
      <c r="DW79" s="25" t="str">
        <f t="shared" si="176"/>
        <v>No</v>
      </c>
      <c r="DX79" s="42">
        <v>2.86E-2</v>
      </c>
      <c r="DY79" s="30">
        <f t="shared" si="177"/>
        <v>7.0115224319686198E-2</v>
      </c>
      <c r="DZ79" s="31" t="str">
        <f t="shared" si="178"/>
        <v>No</v>
      </c>
      <c r="EA79" s="45">
        <v>1</v>
      </c>
      <c r="EB79" s="24">
        <f t="shared" si="179"/>
        <v>0.50484652665589669</v>
      </c>
      <c r="EC79" s="25" t="str">
        <f t="shared" si="180"/>
        <v>No</v>
      </c>
      <c r="ED79" s="37">
        <f t="shared" si="181"/>
        <v>38.426249999999996</v>
      </c>
      <c r="EE79" s="38">
        <f t="shared" si="182"/>
        <v>0.91592326836678606</v>
      </c>
      <c r="EF79" s="37" t="str">
        <f t="shared" si="183"/>
        <v>No</v>
      </c>
    </row>
    <row r="80" spans="1:136" s="7" customFormat="1" ht="12" x14ac:dyDescent="0.2">
      <c r="A80" s="18">
        <v>78</v>
      </c>
      <c r="B80" s="19" t="s">
        <v>51</v>
      </c>
      <c r="C80" s="19" t="s">
        <v>129</v>
      </c>
      <c r="D80" s="18">
        <v>3</v>
      </c>
      <c r="E80" s="42">
        <v>5.4999999999999997E-3</v>
      </c>
      <c r="F80" s="21">
        <f t="shared" si="92"/>
        <v>2.4553571428571428E-2</v>
      </c>
      <c r="G80" s="22" t="str">
        <f t="shared" si="93"/>
        <v>No</v>
      </c>
      <c r="H80" s="43">
        <v>4.3E-3</v>
      </c>
      <c r="I80" s="24">
        <f t="shared" si="94"/>
        <v>3.4369754615937971E-3</v>
      </c>
      <c r="J80" s="25" t="str">
        <f t="shared" si="95"/>
        <v>No</v>
      </c>
      <c r="K80" s="44">
        <v>0</v>
      </c>
      <c r="L80" s="21">
        <f t="shared" si="96"/>
        <v>0</v>
      </c>
      <c r="M80" s="22" t="str">
        <f t="shared" si="97"/>
        <v>No</v>
      </c>
      <c r="N80" s="45">
        <v>4.4400000000000002E-2</v>
      </c>
      <c r="O80" s="24">
        <f t="shared" si="98"/>
        <v>0.12645969809171176</v>
      </c>
      <c r="P80" s="25" t="str">
        <f t="shared" si="99"/>
        <v>No</v>
      </c>
      <c r="Q80" s="42">
        <v>1.7600000000000001E-2</v>
      </c>
      <c r="R80" s="21">
        <f t="shared" si="100"/>
        <v>6.8535825545171347E-2</v>
      </c>
      <c r="S80" s="22" t="str">
        <f t="shared" si="101"/>
        <v>No</v>
      </c>
      <c r="T80" s="45">
        <v>0.54049999999999998</v>
      </c>
      <c r="U80" s="24">
        <f t="shared" si="102"/>
        <v>0.27117198474814369</v>
      </c>
      <c r="V80" s="25" t="str">
        <f t="shared" si="103"/>
        <v>Yes</v>
      </c>
      <c r="W80" s="42">
        <v>2.2951999999999999</v>
      </c>
      <c r="X80" s="21">
        <f t="shared" si="104"/>
        <v>0.92516951888924748</v>
      </c>
      <c r="Y80" s="22" t="str">
        <f t="shared" si="105"/>
        <v>No</v>
      </c>
      <c r="Z80" s="45">
        <v>3.7900000000000003E-2</v>
      </c>
      <c r="AA80" s="24">
        <f t="shared" si="106"/>
        <v>3.1596498541058775E-2</v>
      </c>
      <c r="AB80" s="25" t="str">
        <f t="shared" si="107"/>
        <v>No</v>
      </c>
      <c r="AC80" s="42">
        <v>3.8999999999999998E-3</v>
      </c>
      <c r="AD80" s="21">
        <f t="shared" si="108"/>
        <v>9.961685823754788E-3</v>
      </c>
      <c r="AE80" s="22" t="str">
        <f t="shared" si="109"/>
        <v>No</v>
      </c>
      <c r="AF80" s="45">
        <v>5.5100000000000003E-2</v>
      </c>
      <c r="AG80" s="24">
        <f t="shared" si="110"/>
        <v>0.42779503105590067</v>
      </c>
      <c r="AH80" s="25" t="str">
        <f t="shared" si="111"/>
        <v>Yes</v>
      </c>
      <c r="AI80" s="28">
        <f t="shared" si="112"/>
        <v>7.5109999999999992</v>
      </c>
      <c r="AJ80" s="29">
        <f t="shared" si="113"/>
        <v>0.26360192837465557</v>
      </c>
      <c r="AK80" s="28" t="str">
        <f t="shared" si="114"/>
        <v>No</v>
      </c>
      <c r="AL80" s="42">
        <v>2.2812999999999999</v>
      </c>
      <c r="AM80" s="30">
        <f t="shared" si="115"/>
        <v>0.89189656663495631</v>
      </c>
      <c r="AN80" s="31" t="str">
        <f t="shared" si="116"/>
        <v>Yes</v>
      </c>
      <c r="AO80" s="45">
        <v>0.625</v>
      </c>
      <c r="AP80" s="24">
        <f t="shared" si="117"/>
        <v>0.25</v>
      </c>
      <c r="AQ80" s="25" t="str">
        <f t="shared" si="118"/>
        <v>Yes</v>
      </c>
      <c r="AR80" s="42">
        <v>2.0246</v>
      </c>
      <c r="AS80" s="30">
        <f t="shared" si="119"/>
        <v>0.81009923175416132</v>
      </c>
      <c r="AT80" s="31" t="str">
        <f t="shared" si="120"/>
        <v>No</v>
      </c>
      <c r="AU80" s="45">
        <v>0.51259999999999994</v>
      </c>
      <c r="AV80" s="24">
        <f t="shared" si="121"/>
        <v>0.35307612095933255</v>
      </c>
      <c r="AW80" s="25" t="str">
        <f t="shared" si="122"/>
        <v>No</v>
      </c>
      <c r="AX80" s="42">
        <v>0.18629999999999999</v>
      </c>
      <c r="AY80" s="30">
        <f t="shared" si="123"/>
        <v>0.31258389261744968</v>
      </c>
      <c r="AZ80" s="31" t="str">
        <f t="shared" si="124"/>
        <v>No</v>
      </c>
      <c r="BA80" s="45">
        <v>0.19089999999999999</v>
      </c>
      <c r="BB80" s="24">
        <f t="shared" si="125"/>
        <v>0.29100609756097556</v>
      </c>
      <c r="BC80" s="25" t="str">
        <f t="shared" si="126"/>
        <v>No</v>
      </c>
      <c r="BD80" s="42">
        <v>0.19089999999999999</v>
      </c>
      <c r="BE80" s="30">
        <f t="shared" si="127"/>
        <v>0.29100609756097556</v>
      </c>
      <c r="BF80" s="31" t="str">
        <f t="shared" si="128"/>
        <v>No</v>
      </c>
      <c r="BG80" s="45">
        <v>1.4637</v>
      </c>
      <c r="BH80" s="24">
        <f t="shared" si="129"/>
        <v>0.43920208152645268</v>
      </c>
      <c r="BI80" s="25" t="str">
        <f t="shared" si="130"/>
        <v>No</v>
      </c>
      <c r="BJ80" s="42">
        <v>0.20730000000000001</v>
      </c>
      <c r="BK80" s="30">
        <f t="shared" si="131"/>
        <v>8.2920000000000008E-2</v>
      </c>
      <c r="BL80" s="31" t="str">
        <f t="shared" si="132"/>
        <v>No</v>
      </c>
      <c r="BM80" s="45">
        <v>0.14899999999999999</v>
      </c>
      <c r="BN80" s="24">
        <f t="shared" si="133"/>
        <v>0.12955278930382663</v>
      </c>
      <c r="BO80" s="25" t="str">
        <f t="shared" si="134"/>
        <v>No</v>
      </c>
      <c r="BP80" s="32">
        <f t="shared" si="135"/>
        <v>19.578999999999994</v>
      </c>
      <c r="BQ80" s="33">
        <f t="shared" si="136"/>
        <v>0.14750984947974488</v>
      </c>
      <c r="BR80" s="32" t="str">
        <f t="shared" si="137"/>
        <v>No</v>
      </c>
      <c r="BS80" s="42">
        <v>5.4000000000000003E-3</v>
      </c>
      <c r="BT80" s="30">
        <f t="shared" si="138"/>
        <v>8.5727893316399437E-3</v>
      </c>
      <c r="BU80" s="31" t="str">
        <f t="shared" si="139"/>
        <v>No</v>
      </c>
      <c r="BV80" s="45">
        <v>2.4777</v>
      </c>
      <c r="BW80" s="24">
        <f t="shared" si="140"/>
        <v>1</v>
      </c>
      <c r="BX80" s="25" t="str">
        <f t="shared" si="141"/>
        <v>Yes</v>
      </c>
      <c r="BY80" s="42">
        <v>2.5</v>
      </c>
      <c r="BZ80" s="30">
        <f t="shared" si="142"/>
        <v>1</v>
      </c>
      <c r="CA80" s="31" t="str">
        <f t="shared" si="143"/>
        <v>Yes</v>
      </c>
      <c r="CB80" s="45">
        <v>4.6699999999999998E-2</v>
      </c>
      <c r="CC80" s="24">
        <f t="shared" si="144"/>
        <v>9.2438638163103715E-2</v>
      </c>
      <c r="CD80" s="25" t="str">
        <f t="shared" si="145"/>
        <v>No</v>
      </c>
      <c r="CE80" s="42">
        <v>4.7800000000000002E-2</v>
      </c>
      <c r="CF80" s="30">
        <f t="shared" si="146"/>
        <v>2.2217474898525959E-2</v>
      </c>
      <c r="CG80" s="31" t="str">
        <f t="shared" si="147"/>
        <v>No</v>
      </c>
      <c r="CH80" s="45">
        <v>6.7699999999999996E-2</v>
      </c>
      <c r="CI80" s="24">
        <f t="shared" si="148"/>
        <v>0.11705348133198788</v>
      </c>
      <c r="CJ80" s="25" t="str">
        <f t="shared" si="149"/>
        <v>No</v>
      </c>
      <c r="CK80" s="42">
        <v>0.161</v>
      </c>
      <c r="CL80" s="30">
        <f t="shared" si="150"/>
        <v>0.11350017624250969</v>
      </c>
      <c r="CM80" s="31" t="str">
        <f t="shared" si="151"/>
        <v>No</v>
      </c>
      <c r="CN80" s="45">
        <v>0</v>
      </c>
      <c r="CO80" s="24">
        <f t="shared" si="152"/>
        <v>0</v>
      </c>
      <c r="CP80" s="25" t="str">
        <f t="shared" si="153"/>
        <v>No</v>
      </c>
      <c r="CQ80" s="42">
        <v>0.42930000000000001</v>
      </c>
      <c r="CR80" s="30">
        <f t="shared" si="154"/>
        <v>0.77754415475189231</v>
      </c>
      <c r="CS80" s="31" t="str">
        <f t="shared" si="155"/>
        <v>Yes</v>
      </c>
      <c r="CT80" s="45">
        <v>5.3199999999999997E-2</v>
      </c>
      <c r="CU80" s="24">
        <f t="shared" si="156"/>
        <v>9.9105812220566303E-2</v>
      </c>
      <c r="CV80" s="25" t="str">
        <f t="shared" si="157"/>
        <v>No</v>
      </c>
      <c r="CW80" s="34">
        <f t="shared" si="158"/>
        <v>14.472000000000001</v>
      </c>
      <c r="CX80" s="35">
        <f t="shared" si="159"/>
        <v>0.58865135359751042</v>
      </c>
      <c r="CY80" s="34" t="str">
        <f t="shared" si="160"/>
        <v>No</v>
      </c>
      <c r="CZ80" s="42">
        <v>2.5</v>
      </c>
      <c r="DA80" s="30">
        <f t="shared" si="161"/>
        <v>1</v>
      </c>
      <c r="DB80" s="31" t="str">
        <f t="shared" si="162"/>
        <v>Yes</v>
      </c>
      <c r="DC80" s="45">
        <v>2.5</v>
      </c>
      <c r="DD80" s="24">
        <f t="shared" si="163"/>
        <v>1</v>
      </c>
      <c r="DE80" s="25" t="str">
        <f t="shared" si="164"/>
        <v>Yes</v>
      </c>
      <c r="DF80" s="42">
        <v>2.5</v>
      </c>
      <c r="DG80" s="30">
        <f t="shared" si="165"/>
        <v>1</v>
      </c>
      <c r="DH80" s="31" t="str">
        <f t="shared" si="166"/>
        <v>Yes</v>
      </c>
      <c r="DI80" s="45">
        <v>2.5</v>
      </c>
      <c r="DJ80" s="24">
        <f t="shared" si="167"/>
        <v>1</v>
      </c>
      <c r="DK80" s="25" t="str">
        <f t="shared" si="168"/>
        <v>Yes</v>
      </c>
      <c r="DL80" s="42">
        <v>2.0999999999999999E-3</v>
      </c>
      <c r="DM80" s="30">
        <f t="shared" si="169"/>
        <v>2.3595505617977526E-2</v>
      </c>
      <c r="DN80" s="31" t="str">
        <f t="shared" si="170"/>
        <v>No</v>
      </c>
      <c r="DO80" s="45">
        <v>2.5</v>
      </c>
      <c r="DP80" s="24">
        <f t="shared" si="171"/>
        <v>1</v>
      </c>
      <c r="DQ80" s="25" t="str">
        <f t="shared" si="172"/>
        <v>Yes</v>
      </c>
      <c r="DR80" s="42">
        <v>0.9224</v>
      </c>
      <c r="DS80" s="30">
        <f t="shared" si="173"/>
        <v>0.5670027046963364</v>
      </c>
      <c r="DT80" s="31" t="str">
        <f t="shared" si="174"/>
        <v>No</v>
      </c>
      <c r="DU80" s="45">
        <v>1.0145999999999999</v>
      </c>
      <c r="DV80" s="24">
        <f t="shared" si="175"/>
        <v>0.7385892116182573</v>
      </c>
      <c r="DW80" s="25" t="str">
        <f t="shared" si="176"/>
        <v>No</v>
      </c>
      <c r="DX80" s="42">
        <v>7.9200000000000007E-2</v>
      </c>
      <c r="DY80" s="30">
        <f t="shared" si="177"/>
        <v>0.19416523657759258</v>
      </c>
      <c r="DZ80" s="31" t="str">
        <f t="shared" si="178"/>
        <v>No</v>
      </c>
      <c r="EA80" s="45">
        <v>1.579</v>
      </c>
      <c r="EB80" s="24">
        <f t="shared" si="179"/>
        <v>0.7971526655896608</v>
      </c>
      <c r="EC80" s="25" t="str">
        <f t="shared" si="180"/>
        <v>No</v>
      </c>
      <c r="ED80" s="37">
        <f t="shared" si="181"/>
        <v>40.243249999999996</v>
      </c>
      <c r="EE80" s="38">
        <f t="shared" si="182"/>
        <v>0.9746517340573384</v>
      </c>
      <c r="EF80" s="37" t="str">
        <f t="shared" si="183"/>
        <v>No</v>
      </c>
    </row>
    <row r="81" spans="1:136" s="7" customFormat="1" ht="12" x14ac:dyDescent="0.2">
      <c r="A81" s="18">
        <v>79</v>
      </c>
      <c r="B81" s="19" t="s">
        <v>55</v>
      </c>
      <c r="C81" s="19" t="s">
        <v>130</v>
      </c>
      <c r="D81" s="18">
        <v>3</v>
      </c>
      <c r="E81" s="42">
        <v>4.0000000000000002E-4</v>
      </c>
      <c r="F81" s="21">
        <f t="shared" si="92"/>
        <v>1.7857142857142857E-3</v>
      </c>
      <c r="G81" s="22" t="str">
        <f t="shared" si="93"/>
        <v>No</v>
      </c>
      <c r="H81" s="43">
        <v>4.1999999999999997E-3</v>
      </c>
      <c r="I81" s="24">
        <f t="shared" si="94"/>
        <v>3.357045799696267E-3</v>
      </c>
      <c r="J81" s="25" t="str">
        <f t="shared" si="95"/>
        <v>No</v>
      </c>
      <c r="K81" s="44">
        <v>3.6200000000000003E-2</v>
      </c>
      <c r="L81" s="21">
        <f t="shared" si="96"/>
        <v>2.9165323880116018E-2</v>
      </c>
      <c r="M81" s="22" t="str">
        <f t="shared" si="97"/>
        <v>No</v>
      </c>
      <c r="N81" s="45">
        <v>3.0099999999999998E-2</v>
      </c>
      <c r="O81" s="24">
        <f t="shared" si="98"/>
        <v>8.5730561093705485E-2</v>
      </c>
      <c r="P81" s="25" t="str">
        <f t="shared" si="99"/>
        <v>No</v>
      </c>
      <c r="Q81" s="42">
        <v>8.6999999999999994E-3</v>
      </c>
      <c r="R81" s="21">
        <f t="shared" si="100"/>
        <v>3.38785046728972E-2</v>
      </c>
      <c r="S81" s="22" t="str">
        <f t="shared" si="101"/>
        <v>No</v>
      </c>
      <c r="T81" s="45">
        <v>1.9932000000000001</v>
      </c>
      <c r="U81" s="24">
        <f t="shared" si="102"/>
        <v>1</v>
      </c>
      <c r="V81" s="25" t="str">
        <f t="shared" si="103"/>
        <v>Yes</v>
      </c>
      <c r="W81" s="42">
        <v>1.9214</v>
      </c>
      <c r="X81" s="21">
        <f t="shared" si="104"/>
        <v>0.62342589602841447</v>
      </c>
      <c r="Y81" s="22" t="str">
        <f t="shared" si="105"/>
        <v>No</v>
      </c>
      <c r="Z81" s="45">
        <v>2.53E-2</v>
      </c>
      <c r="AA81" s="24">
        <f t="shared" si="106"/>
        <v>2.1092121717382242E-2</v>
      </c>
      <c r="AB81" s="25" t="str">
        <f t="shared" si="107"/>
        <v>No</v>
      </c>
      <c r="AC81" s="42">
        <v>8.9999999999999998E-4</v>
      </c>
      <c r="AD81" s="21">
        <f t="shared" si="108"/>
        <v>2.2988505747126436E-3</v>
      </c>
      <c r="AE81" s="22" t="str">
        <f t="shared" si="109"/>
        <v>No</v>
      </c>
      <c r="AF81" s="45">
        <v>1E-3</v>
      </c>
      <c r="AG81" s="24">
        <f t="shared" si="110"/>
        <v>7.763975155279503E-3</v>
      </c>
      <c r="AH81" s="25" t="str">
        <f t="shared" si="111"/>
        <v>No</v>
      </c>
      <c r="AI81" s="28">
        <f t="shared" si="112"/>
        <v>10.0535</v>
      </c>
      <c r="AJ81" s="29">
        <f t="shared" si="113"/>
        <v>0.48248106060606055</v>
      </c>
      <c r="AK81" s="28" t="str">
        <f t="shared" si="114"/>
        <v>No</v>
      </c>
      <c r="AL81" s="42">
        <v>2.25</v>
      </c>
      <c r="AM81" s="30">
        <f t="shared" si="115"/>
        <v>0.86482746692034951</v>
      </c>
      <c r="AN81" s="31" t="str">
        <f t="shared" si="116"/>
        <v>Yes</v>
      </c>
      <c r="AO81" s="45">
        <v>2.5</v>
      </c>
      <c r="AP81" s="24">
        <f t="shared" si="117"/>
        <v>1</v>
      </c>
      <c r="AQ81" s="25" t="str">
        <f t="shared" si="118"/>
        <v>Yes</v>
      </c>
      <c r="AR81" s="42">
        <v>2.3906999999999998</v>
      </c>
      <c r="AS81" s="30">
        <f t="shared" si="119"/>
        <v>0.95658610755441731</v>
      </c>
      <c r="AT81" s="31" t="str">
        <f t="shared" si="120"/>
        <v>No</v>
      </c>
      <c r="AU81" s="45">
        <v>0.30809999999999998</v>
      </c>
      <c r="AV81" s="24">
        <f t="shared" si="121"/>
        <v>0.13983315954118872</v>
      </c>
      <c r="AW81" s="25" t="str">
        <f t="shared" si="122"/>
        <v>No</v>
      </c>
      <c r="AX81" s="42">
        <v>2.5700000000000001E-2</v>
      </c>
      <c r="AY81" s="30">
        <f t="shared" si="123"/>
        <v>4.3120805369127518E-2</v>
      </c>
      <c r="AZ81" s="31" t="str">
        <f t="shared" si="124"/>
        <v>No</v>
      </c>
      <c r="BA81" s="45">
        <v>0.11119999999999999</v>
      </c>
      <c r="BB81" s="24">
        <f t="shared" si="125"/>
        <v>0.1695121951219512</v>
      </c>
      <c r="BC81" s="25" t="str">
        <f t="shared" si="126"/>
        <v>No</v>
      </c>
      <c r="BD81" s="42">
        <v>0.11119999999999999</v>
      </c>
      <c r="BE81" s="30">
        <f t="shared" si="127"/>
        <v>0.1695121951219512</v>
      </c>
      <c r="BF81" s="31" t="str">
        <f t="shared" si="128"/>
        <v>No</v>
      </c>
      <c r="BG81" s="45">
        <v>1.4514</v>
      </c>
      <c r="BH81" s="24">
        <f t="shared" si="129"/>
        <v>0.43209019947961835</v>
      </c>
      <c r="BI81" s="25" t="str">
        <f t="shared" si="130"/>
        <v>No</v>
      </c>
      <c r="BJ81" s="42">
        <v>0.61629999999999996</v>
      </c>
      <c r="BK81" s="30">
        <f t="shared" si="131"/>
        <v>0.24651999999999999</v>
      </c>
      <c r="BL81" s="31" t="str">
        <f t="shared" si="132"/>
        <v>No</v>
      </c>
      <c r="BM81" s="45">
        <v>6.7000000000000004E-2</v>
      </c>
      <c r="BN81" s="24">
        <f t="shared" si="133"/>
        <v>5.3941908713692949E-2</v>
      </c>
      <c r="BO81" s="25" t="str">
        <f t="shared" si="134"/>
        <v>No</v>
      </c>
      <c r="BP81" s="32">
        <f t="shared" si="135"/>
        <v>24.578999999999997</v>
      </c>
      <c r="BQ81" s="33">
        <f t="shared" si="136"/>
        <v>0.55159106980503048</v>
      </c>
      <c r="BR81" s="32" t="str">
        <f t="shared" si="137"/>
        <v>No</v>
      </c>
      <c r="BS81" s="42">
        <v>2.8E-3</v>
      </c>
      <c r="BT81" s="30">
        <f t="shared" si="138"/>
        <v>4.4451500238133039E-3</v>
      </c>
      <c r="BU81" s="31" t="str">
        <f t="shared" si="139"/>
        <v>No</v>
      </c>
      <c r="BV81" s="45">
        <v>2.3519000000000001</v>
      </c>
      <c r="BW81" s="24">
        <f t="shared" si="140"/>
        <v>0.79817102518851291</v>
      </c>
      <c r="BX81" s="25" t="str">
        <f t="shared" si="141"/>
        <v>No</v>
      </c>
      <c r="BY81" s="42">
        <v>2.5</v>
      </c>
      <c r="BZ81" s="30">
        <f t="shared" si="142"/>
        <v>1</v>
      </c>
      <c r="CA81" s="31" t="str">
        <f t="shared" si="143"/>
        <v>Yes</v>
      </c>
      <c r="CB81" s="45">
        <v>8.2000000000000007E-3</v>
      </c>
      <c r="CC81" s="24">
        <f t="shared" si="144"/>
        <v>1.6231195566112432E-2</v>
      </c>
      <c r="CD81" s="25" t="str">
        <f t="shared" si="145"/>
        <v>No</v>
      </c>
      <c r="CE81" s="42">
        <v>1.0999999999999999E-2</v>
      </c>
      <c r="CF81" s="30">
        <f t="shared" si="146"/>
        <v>2.5635547959837637E-3</v>
      </c>
      <c r="CG81" s="31" t="str">
        <f t="shared" si="147"/>
        <v>No</v>
      </c>
      <c r="CH81" s="45">
        <v>2.4400000000000002E-2</v>
      </c>
      <c r="CI81" s="24">
        <f t="shared" si="148"/>
        <v>2.966700302724521E-2</v>
      </c>
      <c r="CJ81" s="25" t="str">
        <f t="shared" si="149"/>
        <v>No</v>
      </c>
      <c r="CK81" s="42">
        <v>0.4909</v>
      </c>
      <c r="CL81" s="30">
        <f t="shared" si="150"/>
        <v>0.34606979203383853</v>
      </c>
      <c r="CM81" s="31" t="str">
        <f t="shared" si="151"/>
        <v>No</v>
      </c>
      <c r="CN81" s="45">
        <v>0</v>
      </c>
      <c r="CO81" s="24">
        <f t="shared" si="152"/>
        <v>0</v>
      </c>
      <c r="CP81" s="25" t="str">
        <f t="shared" si="153"/>
        <v>No</v>
      </c>
      <c r="CQ81" s="42">
        <v>0.1915</v>
      </c>
      <c r="CR81" s="30">
        <f t="shared" si="154"/>
        <v>0.27754415475189237</v>
      </c>
      <c r="CS81" s="31" t="str">
        <f t="shared" si="155"/>
        <v>No</v>
      </c>
      <c r="CT81" s="45">
        <v>0</v>
      </c>
      <c r="CU81" s="24">
        <f t="shared" si="156"/>
        <v>0</v>
      </c>
      <c r="CV81" s="25" t="str">
        <f t="shared" si="157"/>
        <v>No</v>
      </c>
      <c r="CW81" s="34">
        <f t="shared" si="158"/>
        <v>13.951749999999999</v>
      </c>
      <c r="CX81" s="35">
        <f t="shared" si="159"/>
        <v>0.55185401304970549</v>
      </c>
      <c r="CY81" s="34" t="str">
        <f t="shared" si="160"/>
        <v>No</v>
      </c>
      <c r="CZ81" s="42">
        <v>2.5</v>
      </c>
      <c r="DA81" s="30">
        <f t="shared" si="161"/>
        <v>1</v>
      </c>
      <c r="DB81" s="31" t="str">
        <f t="shared" si="162"/>
        <v>Yes</v>
      </c>
      <c r="DC81" s="45">
        <v>2.5</v>
      </c>
      <c r="DD81" s="24">
        <f t="shared" si="163"/>
        <v>1</v>
      </c>
      <c r="DE81" s="25" t="str">
        <f t="shared" si="164"/>
        <v>Yes</v>
      </c>
      <c r="DF81" s="42">
        <v>2.5</v>
      </c>
      <c r="DG81" s="30">
        <f t="shared" si="165"/>
        <v>1</v>
      </c>
      <c r="DH81" s="31" t="str">
        <f t="shared" si="166"/>
        <v>Yes</v>
      </c>
      <c r="DI81" s="45">
        <v>2.5</v>
      </c>
      <c r="DJ81" s="24">
        <f t="shared" si="167"/>
        <v>1</v>
      </c>
      <c r="DK81" s="25" t="str">
        <f t="shared" si="168"/>
        <v>Yes</v>
      </c>
      <c r="DL81" s="42">
        <v>1.4E-3</v>
      </c>
      <c r="DM81" s="30">
        <f t="shared" si="169"/>
        <v>1.5730337078651686E-2</v>
      </c>
      <c r="DN81" s="31" t="str">
        <f t="shared" si="170"/>
        <v>No</v>
      </c>
      <c r="DO81" s="45">
        <v>1.25</v>
      </c>
      <c r="DP81" s="24">
        <f t="shared" si="171"/>
        <v>0.5</v>
      </c>
      <c r="DQ81" s="25" t="str">
        <f t="shared" si="172"/>
        <v>Yes</v>
      </c>
      <c r="DR81" s="42">
        <v>0.89090000000000003</v>
      </c>
      <c r="DS81" s="30">
        <f t="shared" si="173"/>
        <v>0.54763953774280794</v>
      </c>
      <c r="DT81" s="31" t="str">
        <f t="shared" si="174"/>
        <v>No</v>
      </c>
      <c r="DU81" s="45">
        <v>0.99150000000000005</v>
      </c>
      <c r="DV81" s="24">
        <f t="shared" si="175"/>
        <v>0.7217733129504259</v>
      </c>
      <c r="DW81" s="25" t="str">
        <f t="shared" si="176"/>
        <v>No</v>
      </c>
      <c r="DX81" s="42">
        <v>4.36E-2</v>
      </c>
      <c r="DY81" s="30">
        <f t="shared" si="177"/>
        <v>0.10688894336847267</v>
      </c>
      <c r="DZ81" s="31" t="str">
        <f t="shared" si="178"/>
        <v>No</v>
      </c>
      <c r="EA81" s="45">
        <v>1.5915999999999999</v>
      </c>
      <c r="EB81" s="24">
        <f t="shared" si="179"/>
        <v>0.80351373182552499</v>
      </c>
      <c r="EC81" s="25" t="str">
        <f t="shared" si="180"/>
        <v>Yes</v>
      </c>
      <c r="ED81" s="37">
        <f t="shared" si="181"/>
        <v>36.922499999999999</v>
      </c>
      <c r="EE81" s="38">
        <f t="shared" si="182"/>
        <v>0.86731956430395285</v>
      </c>
      <c r="EF81" s="37" t="str">
        <f t="shared" si="183"/>
        <v>No</v>
      </c>
    </row>
    <row r="82" spans="1:136" s="7" customFormat="1" ht="12" x14ac:dyDescent="0.2">
      <c r="A82" s="18">
        <v>80</v>
      </c>
      <c r="B82" s="19" t="s">
        <v>55</v>
      </c>
      <c r="C82" s="19" t="s">
        <v>131</v>
      </c>
      <c r="D82" s="18">
        <v>3</v>
      </c>
      <c r="E82" s="42">
        <v>1.6999999999999999E-3</v>
      </c>
      <c r="F82" s="21">
        <f t="shared" si="92"/>
        <v>7.5892857142857133E-3</v>
      </c>
      <c r="G82" s="22" t="str">
        <f t="shared" si="93"/>
        <v>No</v>
      </c>
      <c r="H82" s="43">
        <v>8.6999999999999994E-3</v>
      </c>
      <c r="I82" s="24">
        <f t="shared" si="94"/>
        <v>6.9538805850851244E-3</v>
      </c>
      <c r="J82" s="25" t="str">
        <f t="shared" si="95"/>
        <v>No</v>
      </c>
      <c r="K82" s="44">
        <v>5.79E-2</v>
      </c>
      <c r="L82" s="21">
        <f t="shared" si="96"/>
        <v>4.6648404769577823E-2</v>
      </c>
      <c r="M82" s="22" t="str">
        <f t="shared" si="97"/>
        <v>No</v>
      </c>
      <c r="N82" s="45">
        <v>5.5E-2</v>
      </c>
      <c r="O82" s="24">
        <f t="shared" si="98"/>
        <v>0.15665052691540871</v>
      </c>
      <c r="P82" s="25" t="str">
        <f t="shared" si="99"/>
        <v>No</v>
      </c>
      <c r="Q82" s="42">
        <v>5.7000000000000002E-3</v>
      </c>
      <c r="R82" s="21">
        <f t="shared" si="100"/>
        <v>2.2196261682242993E-2</v>
      </c>
      <c r="S82" s="22" t="str">
        <f t="shared" si="101"/>
        <v>No</v>
      </c>
      <c r="T82" s="45">
        <v>1.9932000000000001</v>
      </c>
      <c r="U82" s="24">
        <f t="shared" si="102"/>
        <v>1</v>
      </c>
      <c r="V82" s="25" t="str">
        <f t="shared" si="103"/>
        <v>Yes</v>
      </c>
      <c r="W82" s="42">
        <v>1.2081999999999999</v>
      </c>
      <c r="X82" s="21">
        <f t="shared" si="104"/>
        <v>4.7707458831126835E-2</v>
      </c>
      <c r="Y82" s="22" t="str">
        <f t="shared" si="105"/>
        <v>No</v>
      </c>
      <c r="Z82" s="45">
        <v>1.26E-2</v>
      </c>
      <c r="AA82" s="24">
        <f t="shared" si="106"/>
        <v>1.0504376823676533E-2</v>
      </c>
      <c r="AB82" s="25" t="str">
        <f t="shared" si="107"/>
        <v>No</v>
      </c>
      <c r="AC82" s="42">
        <v>1.1999999999999999E-3</v>
      </c>
      <c r="AD82" s="21">
        <f t="shared" si="108"/>
        <v>3.0651340996168579E-3</v>
      </c>
      <c r="AE82" s="22" t="str">
        <f t="shared" si="109"/>
        <v>No</v>
      </c>
      <c r="AF82" s="45">
        <v>0</v>
      </c>
      <c r="AG82" s="24">
        <f t="shared" si="110"/>
        <v>0</v>
      </c>
      <c r="AH82" s="25" t="str">
        <f t="shared" si="111"/>
        <v>No</v>
      </c>
      <c r="AI82" s="28">
        <f t="shared" si="112"/>
        <v>8.3605</v>
      </c>
      <c r="AJ82" s="29">
        <f t="shared" si="113"/>
        <v>0.33673381542699721</v>
      </c>
      <c r="AK82" s="28" t="str">
        <f t="shared" si="114"/>
        <v>No</v>
      </c>
      <c r="AL82" s="42">
        <v>2.3125</v>
      </c>
      <c r="AM82" s="30">
        <f t="shared" si="115"/>
        <v>0.91887918360287135</v>
      </c>
      <c r="AN82" s="31" t="str">
        <f t="shared" si="116"/>
        <v>Yes</v>
      </c>
      <c r="AO82" s="45">
        <v>2.5</v>
      </c>
      <c r="AP82" s="24">
        <f t="shared" si="117"/>
        <v>1</v>
      </c>
      <c r="AQ82" s="25" t="str">
        <f t="shared" si="118"/>
        <v>Yes</v>
      </c>
      <c r="AR82" s="42">
        <v>2.3649</v>
      </c>
      <c r="AS82" s="30">
        <f t="shared" si="119"/>
        <v>0.94626280409731112</v>
      </c>
      <c r="AT82" s="31" t="str">
        <f t="shared" si="120"/>
        <v>No</v>
      </c>
      <c r="AU82" s="45">
        <v>0.73640000000000005</v>
      </c>
      <c r="AV82" s="24">
        <f t="shared" si="121"/>
        <v>0.58644421272158498</v>
      </c>
      <c r="AW82" s="25" t="str">
        <f t="shared" si="122"/>
        <v>No</v>
      </c>
      <c r="AX82" s="42">
        <v>5.5199999999999999E-2</v>
      </c>
      <c r="AY82" s="30">
        <f t="shared" si="123"/>
        <v>9.261744966442953E-2</v>
      </c>
      <c r="AZ82" s="31" t="str">
        <f t="shared" si="124"/>
        <v>No</v>
      </c>
      <c r="BA82" s="45">
        <v>0.2089</v>
      </c>
      <c r="BB82" s="24">
        <f t="shared" si="125"/>
        <v>0.31844512195121949</v>
      </c>
      <c r="BC82" s="25" t="str">
        <f t="shared" si="126"/>
        <v>No</v>
      </c>
      <c r="BD82" s="42">
        <v>0.2089</v>
      </c>
      <c r="BE82" s="30">
        <f t="shared" si="127"/>
        <v>0.31844512195121949</v>
      </c>
      <c r="BF82" s="31" t="str">
        <f t="shared" si="128"/>
        <v>No</v>
      </c>
      <c r="BG82" s="45">
        <v>1.4227000000000001</v>
      </c>
      <c r="BH82" s="24">
        <f t="shared" si="129"/>
        <v>0.41549580803700492</v>
      </c>
      <c r="BI82" s="25" t="str">
        <f t="shared" si="130"/>
        <v>No</v>
      </c>
      <c r="BJ82" s="42">
        <v>0.40389999999999998</v>
      </c>
      <c r="BK82" s="30">
        <f t="shared" si="131"/>
        <v>0.16155999999999998</v>
      </c>
      <c r="BL82" s="31" t="str">
        <f t="shared" si="132"/>
        <v>No</v>
      </c>
      <c r="BM82" s="45">
        <v>0.12759999999999999</v>
      </c>
      <c r="BN82" s="24">
        <f t="shared" si="133"/>
        <v>0.10982019363762101</v>
      </c>
      <c r="BO82" s="25" t="str">
        <f t="shared" si="134"/>
        <v>No</v>
      </c>
      <c r="BP82" s="32">
        <f t="shared" si="135"/>
        <v>25.852500000000003</v>
      </c>
      <c r="BQ82" s="33">
        <f t="shared" si="136"/>
        <v>0.65451055662188118</v>
      </c>
      <c r="BR82" s="32" t="str">
        <f t="shared" si="137"/>
        <v>No</v>
      </c>
      <c r="BS82" s="42">
        <v>4.8999999999999998E-3</v>
      </c>
      <c r="BT82" s="30">
        <f t="shared" si="138"/>
        <v>7.779012541673281E-3</v>
      </c>
      <c r="BU82" s="31" t="str">
        <f t="shared" si="139"/>
        <v>No</v>
      </c>
      <c r="BV82" s="45">
        <v>2.4632999999999998</v>
      </c>
      <c r="BW82" s="24">
        <f t="shared" si="140"/>
        <v>0.9768971602759503</v>
      </c>
      <c r="BX82" s="25" t="str">
        <f t="shared" si="141"/>
        <v>Yes</v>
      </c>
      <c r="BY82" s="42">
        <v>2.5</v>
      </c>
      <c r="BZ82" s="30">
        <f t="shared" si="142"/>
        <v>1</v>
      </c>
      <c r="CA82" s="31" t="str">
        <f t="shared" si="143"/>
        <v>Yes</v>
      </c>
      <c r="CB82" s="45">
        <v>1.2500000000000001E-2</v>
      </c>
      <c r="CC82" s="24">
        <f t="shared" si="144"/>
        <v>2.4742676167854319E-2</v>
      </c>
      <c r="CD82" s="25" t="str">
        <f t="shared" si="145"/>
        <v>No</v>
      </c>
      <c r="CE82" s="42">
        <v>1.8700000000000001E-2</v>
      </c>
      <c r="CF82" s="30">
        <f t="shared" si="146"/>
        <v>6.675923947874386E-3</v>
      </c>
      <c r="CG82" s="31" t="str">
        <f t="shared" si="147"/>
        <v>No</v>
      </c>
      <c r="CH82" s="45">
        <v>6.4899999999999999E-2</v>
      </c>
      <c r="CI82" s="24">
        <f t="shared" si="148"/>
        <v>0.11140262361251262</v>
      </c>
      <c r="CJ82" s="25" t="str">
        <f t="shared" si="149"/>
        <v>No</v>
      </c>
      <c r="CK82" s="42">
        <v>0.22539999999999999</v>
      </c>
      <c r="CL82" s="30">
        <f t="shared" si="150"/>
        <v>0.15890024673951356</v>
      </c>
      <c r="CM82" s="31" t="str">
        <f t="shared" si="151"/>
        <v>No</v>
      </c>
      <c r="CN82" s="45">
        <v>5.7000000000000002E-3</v>
      </c>
      <c r="CO82" s="24">
        <f t="shared" si="152"/>
        <v>2.7417027417027416E-2</v>
      </c>
      <c r="CP82" s="25" t="str">
        <f t="shared" si="153"/>
        <v>No</v>
      </c>
      <c r="CQ82" s="42">
        <v>0.25069999999999998</v>
      </c>
      <c r="CR82" s="30">
        <f t="shared" si="154"/>
        <v>0.40201850294365005</v>
      </c>
      <c r="CS82" s="31" t="str">
        <f t="shared" si="155"/>
        <v>No</v>
      </c>
      <c r="CT82" s="45">
        <v>0</v>
      </c>
      <c r="CU82" s="24">
        <f t="shared" si="156"/>
        <v>0</v>
      </c>
      <c r="CV82" s="25" t="str">
        <f t="shared" si="157"/>
        <v>No</v>
      </c>
      <c r="CW82" s="34">
        <f t="shared" si="158"/>
        <v>13.86525</v>
      </c>
      <c r="CX82" s="35">
        <f t="shared" si="159"/>
        <v>0.54573585839831662</v>
      </c>
      <c r="CY82" s="34" t="str">
        <f t="shared" si="160"/>
        <v>No</v>
      </c>
      <c r="CZ82" s="42">
        <v>1.25</v>
      </c>
      <c r="DA82" s="30">
        <f t="shared" si="161"/>
        <v>0.5</v>
      </c>
      <c r="DB82" s="31" t="str">
        <f t="shared" si="162"/>
        <v>Yes</v>
      </c>
      <c r="DC82" s="45">
        <v>2.5</v>
      </c>
      <c r="DD82" s="24">
        <f t="shared" si="163"/>
        <v>1</v>
      </c>
      <c r="DE82" s="25" t="str">
        <f t="shared" si="164"/>
        <v>Yes</v>
      </c>
      <c r="DF82" s="42">
        <v>2.5</v>
      </c>
      <c r="DG82" s="30">
        <f t="shared" si="165"/>
        <v>1</v>
      </c>
      <c r="DH82" s="31" t="str">
        <f t="shared" si="166"/>
        <v>Yes</v>
      </c>
      <c r="DI82" s="45">
        <v>2.5</v>
      </c>
      <c r="DJ82" s="24">
        <f t="shared" si="167"/>
        <v>1</v>
      </c>
      <c r="DK82" s="25" t="str">
        <f t="shared" si="168"/>
        <v>Yes</v>
      </c>
      <c r="DL82" s="42">
        <v>1.1000000000000001E-3</v>
      </c>
      <c r="DM82" s="30">
        <f t="shared" si="169"/>
        <v>1.2359550561797755E-2</v>
      </c>
      <c r="DN82" s="31" t="str">
        <f t="shared" si="170"/>
        <v>No</v>
      </c>
      <c r="DO82" s="45">
        <v>2.5</v>
      </c>
      <c r="DP82" s="24">
        <f t="shared" si="171"/>
        <v>1</v>
      </c>
      <c r="DQ82" s="25" t="str">
        <f t="shared" si="172"/>
        <v>Yes</v>
      </c>
      <c r="DR82" s="42">
        <v>0.85550000000000004</v>
      </c>
      <c r="DS82" s="30">
        <f t="shared" si="173"/>
        <v>0.52587902630931893</v>
      </c>
      <c r="DT82" s="31" t="str">
        <f t="shared" si="174"/>
        <v>No</v>
      </c>
      <c r="DU82" s="45">
        <v>0.98619999999999997</v>
      </c>
      <c r="DV82" s="24">
        <f t="shared" si="175"/>
        <v>0.71791511974958144</v>
      </c>
      <c r="DW82" s="25" t="str">
        <f t="shared" si="176"/>
        <v>No</v>
      </c>
      <c r="DX82" s="42">
        <v>2.07E-2</v>
      </c>
      <c r="DY82" s="30">
        <f t="shared" si="177"/>
        <v>5.0747732287325327E-2</v>
      </c>
      <c r="DZ82" s="31" t="str">
        <f t="shared" si="178"/>
        <v>No</v>
      </c>
      <c r="EA82" s="45">
        <v>1.01</v>
      </c>
      <c r="EB82" s="24">
        <f t="shared" si="179"/>
        <v>0.50989499192245558</v>
      </c>
      <c r="EC82" s="25" t="str">
        <f t="shared" si="180"/>
        <v>No</v>
      </c>
      <c r="ED82" s="37">
        <f t="shared" si="181"/>
        <v>35.308749999999996</v>
      </c>
      <c r="EE82" s="38">
        <f t="shared" si="182"/>
        <v>0.81516047706777828</v>
      </c>
      <c r="EF82" s="37" t="str">
        <f t="shared" si="183"/>
        <v>No</v>
      </c>
    </row>
    <row r="83" spans="1:136" s="7" customFormat="1" ht="12" x14ac:dyDescent="0.2">
      <c r="A83" s="18">
        <v>81</v>
      </c>
      <c r="B83" s="19" t="s">
        <v>53</v>
      </c>
      <c r="C83" s="19" t="s">
        <v>132</v>
      </c>
      <c r="D83" s="18">
        <v>3</v>
      </c>
      <c r="E83" s="42">
        <v>8.0000000000000004E-4</v>
      </c>
      <c r="F83" s="21">
        <f t="shared" si="92"/>
        <v>3.5714285714285713E-3</v>
      </c>
      <c r="G83" s="22" t="str">
        <f t="shared" si="93"/>
        <v>No</v>
      </c>
      <c r="H83" s="43">
        <v>0</v>
      </c>
      <c r="I83" s="24">
        <f t="shared" si="94"/>
        <v>0</v>
      </c>
      <c r="J83" s="25" t="str">
        <f t="shared" si="95"/>
        <v>No</v>
      </c>
      <c r="K83" s="44">
        <v>0</v>
      </c>
      <c r="L83" s="21">
        <f t="shared" si="96"/>
        <v>0</v>
      </c>
      <c r="M83" s="22" t="str">
        <f t="shared" si="97"/>
        <v>No</v>
      </c>
      <c r="N83" s="45">
        <v>2.75E-2</v>
      </c>
      <c r="O83" s="24">
        <f t="shared" si="98"/>
        <v>7.8325263457704353E-2</v>
      </c>
      <c r="P83" s="25" t="str">
        <f t="shared" si="99"/>
        <v>No</v>
      </c>
      <c r="Q83" s="42">
        <v>1.2699999999999999E-2</v>
      </c>
      <c r="R83" s="21">
        <f t="shared" si="100"/>
        <v>4.9454828660436143E-2</v>
      </c>
      <c r="S83" s="22" t="str">
        <f t="shared" si="101"/>
        <v>No</v>
      </c>
      <c r="T83" s="45">
        <v>1.7567999999999999</v>
      </c>
      <c r="U83" s="24">
        <f t="shared" si="102"/>
        <v>0.88139674894641773</v>
      </c>
      <c r="V83" s="25" t="str">
        <f t="shared" si="103"/>
        <v>Yes</v>
      </c>
      <c r="W83" s="42">
        <v>1.8886000000000001</v>
      </c>
      <c r="X83" s="21">
        <f t="shared" si="104"/>
        <v>0.59694865999354207</v>
      </c>
      <c r="Y83" s="22" t="str">
        <f t="shared" si="105"/>
        <v>No</v>
      </c>
      <c r="Z83" s="45">
        <v>0.21460000000000001</v>
      </c>
      <c r="AA83" s="24">
        <f t="shared" si="106"/>
        <v>0.17890787828261775</v>
      </c>
      <c r="AB83" s="25" t="str">
        <f t="shared" si="107"/>
        <v>No</v>
      </c>
      <c r="AC83" s="42">
        <v>1E-3</v>
      </c>
      <c r="AD83" s="21">
        <f t="shared" si="108"/>
        <v>2.554278416347382E-3</v>
      </c>
      <c r="AE83" s="22" t="str">
        <f t="shared" si="109"/>
        <v>No</v>
      </c>
      <c r="AF83" s="45">
        <v>0</v>
      </c>
      <c r="AG83" s="24">
        <f t="shared" si="110"/>
        <v>0</v>
      </c>
      <c r="AH83" s="25" t="str">
        <f t="shared" si="111"/>
        <v>No</v>
      </c>
      <c r="AI83" s="28">
        <f t="shared" si="112"/>
        <v>9.754999999999999</v>
      </c>
      <c r="AJ83" s="29">
        <f t="shared" si="113"/>
        <v>0.45678374655647369</v>
      </c>
      <c r="AK83" s="28" t="str">
        <f t="shared" si="114"/>
        <v>No</v>
      </c>
      <c r="AL83" s="42">
        <v>2.375</v>
      </c>
      <c r="AM83" s="30">
        <f t="shared" si="115"/>
        <v>0.9729309002853932</v>
      </c>
      <c r="AN83" s="31" t="str">
        <f t="shared" si="116"/>
        <v>Yes</v>
      </c>
      <c r="AO83" s="45">
        <v>1.25</v>
      </c>
      <c r="AP83" s="24">
        <f t="shared" si="117"/>
        <v>0.5</v>
      </c>
      <c r="AQ83" s="25" t="str">
        <f t="shared" si="118"/>
        <v>Yes</v>
      </c>
      <c r="AR83" s="42">
        <v>2.3563000000000001</v>
      </c>
      <c r="AS83" s="30">
        <f t="shared" si="119"/>
        <v>0.94282170294494239</v>
      </c>
      <c r="AT83" s="31" t="str">
        <f t="shared" si="120"/>
        <v>No</v>
      </c>
      <c r="AU83" s="45">
        <v>0.47610000000000002</v>
      </c>
      <c r="AV83" s="24">
        <f t="shared" si="121"/>
        <v>0.31501564129301357</v>
      </c>
      <c r="AW83" s="25" t="str">
        <f t="shared" si="122"/>
        <v>No</v>
      </c>
      <c r="AX83" s="42">
        <v>2.8199999999999999E-2</v>
      </c>
      <c r="AY83" s="30">
        <f t="shared" si="123"/>
        <v>4.7315436241610741E-2</v>
      </c>
      <c r="AZ83" s="31" t="str">
        <f t="shared" si="124"/>
        <v>No</v>
      </c>
      <c r="BA83" s="45">
        <v>0.14319999999999999</v>
      </c>
      <c r="BB83" s="24">
        <f t="shared" si="125"/>
        <v>0.21829268292682924</v>
      </c>
      <c r="BC83" s="25" t="str">
        <f t="shared" si="126"/>
        <v>No</v>
      </c>
      <c r="BD83" s="42">
        <v>0.14319999999999999</v>
      </c>
      <c r="BE83" s="30">
        <f t="shared" si="127"/>
        <v>0.21829268292682924</v>
      </c>
      <c r="BF83" s="31" t="str">
        <f t="shared" si="128"/>
        <v>No</v>
      </c>
      <c r="BG83" s="45">
        <v>1.4637</v>
      </c>
      <c r="BH83" s="24">
        <f t="shared" si="129"/>
        <v>0.43920208152645268</v>
      </c>
      <c r="BI83" s="25" t="str">
        <f t="shared" si="130"/>
        <v>No</v>
      </c>
      <c r="BJ83" s="42">
        <v>0.25280000000000002</v>
      </c>
      <c r="BK83" s="30">
        <f t="shared" si="131"/>
        <v>0.10112000000000002</v>
      </c>
      <c r="BL83" s="31" t="str">
        <f t="shared" si="132"/>
        <v>No</v>
      </c>
      <c r="BM83" s="45">
        <v>0.17150000000000001</v>
      </c>
      <c r="BN83" s="24">
        <f t="shared" si="133"/>
        <v>0.15029967727063162</v>
      </c>
      <c r="BO83" s="25" t="str">
        <f t="shared" si="134"/>
        <v>No</v>
      </c>
      <c r="BP83" s="32">
        <f t="shared" si="135"/>
        <v>21.650000000000002</v>
      </c>
      <c r="BQ83" s="33">
        <f t="shared" si="136"/>
        <v>0.31488029093847875</v>
      </c>
      <c r="BR83" s="32" t="str">
        <f t="shared" si="137"/>
        <v>No</v>
      </c>
      <c r="BS83" s="42">
        <v>1.6000000000000001E-3</v>
      </c>
      <c r="BT83" s="30">
        <f t="shared" si="138"/>
        <v>2.5400857278933165E-3</v>
      </c>
      <c r="BU83" s="31" t="str">
        <f t="shared" si="139"/>
        <v>No</v>
      </c>
      <c r="BV83" s="45">
        <v>2.2906</v>
      </c>
      <c r="BW83" s="24">
        <f t="shared" si="140"/>
        <v>0.69982351997433012</v>
      </c>
      <c r="BX83" s="25" t="str">
        <f t="shared" si="141"/>
        <v>No</v>
      </c>
      <c r="BY83" s="42">
        <v>2.5</v>
      </c>
      <c r="BZ83" s="30">
        <f t="shared" si="142"/>
        <v>1</v>
      </c>
      <c r="CA83" s="31" t="str">
        <f t="shared" si="143"/>
        <v>Yes</v>
      </c>
      <c r="CB83" s="45">
        <v>5.8999999999999999E-3</v>
      </c>
      <c r="CC83" s="24">
        <f t="shared" si="144"/>
        <v>1.1678543151227237E-2</v>
      </c>
      <c r="CD83" s="25" t="str">
        <f t="shared" si="145"/>
        <v>No</v>
      </c>
      <c r="CE83" s="42">
        <v>5.28E-2</v>
      </c>
      <c r="CF83" s="30">
        <f t="shared" si="146"/>
        <v>2.4887844477675711E-2</v>
      </c>
      <c r="CG83" s="31" t="str">
        <f t="shared" si="147"/>
        <v>No</v>
      </c>
      <c r="CH83" s="45">
        <v>3.4000000000000002E-2</v>
      </c>
      <c r="CI83" s="24">
        <f t="shared" si="148"/>
        <v>4.9041372351160448E-2</v>
      </c>
      <c r="CJ83" s="25" t="str">
        <f t="shared" si="149"/>
        <v>No</v>
      </c>
      <c r="CK83" s="42">
        <v>0.32929999999999998</v>
      </c>
      <c r="CL83" s="30">
        <f t="shared" si="150"/>
        <v>0.23214663376806483</v>
      </c>
      <c r="CM83" s="31" t="str">
        <f t="shared" si="151"/>
        <v>No</v>
      </c>
      <c r="CN83" s="45">
        <v>0</v>
      </c>
      <c r="CO83" s="24">
        <f t="shared" si="152"/>
        <v>0</v>
      </c>
      <c r="CP83" s="25" t="str">
        <f t="shared" si="153"/>
        <v>No</v>
      </c>
      <c r="CQ83" s="42">
        <v>0.21479999999999999</v>
      </c>
      <c r="CR83" s="30">
        <f t="shared" si="154"/>
        <v>0.32653490328006723</v>
      </c>
      <c r="CS83" s="31" t="str">
        <f t="shared" si="155"/>
        <v>No</v>
      </c>
      <c r="CT83" s="45">
        <v>2.3099999999999999E-2</v>
      </c>
      <c r="CU83" s="24">
        <f t="shared" si="156"/>
        <v>4.3032786885245894E-2</v>
      </c>
      <c r="CV83" s="25" t="str">
        <f t="shared" si="157"/>
        <v>No</v>
      </c>
      <c r="CW83" s="34">
        <f t="shared" si="158"/>
        <v>13.630249999999998</v>
      </c>
      <c r="CX83" s="35">
        <f t="shared" si="159"/>
        <v>0.52911428217778012</v>
      </c>
      <c r="CY83" s="34" t="str">
        <f t="shared" si="160"/>
        <v>No</v>
      </c>
      <c r="CZ83" s="42">
        <v>2.5</v>
      </c>
      <c r="DA83" s="30">
        <f t="shared" si="161"/>
        <v>1</v>
      </c>
      <c r="DB83" s="31" t="str">
        <f t="shared" si="162"/>
        <v>Yes</v>
      </c>
      <c r="DC83" s="45">
        <v>2.5</v>
      </c>
      <c r="DD83" s="24">
        <f t="shared" si="163"/>
        <v>1</v>
      </c>
      <c r="DE83" s="25" t="str">
        <f t="shared" si="164"/>
        <v>Yes</v>
      </c>
      <c r="DF83" s="42">
        <v>2.5</v>
      </c>
      <c r="DG83" s="30">
        <f t="shared" si="165"/>
        <v>1</v>
      </c>
      <c r="DH83" s="31" t="str">
        <f t="shared" si="166"/>
        <v>Yes</v>
      </c>
      <c r="DI83" s="45">
        <v>2.5</v>
      </c>
      <c r="DJ83" s="24">
        <f t="shared" si="167"/>
        <v>1</v>
      </c>
      <c r="DK83" s="25" t="str">
        <f t="shared" si="168"/>
        <v>Yes</v>
      </c>
      <c r="DL83" s="42">
        <v>2E-3</v>
      </c>
      <c r="DM83" s="30">
        <f t="shared" si="169"/>
        <v>2.2471910112359553E-2</v>
      </c>
      <c r="DN83" s="31" t="str">
        <f t="shared" si="170"/>
        <v>No</v>
      </c>
      <c r="DO83" s="45">
        <v>2.5</v>
      </c>
      <c r="DP83" s="24">
        <f t="shared" si="171"/>
        <v>1</v>
      </c>
      <c r="DQ83" s="25" t="str">
        <f t="shared" si="172"/>
        <v>Yes</v>
      </c>
      <c r="DR83" s="42">
        <v>0.8992</v>
      </c>
      <c r="DS83" s="30">
        <f t="shared" si="173"/>
        <v>0.55274157855913453</v>
      </c>
      <c r="DT83" s="31" t="str">
        <f t="shared" si="174"/>
        <v>No</v>
      </c>
      <c r="DU83" s="45">
        <v>0.71609999999999996</v>
      </c>
      <c r="DV83" s="24">
        <f t="shared" si="175"/>
        <v>0.52129285870277353</v>
      </c>
      <c r="DW83" s="25" t="str">
        <f t="shared" si="176"/>
        <v>No</v>
      </c>
      <c r="DX83" s="42">
        <v>7.1199999999999999E-2</v>
      </c>
      <c r="DY83" s="30">
        <f t="shared" si="177"/>
        <v>0.17455258641823976</v>
      </c>
      <c r="DZ83" s="31" t="str">
        <f t="shared" si="178"/>
        <v>No</v>
      </c>
      <c r="EA83" s="45">
        <v>1.1499999999999999</v>
      </c>
      <c r="EB83" s="24">
        <f t="shared" si="179"/>
        <v>0.58057350565428112</v>
      </c>
      <c r="EC83" s="25" t="str">
        <f t="shared" si="180"/>
        <v>No</v>
      </c>
      <c r="ED83" s="37">
        <f t="shared" si="181"/>
        <v>38.346249999999998</v>
      </c>
      <c r="EE83" s="38">
        <f t="shared" si="182"/>
        <v>0.91333753514981075</v>
      </c>
      <c r="EF83" s="37" t="str">
        <f t="shared" si="183"/>
        <v>No</v>
      </c>
    </row>
    <row r="84" spans="1:136" s="7" customFormat="1" ht="12" x14ac:dyDescent="0.2">
      <c r="A84" s="18">
        <v>82</v>
      </c>
      <c r="B84" s="19" t="s">
        <v>55</v>
      </c>
      <c r="C84" s="19" t="s">
        <v>133</v>
      </c>
      <c r="D84" s="18">
        <v>3</v>
      </c>
      <c r="E84" s="42">
        <v>1.2999999999999999E-3</v>
      </c>
      <c r="F84" s="21">
        <f t="shared" si="92"/>
        <v>5.8035714285714279E-3</v>
      </c>
      <c r="G84" s="22" t="str">
        <f t="shared" si="93"/>
        <v>No</v>
      </c>
      <c r="H84" s="43">
        <v>4.4000000000000003E-3</v>
      </c>
      <c r="I84" s="24">
        <f t="shared" si="94"/>
        <v>3.5169051234913277E-3</v>
      </c>
      <c r="J84" s="25" t="str">
        <f t="shared" si="95"/>
        <v>No</v>
      </c>
      <c r="K84" s="44">
        <v>0</v>
      </c>
      <c r="L84" s="21">
        <f t="shared" si="96"/>
        <v>0</v>
      </c>
      <c r="M84" s="22" t="str">
        <f t="shared" si="97"/>
        <v>No</v>
      </c>
      <c r="N84" s="45">
        <v>2.47E-2</v>
      </c>
      <c r="O84" s="24">
        <f t="shared" si="98"/>
        <v>7.0350327542010815E-2</v>
      </c>
      <c r="P84" s="25" t="str">
        <f t="shared" si="99"/>
        <v>No</v>
      </c>
      <c r="Q84" s="42">
        <v>1.26E-2</v>
      </c>
      <c r="R84" s="21">
        <f t="shared" si="100"/>
        <v>4.9065420560747669E-2</v>
      </c>
      <c r="S84" s="22" t="str">
        <f t="shared" si="101"/>
        <v>No</v>
      </c>
      <c r="T84" s="45">
        <v>1.9932000000000001</v>
      </c>
      <c r="U84" s="24">
        <f t="shared" si="102"/>
        <v>1</v>
      </c>
      <c r="V84" s="25" t="str">
        <f t="shared" si="103"/>
        <v>Yes</v>
      </c>
      <c r="W84" s="42">
        <v>2.3311000000000002</v>
      </c>
      <c r="X84" s="21">
        <f t="shared" si="104"/>
        <v>0.95414917662253795</v>
      </c>
      <c r="Y84" s="22" t="str">
        <f t="shared" si="105"/>
        <v>No</v>
      </c>
      <c r="Z84" s="45">
        <v>6.3100000000000003E-2</v>
      </c>
      <c r="AA84" s="24">
        <f t="shared" si="106"/>
        <v>5.260525218841184E-2</v>
      </c>
      <c r="AB84" s="25" t="str">
        <f t="shared" si="107"/>
        <v>No</v>
      </c>
      <c r="AC84" s="42">
        <v>5.9999999999999995E-4</v>
      </c>
      <c r="AD84" s="21">
        <f t="shared" si="108"/>
        <v>1.532567049808429E-3</v>
      </c>
      <c r="AE84" s="22" t="str">
        <f t="shared" si="109"/>
        <v>No</v>
      </c>
      <c r="AF84" s="45">
        <v>1E-3</v>
      </c>
      <c r="AG84" s="24">
        <f t="shared" si="110"/>
        <v>7.763975155279503E-3</v>
      </c>
      <c r="AH84" s="25" t="str">
        <f t="shared" si="111"/>
        <v>No</v>
      </c>
      <c r="AI84" s="28">
        <f t="shared" si="112"/>
        <v>11.08</v>
      </c>
      <c r="AJ84" s="29">
        <f t="shared" si="113"/>
        <v>0.57085055096418724</v>
      </c>
      <c r="AK84" s="28" t="str">
        <f t="shared" si="114"/>
        <v>No</v>
      </c>
      <c r="AL84" s="42">
        <v>2.375</v>
      </c>
      <c r="AM84" s="30">
        <f t="shared" si="115"/>
        <v>0.9729309002853932</v>
      </c>
      <c r="AN84" s="31" t="str">
        <f t="shared" si="116"/>
        <v>Yes</v>
      </c>
      <c r="AO84" s="45">
        <v>1.875</v>
      </c>
      <c r="AP84" s="24">
        <f t="shared" si="117"/>
        <v>0.75</v>
      </c>
      <c r="AQ84" s="25" t="str">
        <f t="shared" si="118"/>
        <v>Yes</v>
      </c>
      <c r="AR84" s="42">
        <v>2.3996</v>
      </c>
      <c r="AS84" s="30">
        <f t="shared" si="119"/>
        <v>0.96014724711907806</v>
      </c>
      <c r="AT84" s="31" t="str">
        <f t="shared" si="120"/>
        <v>No</v>
      </c>
      <c r="AU84" s="45">
        <v>0.4572</v>
      </c>
      <c r="AV84" s="24">
        <f t="shared" si="121"/>
        <v>0.29530761209593326</v>
      </c>
      <c r="AW84" s="25" t="str">
        <f t="shared" si="122"/>
        <v>No</v>
      </c>
      <c r="AX84" s="42">
        <v>1.34E-2</v>
      </c>
      <c r="AY84" s="30">
        <f t="shared" si="123"/>
        <v>2.2483221476510069E-2</v>
      </c>
      <c r="AZ84" s="31" t="str">
        <f t="shared" si="124"/>
        <v>No</v>
      </c>
      <c r="BA84" s="45">
        <v>0.22040000000000001</v>
      </c>
      <c r="BB84" s="24">
        <f t="shared" si="125"/>
        <v>0.33597560975609758</v>
      </c>
      <c r="BC84" s="25" t="str">
        <f t="shared" si="126"/>
        <v>No</v>
      </c>
      <c r="BD84" s="42">
        <v>0.22040000000000001</v>
      </c>
      <c r="BE84" s="30">
        <f t="shared" si="127"/>
        <v>0.33597560975609758</v>
      </c>
      <c r="BF84" s="31" t="str">
        <f t="shared" si="128"/>
        <v>No</v>
      </c>
      <c r="BG84" s="45">
        <v>1.4637</v>
      </c>
      <c r="BH84" s="24">
        <f t="shared" si="129"/>
        <v>0.43920208152645268</v>
      </c>
      <c r="BI84" s="25" t="str">
        <f t="shared" si="130"/>
        <v>No</v>
      </c>
      <c r="BJ84" s="42">
        <v>0.65910000000000002</v>
      </c>
      <c r="BK84" s="30">
        <f t="shared" si="131"/>
        <v>0.26363999999999999</v>
      </c>
      <c r="BL84" s="31" t="str">
        <f t="shared" si="132"/>
        <v>No</v>
      </c>
      <c r="BM84" s="45">
        <v>6.6799999999999998E-2</v>
      </c>
      <c r="BN84" s="24">
        <f t="shared" si="133"/>
        <v>5.3757491931765787E-2</v>
      </c>
      <c r="BO84" s="25" t="str">
        <f t="shared" si="134"/>
        <v>No</v>
      </c>
      <c r="BP84" s="32">
        <f t="shared" si="135"/>
        <v>24.376499999999997</v>
      </c>
      <c r="BQ84" s="33">
        <f t="shared" si="136"/>
        <v>0.53522578038185642</v>
      </c>
      <c r="BR84" s="32" t="str">
        <f t="shared" si="137"/>
        <v>No</v>
      </c>
      <c r="BS84" s="42">
        <v>2.5999999999999999E-3</v>
      </c>
      <c r="BT84" s="30">
        <f t="shared" si="138"/>
        <v>4.127639307826639E-3</v>
      </c>
      <c r="BU84" s="31" t="str">
        <f t="shared" si="139"/>
        <v>No</v>
      </c>
      <c r="BV84" s="45">
        <v>2.3860000000000001</v>
      </c>
      <c r="BW84" s="24">
        <f t="shared" si="140"/>
        <v>0.85287983314615767</v>
      </c>
      <c r="BX84" s="25" t="str">
        <f t="shared" si="141"/>
        <v>No</v>
      </c>
      <c r="BY84" s="42">
        <v>2.5</v>
      </c>
      <c r="BZ84" s="30">
        <f t="shared" si="142"/>
        <v>1</v>
      </c>
      <c r="CA84" s="31" t="str">
        <f t="shared" si="143"/>
        <v>Yes</v>
      </c>
      <c r="CB84" s="45">
        <v>1.24E-2</v>
      </c>
      <c r="CC84" s="24">
        <f t="shared" si="144"/>
        <v>2.4544734758511481E-2</v>
      </c>
      <c r="CD84" s="25" t="str">
        <f t="shared" si="145"/>
        <v>No</v>
      </c>
      <c r="CE84" s="42">
        <v>2.18E-2</v>
      </c>
      <c r="CF84" s="30">
        <f t="shared" si="146"/>
        <v>8.3315530869472326E-3</v>
      </c>
      <c r="CG84" s="31" t="str">
        <f t="shared" si="147"/>
        <v>No</v>
      </c>
      <c r="CH84" s="45">
        <v>2.07E-2</v>
      </c>
      <c r="CI84" s="24">
        <f t="shared" si="148"/>
        <v>2.2199798183652874E-2</v>
      </c>
      <c r="CJ84" s="25" t="str">
        <f t="shared" si="149"/>
        <v>No</v>
      </c>
      <c r="CK84" s="42">
        <v>0</v>
      </c>
      <c r="CL84" s="30">
        <f t="shared" si="150"/>
        <v>0</v>
      </c>
      <c r="CM84" s="31" t="str">
        <f t="shared" si="151"/>
        <v>No</v>
      </c>
      <c r="CN84" s="45">
        <v>0</v>
      </c>
      <c r="CO84" s="24">
        <f t="shared" si="152"/>
        <v>0</v>
      </c>
      <c r="CP84" s="25" t="str">
        <f t="shared" si="153"/>
        <v>No</v>
      </c>
      <c r="CQ84" s="42">
        <v>0.23810000000000001</v>
      </c>
      <c r="CR84" s="30">
        <f t="shared" si="154"/>
        <v>0.37552565180824221</v>
      </c>
      <c r="CS84" s="31" t="str">
        <f t="shared" si="155"/>
        <v>No</v>
      </c>
      <c r="CT84" s="45">
        <v>2.3099999999999999E-2</v>
      </c>
      <c r="CU84" s="24">
        <f t="shared" si="156"/>
        <v>4.3032786885245894E-2</v>
      </c>
      <c r="CV84" s="25" t="str">
        <f t="shared" si="157"/>
        <v>No</v>
      </c>
      <c r="CW84" s="34">
        <f t="shared" si="158"/>
        <v>13.011750000000001</v>
      </c>
      <c r="CX84" s="35">
        <f t="shared" si="159"/>
        <v>0.48536770816755975</v>
      </c>
      <c r="CY84" s="34" t="str">
        <f t="shared" si="160"/>
        <v>No</v>
      </c>
      <c r="CZ84" s="42">
        <v>2.5</v>
      </c>
      <c r="DA84" s="30">
        <f t="shared" si="161"/>
        <v>1</v>
      </c>
      <c r="DB84" s="31" t="str">
        <f t="shared" si="162"/>
        <v>Yes</v>
      </c>
      <c r="DC84" s="45">
        <v>1.5</v>
      </c>
      <c r="DD84" s="24">
        <f t="shared" si="163"/>
        <v>0.6</v>
      </c>
      <c r="DE84" s="25" t="str">
        <f t="shared" si="164"/>
        <v>Yes</v>
      </c>
      <c r="DF84" s="42">
        <v>2.5</v>
      </c>
      <c r="DG84" s="30">
        <f t="shared" si="165"/>
        <v>1</v>
      </c>
      <c r="DH84" s="31" t="str">
        <f t="shared" si="166"/>
        <v>Yes</v>
      </c>
      <c r="DI84" s="45">
        <v>2.5</v>
      </c>
      <c r="DJ84" s="24">
        <f t="shared" si="167"/>
        <v>1</v>
      </c>
      <c r="DK84" s="25" t="str">
        <f t="shared" si="168"/>
        <v>Yes</v>
      </c>
      <c r="DL84" s="42">
        <v>5.9999999999999995E-4</v>
      </c>
      <c r="DM84" s="30">
        <f t="shared" si="169"/>
        <v>6.7415730337078653E-3</v>
      </c>
      <c r="DN84" s="31" t="str">
        <f t="shared" si="170"/>
        <v>No</v>
      </c>
      <c r="DO84" s="45">
        <v>2.5</v>
      </c>
      <c r="DP84" s="24">
        <f t="shared" si="171"/>
        <v>1</v>
      </c>
      <c r="DQ84" s="25" t="str">
        <f t="shared" si="172"/>
        <v>Yes</v>
      </c>
      <c r="DR84" s="42">
        <v>0.85819999999999996</v>
      </c>
      <c r="DS84" s="30">
        <f t="shared" si="173"/>
        <v>0.52753872633390697</v>
      </c>
      <c r="DT84" s="31" t="str">
        <f t="shared" si="174"/>
        <v>No</v>
      </c>
      <c r="DU84" s="45">
        <v>0.98170000000000002</v>
      </c>
      <c r="DV84" s="24">
        <f t="shared" si="175"/>
        <v>0.71463929533377013</v>
      </c>
      <c r="DW84" s="25" t="str">
        <f t="shared" si="176"/>
        <v>No</v>
      </c>
      <c r="DX84" s="42">
        <v>3.3300000000000003E-2</v>
      </c>
      <c r="DY84" s="30">
        <f t="shared" si="177"/>
        <v>8.1637656288305965E-2</v>
      </c>
      <c r="DZ84" s="31" t="str">
        <f t="shared" si="178"/>
        <v>No</v>
      </c>
      <c r="EA84" s="45">
        <v>1.075</v>
      </c>
      <c r="EB84" s="24">
        <f t="shared" si="179"/>
        <v>0.54271001615508885</v>
      </c>
      <c r="EC84" s="25" t="str">
        <f t="shared" si="180"/>
        <v>No</v>
      </c>
      <c r="ED84" s="37">
        <f t="shared" si="181"/>
        <v>36.122</v>
      </c>
      <c r="EE84" s="38">
        <f t="shared" si="182"/>
        <v>0.84144607130159332</v>
      </c>
      <c r="EF84" s="37" t="str">
        <f t="shared" si="183"/>
        <v>No</v>
      </c>
    </row>
    <row r="85" spans="1:136" s="7" customFormat="1" ht="12" x14ac:dyDescent="0.2">
      <c r="A85" s="18">
        <v>83</v>
      </c>
      <c r="B85" s="19" t="s">
        <v>61</v>
      </c>
      <c r="C85" s="19" t="s">
        <v>134</v>
      </c>
      <c r="D85" s="18">
        <v>3</v>
      </c>
      <c r="E85" s="22">
        <v>4.0000000000000002E-4</v>
      </c>
      <c r="F85" s="21">
        <f t="shared" si="92"/>
        <v>1.7857142857142857E-3</v>
      </c>
      <c r="G85" s="22" t="str">
        <f t="shared" si="93"/>
        <v>No</v>
      </c>
      <c r="H85" s="39">
        <v>2.3999999999999998E-3</v>
      </c>
      <c r="I85" s="24">
        <f t="shared" si="94"/>
        <v>1.9183118855407239E-3</v>
      </c>
      <c r="J85" s="25" t="str">
        <f t="shared" si="95"/>
        <v>No</v>
      </c>
      <c r="K85" s="40">
        <v>1.9E-3</v>
      </c>
      <c r="L85" s="21">
        <f t="shared" si="96"/>
        <v>1.5307766677408957E-3</v>
      </c>
      <c r="M85" s="22" t="str">
        <f t="shared" si="97"/>
        <v>No</v>
      </c>
      <c r="N85" s="41">
        <v>3.3700000000000001E-2</v>
      </c>
      <c r="O85" s="24">
        <f t="shared" si="98"/>
        <v>9.5984050128168602E-2</v>
      </c>
      <c r="P85" s="25" t="str">
        <f t="shared" si="99"/>
        <v>No</v>
      </c>
      <c r="Q85" s="22">
        <v>6.8999999999999999E-3</v>
      </c>
      <c r="R85" s="21">
        <f t="shared" si="100"/>
        <v>2.6869158878504676E-2</v>
      </c>
      <c r="S85" s="22" t="str">
        <f t="shared" si="101"/>
        <v>No</v>
      </c>
      <c r="T85" s="41">
        <v>1.6554</v>
      </c>
      <c r="U85" s="24">
        <f t="shared" si="102"/>
        <v>0.83052378085490663</v>
      </c>
      <c r="V85" s="25" t="str">
        <f t="shared" si="103"/>
        <v>Yes</v>
      </c>
      <c r="W85" s="22">
        <v>1.9238</v>
      </c>
      <c r="X85" s="21">
        <f t="shared" si="104"/>
        <v>0.6253632547626734</v>
      </c>
      <c r="Y85" s="22" t="str">
        <f t="shared" si="105"/>
        <v>No</v>
      </c>
      <c r="Z85" s="41">
        <v>3.7900000000000003E-2</v>
      </c>
      <c r="AA85" s="24">
        <f t="shared" si="106"/>
        <v>3.1596498541058775E-2</v>
      </c>
      <c r="AB85" s="25" t="str">
        <f t="shared" si="107"/>
        <v>No</v>
      </c>
      <c r="AC85" s="22">
        <v>6.9999999999999999E-4</v>
      </c>
      <c r="AD85" s="21">
        <f t="shared" si="108"/>
        <v>1.7879948914431671E-3</v>
      </c>
      <c r="AE85" s="22" t="str">
        <f t="shared" si="109"/>
        <v>No</v>
      </c>
      <c r="AF85" s="41">
        <v>4.8999999999999998E-3</v>
      </c>
      <c r="AG85" s="24">
        <f t="shared" si="110"/>
        <v>3.8043478260869568E-2</v>
      </c>
      <c r="AH85" s="25" t="str">
        <f t="shared" si="111"/>
        <v>No</v>
      </c>
      <c r="AI85" s="28">
        <f t="shared" si="112"/>
        <v>9.1699999999999982</v>
      </c>
      <c r="AJ85" s="29">
        <f t="shared" si="113"/>
        <v>0.40642217630853977</v>
      </c>
      <c r="AK85" s="28" t="str">
        <f t="shared" si="114"/>
        <v>No</v>
      </c>
      <c r="AL85" s="22">
        <v>2.2812999999999999</v>
      </c>
      <c r="AM85" s="30">
        <f t="shared" si="115"/>
        <v>0.89189656663495631</v>
      </c>
      <c r="AN85" s="31" t="str">
        <f t="shared" si="116"/>
        <v>Yes</v>
      </c>
      <c r="AO85" s="41">
        <v>1.875</v>
      </c>
      <c r="AP85" s="24">
        <f t="shared" si="117"/>
        <v>0.75</v>
      </c>
      <c r="AQ85" s="25" t="str">
        <f t="shared" si="118"/>
        <v>Yes</v>
      </c>
      <c r="AR85" s="22">
        <v>2.2564000000000002</v>
      </c>
      <c r="AS85" s="30">
        <f t="shared" si="119"/>
        <v>0.90284891165172865</v>
      </c>
      <c r="AT85" s="31" t="str">
        <f t="shared" si="120"/>
        <v>No</v>
      </c>
      <c r="AU85" s="41">
        <v>0.48530000000000001</v>
      </c>
      <c r="AV85" s="24">
        <f t="shared" si="121"/>
        <v>0.32460896767466108</v>
      </c>
      <c r="AW85" s="25" t="str">
        <f t="shared" si="122"/>
        <v>No</v>
      </c>
      <c r="AX85" s="22">
        <v>5.1299999999999998E-2</v>
      </c>
      <c r="AY85" s="30">
        <f t="shared" si="123"/>
        <v>8.6073825503355711E-2</v>
      </c>
      <c r="AZ85" s="31" t="str">
        <f t="shared" si="124"/>
        <v>No</v>
      </c>
      <c r="BA85" s="41">
        <v>0.1661</v>
      </c>
      <c r="BB85" s="24">
        <f t="shared" si="125"/>
        <v>0.2532012195121951</v>
      </c>
      <c r="BC85" s="25" t="str">
        <f t="shared" si="126"/>
        <v>No</v>
      </c>
      <c r="BD85" s="22">
        <v>0.1661</v>
      </c>
      <c r="BE85" s="30">
        <f t="shared" si="127"/>
        <v>0.2532012195121951</v>
      </c>
      <c r="BF85" s="31" t="str">
        <f t="shared" si="128"/>
        <v>No</v>
      </c>
      <c r="BG85" s="41">
        <v>1.3467</v>
      </c>
      <c r="BH85" s="24">
        <f t="shared" si="129"/>
        <v>0.3715524718126626</v>
      </c>
      <c r="BI85" s="25" t="str">
        <f t="shared" si="130"/>
        <v>No</v>
      </c>
      <c r="BJ85" s="22">
        <v>0.39450000000000002</v>
      </c>
      <c r="BK85" s="30">
        <f t="shared" si="131"/>
        <v>0.1578</v>
      </c>
      <c r="BL85" s="31" t="str">
        <f t="shared" si="132"/>
        <v>No</v>
      </c>
      <c r="BM85" s="41">
        <v>0.1101</v>
      </c>
      <c r="BN85" s="24">
        <f t="shared" si="133"/>
        <v>9.3683725218994929E-2</v>
      </c>
      <c r="BO85" s="25" t="str">
        <f t="shared" si="134"/>
        <v>No</v>
      </c>
      <c r="BP85" s="32">
        <f t="shared" si="135"/>
        <v>22.832000000000001</v>
      </c>
      <c r="BQ85" s="33">
        <f t="shared" si="136"/>
        <v>0.41040509142337611</v>
      </c>
      <c r="BR85" s="32" t="str">
        <f t="shared" si="137"/>
        <v>No</v>
      </c>
      <c r="BS85" s="22">
        <v>2.0999999999999999E-3</v>
      </c>
      <c r="BT85" s="30">
        <f t="shared" si="138"/>
        <v>3.3338625178599775E-3</v>
      </c>
      <c r="BU85" s="31" t="str">
        <f t="shared" si="139"/>
        <v>No</v>
      </c>
      <c r="BV85" s="41">
        <v>2.4047000000000001</v>
      </c>
      <c r="BW85" s="24">
        <f t="shared" si="140"/>
        <v>0.88288143751002734</v>
      </c>
      <c r="BX85" s="25" t="str">
        <f t="shared" si="141"/>
        <v>No</v>
      </c>
      <c r="BY85" s="22">
        <v>2.5</v>
      </c>
      <c r="BZ85" s="30">
        <f t="shared" si="142"/>
        <v>1</v>
      </c>
      <c r="CA85" s="31" t="str">
        <f t="shared" si="143"/>
        <v>Yes</v>
      </c>
      <c r="CB85" s="41">
        <v>1.9400000000000001E-2</v>
      </c>
      <c r="CC85" s="24">
        <f t="shared" si="144"/>
        <v>3.8400633412509898E-2</v>
      </c>
      <c r="CD85" s="25" t="str">
        <f t="shared" si="145"/>
        <v>No</v>
      </c>
      <c r="CE85" s="22">
        <v>3.5000000000000003E-2</v>
      </c>
      <c r="CF85" s="30">
        <f t="shared" si="146"/>
        <v>1.5381328775902587E-2</v>
      </c>
      <c r="CG85" s="31" t="str">
        <f t="shared" si="147"/>
        <v>No</v>
      </c>
      <c r="CH85" s="41">
        <v>5.3900000000000003E-2</v>
      </c>
      <c r="CI85" s="24">
        <f t="shared" si="148"/>
        <v>8.9202825428859739E-2</v>
      </c>
      <c r="CJ85" s="25" t="str">
        <f t="shared" si="149"/>
        <v>No</v>
      </c>
      <c r="CK85" s="22">
        <v>0</v>
      </c>
      <c r="CL85" s="30">
        <f t="shared" si="150"/>
        <v>0</v>
      </c>
      <c r="CM85" s="31" t="str">
        <f t="shared" si="151"/>
        <v>No</v>
      </c>
      <c r="CN85" s="41">
        <v>0</v>
      </c>
      <c r="CO85" s="24">
        <f t="shared" si="152"/>
        <v>0</v>
      </c>
      <c r="CP85" s="25" t="str">
        <f t="shared" si="153"/>
        <v>No</v>
      </c>
      <c r="CQ85" s="22">
        <v>5.9499999999999997E-2</v>
      </c>
      <c r="CR85" s="30">
        <f t="shared" si="154"/>
        <v>0</v>
      </c>
      <c r="CS85" s="31" t="str">
        <f t="shared" si="155"/>
        <v>No</v>
      </c>
      <c r="CT85" s="41">
        <v>0</v>
      </c>
      <c r="CU85" s="24">
        <f t="shared" si="156"/>
        <v>0</v>
      </c>
      <c r="CV85" s="25" t="str">
        <f t="shared" si="157"/>
        <v>No</v>
      </c>
      <c r="CW85" s="34">
        <f t="shared" si="158"/>
        <v>12.686500000000001</v>
      </c>
      <c r="CX85" s="35">
        <f t="shared" si="159"/>
        <v>0.46236273937722144</v>
      </c>
      <c r="CY85" s="34" t="str">
        <f t="shared" si="160"/>
        <v>No</v>
      </c>
      <c r="CZ85" s="22">
        <v>2.5</v>
      </c>
      <c r="DA85" s="30">
        <f t="shared" si="161"/>
        <v>1</v>
      </c>
      <c r="DB85" s="31" t="str">
        <f t="shared" si="162"/>
        <v>Yes</v>
      </c>
      <c r="DC85" s="41">
        <v>2.5</v>
      </c>
      <c r="DD85" s="24">
        <f t="shared" si="163"/>
        <v>1</v>
      </c>
      <c r="DE85" s="25" t="str">
        <f t="shared" si="164"/>
        <v>Yes</v>
      </c>
      <c r="DF85" s="22">
        <v>2.5</v>
      </c>
      <c r="DG85" s="30">
        <f t="shared" si="165"/>
        <v>1</v>
      </c>
      <c r="DH85" s="31" t="str">
        <f t="shared" si="166"/>
        <v>Yes</v>
      </c>
      <c r="DI85" s="41">
        <v>2.5</v>
      </c>
      <c r="DJ85" s="24">
        <f t="shared" si="167"/>
        <v>1</v>
      </c>
      <c r="DK85" s="25" t="str">
        <f t="shared" si="168"/>
        <v>Yes</v>
      </c>
      <c r="DL85" s="22">
        <v>2.5999999999999999E-3</v>
      </c>
      <c r="DM85" s="30">
        <f t="shared" si="169"/>
        <v>2.9213483146067417E-2</v>
      </c>
      <c r="DN85" s="31" t="str">
        <f t="shared" si="170"/>
        <v>No</v>
      </c>
      <c r="DO85" s="41">
        <v>2.5</v>
      </c>
      <c r="DP85" s="24">
        <f t="shared" si="171"/>
        <v>1</v>
      </c>
      <c r="DQ85" s="25" t="str">
        <f t="shared" si="172"/>
        <v>Yes</v>
      </c>
      <c r="DR85" s="22">
        <v>0.8609</v>
      </c>
      <c r="DS85" s="30">
        <f t="shared" si="173"/>
        <v>0.52919842635849523</v>
      </c>
      <c r="DT85" s="31" t="str">
        <f t="shared" si="174"/>
        <v>No</v>
      </c>
      <c r="DU85" s="41">
        <v>1.0344</v>
      </c>
      <c r="DV85" s="24">
        <f t="shared" si="175"/>
        <v>0.75300283904782706</v>
      </c>
      <c r="DW85" s="25" t="str">
        <f t="shared" si="176"/>
        <v>Yes</v>
      </c>
      <c r="DX85" s="22">
        <v>6.4600000000000005E-2</v>
      </c>
      <c r="DY85" s="30">
        <f t="shared" si="177"/>
        <v>0.15837215003677374</v>
      </c>
      <c r="DZ85" s="31" t="str">
        <f t="shared" si="178"/>
        <v>No</v>
      </c>
      <c r="EA85" s="41">
        <v>1.5508999999999999</v>
      </c>
      <c r="EB85" s="24">
        <f t="shared" si="179"/>
        <v>0.78296647819063003</v>
      </c>
      <c r="EC85" s="25" t="str">
        <f t="shared" si="180"/>
        <v>No</v>
      </c>
      <c r="ED85" s="37">
        <f t="shared" si="181"/>
        <v>40.033499999999989</v>
      </c>
      <c r="EE85" s="38">
        <f t="shared" si="182"/>
        <v>0.96787226477908095</v>
      </c>
      <c r="EF85" s="37" t="str">
        <f t="shared" si="183"/>
        <v>No</v>
      </c>
    </row>
    <row r="86" spans="1:136" s="7" customFormat="1" ht="12" x14ac:dyDescent="0.2">
      <c r="A86" s="18">
        <v>84</v>
      </c>
      <c r="B86" s="19" t="s">
        <v>51</v>
      </c>
      <c r="C86" s="19" t="s">
        <v>135</v>
      </c>
      <c r="D86" s="18">
        <v>3</v>
      </c>
      <c r="E86" s="42">
        <v>2.3400000000000001E-2</v>
      </c>
      <c r="F86" s="21">
        <f t="shared" si="92"/>
        <v>0.10446428571428572</v>
      </c>
      <c r="G86" s="22" t="str">
        <f t="shared" si="93"/>
        <v>No</v>
      </c>
      <c r="H86" s="43">
        <v>2.5999999999999999E-2</v>
      </c>
      <c r="I86" s="24">
        <f t="shared" si="94"/>
        <v>2.0781712093357843E-2</v>
      </c>
      <c r="J86" s="25" t="str">
        <f t="shared" si="95"/>
        <v>No</v>
      </c>
      <c r="K86" s="44">
        <v>0.13869999999999999</v>
      </c>
      <c r="L86" s="21">
        <f t="shared" si="96"/>
        <v>0.11174669674508539</v>
      </c>
      <c r="M86" s="22" t="str">
        <f t="shared" si="97"/>
        <v>No</v>
      </c>
      <c r="N86" s="45">
        <v>0.13189999999999999</v>
      </c>
      <c r="O86" s="24">
        <f t="shared" si="98"/>
        <v>0.37567644545713469</v>
      </c>
      <c r="P86" s="25" t="str">
        <f t="shared" si="99"/>
        <v>No</v>
      </c>
      <c r="Q86" s="42">
        <v>4.58E-2</v>
      </c>
      <c r="R86" s="21">
        <f t="shared" si="100"/>
        <v>0.17834890965732089</v>
      </c>
      <c r="S86" s="22" t="str">
        <f t="shared" si="101"/>
        <v>No</v>
      </c>
      <c r="T86" s="45">
        <v>0.54049999999999998</v>
      </c>
      <c r="U86" s="24">
        <f t="shared" si="102"/>
        <v>0.27117198474814369</v>
      </c>
      <c r="V86" s="25" t="str">
        <f t="shared" si="103"/>
        <v>Yes</v>
      </c>
      <c r="W86" s="42">
        <v>2.3058000000000001</v>
      </c>
      <c r="X86" s="21">
        <f t="shared" si="104"/>
        <v>0.93372618663222473</v>
      </c>
      <c r="Y86" s="22" t="str">
        <f t="shared" si="105"/>
        <v>No</v>
      </c>
      <c r="Z86" s="45">
        <v>8.8400000000000006E-2</v>
      </c>
      <c r="AA86" s="24">
        <f t="shared" si="106"/>
        <v>7.3697373905794089E-2</v>
      </c>
      <c r="AB86" s="25" t="str">
        <f t="shared" si="107"/>
        <v>No</v>
      </c>
      <c r="AC86" s="42">
        <v>8.5000000000000006E-3</v>
      </c>
      <c r="AD86" s="21">
        <f t="shared" si="108"/>
        <v>2.1711366538952746E-2</v>
      </c>
      <c r="AE86" s="22" t="str">
        <f t="shared" si="109"/>
        <v>No</v>
      </c>
      <c r="AF86" s="45">
        <v>3.0499999999999999E-2</v>
      </c>
      <c r="AG86" s="24">
        <f t="shared" si="110"/>
        <v>0.23680124223602483</v>
      </c>
      <c r="AH86" s="25" t="str">
        <f t="shared" si="111"/>
        <v>Yes</v>
      </c>
      <c r="AI86" s="28">
        <f t="shared" si="112"/>
        <v>8.348749999999999</v>
      </c>
      <c r="AJ86" s="29">
        <f t="shared" si="113"/>
        <v>0.33572227961432494</v>
      </c>
      <c r="AK86" s="28" t="str">
        <f t="shared" si="114"/>
        <v>No</v>
      </c>
      <c r="AL86" s="42">
        <v>2.375</v>
      </c>
      <c r="AM86" s="30">
        <f t="shared" si="115"/>
        <v>0.9729309002853932</v>
      </c>
      <c r="AN86" s="31" t="str">
        <f t="shared" si="116"/>
        <v>Yes</v>
      </c>
      <c r="AO86" s="45">
        <v>2.5</v>
      </c>
      <c r="AP86" s="24">
        <f t="shared" si="117"/>
        <v>1</v>
      </c>
      <c r="AQ86" s="25" t="str">
        <f t="shared" si="118"/>
        <v>Yes</v>
      </c>
      <c r="AR86" s="42">
        <v>2.3649</v>
      </c>
      <c r="AS86" s="30">
        <f t="shared" si="119"/>
        <v>0.94626280409731112</v>
      </c>
      <c r="AT86" s="31" t="str">
        <f t="shared" si="120"/>
        <v>No</v>
      </c>
      <c r="AU86" s="45">
        <v>1.0703</v>
      </c>
      <c r="AV86" s="24">
        <f t="shared" si="121"/>
        <v>0.93461939520333681</v>
      </c>
      <c r="AW86" s="25" t="str">
        <f t="shared" si="122"/>
        <v>Yes</v>
      </c>
      <c r="AX86" s="42">
        <v>4.7800000000000002E-2</v>
      </c>
      <c r="AY86" s="30">
        <f t="shared" si="123"/>
        <v>8.0201342281879195E-2</v>
      </c>
      <c r="AZ86" s="31" t="str">
        <f t="shared" si="124"/>
        <v>No</v>
      </c>
      <c r="BA86" s="45">
        <v>0.21299999999999999</v>
      </c>
      <c r="BB86" s="24">
        <f t="shared" si="125"/>
        <v>0.32469512195121947</v>
      </c>
      <c r="BC86" s="25" t="str">
        <f t="shared" si="126"/>
        <v>No</v>
      </c>
      <c r="BD86" s="42">
        <v>0.21299999999999999</v>
      </c>
      <c r="BE86" s="30">
        <f t="shared" si="127"/>
        <v>0.32469512195121947</v>
      </c>
      <c r="BF86" s="31" t="str">
        <f t="shared" si="128"/>
        <v>No</v>
      </c>
      <c r="BG86" s="45">
        <v>1.4040999999999999</v>
      </c>
      <c r="BH86" s="24">
        <f t="shared" si="129"/>
        <v>0.40474125469788946</v>
      </c>
      <c r="BI86" s="25" t="str">
        <f t="shared" si="130"/>
        <v>No</v>
      </c>
      <c r="BJ86" s="42">
        <v>0.1971</v>
      </c>
      <c r="BK86" s="30">
        <f t="shared" si="131"/>
        <v>7.8839999999999993E-2</v>
      </c>
      <c r="BL86" s="31" t="str">
        <f t="shared" si="132"/>
        <v>No</v>
      </c>
      <c r="BM86" s="45">
        <v>0.11650000000000001</v>
      </c>
      <c r="BN86" s="24">
        <f t="shared" si="133"/>
        <v>9.9585062240663907E-2</v>
      </c>
      <c r="BO86" s="25" t="str">
        <f t="shared" si="134"/>
        <v>No</v>
      </c>
      <c r="BP86" s="32">
        <f t="shared" si="135"/>
        <v>26.254249999999999</v>
      </c>
      <c r="BQ86" s="33">
        <f t="shared" si="136"/>
        <v>0.68697848267501749</v>
      </c>
      <c r="BR86" s="32" t="str">
        <f t="shared" si="137"/>
        <v>No</v>
      </c>
      <c r="BS86" s="42">
        <v>8.9999999999999998E-4</v>
      </c>
      <c r="BT86" s="30">
        <f t="shared" si="138"/>
        <v>1.4287982219399905E-3</v>
      </c>
      <c r="BU86" s="31" t="str">
        <f t="shared" si="139"/>
        <v>No</v>
      </c>
      <c r="BV86" s="45">
        <v>2.3488000000000002</v>
      </c>
      <c r="BW86" s="24">
        <f t="shared" si="140"/>
        <v>0.79319749719236354</v>
      </c>
      <c r="BX86" s="25" t="str">
        <f t="shared" si="141"/>
        <v>No</v>
      </c>
      <c r="BY86" s="42">
        <v>2.5</v>
      </c>
      <c r="BZ86" s="30">
        <f t="shared" si="142"/>
        <v>1</v>
      </c>
      <c r="CA86" s="31" t="str">
        <f t="shared" si="143"/>
        <v>Yes</v>
      </c>
      <c r="CB86" s="45">
        <v>7.5600000000000001E-2</v>
      </c>
      <c r="CC86" s="24">
        <f t="shared" si="144"/>
        <v>0.1496437054631829</v>
      </c>
      <c r="CD86" s="25" t="str">
        <f t="shared" si="145"/>
        <v>No</v>
      </c>
      <c r="CE86" s="42">
        <v>0.04</v>
      </c>
      <c r="CF86" s="30">
        <f t="shared" si="146"/>
        <v>1.805169835505234E-2</v>
      </c>
      <c r="CG86" s="31" t="str">
        <f t="shared" si="147"/>
        <v>No</v>
      </c>
      <c r="CH86" s="45">
        <v>5.9299999999999999E-2</v>
      </c>
      <c r="CI86" s="24">
        <f t="shared" si="148"/>
        <v>0.10010090817356206</v>
      </c>
      <c r="CJ86" s="25" t="str">
        <f t="shared" si="149"/>
        <v>No</v>
      </c>
      <c r="CK86" s="42">
        <v>0.2064</v>
      </c>
      <c r="CL86" s="30">
        <f t="shared" si="150"/>
        <v>0.14550581600281987</v>
      </c>
      <c r="CM86" s="31" t="str">
        <f t="shared" si="151"/>
        <v>No</v>
      </c>
      <c r="CN86" s="45">
        <v>0.17780000000000001</v>
      </c>
      <c r="CO86" s="24">
        <f t="shared" si="152"/>
        <v>0.85521885521885532</v>
      </c>
      <c r="CP86" s="25" t="str">
        <f t="shared" si="153"/>
        <v>Yes</v>
      </c>
      <c r="CQ86" s="42">
        <v>0.2611</v>
      </c>
      <c r="CR86" s="30">
        <f t="shared" si="154"/>
        <v>0.42388561816652648</v>
      </c>
      <c r="CS86" s="31" t="str">
        <f t="shared" si="155"/>
        <v>No</v>
      </c>
      <c r="CT86" s="45">
        <v>2.6599999999999999E-2</v>
      </c>
      <c r="CU86" s="24">
        <f t="shared" si="156"/>
        <v>4.9552906110283151E-2</v>
      </c>
      <c r="CV86" s="25" t="str">
        <f t="shared" si="157"/>
        <v>No</v>
      </c>
      <c r="CW86" s="34">
        <f t="shared" si="158"/>
        <v>14.241249999999997</v>
      </c>
      <c r="CX86" s="35">
        <f t="shared" si="159"/>
        <v>0.57233038035117489</v>
      </c>
      <c r="CY86" s="34" t="str">
        <f t="shared" si="160"/>
        <v>No</v>
      </c>
      <c r="CZ86" s="42">
        <v>1.875</v>
      </c>
      <c r="DA86" s="30">
        <f t="shared" si="161"/>
        <v>0.75</v>
      </c>
      <c r="DB86" s="31" t="str">
        <f t="shared" si="162"/>
        <v>Yes</v>
      </c>
      <c r="DC86" s="45">
        <v>2.5</v>
      </c>
      <c r="DD86" s="24">
        <f t="shared" si="163"/>
        <v>1</v>
      </c>
      <c r="DE86" s="25" t="str">
        <f t="shared" si="164"/>
        <v>Yes</v>
      </c>
      <c r="DF86" s="42">
        <v>2.5</v>
      </c>
      <c r="DG86" s="30">
        <f t="shared" si="165"/>
        <v>1</v>
      </c>
      <c r="DH86" s="31" t="str">
        <f t="shared" si="166"/>
        <v>Yes</v>
      </c>
      <c r="DI86" s="45">
        <v>2.5</v>
      </c>
      <c r="DJ86" s="24">
        <f t="shared" si="167"/>
        <v>1</v>
      </c>
      <c r="DK86" s="25" t="str">
        <f t="shared" si="168"/>
        <v>Yes</v>
      </c>
      <c r="DL86" s="42">
        <v>1.4E-3</v>
      </c>
      <c r="DM86" s="30">
        <f t="shared" si="169"/>
        <v>1.5730337078651686E-2</v>
      </c>
      <c r="DN86" s="31" t="str">
        <f t="shared" si="170"/>
        <v>No</v>
      </c>
      <c r="DO86" s="45">
        <v>0</v>
      </c>
      <c r="DP86" s="24">
        <f t="shared" si="171"/>
        <v>0</v>
      </c>
      <c r="DQ86" s="25" t="str">
        <f t="shared" si="172"/>
        <v>No</v>
      </c>
      <c r="DR86" s="42">
        <v>0.86770000000000003</v>
      </c>
      <c r="DS86" s="30">
        <f t="shared" si="173"/>
        <v>0.53337841160560606</v>
      </c>
      <c r="DT86" s="31" t="str">
        <f t="shared" si="174"/>
        <v>No</v>
      </c>
      <c r="DU86" s="45">
        <v>1.0009999999999999</v>
      </c>
      <c r="DV86" s="24">
        <f t="shared" si="175"/>
        <v>0.7286889422726941</v>
      </c>
      <c r="DW86" s="25" t="str">
        <f t="shared" si="176"/>
        <v>No</v>
      </c>
      <c r="DX86" s="42">
        <v>0.107</v>
      </c>
      <c r="DY86" s="30">
        <f t="shared" si="177"/>
        <v>0.26231919588134345</v>
      </c>
      <c r="DZ86" s="31" t="str">
        <f t="shared" si="178"/>
        <v>No</v>
      </c>
      <c r="EA86" s="45">
        <v>1.04</v>
      </c>
      <c r="EB86" s="24">
        <f t="shared" si="179"/>
        <v>0.52504038772213246</v>
      </c>
      <c r="EC86" s="25" t="str">
        <f t="shared" si="180"/>
        <v>No</v>
      </c>
      <c r="ED86" s="37">
        <f t="shared" si="181"/>
        <v>30.980249999999998</v>
      </c>
      <c r="EE86" s="38">
        <f t="shared" si="182"/>
        <v>0.67525614919680643</v>
      </c>
      <c r="EF86" s="37" t="str">
        <f t="shared" si="183"/>
        <v>No</v>
      </c>
    </row>
    <row r="87" spans="1:136" s="7" customFormat="1" ht="12" x14ac:dyDescent="0.2">
      <c r="A87" s="18">
        <v>85</v>
      </c>
      <c r="B87" s="19" t="s">
        <v>55</v>
      </c>
      <c r="C87" s="19" t="s">
        <v>136</v>
      </c>
      <c r="D87" s="18">
        <v>3</v>
      </c>
      <c r="E87" s="42">
        <v>8.9999999999999998E-4</v>
      </c>
      <c r="F87" s="21">
        <f t="shared" si="92"/>
        <v>4.0178571428571425E-3</v>
      </c>
      <c r="G87" s="22" t="str">
        <f t="shared" si="93"/>
        <v>No</v>
      </c>
      <c r="H87" s="43">
        <v>1.9300000000000001E-2</v>
      </c>
      <c r="I87" s="24">
        <f t="shared" si="94"/>
        <v>1.5426424746223324E-2</v>
      </c>
      <c r="J87" s="25" t="str">
        <f t="shared" si="95"/>
        <v>No</v>
      </c>
      <c r="K87" s="44">
        <v>0</v>
      </c>
      <c r="L87" s="21">
        <f t="shared" si="96"/>
        <v>0</v>
      </c>
      <c r="M87" s="22" t="str">
        <f t="shared" si="97"/>
        <v>No</v>
      </c>
      <c r="N87" s="45">
        <v>8.0999999999999996E-3</v>
      </c>
      <c r="O87" s="24">
        <f t="shared" si="98"/>
        <v>2.3070350327542007E-2</v>
      </c>
      <c r="P87" s="25" t="str">
        <f t="shared" si="99"/>
        <v>No</v>
      </c>
      <c r="Q87" s="42">
        <v>6.8999999999999999E-3</v>
      </c>
      <c r="R87" s="21">
        <f t="shared" si="100"/>
        <v>2.6869158878504676E-2</v>
      </c>
      <c r="S87" s="22" t="str">
        <f t="shared" si="101"/>
        <v>No</v>
      </c>
      <c r="T87" s="45">
        <v>1.9932000000000001</v>
      </c>
      <c r="U87" s="24">
        <f t="shared" si="102"/>
        <v>1</v>
      </c>
      <c r="V87" s="25" t="str">
        <f t="shared" si="103"/>
        <v>Yes</v>
      </c>
      <c r="W87" s="42">
        <v>2.3378000000000001</v>
      </c>
      <c r="X87" s="21">
        <f t="shared" si="104"/>
        <v>0.95955763642234415</v>
      </c>
      <c r="Y87" s="22" t="str">
        <f t="shared" si="105"/>
        <v>No</v>
      </c>
      <c r="Z87" s="45">
        <v>3.7900000000000003E-2</v>
      </c>
      <c r="AA87" s="24">
        <f t="shared" si="106"/>
        <v>3.1596498541058775E-2</v>
      </c>
      <c r="AB87" s="25" t="str">
        <f t="shared" si="107"/>
        <v>No</v>
      </c>
      <c r="AC87" s="42">
        <v>5.0000000000000001E-4</v>
      </c>
      <c r="AD87" s="21">
        <f t="shared" si="108"/>
        <v>1.277139208173691E-3</v>
      </c>
      <c r="AE87" s="22" t="str">
        <f t="shared" si="109"/>
        <v>No</v>
      </c>
      <c r="AF87" s="45">
        <v>1E-3</v>
      </c>
      <c r="AG87" s="24">
        <f t="shared" si="110"/>
        <v>7.763975155279503E-3</v>
      </c>
      <c r="AH87" s="25" t="str">
        <f t="shared" si="111"/>
        <v>No</v>
      </c>
      <c r="AI87" s="28">
        <f t="shared" si="112"/>
        <v>11.014000000000001</v>
      </c>
      <c r="AJ87" s="29">
        <f t="shared" si="113"/>
        <v>0.56516873278236923</v>
      </c>
      <c r="AK87" s="28" t="str">
        <f t="shared" si="114"/>
        <v>No</v>
      </c>
      <c r="AL87" s="42">
        <v>2.4062999999999999</v>
      </c>
      <c r="AM87" s="30">
        <f t="shared" si="115"/>
        <v>1</v>
      </c>
      <c r="AN87" s="31" t="str">
        <f t="shared" si="116"/>
        <v>Yes</v>
      </c>
      <c r="AO87" s="45">
        <v>1.875</v>
      </c>
      <c r="AP87" s="24">
        <f t="shared" si="117"/>
        <v>0.75</v>
      </c>
      <c r="AQ87" s="25" t="str">
        <f t="shared" si="118"/>
        <v>Yes</v>
      </c>
      <c r="AR87" s="42">
        <v>2.3649</v>
      </c>
      <c r="AS87" s="30">
        <f t="shared" si="119"/>
        <v>0.94626280409731112</v>
      </c>
      <c r="AT87" s="31" t="str">
        <f t="shared" si="120"/>
        <v>No</v>
      </c>
      <c r="AU87" s="45">
        <v>0.17399999999999999</v>
      </c>
      <c r="AV87" s="24">
        <f t="shared" si="121"/>
        <v>0</v>
      </c>
      <c r="AW87" s="25" t="str">
        <f t="shared" si="122"/>
        <v>No</v>
      </c>
      <c r="AX87" s="42">
        <v>3.2599999999999997E-2</v>
      </c>
      <c r="AY87" s="30">
        <f t="shared" si="123"/>
        <v>5.4697986577181203E-2</v>
      </c>
      <c r="AZ87" s="31" t="str">
        <f t="shared" si="124"/>
        <v>No</v>
      </c>
      <c r="BA87" s="45">
        <v>0.23480000000000001</v>
      </c>
      <c r="BB87" s="24">
        <f t="shared" si="125"/>
        <v>0.35792682926829267</v>
      </c>
      <c r="BC87" s="25" t="str">
        <f t="shared" si="126"/>
        <v>No</v>
      </c>
      <c r="BD87" s="42">
        <v>0.23480000000000001</v>
      </c>
      <c r="BE87" s="30">
        <f t="shared" si="127"/>
        <v>0.35792682926829267</v>
      </c>
      <c r="BF87" s="31" t="str">
        <f t="shared" si="128"/>
        <v>No</v>
      </c>
      <c r="BG87" s="45">
        <v>1.4052</v>
      </c>
      <c r="BH87" s="24">
        <f t="shared" si="129"/>
        <v>0.40537727666955764</v>
      </c>
      <c r="BI87" s="25" t="str">
        <f t="shared" si="130"/>
        <v>No</v>
      </c>
      <c r="BJ87" s="42">
        <v>0.67900000000000005</v>
      </c>
      <c r="BK87" s="30">
        <f t="shared" si="131"/>
        <v>0.27160000000000001</v>
      </c>
      <c r="BL87" s="31" t="str">
        <f t="shared" si="132"/>
        <v>Yes</v>
      </c>
      <c r="BM87" s="45">
        <v>7.7499999999999999E-2</v>
      </c>
      <c r="BN87" s="24">
        <f t="shared" si="133"/>
        <v>6.3623789764868613E-2</v>
      </c>
      <c r="BO87" s="25" t="str">
        <f t="shared" si="134"/>
        <v>No</v>
      </c>
      <c r="BP87" s="32">
        <f t="shared" si="135"/>
        <v>23.710249999999998</v>
      </c>
      <c r="BQ87" s="33">
        <f t="shared" si="136"/>
        <v>0.48138195777351228</v>
      </c>
      <c r="BR87" s="32" t="str">
        <f t="shared" si="137"/>
        <v>No</v>
      </c>
      <c r="BS87" s="42">
        <v>1.1000000000000001E-3</v>
      </c>
      <c r="BT87" s="30">
        <f t="shared" si="138"/>
        <v>1.746308937926655E-3</v>
      </c>
      <c r="BU87" s="31" t="str">
        <f t="shared" si="139"/>
        <v>No</v>
      </c>
      <c r="BV87" s="45">
        <v>2.3818000000000001</v>
      </c>
      <c r="BW87" s="24">
        <f t="shared" si="140"/>
        <v>0.84614150489330997</v>
      </c>
      <c r="BX87" s="25" t="str">
        <f t="shared" si="141"/>
        <v>No</v>
      </c>
      <c r="BY87" s="42">
        <v>2.5</v>
      </c>
      <c r="BZ87" s="30">
        <f t="shared" si="142"/>
        <v>1</v>
      </c>
      <c r="CA87" s="31" t="str">
        <f t="shared" si="143"/>
        <v>Yes</v>
      </c>
      <c r="CB87" s="45">
        <v>2.9999999999999997E-4</v>
      </c>
      <c r="CC87" s="24">
        <f t="shared" si="144"/>
        <v>5.9382422802850348E-4</v>
      </c>
      <c r="CD87" s="25" t="str">
        <f t="shared" si="145"/>
        <v>No</v>
      </c>
      <c r="CE87" s="42">
        <v>1.8700000000000001E-2</v>
      </c>
      <c r="CF87" s="30">
        <f t="shared" si="146"/>
        <v>6.675923947874386E-3</v>
      </c>
      <c r="CG87" s="31" t="str">
        <f t="shared" si="147"/>
        <v>No</v>
      </c>
      <c r="CH87" s="45">
        <v>2.29E-2</v>
      </c>
      <c r="CI87" s="24">
        <f t="shared" si="148"/>
        <v>2.6639757820383452E-2</v>
      </c>
      <c r="CJ87" s="25" t="str">
        <f t="shared" si="149"/>
        <v>No</v>
      </c>
      <c r="CK87" s="42">
        <v>0</v>
      </c>
      <c r="CL87" s="30">
        <f t="shared" si="150"/>
        <v>0</v>
      </c>
      <c r="CM87" s="31" t="str">
        <f t="shared" si="151"/>
        <v>No</v>
      </c>
      <c r="CN87" s="45">
        <v>0</v>
      </c>
      <c r="CO87" s="24">
        <f t="shared" si="152"/>
        <v>0</v>
      </c>
      <c r="CP87" s="25" t="str">
        <f t="shared" si="153"/>
        <v>No</v>
      </c>
      <c r="CQ87" s="42">
        <v>0.11899999999999999</v>
      </c>
      <c r="CR87" s="30">
        <f t="shared" si="154"/>
        <v>0.12510513036164844</v>
      </c>
      <c r="CS87" s="31" t="str">
        <f t="shared" si="155"/>
        <v>No</v>
      </c>
      <c r="CT87" s="45">
        <v>0</v>
      </c>
      <c r="CU87" s="24">
        <f t="shared" si="156"/>
        <v>0</v>
      </c>
      <c r="CV87" s="25" t="str">
        <f t="shared" si="157"/>
        <v>No</v>
      </c>
      <c r="CW87" s="34">
        <f t="shared" si="158"/>
        <v>12.609499999999999</v>
      </c>
      <c r="CX87" s="35">
        <f t="shared" si="159"/>
        <v>0.45691652078581152</v>
      </c>
      <c r="CY87" s="34" t="str">
        <f t="shared" si="160"/>
        <v>No</v>
      </c>
      <c r="CZ87" s="42">
        <v>1.25</v>
      </c>
      <c r="DA87" s="30">
        <f t="shared" si="161"/>
        <v>0.5</v>
      </c>
      <c r="DB87" s="31" t="str">
        <f t="shared" si="162"/>
        <v>Yes</v>
      </c>
      <c r="DC87" s="45">
        <v>2.5</v>
      </c>
      <c r="DD87" s="24">
        <f t="shared" si="163"/>
        <v>1</v>
      </c>
      <c r="DE87" s="25" t="str">
        <f t="shared" si="164"/>
        <v>Yes</v>
      </c>
      <c r="DF87" s="42">
        <v>2.5</v>
      </c>
      <c r="DG87" s="30">
        <f t="shared" si="165"/>
        <v>1</v>
      </c>
      <c r="DH87" s="31" t="str">
        <f t="shared" si="166"/>
        <v>Yes</v>
      </c>
      <c r="DI87" s="45">
        <v>2.5</v>
      </c>
      <c r="DJ87" s="24">
        <f t="shared" si="167"/>
        <v>1</v>
      </c>
      <c r="DK87" s="25" t="str">
        <f t="shared" si="168"/>
        <v>Yes</v>
      </c>
      <c r="DL87" s="42">
        <v>0</v>
      </c>
      <c r="DM87" s="30">
        <f t="shared" si="169"/>
        <v>0</v>
      </c>
      <c r="DN87" s="31" t="str">
        <f t="shared" si="170"/>
        <v>No</v>
      </c>
      <c r="DO87" s="45">
        <v>2.5</v>
      </c>
      <c r="DP87" s="24">
        <f t="shared" si="171"/>
        <v>1</v>
      </c>
      <c r="DQ87" s="25" t="str">
        <f t="shared" si="172"/>
        <v>Yes</v>
      </c>
      <c r="DR87" s="42">
        <v>0.88439999999999996</v>
      </c>
      <c r="DS87" s="30">
        <f t="shared" si="173"/>
        <v>0.54364396360954015</v>
      </c>
      <c r="DT87" s="31" t="str">
        <f t="shared" si="174"/>
        <v>No</v>
      </c>
      <c r="DU87" s="45">
        <v>1.0437000000000001</v>
      </c>
      <c r="DV87" s="24">
        <f t="shared" si="175"/>
        <v>0.75977287617383715</v>
      </c>
      <c r="DW87" s="25" t="str">
        <f t="shared" si="176"/>
        <v>Yes</v>
      </c>
      <c r="DX87" s="42">
        <v>6.9500000000000006E-2</v>
      </c>
      <c r="DY87" s="30">
        <f t="shared" si="177"/>
        <v>0.17038489825937733</v>
      </c>
      <c r="DZ87" s="31" t="str">
        <f t="shared" si="178"/>
        <v>No</v>
      </c>
      <c r="EA87" s="45">
        <v>1.6218999999999999</v>
      </c>
      <c r="EB87" s="24">
        <f t="shared" si="179"/>
        <v>0.81881058158319875</v>
      </c>
      <c r="EC87" s="25" t="str">
        <f t="shared" si="180"/>
        <v>Yes</v>
      </c>
      <c r="ED87" s="37">
        <f t="shared" si="181"/>
        <v>37.173749999999998</v>
      </c>
      <c r="EE87" s="38">
        <f t="shared" si="182"/>
        <v>0.87544038268851598</v>
      </c>
      <c r="EF87" s="37" t="str">
        <f t="shared" si="183"/>
        <v>No</v>
      </c>
    </row>
    <row r="88" spans="1:136" s="7" customFormat="1" ht="12" x14ac:dyDescent="0.2">
      <c r="A88" s="18">
        <v>86</v>
      </c>
      <c r="B88" s="19" t="s">
        <v>51</v>
      </c>
      <c r="C88" s="19" t="s">
        <v>137</v>
      </c>
      <c r="D88" s="18">
        <v>3</v>
      </c>
      <c r="E88" s="42">
        <v>1.5E-3</v>
      </c>
      <c r="F88" s="21">
        <f t="shared" si="92"/>
        <v>6.6964285714285711E-3</v>
      </c>
      <c r="G88" s="22" t="str">
        <f t="shared" si="93"/>
        <v>No</v>
      </c>
      <c r="H88" s="43">
        <v>1E-3</v>
      </c>
      <c r="I88" s="24">
        <f t="shared" si="94"/>
        <v>7.9929661897530169E-4</v>
      </c>
      <c r="J88" s="25" t="str">
        <f t="shared" si="95"/>
        <v>No</v>
      </c>
      <c r="K88" s="44">
        <v>0</v>
      </c>
      <c r="L88" s="21">
        <f t="shared" si="96"/>
        <v>0</v>
      </c>
      <c r="M88" s="22" t="str">
        <f t="shared" si="97"/>
        <v>No</v>
      </c>
      <c r="N88" s="45">
        <v>0.12529999999999999</v>
      </c>
      <c r="O88" s="24">
        <f t="shared" si="98"/>
        <v>0.35687838222728563</v>
      </c>
      <c r="P88" s="25" t="str">
        <f t="shared" si="99"/>
        <v>No</v>
      </c>
      <c r="Q88" s="42">
        <v>3.7400000000000003E-2</v>
      </c>
      <c r="R88" s="21">
        <f t="shared" si="100"/>
        <v>0.14563862928348911</v>
      </c>
      <c r="S88" s="22" t="str">
        <f t="shared" si="101"/>
        <v>No</v>
      </c>
      <c r="T88" s="45">
        <v>0.54049999999999998</v>
      </c>
      <c r="U88" s="24">
        <f t="shared" si="102"/>
        <v>0.27117198474814369</v>
      </c>
      <c r="V88" s="25" t="str">
        <f t="shared" si="103"/>
        <v>Yes</v>
      </c>
      <c r="W88" s="42">
        <v>2.2907000000000002</v>
      </c>
      <c r="X88" s="21">
        <f t="shared" si="104"/>
        <v>0.92153697126251211</v>
      </c>
      <c r="Y88" s="22" t="str">
        <f t="shared" si="105"/>
        <v>No</v>
      </c>
      <c r="Z88" s="45">
        <v>8.8400000000000006E-2</v>
      </c>
      <c r="AA88" s="24">
        <f t="shared" si="106"/>
        <v>7.3697373905794089E-2</v>
      </c>
      <c r="AB88" s="25" t="str">
        <f t="shared" si="107"/>
        <v>No</v>
      </c>
      <c r="AC88" s="42">
        <v>1E-3</v>
      </c>
      <c r="AD88" s="21">
        <f t="shared" si="108"/>
        <v>2.554278416347382E-3</v>
      </c>
      <c r="AE88" s="22" t="str">
        <f t="shared" si="109"/>
        <v>No</v>
      </c>
      <c r="AF88" s="45">
        <v>5.8999999999999999E-3</v>
      </c>
      <c r="AG88" s="24">
        <f t="shared" si="110"/>
        <v>4.5807453416149065E-2</v>
      </c>
      <c r="AH88" s="25" t="str">
        <f t="shared" si="111"/>
        <v>No</v>
      </c>
      <c r="AI88" s="28">
        <f t="shared" si="112"/>
        <v>7.7292500000000013</v>
      </c>
      <c r="AJ88" s="29">
        <f t="shared" si="113"/>
        <v>0.2823906680440772</v>
      </c>
      <c r="AK88" s="28" t="str">
        <f t="shared" si="114"/>
        <v>No</v>
      </c>
      <c r="AL88" s="42">
        <v>2.2812999999999999</v>
      </c>
      <c r="AM88" s="30">
        <f t="shared" si="115"/>
        <v>0.89189656663495631</v>
      </c>
      <c r="AN88" s="31" t="str">
        <f t="shared" si="116"/>
        <v>Yes</v>
      </c>
      <c r="AO88" s="45">
        <v>1.875</v>
      </c>
      <c r="AP88" s="24">
        <f t="shared" si="117"/>
        <v>0.75</v>
      </c>
      <c r="AQ88" s="25" t="str">
        <f t="shared" si="118"/>
        <v>Yes</v>
      </c>
      <c r="AR88" s="42">
        <v>2.4190999999999998</v>
      </c>
      <c r="AS88" s="30">
        <f t="shared" si="119"/>
        <v>0.96794974391805366</v>
      </c>
      <c r="AT88" s="31" t="str">
        <f t="shared" si="120"/>
        <v>Yes</v>
      </c>
      <c r="AU88" s="45">
        <v>0.78749999999999998</v>
      </c>
      <c r="AV88" s="24">
        <f t="shared" si="121"/>
        <v>0.63972888425443153</v>
      </c>
      <c r="AW88" s="25" t="str">
        <f t="shared" si="122"/>
        <v>No</v>
      </c>
      <c r="AX88" s="42">
        <v>5.4399999999999997E-2</v>
      </c>
      <c r="AY88" s="30">
        <f t="shared" si="123"/>
        <v>9.1275167785234895E-2</v>
      </c>
      <c r="AZ88" s="31" t="str">
        <f t="shared" si="124"/>
        <v>No</v>
      </c>
      <c r="BA88" s="45">
        <v>0.1116</v>
      </c>
      <c r="BB88" s="24">
        <f t="shared" si="125"/>
        <v>0.17012195121951221</v>
      </c>
      <c r="BC88" s="25" t="str">
        <f t="shared" si="126"/>
        <v>No</v>
      </c>
      <c r="BD88" s="42">
        <v>0.1116</v>
      </c>
      <c r="BE88" s="30">
        <f t="shared" si="127"/>
        <v>0.17012195121951221</v>
      </c>
      <c r="BF88" s="31" t="str">
        <f t="shared" si="128"/>
        <v>No</v>
      </c>
      <c r="BG88" s="45">
        <v>1.4514</v>
      </c>
      <c r="BH88" s="24">
        <f t="shared" si="129"/>
        <v>0.43209019947961835</v>
      </c>
      <c r="BI88" s="25" t="str">
        <f t="shared" si="130"/>
        <v>No</v>
      </c>
      <c r="BJ88" s="42">
        <v>0.2727</v>
      </c>
      <c r="BK88" s="30">
        <f t="shared" si="131"/>
        <v>0.10908</v>
      </c>
      <c r="BL88" s="31" t="str">
        <f t="shared" si="132"/>
        <v>No</v>
      </c>
      <c r="BM88" s="45">
        <v>0.12970000000000001</v>
      </c>
      <c r="BN88" s="24">
        <f t="shared" si="133"/>
        <v>0.11175656984785616</v>
      </c>
      <c r="BO88" s="25" t="str">
        <f t="shared" si="134"/>
        <v>No</v>
      </c>
      <c r="BP88" s="32">
        <f t="shared" si="135"/>
        <v>23.735749999999999</v>
      </c>
      <c r="BQ88" s="33">
        <f t="shared" si="136"/>
        <v>0.48344277199717134</v>
      </c>
      <c r="BR88" s="32" t="str">
        <f t="shared" si="137"/>
        <v>No</v>
      </c>
      <c r="BS88" s="42">
        <v>4.0000000000000001E-3</v>
      </c>
      <c r="BT88" s="30">
        <f t="shared" si="138"/>
        <v>6.3502143197332909E-3</v>
      </c>
      <c r="BU88" s="31" t="str">
        <f t="shared" si="139"/>
        <v>No</v>
      </c>
      <c r="BV88" s="45">
        <v>2.4491999999999998</v>
      </c>
      <c r="BW88" s="24">
        <f t="shared" si="140"/>
        <v>0.95427562971281854</v>
      </c>
      <c r="BX88" s="25" t="str">
        <f t="shared" si="141"/>
        <v>No</v>
      </c>
      <c r="BY88" s="42">
        <v>2.5</v>
      </c>
      <c r="BZ88" s="30">
        <f t="shared" si="142"/>
        <v>1</v>
      </c>
      <c r="CA88" s="31" t="str">
        <f t="shared" si="143"/>
        <v>Yes</v>
      </c>
      <c r="CB88" s="45">
        <v>4.6699999999999998E-2</v>
      </c>
      <c r="CC88" s="24">
        <f t="shared" si="144"/>
        <v>9.2438638163103715E-2</v>
      </c>
      <c r="CD88" s="25" t="str">
        <f t="shared" si="145"/>
        <v>No</v>
      </c>
      <c r="CE88" s="42">
        <v>3.3799999999999997E-2</v>
      </c>
      <c r="CF88" s="30">
        <f t="shared" si="146"/>
        <v>1.4740440076906641E-2</v>
      </c>
      <c r="CG88" s="31" t="str">
        <f t="shared" si="147"/>
        <v>No</v>
      </c>
      <c r="CH88" s="45">
        <v>3.3500000000000002E-2</v>
      </c>
      <c r="CI88" s="24">
        <f t="shared" si="148"/>
        <v>4.803229061553986E-2</v>
      </c>
      <c r="CJ88" s="25" t="str">
        <f t="shared" si="149"/>
        <v>No</v>
      </c>
      <c r="CK88" s="42">
        <v>0</v>
      </c>
      <c r="CL88" s="30">
        <f t="shared" si="150"/>
        <v>0</v>
      </c>
      <c r="CM88" s="31" t="str">
        <f t="shared" si="151"/>
        <v>No</v>
      </c>
      <c r="CN88" s="45">
        <v>8.5000000000000006E-3</v>
      </c>
      <c r="CO88" s="24">
        <f t="shared" si="152"/>
        <v>4.0885040885040885E-2</v>
      </c>
      <c r="CP88" s="25" t="str">
        <f t="shared" si="153"/>
        <v>No</v>
      </c>
      <c r="CQ88" s="42">
        <v>0.3569</v>
      </c>
      <c r="CR88" s="30">
        <f t="shared" si="154"/>
        <v>0.62531539108494527</v>
      </c>
      <c r="CS88" s="31" t="str">
        <f t="shared" si="155"/>
        <v>No</v>
      </c>
      <c r="CT88" s="45">
        <v>0</v>
      </c>
      <c r="CU88" s="24">
        <f t="shared" si="156"/>
        <v>0</v>
      </c>
      <c r="CV88" s="25" t="str">
        <f t="shared" si="157"/>
        <v>No</v>
      </c>
      <c r="CW88" s="34">
        <f t="shared" si="158"/>
        <v>13.5815</v>
      </c>
      <c r="CX88" s="35">
        <f t="shared" si="159"/>
        <v>0.52566618923841357</v>
      </c>
      <c r="CY88" s="34" t="str">
        <f t="shared" si="160"/>
        <v>No</v>
      </c>
      <c r="CZ88" s="42">
        <v>2.5</v>
      </c>
      <c r="DA88" s="30">
        <f t="shared" si="161"/>
        <v>1</v>
      </c>
      <c r="DB88" s="31" t="str">
        <f t="shared" si="162"/>
        <v>Yes</v>
      </c>
      <c r="DC88" s="45">
        <v>2.5</v>
      </c>
      <c r="DD88" s="24">
        <f t="shared" si="163"/>
        <v>1</v>
      </c>
      <c r="DE88" s="25" t="str">
        <f t="shared" si="164"/>
        <v>Yes</v>
      </c>
      <c r="DF88" s="42">
        <v>2.5</v>
      </c>
      <c r="DG88" s="30">
        <f t="shared" si="165"/>
        <v>1</v>
      </c>
      <c r="DH88" s="31" t="str">
        <f t="shared" si="166"/>
        <v>Yes</v>
      </c>
      <c r="DI88" s="45">
        <v>2.5</v>
      </c>
      <c r="DJ88" s="24">
        <f t="shared" si="167"/>
        <v>1</v>
      </c>
      <c r="DK88" s="25" t="str">
        <f t="shared" si="168"/>
        <v>Yes</v>
      </c>
      <c r="DL88" s="42">
        <v>0</v>
      </c>
      <c r="DM88" s="30">
        <f t="shared" si="169"/>
        <v>0</v>
      </c>
      <c r="DN88" s="31" t="str">
        <f t="shared" si="170"/>
        <v>No</v>
      </c>
      <c r="DO88" s="45">
        <v>1.25</v>
      </c>
      <c r="DP88" s="24">
        <f t="shared" si="171"/>
        <v>0.5</v>
      </c>
      <c r="DQ88" s="25" t="str">
        <f t="shared" si="172"/>
        <v>Yes</v>
      </c>
      <c r="DR88" s="42">
        <v>0.87760000000000005</v>
      </c>
      <c r="DS88" s="30">
        <f t="shared" si="173"/>
        <v>0.53946397836242932</v>
      </c>
      <c r="DT88" s="31" t="str">
        <f t="shared" si="174"/>
        <v>No</v>
      </c>
      <c r="DU88" s="45">
        <v>0.97619999999999996</v>
      </c>
      <c r="DV88" s="24">
        <f t="shared" si="175"/>
        <v>0.71063550993666735</v>
      </c>
      <c r="DW88" s="25" t="str">
        <f t="shared" si="176"/>
        <v>No</v>
      </c>
      <c r="DX88" s="42">
        <v>8.3299999999999999E-2</v>
      </c>
      <c r="DY88" s="30">
        <f t="shared" si="177"/>
        <v>0.20421671978426084</v>
      </c>
      <c r="DZ88" s="31" t="str">
        <f t="shared" si="178"/>
        <v>No</v>
      </c>
      <c r="EA88" s="45">
        <v>1.5256000000000001</v>
      </c>
      <c r="EB88" s="24">
        <f t="shared" si="179"/>
        <v>0.77019386106623589</v>
      </c>
      <c r="EC88" s="25" t="str">
        <f t="shared" si="180"/>
        <v>No</v>
      </c>
      <c r="ED88" s="37">
        <f t="shared" si="181"/>
        <v>36.781750000000002</v>
      </c>
      <c r="EE88" s="38">
        <f t="shared" si="182"/>
        <v>0.86277028992533689</v>
      </c>
      <c r="EF88" s="37" t="str">
        <f t="shared" si="183"/>
        <v>No</v>
      </c>
    </row>
    <row r="89" spans="1:136" s="7" customFormat="1" ht="12" x14ac:dyDescent="0.2">
      <c r="A89" s="18">
        <v>87</v>
      </c>
      <c r="B89" s="19" t="s">
        <v>53</v>
      </c>
      <c r="C89" s="19" t="s">
        <v>138</v>
      </c>
      <c r="D89" s="18">
        <v>3</v>
      </c>
      <c r="E89" s="42">
        <v>1.6999999999999999E-3</v>
      </c>
      <c r="F89" s="21">
        <f t="shared" si="92"/>
        <v>7.5892857142857133E-3</v>
      </c>
      <c r="G89" s="22" t="str">
        <f t="shared" si="93"/>
        <v>No</v>
      </c>
      <c r="H89" s="43">
        <v>0</v>
      </c>
      <c r="I89" s="24">
        <f t="shared" si="94"/>
        <v>0</v>
      </c>
      <c r="J89" s="25" t="str">
        <f t="shared" si="95"/>
        <v>No</v>
      </c>
      <c r="K89" s="44">
        <v>0</v>
      </c>
      <c r="L89" s="21">
        <f t="shared" si="96"/>
        <v>0</v>
      </c>
      <c r="M89" s="22" t="str">
        <f t="shared" si="97"/>
        <v>No</v>
      </c>
      <c r="N89" s="45">
        <v>0</v>
      </c>
      <c r="O89" s="24">
        <f t="shared" si="98"/>
        <v>0</v>
      </c>
      <c r="P89" s="25" t="str">
        <f t="shared" si="99"/>
        <v>No</v>
      </c>
      <c r="Q89" s="42">
        <v>0</v>
      </c>
      <c r="R89" s="21">
        <f t="shared" si="100"/>
        <v>0</v>
      </c>
      <c r="S89" s="22" t="str">
        <f t="shared" si="101"/>
        <v>No</v>
      </c>
      <c r="T89" s="45">
        <v>1.7567999999999999</v>
      </c>
      <c r="U89" s="24">
        <f t="shared" si="102"/>
        <v>0.88139674894641773</v>
      </c>
      <c r="V89" s="25" t="str">
        <f t="shared" si="103"/>
        <v>Yes</v>
      </c>
      <c r="W89" s="42">
        <v>2.3199000000000001</v>
      </c>
      <c r="X89" s="21">
        <f t="shared" si="104"/>
        <v>0.94510816919599605</v>
      </c>
      <c r="Y89" s="22" t="str">
        <f t="shared" si="105"/>
        <v>No</v>
      </c>
      <c r="Z89" s="45">
        <v>5.0500000000000003E-2</v>
      </c>
      <c r="AA89" s="24">
        <f t="shared" si="106"/>
        <v>4.2100875364735307E-2</v>
      </c>
      <c r="AB89" s="25" t="str">
        <f t="shared" si="107"/>
        <v>No</v>
      </c>
      <c r="AC89" s="42">
        <v>0</v>
      </c>
      <c r="AD89" s="21">
        <f t="shared" si="108"/>
        <v>0</v>
      </c>
      <c r="AE89" s="22" t="str">
        <f t="shared" si="109"/>
        <v>No</v>
      </c>
      <c r="AF89" s="45">
        <v>4.8999999999999998E-3</v>
      </c>
      <c r="AG89" s="24">
        <f t="shared" si="110"/>
        <v>3.8043478260869568E-2</v>
      </c>
      <c r="AH89" s="25" t="str">
        <f t="shared" si="111"/>
        <v>No</v>
      </c>
      <c r="AI89" s="28">
        <f t="shared" si="112"/>
        <v>10.3345</v>
      </c>
      <c r="AJ89" s="29">
        <f t="shared" si="113"/>
        <v>0.5066718319559228</v>
      </c>
      <c r="AK89" s="28" t="str">
        <f t="shared" si="114"/>
        <v>No</v>
      </c>
      <c r="AL89" s="42">
        <v>2.1562999999999999</v>
      </c>
      <c r="AM89" s="30">
        <f t="shared" si="115"/>
        <v>0.78379313326991262</v>
      </c>
      <c r="AN89" s="31" t="str">
        <f t="shared" si="116"/>
        <v>Yes</v>
      </c>
      <c r="AO89" s="45">
        <v>1.875</v>
      </c>
      <c r="AP89" s="24">
        <f t="shared" si="117"/>
        <v>0.75</v>
      </c>
      <c r="AQ89" s="25" t="str">
        <f t="shared" si="118"/>
        <v>Yes</v>
      </c>
      <c r="AR89" s="42">
        <v>2.2595000000000001</v>
      </c>
      <c r="AS89" s="30">
        <f t="shared" si="119"/>
        <v>0.90408930857874514</v>
      </c>
      <c r="AT89" s="31" t="str">
        <f t="shared" si="120"/>
        <v>No</v>
      </c>
      <c r="AU89" s="45">
        <v>0.46929999999999999</v>
      </c>
      <c r="AV89" s="24">
        <f t="shared" si="121"/>
        <v>0.30792492179353492</v>
      </c>
      <c r="AW89" s="25" t="str">
        <f t="shared" si="122"/>
        <v>No</v>
      </c>
      <c r="AX89" s="42">
        <v>1.5699999999999999E-2</v>
      </c>
      <c r="AY89" s="30">
        <f t="shared" si="123"/>
        <v>2.6342281879194629E-2</v>
      </c>
      <c r="AZ89" s="31" t="str">
        <f t="shared" si="124"/>
        <v>No</v>
      </c>
      <c r="BA89" s="45">
        <v>0</v>
      </c>
      <c r="BB89" s="24">
        <f t="shared" si="125"/>
        <v>0</v>
      </c>
      <c r="BC89" s="25" t="str">
        <f t="shared" si="126"/>
        <v>No</v>
      </c>
      <c r="BD89" s="42">
        <v>0</v>
      </c>
      <c r="BE89" s="30">
        <f t="shared" si="127"/>
        <v>0</v>
      </c>
      <c r="BF89" s="31" t="str">
        <f t="shared" si="128"/>
        <v>No</v>
      </c>
      <c r="BG89" s="45">
        <v>1.5232000000000001</v>
      </c>
      <c r="BH89" s="24">
        <f t="shared" si="129"/>
        <v>0.47360508817577335</v>
      </c>
      <c r="BI89" s="25" t="str">
        <f t="shared" si="130"/>
        <v>No</v>
      </c>
      <c r="BJ89" s="42">
        <v>0.2681</v>
      </c>
      <c r="BK89" s="30">
        <f t="shared" si="131"/>
        <v>0.10724</v>
      </c>
      <c r="BL89" s="31" t="str">
        <f t="shared" si="132"/>
        <v>No</v>
      </c>
      <c r="BM89" s="45">
        <v>0.19350000000000001</v>
      </c>
      <c r="BN89" s="24">
        <f t="shared" si="133"/>
        <v>0.17058552328261872</v>
      </c>
      <c r="BO89" s="25" t="str">
        <f t="shared" si="134"/>
        <v>No</v>
      </c>
      <c r="BP89" s="32">
        <f t="shared" si="135"/>
        <v>21.901499999999999</v>
      </c>
      <c r="BQ89" s="33">
        <f t="shared" si="136"/>
        <v>0.33520557632084036</v>
      </c>
      <c r="BR89" s="32" t="str">
        <f t="shared" si="137"/>
        <v>No</v>
      </c>
      <c r="BS89" s="42">
        <v>5.0000000000000001E-4</v>
      </c>
      <c r="BT89" s="30">
        <f t="shared" si="138"/>
        <v>7.9377678996666136E-4</v>
      </c>
      <c r="BU89" s="31" t="str">
        <f t="shared" si="139"/>
        <v>No</v>
      </c>
      <c r="BV89" s="45">
        <v>2.3205</v>
      </c>
      <c r="BW89" s="24">
        <f t="shared" si="140"/>
        <v>0.74779399967912719</v>
      </c>
      <c r="BX89" s="25" t="str">
        <f t="shared" si="141"/>
        <v>No</v>
      </c>
      <c r="BY89" s="42">
        <v>2.5</v>
      </c>
      <c r="BZ89" s="30">
        <f t="shared" si="142"/>
        <v>1</v>
      </c>
      <c r="CA89" s="31" t="str">
        <f t="shared" si="143"/>
        <v>Yes</v>
      </c>
      <c r="CB89" s="45">
        <v>1.24E-2</v>
      </c>
      <c r="CC89" s="24">
        <f t="shared" si="144"/>
        <v>2.4544734758511481E-2</v>
      </c>
      <c r="CD89" s="25" t="str">
        <f t="shared" si="145"/>
        <v>No</v>
      </c>
      <c r="CE89" s="42">
        <v>3.1600000000000003E-2</v>
      </c>
      <c r="CF89" s="30">
        <f t="shared" si="146"/>
        <v>1.3565477462080753E-2</v>
      </c>
      <c r="CG89" s="31" t="str">
        <f t="shared" si="147"/>
        <v>No</v>
      </c>
      <c r="CH89" s="45">
        <v>1.6799999999999999E-2</v>
      </c>
      <c r="CI89" s="24">
        <f t="shared" si="148"/>
        <v>1.4328960645812308E-2</v>
      </c>
      <c r="CJ89" s="25" t="str">
        <f t="shared" si="149"/>
        <v>No</v>
      </c>
      <c r="CK89" s="42">
        <v>0.12820000000000001</v>
      </c>
      <c r="CL89" s="30">
        <f t="shared" si="150"/>
        <v>9.0377158970743748E-2</v>
      </c>
      <c r="CM89" s="31" t="str">
        <f t="shared" si="151"/>
        <v>No</v>
      </c>
      <c r="CN89" s="45">
        <v>0</v>
      </c>
      <c r="CO89" s="24">
        <f t="shared" si="152"/>
        <v>0</v>
      </c>
      <c r="CP89" s="25" t="str">
        <f t="shared" si="153"/>
        <v>No</v>
      </c>
      <c r="CQ89" s="42">
        <v>0.3569</v>
      </c>
      <c r="CR89" s="30">
        <f t="shared" si="154"/>
        <v>0.62531539108494527</v>
      </c>
      <c r="CS89" s="31" t="str">
        <f t="shared" si="155"/>
        <v>No</v>
      </c>
      <c r="CT89" s="45">
        <v>2.3099999999999999E-2</v>
      </c>
      <c r="CU89" s="24">
        <f t="shared" si="156"/>
        <v>4.3032786885245894E-2</v>
      </c>
      <c r="CV89" s="25" t="str">
        <f t="shared" si="157"/>
        <v>No</v>
      </c>
      <c r="CW89" s="34">
        <f t="shared" si="158"/>
        <v>13.475</v>
      </c>
      <c r="CX89" s="35">
        <f t="shared" si="159"/>
        <v>0.51813343235548959</v>
      </c>
      <c r="CY89" s="34" t="str">
        <f t="shared" si="160"/>
        <v>No</v>
      </c>
      <c r="CZ89" s="42">
        <v>1.875</v>
      </c>
      <c r="DA89" s="30">
        <f t="shared" si="161"/>
        <v>0.75</v>
      </c>
      <c r="DB89" s="31" t="str">
        <f t="shared" si="162"/>
        <v>Yes</v>
      </c>
      <c r="DC89" s="45">
        <v>2.5</v>
      </c>
      <c r="DD89" s="24">
        <f t="shared" si="163"/>
        <v>1</v>
      </c>
      <c r="DE89" s="25" t="str">
        <f t="shared" si="164"/>
        <v>Yes</v>
      </c>
      <c r="DF89" s="42">
        <v>2.5</v>
      </c>
      <c r="DG89" s="30">
        <f t="shared" si="165"/>
        <v>1</v>
      </c>
      <c r="DH89" s="31" t="str">
        <f t="shared" si="166"/>
        <v>Yes</v>
      </c>
      <c r="DI89" s="45">
        <v>2.5</v>
      </c>
      <c r="DJ89" s="24">
        <f t="shared" si="167"/>
        <v>1</v>
      </c>
      <c r="DK89" s="25" t="str">
        <f t="shared" si="168"/>
        <v>Yes</v>
      </c>
      <c r="DL89" s="42">
        <v>2.2000000000000001E-3</v>
      </c>
      <c r="DM89" s="30">
        <f t="shared" si="169"/>
        <v>2.4719101123595509E-2</v>
      </c>
      <c r="DN89" s="31" t="str">
        <f t="shared" si="170"/>
        <v>No</v>
      </c>
      <c r="DO89" s="45">
        <v>2.5</v>
      </c>
      <c r="DP89" s="24">
        <f t="shared" si="171"/>
        <v>1</v>
      </c>
      <c r="DQ89" s="25" t="str">
        <f t="shared" si="172"/>
        <v>Yes</v>
      </c>
      <c r="DR89" s="42">
        <v>0.83379999999999999</v>
      </c>
      <c r="DS89" s="30">
        <f t="shared" si="173"/>
        <v>0.51253995574133271</v>
      </c>
      <c r="DT89" s="31" t="str">
        <f t="shared" si="174"/>
        <v>No</v>
      </c>
      <c r="DU89" s="45">
        <v>0.99429999999999996</v>
      </c>
      <c r="DV89" s="24">
        <f t="shared" si="175"/>
        <v>0.72381160369804176</v>
      </c>
      <c r="DW89" s="25" t="str">
        <f t="shared" si="176"/>
        <v>No</v>
      </c>
      <c r="DX89" s="42">
        <v>2.5100000000000001E-2</v>
      </c>
      <c r="DY89" s="30">
        <f t="shared" si="177"/>
        <v>6.1534689874969357E-2</v>
      </c>
      <c r="DZ89" s="31" t="str">
        <f t="shared" si="178"/>
        <v>No</v>
      </c>
      <c r="EA89" s="45">
        <v>1.075</v>
      </c>
      <c r="EB89" s="24">
        <f t="shared" si="179"/>
        <v>0.54271001615508885</v>
      </c>
      <c r="EC89" s="25" t="str">
        <f t="shared" si="180"/>
        <v>No</v>
      </c>
      <c r="ED89" s="37">
        <f t="shared" si="181"/>
        <v>37.013500000000001</v>
      </c>
      <c r="EE89" s="38">
        <f t="shared" si="182"/>
        <v>0.8702608358382623</v>
      </c>
      <c r="EF89" s="37" t="str">
        <f t="shared" si="183"/>
        <v>No</v>
      </c>
    </row>
    <row r="90" spans="1:136" s="7" customFormat="1" ht="12" x14ac:dyDescent="0.2">
      <c r="A90" s="18">
        <v>88</v>
      </c>
      <c r="B90" s="19" t="s">
        <v>51</v>
      </c>
      <c r="C90" s="19" t="s">
        <v>139</v>
      </c>
      <c r="D90" s="18">
        <v>3</v>
      </c>
      <c r="E90" s="42">
        <v>3.8E-3</v>
      </c>
      <c r="F90" s="21">
        <f t="shared" si="92"/>
        <v>1.6964285714285713E-2</v>
      </c>
      <c r="G90" s="22" t="str">
        <f t="shared" si="93"/>
        <v>No</v>
      </c>
      <c r="H90" s="43">
        <v>1.12E-2</v>
      </c>
      <c r="I90" s="24">
        <f t="shared" si="94"/>
        <v>8.9521221325233793E-3</v>
      </c>
      <c r="J90" s="25" t="str">
        <f t="shared" si="95"/>
        <v>No</v>
      </c>
      <c r="K90" s="44">
        <v>0</v>
      </c>
      <c r="L90" s="21">
        <f t="shared" si="96"/>
        <v>0</v>
      </c>
      <c r="M90" s="22" t="str">
        <f t="shared" si="97"/>
        <v>No</v>
      </c>
      <c r="N90" s="45">
        <v>5.1799999999999999E-2</v>
      </c>
      <c r="O90" s="24">
        <f t="shared" si="98"/>
        <v>0.14753631444033039</v>
      </c>
      <c r="P90" s="25" t="str">
        <f t="shared" si="99"/>
        <v>No</v>
      </c>
      <c r="Q90" s="42">
        <v>2.5999999999999999E-2</v>
      </c>
      <c r="R90" s="21">
        <f t="shared" si="100"/>
        <v>0.10124610591900313</v>
      </c>
      <c r="S90" s="22" t="str">
        <f t="shared" si="101"/>
        <v>No</v>
      </c>
      <c r="T90" s="45">
        <v>0.54049999999999998</v>
      </c>
      <c r="U90" s="24">
        <f t="shared" si="102"/>
        <v>0.27117198474814369</v>
      </c>
      <c r="V90" s="25" t="str">
        <f t="shared" si="103"/>
        <v>Yes</v>
      </c>
      <c r="W90" s="42">
        <v>2.3336000000000001</v>
      </c>
      <c r="X90" s="21">
        <f t="shared" si="104"/>
        <v>0.95616725863739105</v>
      </c>
      <c r="Y90" s="22" t="str">
        <f t="shared" si="105"/>
        <v>No</v>
      </c>
      <c r="Z90" s="45">
        <v>0.18940000000000001</v>
      </c>
      <c r="AA90" s="24">
        <f t="shared" si="106"/>
        <v>0.1578991246352647</v>
      </c>
      <c r="AB90" s="25" t="str">
        <f t="shared" si="107"/>
        <v>No</v>
      </c>
      <c r="AC90" s="42">
        <v>3.0999999999999999E-3</v>
      </c>
      <c r="AD90" s="21">
        <f t="shared" si="108"/>
        <v>7.9182630906768827E-3</v>
      </c>
      <c r="AE90" s="22" t="str">
        <f t="shared" si="109"/>
        <v>No</v>
      </c>
      <c r="AF90" s="45">
        <v>2E-3</v>
      </c>
      <c r="AG90" s="24">
        <f t="shared" si="110"/>
        <v>1.5527950310559006E-2</v>
      </c>
      <c r="AH90" s="25" t="str">
        <f t="shared" si="111"/>
        <v>No</v>
      </c>
      <c r="AI90" s="28">
        <f t="shared" si="112"/>
        <v>7.9035000000000002</v>
      </c>
      <c r="AJ90" s="29">
        <f t="shared" si="113"/>
        <v>0.29739152892561982</v>
      </c>
      <c r="AK90" s="28" t="str">
        <f t="shared" si="114"/>
        <v>No</v>
      </c>
      <c r="AL90" s="42">
        <v>2.2812999999999999</v>
      </c>
      <c r="AM90" s="30">
        <f t="shared" si="115"/>
        <v>0.89189656663495631</v>
      </c>
      <c r="AN90" s="31" t="str">
        <f t="shared" si="116"/>
        <v>Yes</v>
      </c>
      <c r="AO90" s="45">
        <v>1.875</v>
      </c>
      <c r="AP90" s="24">
        <f t="shared" si="117"/>
        <v>0.75</v>
      </c>
      <c r="AQ90" s="25" t="str">
        <f t="shared" si="118"/>
        <v>Yes</v>
      </c>
      <c r="AR90" s="42">
        <v>2.3258000000000001</v>
      </c>
      <c r="AS90" s="30">
        <f t="shared" si="119"/>
        <v>0.93061779769526254</v>
      </c>
      <c r="AT90" s="31" t="str">
        <f t="shared" si="120"/>
        <v>No</v>
      </c>
      <c r="AU90" s="45">
        <v>0.78610000000000002</v>
      </c>
      <c r="AV90" s="24">
        <f t="shared" si="121"/>
        <v>0.63826903023983317</v>
      </c>
      <c r="AW90" s="25" t="str">
        <f t="shared" si="122"/>
        <v>No</v>
      </c>
      <c r="AX90" s="42">
        <v>0.16200000000000001</v>
      </c>
      <c r="AY90" s="30">
        <f t="shared" si="123"/>
        <v>0.27181208053691275</v>
      </c>
      <c r="AZ90" s="31" t="str">
        <f t="shared" si="124"/>
        <v>No</v>
      </c>
      <c r="BA90" s="45">
        <v>0.1832</v>
      </c>
      <c r="BB90" s="24">
        <f t="shared" si="125"/>
        <v>0.2792682926829268</v>
      </c>
      <c r="BC90" s="25" t="str">
        <f t="shared" si="126"/>
        <v>No</v>
      </c>
      <c r="BD90" s="42">
        <v>0.1832</v>
      </c>
      <c r="BE90" s="30">
        <f t="shared" si="127"/>
        <v>0.2792682926829268</v>
      </c>
      <c r="BF90" s="31" t="str">
        <f t="shared" si="128"/>
        <v>No</v>
      </c>
      <c r="BG90" s="45">
        <v>1.5222</v>
      </c>
      <c r="BH90" s="24">
        <f t="shared" si="129"/>
        <v>0.47302688638334772</v>
      </c>
      <c r="BI90" s="25" t="str">
        <f t="shared" si="130"/>
        <v>No</v>
      </c>
      <c r="BJ90" s="42">
        <v>0.3155</v>
      </c>
      <c r="BK90" s="30">
        <f t="shared" si="131"/>
        <v>0.12620000000000001</v>
      </c>
      <c r="BL90" s="31" t="str">
        <f t="shared" si="132"/>
        <v>No</v>
      </c>
      <c r="BM90" s="45">
        <v>8.9800000000000005E-2</v>
      </c>
      <c r="BN90" s="24">
        <f t="shared" si="133"/>
        <v>7.496542185338867E-2</v>
      </c>
      <c r="BO90" s="25" t="str">
        <f t="shared" si="134"/>
        <v>No</v>
      </c>
      <c r="BP90" s="32">
        <f t="shared" si="135"/>
        <v>24.310249999999996</v>
      </c>
      <c r="BQ90" s="33">
        <f t="shared" si="136"/>
        <v>0.52987170421254637</v>
      </c>
      <c r="BR90" s="32" t="str">
        <f t="shared" si="137"/>
        <v>No</v>
      </c>
      <c r="BS90" s="42">
        <v>2.5000000000000001E-3</v>
      </c>
      <c r="BT90" s="30">
        <f t="shared" si="138"/>
        <v>3.9688839498333069E-3</v>
      </c>
      <c r="BU90" s="31" t="str">
        <f t="shared" si="139"/>
        <v>No</v>
      </c>
      <c r="BV90" s="45">
        <v>2.3169</v>
      </c>
      <c r="BW90" s="24">
        <f t="shared" si="140"/>
        <v>0.74201828974811479</v>
      </c>
      <c r="BX90" s="25" t="str">
        <f t="shared" si="141"/>
        <v>No</v>
      </c>
      <c r="BY90" s="42">
        <v>2.4750000000000001</v>
      </c>
      <c r="BZ90" s="30">
        <f t="shared" si="142"/>
        <v>0.99</v>
      </c>
      <c r="CA90" s="31" t="str">
        <f t="shared" si="143"/>
        <v>Yes</v>
      </c>
      <c r="CB90" s="45">
        <v>1.4E-2</v>
      </c>
      <c r="CC90" s="24">
        <f t="shared" si="144"/>
        <v>2.7711797307996836E-2</v>
      </c>
      <c r="CD90" s="25" t="str">
        <f t="shared" si="145"/>
        <v>No</v>
      </c>
      <c r="CE90" s="42">
        <v>4.02E-2</v>
      </c>
      <c r="CF90" s="30">
        <f t="shared" si="146"/>
        <v>1.815851313821833E-2</v>
      </c>
      <c r="CG90" s="31" t="str">
        <f t="shared" si="147"/>
        <v>No</v>
      </c>
      <c r="CH90" s="45">
        <v>0.1186</v>
      </c>
      <c r="CI90" s="24">
        <f t="shared" si="148"/>
        <v>0.21977800201816347</v>
      </c>
      <c r="CJ90" s="25" t="str">
        <f t="shared" si="149"/>
        <v>No</v>
      </c>
      <c r="CK90" s="42">
        <v>0.18579999999999999</v>
      </c>
      <c r="CL90" s="30">
        <f t="shared" si="150"/>
        <v>0.13098343320408881</v>
      </c>
      <c r="CM90" s="31" t="str">
        <f t="shared" si="151"/>
        <v>No</v>
      </c>
      <c r="CN90" s="45">
        <v>0</v>
      </c>
      <c r="CO90" s="24">
        <f t="shared" si="152"/>
        <v>0</v>
      </c>
      <c r="CP90" s="25" t="str">
        <f t="shared" si="153"/>
        <v>No</v>
      </c>
      <c r="CQ90" s="42">
        <v>0.2016</v>
      </c>
      <c r="CR90" s="30">
        <f t="shared" si="154"/>
        <v>0.29878048780487804</v>
      </c>
      <c r="CS90" s="31" t="str">
        <f t="shared" si="155"/>
        <v>No</v>
      </c>
      <c r="CT90" s="45">
        <v>2.6599999999999999E-2</v>
      </c>
      <c r="CU90" s="24">
        <f t="shared" si="156"/>
        <v>4.9552906110283151E-2</v>
      </c>
      <c r="CV90" s="25" t="str">
        <f t="shared" si="157"/>
        <v>No</v>
      </c>
      <c r="CW90" s="34">
        <f t="shared" si="158"/>
        <v>13.452999999999999</v>
      </c>
      <c r="CX90" s="35">
        <f t="shared" si="159"/>
        <v>0.51657736990080105</v>
      </c>
      <c r="CY90" s="34" t="str">
        <f t="shared" si="160"/>
        <v>No</v>
      </c>
      <c r="CZ90" s="42">
        <v>1.25</v>
      </c>
      <c r="DA90" s="30">
        <f t="shared" si="161"/>
        <v>0.5</v>
      </c>
      <c r="DB90" s="31" t="str">
        <f t="shared" si="162"/>
        <v>Yes</v>
      </c>
      <c r="DC90" s="45">
        <v>2.5</v>
      </c>
      <c r="DD90" s="24">
        <f t="shared" si="163"/>
        <v>1</v>
      </c>
      <c r="DE90" s="25" t="str">
        <f t="shared" si="164"/>
        <v>Yes</v>
      </c>
      <c r="DF90" s="42">
        <v>2.5</v>
      </c>
      <c r="DG90" s="30">
        <f t="shared" si="165"/>
        <v>1</v>
      </c>
      <c r="DH90" s="31" t="str">
        <f t="shared" si="166"/>
        <v>Yes</v>
      </c>
      <c r="DI90" s="45">
        <v>2.5</v>
      </c>
      <c r="DJ90" s="24">
        <f t="shared" si="167"/>
        <v>1</v>
      </c>
      <c r="DK90" s="25" t="str">
        <f t="shared" si="168"/>
        <v>Yes</v>
      </c>
      <c r="DL90" s="42">
        <v>1.9E-3</v>
      </c>
      <c r="DM90" s="30">
        <f t="shared" si="169"/>
        <v>2.1348314606741574E-2</v>
      </c>
      <c r="DN90" s="31" t="str">
        <f t="shared" si="170"/>
        <v>No</v>
      </c>
      <c r="DO90" s="45">
        <v>2.5</v>
      </c>
      <c r="DP90" s="24">
        <f t="shared" si="171"/>
        <v>1</v>
      </c>
      <c r="DQ90" s="25" t="str">
        <f t="shared" si="172"/>
        <v>Yes</v>
      </c>
      <c r="DR90" s="42">
        <v>0.89680000000000004</v>
      </c>
      <c r="DS90" s="30">
        <f t="shared" si="173"/>
        <v>0.55126628964838953</v>
      </c>
      <c r="DT90" s="31" t="str">
        <f t="shared" si="174"/>
        <v>No</v>
      </c>
      <c r="DU90" s="45">
        <v>0.56889999999999996</v>
      </c>
      <c r="DV90" s="24">
        <f t="shared" si="175"/>
        <v>0.41413700225667904</v>
      </c>
      <c r="DW90" s="25" t="str">
        <f t="shared" si="176"/>
        <v>No</v>
      </c>
      <c r="DX90" s="42">
        <v>8.7900000000000006E-2</v>
      </c>
      <c r="DY90" s="30">
        <f t="shared" si="177"/>
        <v>0.21549399362588872</v>
      </c>
      <c r="DZ90" s="31" t="str">
        <f t="shared" si="178"/>
        <v>No</v>
      </c>
      <c r="EA90" s="45">
        <v>1.5</v>
      </c>
      <c r="EB90" s="24">
        <f t="shared" si="179"/>
        <v>0.75726978998384498</v>
      </c>
      <c r="EC90" s="25" t="str">
        <f t="shared" si="180"/>
        <v>No</v>
      </c>
      <c r="ED90" s="37">
        <f t="shared" si="181"/>
        <v>35.763750000000002</v>
      </c>
      <c r="EE90" s="38">
        <f t="shared" si="182"/>
        <v>0.82986683473932576</v>
      </c>
      <c r="EF90" s="37" t="str">
        <f t="shared" si="183"/>
        <v>No</v>
      </c>
    </row>
    <row r="91" spans="1:136" s="7" customFormat="1" ht="12" x14ac:dyDescent="0.2">
      <c r="A91" s="18">
        <v>89</v>
      </c>
      <c r="B91" s="19" t="s">
        <v>51</v>
      </c>
      <c r="C91" s="19" t="s">
        <v>140</v>
      </c>
      <c r="D91" s="18">
        <v>3</v>
      </c>
      <c r="E91" s="42">
        <v>0.1835</v>
      </c>
      <c r="F91" s="21">
        <f t="shared" si="92"/>
        <v>0.81919642857142849</v>
      </c>
      <c r="G91" s="22" t="str">
        <f t="shared" si="93"/>
        <v>Yes</v>
      </c>
      <c r="H91" s="43">
        <v>1.2511000000000001</v>
      </c>
      <c r="I91" s="24">
        <f t="shared" si="94"/>
        <v>1</v>
      </c>
      <c r="J91" s="25" t="str">
        <f t="shared" si="95"/>
        <v>Yes</v>
      </c>
      <c r="K91" s="44">
        <v>3.8699999999999998E-2</v>
      </c>
      <c r="L91" s="21">
        <f t="shared" si="96"/>
        <v>3.1179503706090878E-2</v>
      </c>
      <c r="M91" s="22" t="str">
        <f t="shared" si="97"/>
        <v>No</v>
      </c>
      <c r="N91" s="45">
        <v>1.1999999999999999E-3</v>
      </c>
      <c r="O91" s="24">
        <f t="shared" si="98"/>
        <v>3.4178296781543715E-3</v>
      </c>
      <c r="P91" s="25" t="str">
        <f t="shared" si="99"/>
        <v>No</v>
      </c>
      <c r="Q91" s="42">
        <v>1.5699999999999999E-2</v>
      </c>
      <c r="R91" s="21">
        <f t="shared" si="100"/>
        <v>6.1137071651090343E-2</v>
      </c>
      <c r="S91" s="22" t="str">
        <f t="shared" si="101"/>
        <v>No</v>
      </c>
      <c r="T91" s="45">
        <v>0.54049999999999998</v>
      </c>
      <c r="U91" s="24">
        <f t="shared" si="102"/>
        <v>0.27117198474814369</v>
      </c>
      <c r="V91" s="25" t="str">
        <f t="shared" si="103"/>
        <v>Yes</v>
      </c>
      <c r="W91" s="42">
        <v>2.3121999999999998</v>
      </c>
      <c r="X91" s="21">
        <f t="shared" si="104"/>
        <v>0.93889247659024833</v>
      </c>
      <c r="Y91" s="22" t="str">
        <f t="shared" si="105"/>
        <v>No</v>
      </c>
      <c r="Z91" s="45">
        <v>0</v>
      </c>
      <c r="AA91" s="24">
        <f t="shared" si="106"/>
        <v>0</v>
      </c>
      <c r="AB91" s="25" t="str">
        <f t="shared" si="107"/>
        <v>No</v>
      </c>
      <c r="AC91" s="42">
        <v>1.4999999999999999E-2</v>
      </c>
      <c r="AD91" s="21">
        <f t="shared" si="108"/>
        <v>3.8314176245210725E-2</v>
      </c>
      <c r="AE91" s="22" t="str">
        <f t="shared" si="109"/>
        <v>Yes</v>
      </c>
      <c r="AF91" s="45">
        <v>0</v>
      </c>
      <c r="AG91" s="24">
        <f t="shared" si="110"/>
        <v>0</v>
      </c>
      <c r="AH91" s="25" t="str">
        <f t="shared" si="111"/>
        <v>No</v>
      </c>
      <c r="AI91" s="28">
        <f t="shared" si="112"/>
        <v>10.89475</v>
      </c>
      <c r="AJ91" s="29">
        <f t="shared" si="113"/>
        <v>0.5549027203856749</v>
      </c>
      <c r="AK91" s="28" t="str">
        <f t="shared" si="114"/>
        <v>No</v>
      </c>
      <c r="AL91" s="42">
        <v>2.2812999999999999</v>
      </c>
      <c r="AM91" s="30">
        <f t="shared" si="115"/>
        <v>0.89189656663495631</v>
      </c>
      <c r="AN91" s="31" t="str">
        <f t="shared" si="116"/>
        <v>Yes</v>
      </c>
      <c r="AO91" s="45">
        <v>1.875</v>
      </c>
      <c r="AP91" s="24">
        <f t="shared" si="117"/>
        <v>0.75</v>
      </c>
      <c r="AQ91" s="25" t="str">
        <f t="shared" si="118"/>
        <v>Yes</v>
      </c>
      <c r="AR91" s="42">
        <v>2.4434</v>
      </c>
      <c r="AS91" s="30">
        <f t="shared" si="119"/>
        <v>0.97767285531370041</v>
      </c>
      <c r="AT91" s="31" t="str">
        <f t="shared" si="120"/>
        <v>Yes</v>
      </c>
      <c r="AU91" s="45">
        <v>0.60070000000000001</v>
      </c>
      <c r="AV91" s="24">
        <f t="shared" si="121"/>
        <v>0.44494264859228361</v>
      </c>
      <c r="AW91" s="25" t="str">
        <f t="shared" si="122"/>
        <v>No</v>
      </c>
      <c r="AX91" s="42">
        <v>3.4599999999999999E-2</v>
      </c>
      <c r="AY91" s="30">
        <f t="shared" si="123"/>
        <v>5.8053691275167789E-2</v>
      </c>
      <c r="AZ91" s="31" t="str">
        <f t="shared" si="124"/>
        <v>No</v>
      </c>
      <c r="BA91" s="45">
        <v>7.1499999999999994E-2</v>
      </c>
      <c r="BB91" s="24">
        <f t="shared" si="125"/>
        <v>0.10899390243902438</v>
      </c>
      <c r="BC91" s="25" t="str">
        <f t="shared" si="126"/>
        <v>No</v>
      </c>
      <c r="BD91" s="42">
        <v>7.1499999999999994E-2</v>
      </c>
      <c r="BE91" s="30">
        <f t="shared" si="127"/>
        <v>0.10899390243902438</v>
      </c>
      <c r="BF91" s="31" t="str">
        <f t="shared" si="128"/>
        <v>No</v>
      </c>
      <c r="BG91" s="45">
        <v>1.4514</v>
      </c>
      <c r="BH91" s="24">
        <f t="shared" si="129"/>
        <v>0.43209019947961835</v>
      </c>
      <c r="BI91" s="25" t="str">
        <f t="shared" si="130"/>
        <v>No</v>
      </c>
      <c r="BJ91" s="42">
        <v>0.28289999999999998</v>
      </c>
      <c r="BK91" s="30">
        <f t="shared" si="131"/>
        <v>0.11316</v>
      </c>
      <c r="BL91" s="31" t="str">
        <f t="shared" si="132"/>
        <v>No</v>
      </c>
      <c r="BM91" s="45">
        <v>6.6000000000000003E-2</v>
      </c>
      <c r="BN91" s="24">
        <f t="shared" si="133"/>
        <v>5.3019824804057168E-2</v>
      </c>
      <c r="BO91" s="25" t="str">
        <f t="shared" si="134"/>
        <v>No</v>
      </c>
      <c r="BP91" s="32">
        <f t="shared" si="135"/>
        <v>22.94575</v>
      </c>
      <c r="BQ91" s="33">
        <f t="shared" si="136"/>
        <v>0.41959793918577631</v>
      </c>
      <c r="BR91" s="32" t="str">
        <f t="shared" si="137"/>
        <v>No</v>
      </c>
      <c r="BS91" s="42">
        <v>7.3000000000000001E-3</v>
      </c>
      <c r="BT91" s="30">
        <f t="shared" si="138"/>
        <v>1.1589141133513257E-2</v>
      </c>
      <c r="BU91" s="31" t="str">
        <f t="shared" si="139"/>
        <v>No</v>
      </c>
      <c r="BV91" s="45">
        <v>2.4527000000000001</v>
      </c>
      <c r="BW91" s="24">
        <f t="shared" si="140"/>
        <v>0.95989090325685877</v>
      </c>
      <c r="BX91" s="25" t="str">
        <f t="shared" si="141"/>
        <v>No</v>
      </c>
      <c r="BY91" s="42">
        <v>2.5</v>
      </c>
      <c r="BZ91" s="30">
        <f t="shared" si="142"/>
        <v>1</v>
      </c>
      <c r="CA91" s="31" t="str">
        <f t="shared" si="143"/>
        <v>Yes</v>
      </c>
      <c r="CB91" s="45">
        <v>1.9599999999999999E-2</v>
      </c>
      <c r="CC91" s="24">
        <f t="shared" si="144"/>
        <v>3.8796516231195566E-2</v>
      </c>
      <c r="CD91" s="25" t="str">
        <f t="shared" si="145"/>
        <v>No</v>
      </c>
      <c r="CE91" s="42">
        <v>0.02</v>
      </c>
      <c r="CF91" s="30">
        <f t="shared" si="146"/>
        <v>7.3702200384533215E-3</v>
      </c>
      <c r="CG91" s="31" t="str">
        <f t="shared" si="147"/>
        <v>No</v>
      </c>
      <c r="CH91" s="45">
        <v>2.12E-2</v>
      </c>
      <c r="CI91" s="24">
        <f t="shared" si="148"/>
        <v>2.3208879919273461E-2</v>
      </c>
      <c r="CJ91" s="25" t="str">
        <f t="shared" si="149"/>
        <v>No</v>
      </c>
      <c r="CK91" s="42">
        <v>0</v>
      </c>
      <c r="CL91" s="30">
        <f t="shared" si="150"/>
        <v>0</v>
      </c>
      <c r="CM91" s="31" t="str">
        <f t="shared" si="151"/>
        <v>No</v>
      </c>
      <c r="CN91" s="45">
        <v>3.1E-2</v>
      </c>
      <c r="CO91" s="24">
        <f t="shared" si="152"/>
        <v>0.14911014911014911</v>
      </c>
      <c r="CP91" s="25" t="str">
        <f t="shared" si="153"/>
        <v>Yes</v>
      </c>
      <c r="CQ91" s="42">
        <v>0.3569</v>
      </c>
      <c r="CR91" s="30">
        <f t="shared" si="154"/>
        <v>0.62531539108494527</v>
      </c>
      <c r="CS91" s="31" t="str">
        <f t="shared" si="155"/>
        <v>No</v>
      </c>
      <c r="CT91" s="45">
        <v>0</v>
      </c>
      <c r="CU91" s="24">
        <f t="shared" si="156"/>
        <v>0</v>
      </c>
      <c r="CV91" s="25" t="str">
        <f t="shared" si="157"/>
        <v>No</v>
      </c>
      <c r="CW91" s="34">
        <f t="shared" si="158"/>
        <v>13.521750000000003</v>
      </c>
      <c r="CX91" s="35">
        <f t="shared" si="159"/>
        <v>0.52144006507170293</v>
      </c>
      <c r="CY91" s="34" t="str">
        <f t="shared" si="160"/>
        <v>No</v>
      </c>
      <c r="CZ91" s="42">
        <v>2.5</v>
      </c>
      <c r="DA91" s="30">
        <f t="shared" si="161"/>
        <v>1</v>
      </c>
      <c r="DB91" s="31" t="str">
        <f t="shared" si="162"/>
        <v>Yes</v>
      </c>
      <c r="DC91" s="45">
        <v>2</v>
      </c>
      <c r="DD91" s="24">
        <f t="shared" si="163"/>
        <v>0.8</v>
      </c>
      <c r="DE91" s="25" t="str">
        <f t="shared" si="164"/>
        <v>Yes</v>
      </c>
      <c r="DF91" s="42">
        <v>2.5</v>
      </c>
      <c r="DG91" s="30">
        <f t="shared" si="165"/>
        <v>1</v>
      </c>
      <c r="DH91" s="31" t="str">
        <f t="shared" si="166"/>
        <v>Yes</v>
      </c>
      <c r="DI91" s="45">
        <v>2.5</v>
      </c>
      <c r="DJ91" s="24">
        <f t="shared" si="167"/>
        <v>1</v>
      </c>
      <c r="DK91" s="25" t="str">
        <f t="shared" si="168"/>
        <v>Yes</v>
      </c>
      <c r="DL91" s="42">
        <v>0</v>
      </c>
      <c r="DM91" s="30">
        <f t="shared" si="169"/>
        <v>0</v>
      </c>
      <c r="DN91" s="31" t="str">
        <f t="shared" si="170"/>
        <v>No</v>
      </c>
      <c r="DO91" s="45">
        <v>2.5</v>
      </c>
      <c r="DP91" s="24">
        <f t="shared" si="171"/>
        <v>1</v>
      </c>
      <c r="DQ91" s="25" t="str">
        <f t="shared" si="172"/>
        <v>Yes</v>
      </c>
      <c r="DR91" s="42">
        <v>0.8649</v>
      </c>
      <c r="DS91" s="30">
        <f t="shared" si="173"/>
        <v>0.5316572412097369</v>
      </c>
      <c r="DT91" s="31" t="str">
        <f t="shared" si="174"/>
        <v>No</v>
      </c>
      <c r="DU91" s="45">
        <v>0.98519999999999996</v>
      </c>
      <c r="DV91" s="24">
        <f t="shared" si="175"/>
        <v>0.71718715876829009</v>
      </c>
      <c r="DW91" s="25" t="str">
        <f t="shared" si="176"/>
        <v>No</v>
      </c>
      <c r="DX91" s="42">
        <v>4.5600000000000002E-2</v>
      </c>
      <c r="DY91" s="30">
        <f t="shared" si="177"/>
        <v>0.11179210590831087</v>
      </c>
      <c r="DZ91" s="31" t="str">
        <f t="shared" si="178"/>
        <v>No</v>
      </c>
      <c r="EA91" s="45">
        <v>0.5</v>
      </c>
      <c r="EB91" s="24">
        <f t="shared" si="179"/>
        <v>0.25242326332794834</v>
      </c>
      <c r="EC91" s="25" t="str">
        <f t="shared" si="180"/>
        <v>No</v>
      </c>
      <c r="ED91" s="37">
        <f t="shared" si="181"/>
        <v>35.989249999999998</v>
      </c>
      <c r="EE91" s="38">
        <f t="shared" si="182"/>
        <v>0.8371553702446749</v>
      </c>
      <c r="EF91" s="37" t="str">
        <f t="shared" si="183"/>
        <v>No</v>
      </c>
    </row>
    <row r="92" spans="1:136" s="7" customFormat="1" ht="12" x14ac:dyDescent="0.2">
      <c r="A92" s="18">
        <v>90</v>
      </c>
      <c r="B92" s="19" t="s">
        <v>53</v>
      </c>
      <c r="C92" s="19" t="s">
        <v>141</v>
      </c>
      <c r="D92" s="18">
        <v>3</v>
      </c>
      <c r="E92" s="42">
        <v>1.2999999999999999E-3</v>
      </c>
      <c r="F92" s="21">
        <f t="shared" si="92"/>
        <v>5.8035714285714279E-3</v>
      </c>
      <c r="G92" s="22" t="str">
        <f t="shared" si="93"/>
        <v>No</v>
      </c>
      <c r="H92" s="43">
        <v>4.1000000000000003E-3</v>
      </c>
      <c r="I92" s="24">
        <f t="shared" si="94"/>
        <v>3.2771161377987373E-3</v>
      </c>
      <c r="J92" s="25" t="str">
        <f t="shared" si="95"/>
        <v>No</v>
      </c>
      <c r="K92" s="44">
        <v>8.8200000000000001E-2</v>
      </c>
      <c r="L92" s="21">
        <f t="shared" si="96"/>
        <v>7.1060264260393163E-2</v>
      </c>
      <c r="M92" s="22" t="str">
        <f t="shared" si="97"/>
        <v>No</v>
      </c>
      <c r="N92" s="45">
        <v>7.1599999999999997E-2</v>
      </c>
      <c r="O92" s="24">
        <f t="shared" si="98"/>
        <v>0.20393050412987751</v>
      </c>
      <c r="P92" s="25" t="str">
        <f t="shared" si="99"/>
        <v>No</v>
      </c>
      <c r="Q92" s="42">
        <v>1.8200000000000001E-2</v>
      </c>
      <c r="R92" s="21">
        <f t="shared" si="100"/>
        <v>7.0872274143302189E-2</v>
      </c>
      <c r="S92" s="22" t="str">
        <f t="shared" si="101"/>
        <v>No</v>
      </c>
      <c r="T92" s="45">
        <v>1.7567999999999999</v>
      </c>
      <c r="U92" s="24">
        <f t="shared" si="102"/>
        <v>0.88139674894641773</v>
      </c>
      <c r="V92" s="25" t="str">
        <f t="shared" si="103"/>
        <v>Yes</v>
      </c>
      <c r="W92" s="42">
        <v>2.3328000000000002</v>
      </c>
      <c r="X92" s="21">
        <f t="shared" si="104"/>
        <v>0.95552147239263807</v>
      </c>
      <c r="Y92" s="22" t="str">
        <f t="shared" si="105"/>
        <v>No</v>
      </c>
      <c r="Z92" s="45">
        <v>0.1641</v>
      </c>
      <c r="AA92" s="24">
        <f t="shared" si="106"/>
        <v>0.13680700291788245</v>
      </c>
      <c r="AB92" s="25" t="str">
        <f t="shared" si="107"/>
        <v>No</v>
      </c>
      <c r="AC92" s="42">
        <v>1E-3</v>
      </c>
      <c r="AD92" s="21">
        <f t="shared" si="108"/>
        <v>2.554278416347382E-3</v>
      </c>
      <c r="AE92" s="22" t="str">
        <f t="shared" si="109"/>
        <v>No</v>
      </c>
      <c r="AF92" s="45">
        <v>0</v>
      </c>
      <c r="AG92" s="24">
        <f t="shared" si="110"/>
        <v>0</v>
      </c>
      <c r="AH92" s="25" t="str">
        <f t="shared" si="111"/>
        <v>No</v>
      </c>
      <c r="AI92" s="28">
        <f t="shared" si="112"/>
        <v>11.09525</v>
      </c>
      <c r="AJ92" s="29">
        <f t="shared" si="113"/>
        <v>0.57216339531680438</v>
      </c>
      <c r="AK92" s="28" t="str">
        <f t="shared" si="114"/>
        <v>No</v>
      </c>
      <c r="AL92" s="42">
        <v>2.2187999999999999</v>
      </c>
      <c r="AM92" s="30">
        <f t="shared" si="115"/>
        <v>0.83784484995243447</v>
      </c>
      <c r="AN92" s="31" t="str">
        <f t="shared" si="116"/>
        <v>Yes</v>
      </c>
      <c r="AO92" s="45">
        <v>0.625</v>
      </c>
      <c r="AP92" s="24">
        <f t="shared" si="117"/>
        <v>0.25</v>
      </c>
      <c r="AQ92" s="25" t="str">
        <f t="shared" si="118"/>
        <v>Yes</v>
      </c>
      <c r="AR92" s="42">
        <v>2.2564000000000002</v>
      </c>
      <c r="AS92" s="30">
        <f t="shared" si="119"/>
        <v>0.90284891165172865</v>
      </c>
      <c r="AT92" s="31" t="str">
        <f t="shared" si="120"/>
        <v>No</v>
      </c>
      <c r="AU92" s="45">
        <v>0.4204</v>
      </c>
      <c r="AV92" s="24">
        <f t="shared" si="121"/>
        <v>0.25693430656934307</v>
      </c>
      <c r="AW92" s="25" t="str">
        <f t="shared" si="122"/>
        <v>No</v>
      </c>
      <c r="AX92" s="42">
        <v>5.28E-2</v>
      </c>
      <c r="AY92" s="30">
        <f t="shared" si="123"/>
        <v>8.859060402684564E-2</v>
      </c>
      <c r="AZ92" s="31" t="str">
        <f t="shared" si="124"/>
        <v>No</v>
      </c>
      <c r="BA92" s="45">
        <v>0.24210000000000001</v>
      </c>
      <c r="BB92" s="24">
        <f t="shared" si="125"/>
        <v>0.36905487804878051</v>
      </c>
      <c r="BC92" s="25" t="str">
        <f t="shared" si="126"/>
        <v>No</v>
      </c>
      <c r="BD92" s="42">
        <v>0.24210000000000001</v>
      </c>
      <c r="BE92" s="30">
        <f t="shared" si="127"/>
        <v>0.36905487804878051</v>
      </c>
      <c r="BF92" s="31" t="str">
        <f t="shared" si="128"/>
        <v>No</v>
      </c>
      <c r="BG92" s="45">
        <v>0.99819999999999998</v>
      </c>
      <c r="BH92" s="24">
        <f t="shared" si="129"/>
        <v>0.17004914715235617</v>
      </c>
      <c r="BI92" s="25" t="str">
        <f t="shared" si="130"/>
        <v>No</v>
      </c>
      <c r="BJ92" s="42">
        <v>0.23369999999999999</v>
      </c>
      <c r="BK92" s="30">
        <f t="shared" si="131"/>
        <v>9.3479999999999994E-2</v>
      </c>
      <c r="BL92" s="31" t="str">
        <f t="shared" si="132"/>
        <v>No</v>
      </c>
      <c r="BM92" s="45">
        <v>0.24340000000000001</v>
      </c>
      <c r="BN92" s="24">
        <f t="shared" si="133"/>
        <v>0.21659751037344399</v>
      </c>
      <c r="BO92" s="25" t="str">
        <f t="shared" si="134"/>
        <v>No</v>
      </c>
      <c r="BP92" s="32">
        <f t="shared" si="135"/>
        <v>18.832249999999998</v>
      </c>
      <c r="BQ92" s="33">
        <f t="shared" si="136"/>
        <v>8.716031922416391E-2</v>
      </c>
      <c r="BR92" s="32" t="str">
        <f t="shared" si="137"/>
        <v>No</v>
      </c>
      <c r="BS92" s="42">
        <v>2.3999999999999998E-3</v>
      </c>
      <c r="BT92" s="30">
        <f t="shared" si="138"/>
        <v>3.810128591839974E-3</v>
      </c>
      <c r="BU92" s="31" t="str">
        <f t="shared" si="139"/>
        <v>No</v>
      </c>
      <c r="BV92" s="45">
        <v>2.3687</v>
      </c>
      <c r="BW92" s="24">
        <f t="shared" si="140"/>
        <v>0.82512433819990372</v>
      </c>
      <c r="BX92" s="25" t="str">
        <f t="shared" si="141"/>
        <v>No</v>
      </c>
      <c r="BY92" s="42">
        <v>2.1139999999999999</v>
      </c>
      <c r="BZ92" s="30">
        <f t="shared" si="142"/>
        <v>0.84559999999999991</v>
      </c>
      <c r="CA92" s="31" t="str">
        <f t="shared" si="143"/>
        <v>Yes</v>
      </c>
      <c r="CB92" s="45">
        <v>4.5900000000000003E-2</v>
      </c>
      <c r="CC92" s="24">
        <f t="shared" si="144"/>
        <v>9.0855106888361056E-2</v>
      </c>
      <c r="CD92" s="25" t="str">
        <f t="shared" si="145"/>
        <v>No</v>
      </c>
      <c r="CE92" s="42">
        <v>5.9499999999999997E-2</v>
      </c>
      <c r="CF92" s="30">
        <f t="shared" si="146"/>
        <v>2.846613971373638E-2</v>
      </c>
      <c r="CG92" s="31" t="str">
        <f t="shared" si="147"/>
        <v>No</v>
      </c>
      <c r="CH92" s="45">
        <v>3.3000000000000002E-2</v>
      </c>
      <c r="CI92" s="24">
        <f t="shared" si="148"/>
        <v>4.7023208879919273E-2</v>
      </c>
      <c r="CJ92" s="25" t="str">
        <f t="shared" si="149"/>
        <v>No</v>
      </c>
      <c r="CK92" s="42">
        <v>0.1172</v>
      </c>
      <c r="CL92" s="30">
        <f t="shared" si="150"/>
        <v>8.2622488544236858E-2</v>
      </c>
      <c r="CM92" s="31" t="str">
        <f t="shared" si="151"/>
        <v>No</v>
      </c>
      <c r="CN92" s="45">
        <v>0</v>
      </c>
      <c r="CO92" s="24">
        <f t="shared" si="152"/>
        <v>0</v>
      </c>
      <c r="CP92" s="25" t="str">
        <f t="shared" si="153"/>
        <v>No</v>
      </c>
      <c r="CQ92" s="42">
        <v>0.43940000000000001</v>
      </c>
      <c r="CR92" s="30">
        <f t="shared" si="154"/>
        <v>0.79878048780487809</v>
      </c>
      <c r="CS92" s="31" t="str">
        <f t="shared" si="155"/>
        <v>Yes</v>
      </c>
      <c r="CT92" s="45">
        <v>2.6599999999999999E-2</v>
      </c>
      <c r="CU92" s="24">
        <f t="shared" si="156"/>
        <v>4.9552906110283151E-2</v>
      </c>
      <c r="CV92" s="25" t="str">
        <f t="shared" si="157"/>
        <v>No</v>
      </c>
      <c r="CW92" s="34">
        <f t="shared" si="158"/>
        <v>13.016749999999998</v>
      </c>
      <c r="CX92" s="35">
        <f t="shared" si="159"/>
        <v>0.48572135872544331</v>
      </c>
      <c r="CY92" s="34" t="str">
        <f t="shared" si="160"/>
        <v>No</v>
      </c>
      <c r="CZ92" s="42">
        <v>2.5</v>
      </c>
      <c r="DA92" s="30">
        <f t="shared" si="161"/>
        <v>1</v>
      </c>
      <c r="DB92" s="31" t="str">
        <f t="shared" si="162"/>
        <v>Yes</v>
      </c>
      <c r="DC92" s="45">
        <v>2.5</v>
      </c>
      <c r="DD92" s="24">
        <f t="shared" si="163"/>
        <v>1</v>
      </c>
      <c r="DE92" s="25" t="str">
        <f t="shared" si="164"/>
        <v>Yes</v>
      </c>
      <c r="DF92" s="42">
        <v>2.5</v>
      </c>
      <c r="DG92" s="30">
        <f t="shared" si="165"/>
        <v>1</v>
      </c>
      <c r="DH92" s="31" t="str">
        <f t="shared" si="166"/>
        <v>Yes</v>
      </c>
      <c r="DI92" s="45">
        <v>2.5</v>
      </c>
      <c r="DJ92" s="24">
        <f t="shared" si="167"/>
        <v>1</v>
      </c>
      <c r="DK92" s="25" t="str">
        <f t="shared" si="168"/>
        <v>Yes</v>
      </c>
      <c r="DL92" s="42">
        <v>2.2000000000000001E-3</v>
      </c>
      <c r="DM92" s="30">
        <f t="shared" si="169"/>
        <v>2.4719101123595509E-2</v>
      </c>
      <c r="DN92" s="31" t="str">
        <f t="shared" si="170"/>
        <v>No</v>
      </c>
      <c r="DO92" s="45">
        <v>1.25</v>
      </c>
      <c r="DP92" s="24">
        <f t="shared" si="171"/>
        <v>0.5</v>
      </c>
      <c r="DQ92" s="25" t="str">
        <f t="shared" si="172"/>
        <v>Yes</v>
      </c>
      <c r="DR92" s="42">
        <v>0.44159999999999999</v>
      </c>
      <c r="DS92" s="30">
        <f t="shared" si="173"/>
        <v>0.27145315957708382</v>
      </c>
      <c r="DT92" s="31" t="str">
        <f t="shared" si="174"/>
        <v>No</v>
      </c>
      <c r="DU92" s="45">
        <v>0.99750000000000005</v>
      </c>
      <c r="DV92" s="24">
        <f t="shared" si="175"/>
        <v>0.72614107883817436</v>
      </c>
      <c r="DW92" s="25" t="str">
        <f t="shared" si="176"/>
        <v>No</v>
      </c>
      <c r="DX92" s="42">
        <v>5.74E-2</v>
      </c>
      <c r="DY92" s="30">
        <f t="shared" si="177"/>
        <v>0.14072076489335622</v>
      </c>
      <c r="DZ92" s="31" t="str">
        <f t="shared" si="178"/>
        <v>No</v>
      </c>
      <c r="EA92" s="45">
        <v>1.075</v>
      </c>
      <c r="EB92" s="24">
        <f t="shared" si="179"/>
        <v>0.54271001615508885</v>
      </c>
      <c r="EC92" s="25" t="str">
        <f t="shared" si="180"/>
        <v>No</v>
      </c>
      <c r="ED92" s="37">
        <f t="shared" si="181"/>
        <v>34.559250000000006</v>
      </c>
      <c r="EE92" s="38">
        <f t="shared" si="182"/>
        <v>0.79093538899124094</v>
      </c>
      <c r="EF92" s="37" t="str">
        <f t="shared" si="183"/>
        <v>No</v>
      </c>
    </row>
    <row r="93" spans="1:136" s="7" customFormat="1" ht="12" x14ac:dyDescent="0.2">
      <c r="A93" s="18">
        <v>91</v>
      </c>
      <c r="B93" s="19" t="s">
        <v>53</v>
      </c>
      <c r="C93" s="19" t="s">
        <v>142</v>
      </c>
      <c r="D93" s="18">
        <v>3</v>
      </c>
      <c r="E93" s="42">
        <v>1.6999999999999999E-3</v>
      </c>
      <c r="F93" s="21">
        <f t="shared" si="92"/>
        <v>7.5892857142857133E-3</v>
      </c>
      <c r="G93" s="22" t="str">
        <f t="shared" si="93"/>
        <v>No</v>
      </c>
      <c r="H93" s="43">
        <v>0</v>
      </c>
      <c r="I93" s="24">
        <f t="shared" si="94"/>
        <v>0</v>
      </c>
      <c r="J93" s="25" t="str">
        <f t="shared" si="95"/>
        <v>No</v>
      </c>
      <c r="K93" s="44">
        <v>0</v>
      </c>
      <c r="L93" s="21">
        <f t="shared" si="96"/>
        <v>0</v>
      </c>
      <c r="M93" s="22" t="str">
        <f t="shared" si="97"/>
        <v>No</v>
      </c>
      <c r="N93" s="45">
        <v>6.3E-3</v>
      </c>
      <c r="O93" s="24">
        <f t="shared" si="98"/>
        <v>1.7943605810310452E-2</v>
      </c>
      <c r="P93" s="25" t="str">
        <f t="shared" si="99"/>
        <v>No</v>
      </c>
      <c r="Q93" s="42">
        <v>1.09E-2</v>
      </c>
      <c r="R93" s="21">
        <f t="shared" si="100"/>
        <v>4.2445482866043618E-2</v>
      </c>
      <c r="S93" s="22" t="str">
        <f t="shared" si="101"/>
        <v>No</v>
      </c>
      <c r="T93" s="45">
        <v>1.7567999999999999</v>
      </c>
      <c r="U93" s="24">
        <f t="shared" si="102"/>
        <v>0.88139674894641773</v>
      </c>
      <c r="V93" s="25" t="str">
        <f t="shared" si="103"/>
        <v>Yes</v>
      </c>
      <c r="W93" s="42">
        <v>2.3129</v>
      </c>
      <c r="X93" s="21">
        <f t="shared" si="104"/>
        <v>0.93945753955440736</v>
      </c>
      <c r="Y93" s="22" t="str">
        <f t="shared" si="105"/>
        <v>No</v>
      </c>
      <c r="Z93" s="45">
        <v>3.7900000000000003E-2</v>
      </c>
      <c r="AA93" s="24">
        <f t="shared" si="106"/>
        <v>3.1596498541058775E-2</v>
      </c>
      <c r="AB93" s="25" t="str">
        <f t="shared" si="107"/>
        <v>No</v>
      </c>
      <c r="AC93" s="42">
        <v>3.5999999999999999E-3</v>
      </c>
      <c r="AD93" s="21">
        <f t="shared" si="108"/>
        <v>9.1954022988505746E-3</v>
      </c>
      <c r="AE93" s="22" t="str">
        <f t="shared" si="109"/>
        <v>No</v>
      </c>
      <c r="AF93" s="45">
        <v>0</v>
      </c>
      <c r="AG93" s="24">
        <f t="shared" si="110"/>
        <v>0</v>
      </c>
      <c r="AH93" s="25" t="str">
        <f t="shared" si="111"/>
        <v>No</v>
      </c>
      <c r="AI93" s="28">
        <f t="shared" si="112"/>
        <v>10.325249999999999</v>
      </c>
      <c r="AJ93" s="29">
        <f t="shared" si="113"/>
        <v>0.50587551652892548</v>
      </c>
      <c r="AK93" s="28" t="str">
        <f t="shared" si="114"/>
        <v>No</v>
      </c>
      <c r="AL93" s="42">
        <v>1.25</v>
      </c>
      <c r="AM93" s="30">
        <f t="shared" si="115"/>
        <v>0</v>
      </c>
      <c r="AN93" s="31" t="str">
        <f t="shared" si="116"/>
        <v>No</v>
      </c>
      <c r="AO93" s="45">
        <v>1.875</v>
      </c>
      <c r="AP93" s="24">
        <f t="shared" si="117"/>
        <v>0.75</v>
      </c>
      <c r="AQ93" s="25" t="str">
        <f t="shared" si="118"/>
        <v>Yes</v>
      </c>
      <c r="AR93" s="42">
        <v>2.3544</v>
      </c>
      <c r="AS93" s="30">
        <f t="shared" si="119"/>
        <v>0.94206145966709343</v>
      </c>
      <c r="AT93" s="31" t="str">
        <f t="shared" si="120"/>
        <v>No</v>
      </c>
      <c r="AU93" s="45">
        <v>0.50460000000000005</v>
      </c>
      <c r="AV93" s="24">
        <f t="shared" si="121"/>
        <v>0.34473409801876959</v>
      </c>
      <c r="AW93" s="25" t="str">
        <f t="shared" si="122"/>
        <v>No</v>
      </c>
      <c r="AX93" s="42">
        <v>2.5899999999999999E-2</v>
      </c>
      <c r="AY93" s="30">
        <f t="shared" si="123"/>
        <v>4.3456375838926177E-2</v>
      </c>
      <c r="AZ93" s="31" t="str">
        <f t="shared" si="124"/>
        <v>No</v>
      </c>
      <c r="BA93" s="45">
        <v>0.16969999999999999</v>
      </c>
      <c r="BB93" s="24">
        <f t="shared" si="125"/>
        <v>0.25868902439024388</v>
      </c>
      <c r="BC93" s="25" t="str">
        <f t="shared" si="126"/>
        <v>No</v>
      </c>
      <c r="BD93" s="42">
        <v>0.16969999999999999</v>
      </c>
      <c r="BE93" s="30">
        <f t="shared" si="127"/>
        <v>0.25868902439024388</v>
      </c>
      <c r="BF93" s="31" t="str">
        <f t="shared" si="128"/>
        <v>No</v>
      </c>
      <c r="BG93" s="45">
        <v>1.3467</v>
      </c>
      <c r="BH93" s="24">
        <f t="shared" si="129"/>
        <v>0.3715524718126626</v>
      </c>
      <c r="BI93" s="25" t="str">
        <f t="shared" si="130"/>
        <v>No</v>
      </c>
      <c r="BJ93" s="42">
        <v>0.1726</v>
      </c>
      <c r="BK93" s="30">
        <f t="shared" si="131"/>
        <v>6.9040000000000004E-2</v>
      </c>
      <c r="BL93" s="31" t="str">
        <f t="shared" si="132"/>
        <v>No</v>
      </c>
      <c r="BM93" s="45">
        <v>0.22259999999999999</v>
      </c>
      <c r="BN93" s="24">
        <f t="shared" si="133"/>
        <v>0.19741816505301982</v>
      </c>
      <c r="BO93" s="25" t="str">
        <f t="shared" si="134"/>
        <v>No</v>
      </c>
      <c r="BP93" s="32">
        <f t="shared" si="135"/>
        <v>20.228000000000002</v>
      </c>
      <c r="BQ93" s="33">
        <f t="shared" si="136"/>
        <v>0.19995959187796755</v>
      </c>
      <c r="BR93" s="32" t="str">
        <f t="shared" si="137"/>
        <v>No</v>
      </c>
      <c r="BS93" s="42">
        <v>1E-3</v>
      </c>
      <c r="BT93" s="30">
        <f t="shared" si="138"/>
        <v>1.5875535799333227E-3</v>
      </c>
      <c r="BU93" s="31" t="str">
        <f t="shared" si="139"/>
        <v>No</v>
      </c>
      <c r="BV93" s="45">
        <v>2.2717999999999998</v>
      </c>
      <c r="BW93" s="24">
        <f t="shared" si="140"/>
        <v>0.66966147922348751</v>
      </c>
      <c r="BX93" s="25" t="str">
        <f t="shared" si="141"/>
        <v>No</v>
      </c>
      <c r="BY93" s="42">
        <v>2.5</v>
      </c>
      <c r="BZ93" s="30">
        <f t="shared" si="142"/>
        <v>1</v>
      </c>
      <c r="CA93" s="31" t="str">
        <f t="shared" si="143"/>
        <v>Yes</v>
      </c>
      <c r="CB93" s="45">
        <v>2.01E-2</v>
      </c>
      <c r="CC93" s="24">
        <f t="shared" si="144"/>
        <v>3.9786223277909739E-2</v>
      </c>
      <c r="CD93" s="25" t="str">
        <f t="shared" si="145"/>
        <v>No</v>
      </c>
      <c r="CE93" s="42">
        <v>4.0300000000000002E-2</v>
      </c>
      <c r="CF93" s="30">
        <f t="shared" si="146"/>
        <v>1.8211920529801327E-2</v>
      </c>
      <c r="CG93" s="31" t="str">
        <f t="shared" si="147"/>
        <v>No</v>
      </c>
      <c r="CH93" s="45">
        <v>1.9400000000000001E-2</v>
      </c>
      <c r="CI93" s="24">
        <f t="shared" si="148"/>
        <v>1.9576185671039355E-2</v>
      </c>
      <c r="CJ93" s="25" t="str">
        <f t="shared" si="149"/>
        <v>No</v>
      </c>
      <c r="CK93" s="42">
        <v>9.6600000000000005E-2</v>
      </c>
      <c r="CL93" s="30">
        <f t="shared" si="150"/>
        <v>6.8100105745505818E-2</v>
      </c>
      <c r="CM93" s="31" t="str">
        <f t="shared" si="151"/>
        <v>No</v>
      </c>
      <c r="CN93" s="45">
        <v>0</v>
      </c>
      <c r="CO93" s="24">
        <f t="shared" si="152"/>
        <v>0</v>
      </c>
      <c r="CP93" s="25" t="str">
        <f t="shared" si="153"/>
        <v>No</v>
      </c>
      <c r="CQ93" s="42">
        <v>0.22489999999999999</v>
      </c>
      <c r="CR93" s="30">
        <f t="shared" si="154"/>
        <v>0.34777123633305296</v>
      </c>
      <c r="CS93" s="31" t="str">
        <f t="shared" si="155"/>
        <v>No</v>
      </c>
      <c r="CT93" s="45">
        <v>0</v>
      </c>
      <c r="CU93" s="24">
        <f t="shared" si="156"/>
        <v>0</v>
      </c>
      <c r="CV93" s="25" t="str">
        <f t="shared" si="157"/>
        <v>No</v>
      </c>
      <c r="CW93" s="34">
        <f t="shared" si="158"/>
        <v>12.93525</v>
      </c>
      <c r="CX93" s="35">
        <f t="shared" si="159"/>
        <v>0.47995685463193821</v>
      </c>
      <c r="CY93" s="34" t="str">
        <f t="shared" si="160"/>
        <v>No</v>
      </c>
      <c r="CZ93" s="42">
        <v>2.5</v>
      </c>
      <c r="DA93" s="30">
        <f t="shared" si="161"/>
        <v>1</v>
      </c>
      <c r="DB93" s="31" t="str">
        <f t="shared" si="162"/>
        <v>Yes</v>
      </c>
      <c r="DC93" s="45">
        <v>2.5</v>
      </c>
      <c r="DD93" s="24">
        <f t="shared" si="163"/>
        <v>1</v>
      </c>
      <c r="DE93" s="25" t="str">
        <f t="shared" si="164"/>
        <v>Yes</v>
      </c>
      <c r="DF93" s="42">
        <v>2.5</v>
      </c>
      <c r="DG93" s="30">
        <f t="shared" si="165"/>
        <v>1</v>
      </c>
      <c r="DH93" s="31" t="str">
        <f t="shared" si="166"/>
        <v>Yes</v>
      </c>
      <c r="DI93" s="45">
        <v>2.5</v>
      </c>
      <c r="DJ93" s="24">
        <f t="shared" si="167"/>
        <v>1</v>
      </c>
      <c r="DK93" s="25" t="str">
        <f t="shared" si="168"/>
        <v>Yes</v>
      </c>
      <c r="DL93" s="42">
        <v>0</v>
      </c>
      <c r="DM93" s="30">
        <f t="shared" si="169"/>
        <v>0</v>
      </c>
      <c r="DN93" s="31" t="str">
        <f t="shared" si="170"/>
        <v>No</v>
      </c>
      <c r="DO93" s="45">
        <v>2.5</v>
      </c>
      <c r="DP93" s="24">
        <f t="shared" si="171"/>
        <v>1</v>
      </c>
      <c r="DQ93" s="25" t="str">
        <f t="shared" si="172"/>
        <v>Yes</v>
      </c>
      <c r="DR93" s="42">
        <v>0.85650000000000004</v>
      </c>
      <c r="DS93" s="30">
        <f t="shared" si="173"/>
        <v>0.5264937300221294</v>
      </c>
      <c r="DT93" s="31" t="str">
        <f t="shared" si="174"/>
        <v>No</v>
      </c>
      <c r="DU93" s="45">
        <v>0.97889999999999999</v>
      </c>
      <c r="DV93" s="24">
        <f t="shared" si="175"/>
        <v>0.71260100458615416</v>
      </c>
      <c r="DW93" s="25" t="str">
        <f t="shared" si="176"/>
        <v>No</v>
      </c>
      <c r="DX93" s="42">
        <v>1.26E-2</v>
      </c>
      <c r="DY93" s="30">
        <f t="shared" si="177"/>
        <v>3.0889924000980635E-2</v>
      </c>
      <c r="DZ93" s="31" t="str">
        <f t="shared" si="178"/>
        <v>No</v>
      </c>
      <c r="EA93" s="45">
        <v>0.56000000000000005</v>
      </c>
      <c r="EB93" s="24">
        <f t="shared" si="179"/>
        <v>0.28271405492730212</v>
      </c>
      <c r="EC93" s="25" t="str">
        <f t="shared" si="180"/>
        <v>No</v>
      </c>
      <c r="ED93" s="37">
        <f t="shared" si="181"/>
        <v>37.269999999999996</v>
      </c>
      <c r="EE93" s="38">
        <f t="shared" si="182"/>
        <v>0.87855134296518933</v>
      </c>
      <c r="EF93" s="37" t="str">
        <f t="shared" si="183"/>
        <v>No</v>
      </c>
    </row>
    <row r="94" spans="1:136" s="7" customFormat="1" ht="12" x14ac:dyDescent="0.2">
      <c r="A94" s="18">
        <v>92</v>
      </c>
      <c r="B94" s="19" t="s">
        <v>61</v>
      </c>
      <c r="C94" s="19" t="s">
        <v>143</v>
      </c>
      <c r="D94" s="18">
        <v>3</v>
      </c>
      <c r="E94" s="42">
        <v>1.1000000000000001E-3</v>
      </c>
      <c r="F94" s="21">
        <f t="shared" si="92"/>
        <v>4.9107142857142856E-3</v>
      </c>
      <c r="G94" s="22" t="str">
        <f t="shared" si="93"/>
        <v>No</v>
      </c>
      <c r="H94" s="43">
        <v>1.1299999999999999E-2</v>
      </c>
      <c r="I94" s="24">
        <f t="shared" si="94"/>
        <v>9.0320517944209085E-3</v>
      </c>
      <c r="J94" s="25" t="str">
        <f t="shared" si="95"/>
        <v>No</v>
      </c>
      <c r="K94" s="44">
        <v>0</v>
      </c>
      <c r="L94" s="21">
        <f t="shared" si="96"/>
        <v>0</v>
      </c>
      <c r="M94" s="22" t="str">
        <f t="shared" si="97"/>
        <v>No</v>
      </c>
      <c r="N94" s="45">
        <v>4.4999999999999997E-3</v>
      </c>
      <c r="O94" s="24">
        <f t="shared" si="98"/>
        <v>1.2816861293078893E-2</v>
      </c>
      <c r="P94" s="25" t="str">
        <f t="shared" si="99"/>
        <v>No</v>
      </c>
      <c r="Q94" s="42">
        <v>1.72E-2</v>
      </c>
      <c r="R94" s="21">
        <f t="shared" si="100"/>
        <v>6.6978193146417453E-2</v>
      </c>
      <c r="S94" s="22" t="str">
        <f t="shared" si="101"/>
        <v>No</v>
      </c>
      <c r="T94" s="45">
        <v>1.6554</v>
      </c>
      <c r="U94" s="24">
        <f t="shared" si="102"/>
        <v>0.83052378085490663</v>
      </c>
      <c r="V94" s="25" t="str">
        <f t="shared" si="103"/>
        <v>Yes</v>
      </c>
      <c r="W94" s="42">
        <v>1.9467000000000001</v>
      </c>
      <c r="X94" s="21">
        <f t="shared" si="104"/>
        <v>0.64384888601872781</v>
      </c>
      <c r="Y94" s="22" t="str">
        <f t="shared" si="105"/>
        <v>No</v>
      </c>
      <c r="Z94" s="45">
        <v>3.7900000000000003E-2</v>
      </c>
      <c r="AA94" s="24">
        <f t="shared" si="106"/>
        <v>3.1596498541058775E-2</v>
      </c>
      <c r="AB94" s="25" t="str">
        <f t="shared" si="107"/>
        <v>No</v>
      </c>
      <c r="AC94" s="42">
        <v>1E-3</v>
      </c>
      <c r="AD94" s="21">
        <f t="shared" si="108"/>
        <v>2.554278416347382E-3</v>
      </c>
      <c r="AE94" s="22" t="str">
        <f t="shared" si="109"/>
        <v>No</v>
      </c>
      <c r="AF94" s="45">
        <v>2.2599999999999999E-2</v>
      </c>
      <c r="AG94" s="24">
        <f t="shared" si="110"/>
        <v>0.17546583850931677</v>
      </c>
      <c r="AH94" s="25" t="str">
        <f t="shared" si="111"/>
        <v>No</v>
      </c>
      <c r="AI94" s="28">
        <f t="shared" si="112"/>
        <v>9.2442499999999992</v>
      </c>
      <c r="AJ94" s="29">
        <f t="shared" si="113"/>
        <v>0.4128142217630853</v>
      </c>
      <c r="AK94" s="28" t="str">
        <f t="shared" si="114"/>
        <v>No</v>
      </c>
      <c r="AL94" s="42">
        <v>2.3125</v>
      </c>
      <c r="AM94" s="30">
        <f t="shared" si="115"/>
        <v>0.91887918360287135</v>
      </c>
      <c r="AN94" s="31" t="str">
        <f t="shared" si="116"/>
        <v>Yes</v>
      </c>
      <c r="AO94" s="45">
        <v>1.875</v>
      </c>
      <c r="AP94" s="24">
        <f t="shared" si="117"/>
        <v>0.75</v>
      </c>
      <c r="AQ94" s="25" t="str">
        <f t="shared" si="118"/>
        <v>Yes</v>
      </c>
      <c r="AR94" s="42">
        <v>2.3649</v>
      </c>
      <c r="AS94" s="30">
        <f t="shared" si="119"/>
        <v>0.94626280409731112</v>
      </c>
      <c r="AT94" s="31" t="str">
        <f t="shared" si="120"/>
        <v>No</v>
      </c>
      <c r="AU94" s="45">
        <v>0.48159999999999997</v>
      </c>
      <c r="AV94" s="24">
        <f t="shared" si="121"/>
        <v>0.32075078206465063</v>
      </c>
      <c r="AW94" s="25" t="str">
        <f t="shared" si="122"/>
        <v>No</v>
      </c>
      <c r="AX94" s="42">
        <v>6.3E-2</v>
      </c>
      <c r="AY94" s="30">
        <f t="shared" si="123"/>
        <v>0.10570469798657718</v>
      </c>
      <c r="AZ94" s="31" t="str">
        <f t="shared" si="124"/>
        <v>No</v>
      </c>
      <c r="BA94" s="45">
        <v>0.41089999999999999</v>
      </c>
      <c r="BB94" s="24">
        <f t="shared" si="125"/>
        <v>0.62637195121951217</v>
      </c>
      <c r="BC94" s="25" t="str">
        <f t="shared" si="126"/>
        <v>Yes</v>
      </c>
      <c r="BD94" s="42">
        <v>0.41089999999999999</v>
      </c>
      <c r="BE94" s="30">
        <f t="shared" si="127"/>
        <v>0.62637195121951217</v>
      </c>
      <c r="BF94" s="31" t="str">
        <f t="shared" si="128"/>
        <v>Yes</v>
      </c>
      <c r="BG94" s="45">
        <v>1.4637</v>
      </c>
      <c r="BH94" s="24">
        <f t="shared" si="129"/>
        <v>0.43920208152645268</v>
      </c>
      <c r="BI94" s="25" t="str">
        <f t="shared" si="130"/>
        <v>No</v>
      </c>
      <c r="BJ94" s="42">
        <v>0.23710000000000001</v>
      </c>
      <c r="BK94" s="30">
        <f t="shared" si="131"/>
        <v>9.4840000000000008E-2</v>
      </c>
      <c r="BL94" s="31" t="str">
        <f t="shared" si="132"/>
        <v>No</v>
      </c>
      <c r="BM94" s="45">
        <v>0.18459999999999999</v>
      </c>
      <c r="BN94" s="24">
        <f t="shared" si="133"/>
        <v>0.16237897648686028</v>
      </c>
      <c r="BO94" s="25" t="str">
        <f t="shared" si="134"/>
        <v>No</v>
      </c>
      <c r="BP94" s="32">
        <f t="shared" si="135"/>
        <v>24.510499999999997</v>
      </c>
      <c r="BQ94" s="33">
        <f t="shared" si="136"/>
        <v>0.54605515708657404</v>
      </c>
      <c r="BR94" s="32" t="str">
        <f t="shared" si="137"/>
        <v>No</v>
      </c>
      <c r="BS94" s="42">
        <v>0</v>
      </c>
      <c r="BT94" s="30">
        <f t="shared" si="138"/>
        <v>0</v>
      </c>
      <c r="BU94" s="31" t="str">
        <f t="shared" si="139"/>
        <v>No</v>
      </c>
      <c r="BV94" s="45">
        <v>2.4546999999999999</v>
      </c>
      <c r="BW94" s="24">
        <f t="shared" si="140"/>
        <v>0.9630996309963098</v>
      </c>
      <c r="BX94" s="25" t="str">
        <f t="shared" si="141"/>
        <v>No</v>
      </c>
      <c r="BY94" s="42">
        <v>2.5</v>
      </c>
      <c r="BZ94" s="30">
        <f t="shared" si="142"/>
        <v>1</v>
      </c>
      <c r="CA94" s="31" t="str">
        <f t="shared" si="143"/>
        <v>Yes</v>
      </c>
      <c r="CB94" s="45">
        <v>2.2100000000000002E-2</v>
      </c>
      <c r="CC94" s="24">
        <f t="shared" si="144"/>
        <v>4.3745051464766434E-2</v>
      </c>
      <c r="CD94" s="25" t="str">
        <f t="shared" si="145"/>
        <v>No</v>
      </c>
      <c r="CE94" s="42">
        <v>3.6200000000000003E-2</v>
      </c>
      <c r="CF94" s="30">
        <f t="shared" si="146"/>
        <v>1.6022217474898525E-2</v>
      </c>
      <c r="CG94" s="31" t="str">
        <f t="shared" si="147"/>
        <v>No</v>
      </c>
      <c r="CH94" s="45">
        <v>2.64E-2</v>
      </c>
      <c r="CI94" s="24">
        <f t="shared" si="148"/>
        <v>3.3703329969727545E-2</v>
      </c>
      <c r="CJ94" s="25" t="str">
        <f t="shared" si="149"/>
        <v>No</v>
      </c>
      <c r="CK94" s="42">
        <v>0</v>
      </c>
      <c r="CL94" s="30">
        <f t="shared" si="150"/>
        <v>0</v>
      </c>
      <c r="CM94" s="31" t="str">
        <f t="shared" si="151"/>
        <v>No</v>
      </c>
      <c r="CN94" s="45">
        <v>0</v>
      </c>
      <c r="CO94" s="24">
        <f t="shared" si="152"/>
        <v>0</v>
      </c>
      <c r="CP94" s="25" t="str">
        <f t="shared" si="153"/>
        <v>No</v>
      </c>
      <c r="CQ94" s="42">
        <v>0.27429999999999999</v>
      </c>
      <c r="CR94" s="30">
        <f t="shared" si="154"/>
        <v>0.45164003364171568</v>
      </c>
      <c r="CS94" s="31" t="str">
        <f t="shared" si="155"/>
        <v>No</v>
      </c>
      <c r="CT94" s="45">
        <v>2.6599999999999999E-2</v>
      </c>
      <c r="CU94" s="24">
        <f t="shared" si="156"/>
        <v>4.9552906110283151E-2</v>
      </c>
      <c r="CV94" s="25" t="str">
        <f t="shared" si="157"/>
        <v>No</v>
      </c>
      <c r="CW94" s="34">
        <f t="shared" si="158"/>
        <v>13.35075</v>
      </c>
      <c r="CX94" s="35">
        <f t="shared" si="159"/>
        <v>0.50934521599207827</v>
      </c>
      <c r="CY94" s="34" t="str">
        <f t="shared" si="160"/>
        <v>No</v>
      </c>
      <c r="CZ94" s="42">
        <v>2.5</v>
      </c>
      <c r="DA94" s="30">
        <f t="shared" si="161"/>
        <v>1</v>
      </c>
      <c r="DB94" s="31" t="str">
        <f t="shared" si="162"/>
        <v>Yes</v>
      </c>
      <c r="DC94" s="45">
        <v>2.5</v>
      </c>
      <c r="DD94" s="24">
        <f t="shared" si="163"/>
        <v>1</v>
      </c>
      <c r="DE94" s="25" t="str">
        <f t="shared" si="164"/>
        <v>Yes</v>
      </c>
      <c r="DF94" s="42">
        <v>2.5</v>
      </c>
      <c r="DG94" s="30">
        <f t="shared" si="165"/>
        <v>1</v>
      </c>
      <c r="DH94" s="31" t="str">
        <f t="shared" si="166"/>
        <v>Yes</v>
      </c>
      <c r="DI94" s="45">
        <v>2.5</v>
      </c>
      <c r="DJ94" s="24">
        <f t="shared" si="167"/>
        <v>1</v>
      </c>
      <c r="DK94" s="25" t="str">
        <f t="shared" si="168"/>
        <v>Yes</v>
      </c>
      <c r="DL94" s="42">
        <v>0</v>
      </c>
      <c r="DM94" s="30">
        <f t="shared" si="169"/>
        <v>0</v>
      </c>
      <c r="DN94" s="31" t="str">
        <f t="shared" si="170"/>
        <v>No</v>
      </c>
      <c r="DO94" s="45">
        <v>0</v>
      </c>
      <c r="DP94" s="24">
        <f t="shared" si="171"/>
        <v>0</v>
      </c>
      <c r="DQ94" s="25" t="str">
        <f t="shared" si="172"/>
        <v>No</v>
      </c>
      <c r="DR94" s="42">
        <v>0.87370000000000003</v>
      </c>
      <c r="DS94" s="30">
        <f t="shared" si="173"/>
        <v>0.53706663388246867</v>
      </c>
      <c r="DT94" s="31" t="str">
        <f t="shared" si="174"/>
        <v>No</v>
      </c>
      <c r="DU94" s="45">
        <v>0.70779999999999998</v>
      </c>
      <c r="DV94" s="24">
        <f t="shared" si="175"/>
        <v>0.5152507825580549</v>
      </c>
      <c r="DW94" s="25" t="str">
        <f t="shared" si="176"/>
        <v>No</v>
      </c>
      <c r="DX94" s="42">
        <v>4.7399999999999998E-2</v>
      </c>
      <c r="DY94" s="30">
        <f t="shared" si="177"/>
        <v>0.11620495219416524</v>
      </c>
      <c r="DZ94" s="31" t="str">
        <f t="shared" si="178"/>
        <v>No</v>
      </c>
      <c r="EA94" s="45">
        <v>1.5526</v>
      </c>
      <c r="EB94" s="24">
        <f t="shared" si="179"/>
        <v>0.78382471728594505</v>
      </c>
      <c r="EC94" s="25" t="str">
        <f t="shared" si="180"/>
        <v>No</v>
      </c>
      <c r="ED94" s="37">
        <f t="shared" si="181"/>
        <v>32.953749999999999</v>
      </c>
      <c r="EE94" s="38">
        <f t="shared" si="182"/>
        <v>0.73904295549306687</v>
      </c>
      <c r="EF94" s="37" t="str">
        <f t="shared" si="183"/>
        <v>No</v>
      </c>
    </row>
    <row r="95" spans="1:136" s="7" customFormat="1" ht="12" x14ac:dyDescent="0.2">
      <c r="A95" s="18">
        <v>93</v>
      </c>
      <c r="B95" s="19" t="s">
        <v>61</v>
      </c>
      <c r="C95" s="19" t="s">
        <v>144</v>
      </c>
      <c r="D95" s="18">
        <v>3</v>
      </c>
      <c r="E95" s="42">
        <v>5.8999999999999999E-3</v>
      </c>
      <c r="F95" s="21">
        <f t="shared" si="92"/>
        <v>2.6339285714285714E-2</v>
      </c>
      <c r="G95" s="22" t="str">
        <f t="shared" si="93"/>
        <v>No</v>
      </c>
      <c r="H95" s="43">
        <v>0</v>
      </c>
      <c r="I95" s="24">
        <f t="shared" si="94"/>
        <v>0</v>
      </c>
      <c r="J95" s="25" t="str">
        <f t="shared" si="95"/>
        <v>No</v>
      </c>
      <c r="K95" s="44">
        <v>3.27E-2</v>
      </c>
      <c r="L95" s="21">
        <f t="shared" si="96"/>
        <v>2.6345472123751205E-2</v>
      </c>
      <c r="M95" s="22" t="str">
        <f t="shared" si="97"/>
        <v>No</v>
      </c>
      <c r="N95" s="45">
        <v>5.4000000000000003E-3</v>
      </c>
      <c r="O95" s="24">
        <f t="shared" si="98"/>
        <v>1.5380233551694674E-2</v>
      </c>
      <c r="P95" s="25" t="str">
        <f t="shared" si="99"/>
        <v>No</v>
      </c>
      <c r="Q95" s="42">
        <v>1.5800000000000002E-2</v>
      </c>
      <c r="R95" s="21">
        <f t="shared" si="100"/>
        <v>6.152647975077883E-2</v>
      </c>
      <c r="S95" s="22" t="str">
        <f t="shared" si="101"/>
        <v>No</v>
      </c>
      <c r="T95" s="45">
        <v>1.6554</v>
      </c>
      <c r="U95" s="24">
        <f t="shared" si="102"/>
        <v>0.83052378085490663</v>
      </c>
      <c r="V95" s="25" t="str">
        <f t="shared" si="103"/>
        <v>Yes</v>
      </c>
      <c r="W95" s="42">
        <v>1.9192</v>
      </c>
      <c r="X95" s="21">
        <f t="shared" si="104"/>
        <v>0.62164998385534387</v>
      </c>
      <c r="Y95" s="22" t="str">
        <f t="shared" si="105"/>
        <v>No</v>
      </c>
      <c r="Z95" s="45">
        <v>5.0500000000000003E-2</v>
      </c>
      <c r="AA95" s="24">
        <f t="shared" si="106"/>
        <v>4.2100875364735307E-2</v>
      </c>
      <c r="AB95" s="25" t="str">
        <f t="shared" si="107"/>
        <v>No</v>
      </c>
      <c r="AC95" s="42">
        <v>1.06E-2</v>
      </c>
      <c r="AD95" s="21">
        <f t="shared" si="108"/>
        <v>2.7075351213282247E-2</v>
      </c>
      <c r="AE95" s="22" t="str">
        <f t="shared" si="109"/>
        <v>No</v>
      </c>
      <c r="AF95" s="45">
        <v>1E-3</v>
      </c>
      <c r="AG95" s="24">
        <f t="shared" si="110"/>
        <v>7.763975155279503E-3</v>
      </c>
      <c r="AH95" s="25" t="str">
        <f t="shared" si="111"/>
        <v>No</v>
      </c>
      <c r="AI95" s="28">
        <f t="shared" si="112"/>
        <v>9.2412499999999991</v>
      </c>
      <c r="AJ95" s="29">
        <f t="shared" si="113"/>
        <v>0.41255595730027539</v>
      </c>
      <c r="AK95" s="28" t="str">
        <f t="shared" si="114"/>
        <v>No</v>
      </c>
      <c r="AL95" s="42">
        <v>2.3437999999999999</v>
      </c>
      <c r="AM95" s="30">
        <f t="shared" si="115"/>
        <v>0.94594828331747816</v>
      </c>
      <c r="AN95" s="31" t="str">
        <f t="shared" si="116"/>
        <v>Yes</v>
      </c>
      <c r="AO95" s="45">
        <v>1.875</v>
      </c>
      <c r="AP95" s="24">
        <f t="shared" si="117"/>
        <v>0.75</v>
      </c>
      <c r="AQ95" s="25" t="str">
        <f t="shared" si="118"/>
        <v>Yes</v>
      </c>
      <c r="AR95" s="42">
        <v>2.4329999999999998</v>
      </c>
      <c r="AS95" s="30">
        <f t="shared" si="119"/>
        <v>0.97351152368757987</v>
      </c>
      <c r="AT95" s="31" t="str">
        <f t="shared" si="120"/>
        <v>Yes</v>
      </c>
      <c r="AU95" s="45">
        <v>0.5655</v>
      </c>
      <c r="AV95" s="24">
        <f t="shared" si="121"/>
        <v>0.40823774765380605</v>
      </c>
      <c r="AW95" s="25" t="str">
        <f t="shared" si="122"/>
        <v>No</v>
      </c>
      <c r="AX95" s="42">
        <v>3.8199999999999998E-2</v>
      </c>
      <c r="AY95" s="30">
        <f t="shared" si="123"/>
        <v>6.4093959731543623E-2</v>
      </c>
      <c r="AZ95" s="31" t="str">
        <f t="shared" si="124"/>
        <v>No</v>
      </c>
      <c r="BA95" s="45">
        <v>0.17829999999999999</v>
      </c>
      <c r="BB95" s="24">
        <f t="shared" si="125"/>
        <v>0.27179878048780487</v>
      </c>
      <c r="BC95" s="25" t="str">
        <f t="shared" si="126"/>
        <v>No</v>
      </c>
      <c r="BD95" s="42">
        <v>0.17829999999999999</v>
      </c>
      <c r="BE95" s="30">
        <f t="shared" si="127"/>
        <v>0.27179878048780487</v>
      </c>
      <c r="BF95" s="31" t="str">
        <f t="shared" si="128"/>
        <v>No</v>
      </c>
      <c r="BG95" s="45">
        <v>1.4637</v>
      </c>
      <c r="BH95" s="24">
        <f t="shared" si="129"/>
        <v>0.43920208152645268</v>
      </c>
      <c r="BI95" s="25" t="str">
        <f t="shared" si="130"/>
        <v>No</v>
      </c>
      <c r="BJ95" s="42">
        <v>0.25480000000000003</v>
      </c>
      <c r="BK95" s="30">
        <f t="shared" si="131"/>
        <v>0.10192000000000001</v>
      </c>
      <c r="BL95" s="31" t="str">
        <f t="shared" si="132"/>
        <v>No</v>
      </c>
      <c r="BM95" s="45">
        <v>0.1409</v>
      </c>
      <c r="BN95" s="24">
        <f t="shared" si="133"/>
        <v>0.12208390963577684</v>
      </c>
      <c r="BO95" s="25" t="str">
        <f t="shared" si="134"/>
        <v>No</v>
      </c>
      <c r="BP95" s="32">
        <f t="shared" si="135"/>
        <v>23.678750000000004</v>
      </c>
      <c r="BQ95" s="33">
        <f t="shared" si="136"/>
        <v>0.47883624608546349</v>
      </c>
      <c r="BR95" s="32" t="str">
        <f t="shared" si="137"/>
        <v>No</v>
      </c>
      <c r="BS95" s="42">
        <v>0.62990000000000002</v>
      </c>
      <c r="BT95" s="30">
        <f t="shared" si="138"/>
        <v>1</v>
      </c>
      <c r="BU95" s="31" t="str">
        <f t="shared" si="139"/>
        <v>Yes</v>
      </c>
      <c r="BV95" s="45">
        <v>2.3952</v>
      </c>
      <c r="BW95" s="24">
        <f t="shared" si="140"/>
        <v>0.86763998074763349</v>
      </c>
      <c r="BX95" s="25" t="str">
        <f t="shared" si="141"/>
        <v>No</v>
      </c>
      <c r="BY95" s="42">
        <v>1.25</v>
      </c>
      <c r="BZ95" s="30">
        <f t="shared" si="142"/>
        <v>0.5</v>
      </c>
      <c r="CA95" s="31" t="str">
        <f t="shared" si="143"/>
        <v>Yes</v>
      </c>
      <c r="CB95" s="45">
        <v>3.3099999999999997E-2</v>
      </c>
      <c r="CC95" s="24">
        <f t="shared" si="144"/>
        <v>6.5518606492478218E-2</v>
      </c>
      <c r="CD95" s="25" t="str">
        <f t="shared" si="145"/>
        <v>No</v>
      </c>
      <c r="CE95" s="42">
        <v>5.4300000000000001E-2</v>
      </c>
      <c r="CF95" s="30">
        <f t="shared" si="146"/>
        <v>2.5688955351420639E-2</v>
      </c>
      <c r="CG95" s="31" t="str">
        <f t="shared" si="147"/>
        <v>No</v>
      </c>
      <c r="CH95" s="45">
        <v>1.7299999999999999E-2</v>
      </c>
      <c r="CI95" s="24">
        <f t="shared" si="148"/>
        <v>1.5338042381432894E-2</v>
      </c>
      <c r="CJ95" s="25" t="str">
        <f t="shared" si="149"/>
        <v>No</v>
      </c>
      <c r="CK95" s="42">
        <v>0.17150000000000001</v>
      </c>
      <c r="CL95" s="30">
        <f t="shared" si="150"/>
        <v>0.12090236164962989</v>
      </c>
      <c r="CM95" s="31" t="str">
        <f t="shared" si="151"/>
        <v>No</v>
      </c>
      <c r="CN95" s="45">
        <v>0</v>
      </c>
      <c r="CO95" s="24">
        <f t="shared" si="152"/>
        <v>0</v>
      </c>
      <c r="CP95" s="25" t="str">
        <f t="shared" si="153"/>
        <v>No</v>
      </c>
      <c r="CQ95" s="42">
        <v>0.21479999999999999</v>
      </c>
      <c r="CR95" s="30">
        <f t="shared" si="154"/>
        <v>0.32653490328006723</v>
      </c>
      <c r="CS95" s="31" t="str">
        <f t="shared" si="155"/>
        <v>No</v>
      </c>
      <c r="CT95" s="45">
        <v>0</v>
      </c>
      <c r="CU95" s="24">
        <f t="shared" si="156"/>
        <v>0</v>
      </c>
      <c r="CV95" s="25" t="str">
        <f t="shared" si="157"/>
        <v>No</v>
      </c>
      <c r="CW95" s="34">
        <f t="shared" si="158"/>
        <v>11.91525</v>
      </c>
      <c r="CX95" s="35">
        <f t="shared" si="159"/>
        <v>0.40781214082365219</v>
      </c>
      <c r="CY95" s="34" t="str">
        <f t="shared" si="160"/>
        <v>No</v>
      </c>
      <c r="CZ95" s="42">
        <v>1.875</v>
      </c>
      <c r="DA95" s="30">
        <f t="shared" si="161"/>
        <v>0.75</v>
      </c>
      <c r="DB95" s="31" t="str">
        <f t="shared" si="162"/>
        <v>Yes</v>
      </c>
      <c r="DC95" s="45">
        <v>2.5</v>
      </c>
      <c r="DD95" s="24">
        <f t="shared" si="163"/>
        <v>1</v>
      </c>
      <c r="DE95" s="25" t="str">
        <f t="shared" si="164"/>
        <v>Yes</v>
      </c>
      <c r="DF95" s="42">
        <v>2.5</v>
      </c>
      <c r="DG95" s="30">
        <f t="shared" si="165"/>
        <v>1</v>
      </c>
      <c r="DH95" s="31" t="str">
        <f t="shared" si="166"/>
        <v>Yes</v>
      </c>
      <c r="DI95" s="45">
        <v>2.5</v>
      </c>
      <c r="DJ95" s="24">
        <f t="shared" si="167"/>
        <v>1</v>
      </c>
      <c r="DK95" s="25" t="str">
        <f t="shared" si="168"/>
        <v>Yes</v>
      </c>
      <c r="DL95" s="42">
        <v>2.0999999999999999E-3</v>
      </c>
      <c r="DM95" s="30">
        <f t="shared" si="169"/>
        <v>2.3595505617977526E-2</v>
      </c>
      <c r="DN95" s="31" t="str">
        <f t="shared" si="170"/>
        <v>No</v>
      </c>
      <c r="DO95" s="45">
        <v>2.5</v>
      </c>
      <c r="DP95" s="24">
        <f t="shared" si="171"/>
        <v>1</v>
      </c>
      <c r="DQ95" s="25" t="str">
        <f t="shared" si="172"/>
        <v>Yes</v>
      </c>
      <c r="DR95" s="42">
        <v>0.84689999999999999</v>
      </c>
      <c r="DS95" s="30">
        <f t="shared" si="173"/>
        <v>0.52059257437914919</v>
      </c>
      <c r="DT95" s="31" t="str">
        <f t="shared" si="174"/>
        <v>No</v>
      </c>
      <c r="DU95" s="45">
        <v>0.70669999999999999</v>
      </c>
      <c r="DV95" s="24">
        <f t="shared" si="175"/>
        <v>0.51445002547863439</v>
      </c>
      <c r="DW95" s="25" t="str">
        <f t="shared" si="176"/>
        <v>No</v>
      </c>
      <c r="DX95" s="42">
        <v>4.5100000000000001E-2</v>
      </c>
      <c r="DY95" s="30">
        <f t="shared" si="177"/>
        <v>0.11056631527335131</v>
      </c>
      <c r="DZ95" s="31" t="str">
        <f t="shared" si="178"/>
        <v>No</v>
      </c>
      <c r="EA95" s="45">
        <v>1.05</v>
      </c>
      <c r="EB95" s="24">
        <f t="shared" si="179"/>
        <v>0.53008885298869146</v>
      </c>
      <c r="EC95" s="25" t="str">
        <f t="shared" si="180"/>
        <v>No</v>
      </c>
      <c r="ED95" s="37">
        <f t="shared" si="181"/>
        <v>36.314499999999995</v>
      </c>
      <c r="EE95" s="38">
        <f t="shared" si="182"/>
        <v>0.84766799185494013</v>
      </c>
      <c r="EF95" s="37" t="str">
        <f t="shared" si="183"/>
        <v>No</v>
      </c>
    </row>
    <row r="96" spans="1:136" s="7" customFormat="1" ht="12" x14ac:dyDescent="0.2">
      <c r="A96" s="18">
        <v>94</v>
      </c>
      <c r="B96" s="19" t="s">
        <v>53</v>
      </c>
      <c r="C96" s="19" t="s">
        <v>145</v>
      </c>
      <c r="D96" s="18">
        <v>3</v>
      </c>
      <c r="E96" s="42">
        <v>2.2000000000000001E-3</v>
      </c>
      <c r="F96" s="21">
        <f t="shared" si="92"/>
        <v>9.8214285714285712E-3</v>
      </c>
      <c r="G96" s="22" t="str">
        <f t="shared" si="93"/>
        <v>No</v>
      </c>
      <c r="H96" s="43">
        <v>0</v>
      </c>
      <c r="I96" s="24">
        <f t="shared" si="94"/>
        <v>0</v>
      </c>
      <c r="J96" s="25" t="str">
        <f t="shared" si="95"/>
        <v>No</v>
      </c>
      <c r="K96" s="44">
        <v>0</v>
      </c>
      <c r="L96" s="21">
        <f t="shared" si="96"/>
        <v>0</v>
      </c>
      <c r="M96" s="22" t="str">
        <f t="shared" si="97"/>
        <v>No</v>
      </c>
      <c r="N96" s="45">
        <v>4.1099999999999998E-2</v>
      </c>
      <c r="O96" s="24">
        <f t="shared" si="98"/>
        <v>0.11706066647678723</v>
      </c>
      <c r="P96" s="25" t="str">
        <f t="shared" si="99"/>
        <v>No</v>
      </c>
      <c r="Q96" s="42">
        <v>2.29E-2</v>
      </c>
      <c r="R96" s="21">
        <f t="shared" si="100"/>
        <v>8.9174454828660446E-2</v>
      </c>
      <c r="S96" s="22" t="str">
        <f t="shared" si="101"/>
        <v>No</v>
      </c>
      <c r="T96" s="45">
        <v>1.7567999999999999</v>
      </c>
      <c r="U96" s="24">
        <f t="shared" si="102"/>
        <v>0.88139674894641773</v>
      </c>
      <c r="V96" s="25" t="str">
        <f t="shared" si="103"/>
        <v>Yes</v>
      </c>
      <c r="W96" s="42">
        <v>2.3578000000000001</v>
      </c>
      <c r="X96" s="21">
        <f t="shared" si="104"/>
        <v>0.97570229254116891</v>
      </c>
      <c r="Y96" s="22" t="str">
        <f t="shared" si="105"/>
        <v>Yes</v>
      </c>
      <c r="Z96" s="45">
        <v>0.10100000000000001</v>
      </c>
      <c r="AA96" s="24">
        <f t="shared" si="106"/>
        <v>8.4201750729470615E-2</v>
      </c>
      <c r="AB96" s="25" t="str">
        <f t="shared" si="107"/>
        <v>No</v>
      </c>
      <c r="AC96" s="42">
        <v>1.2999999999999999E-3</v>
      </c>
      <c r="AD96" s="21">
        <f t="shared" si="108"/>
        <v>3.3205619412515963E-3</v>
      </c>
      <c r="AE96" s="22" t="str">
        <f t="shared" si="109"/>
        <v>No</v>
      </c>
      <c r="AF96" s="45">
        <v>0</v>
      </c>
      <c r="AG96" s="24">
        <f t="shared" si="110"/>
        <v>0</v>
      </c>
      <c r="AH96" s="25" t="str">
        <f t="shared" si="111"/>
        <v>No</v>
      </c>
      <c r="AI96" s="28">
        <f t="shared" si="112"/>
        <v>10.707749999999999</v>
      </c>
      <c r="AJ96" s="29">
        <f t="shared" si="113"/>
        <v>0.53880423553718992</v>
      </c>
      <c r="AK96" s="28" t="str">
        <f t="shared" si="114"/>
        <v>No</v>
      </c>
      <c r="AL96" s="42">
        <v>2.3125</v>
      </c>
      <c r="AM96" s="30">
        <f t="shared" si="115"/>
        <v>0.91887918360287135</v>
      </c>
      <c r="AN96" s="31" t="str">
        <f t="shared" si="116"/>
        <v>Yes</v>
      </c>
      <c r="AO96" s="45">
        <v>0</v>
      </c>
      <c r="AP96" s="24">
        <f t="shared" si="117"/>
        <v>0</v>
      </c>
      <c r="AQ96" s="25" t="str">
        <f t="shared" si="118"/>
        <v>No</v>
      </c>
      <c r="AR96" s="42">
        <v>2.2025999999999999</v>
      </c>
      <c r="AS96" s="30">
        <f t="shared" si="119"/>
        <v>0.88132202304737506</v>
      </c>
      <c r="AT96" s="31" t="str">
        <f t="shared" si="120"/>
        <v>No</v>
      </c>
      <c r="AU96" s="45">
        <v>0.39500000000000002</v>
      </c>
      <c r="AV96" s="24">
        <f t="shared" si="121"/>
        <v>0.23044838373305529</v>
      </c>
      <c r="AW96" s="25" t="str">
        <f t="shared" si="122"/>
        <v>No</v>
      </c>
      <c r="AX96" s="42">
        <v>4.2799999999999998E-2</v>
      </c>
      <c r="AY96" s="30">
        <f t="shared" si="123"/>
        <v>7.1812080536912751E-2</v>
      </c>
      <c r="AZ96" s="31" t="str">
        <f t="shared" si="124"/>
        <v>No</v>
      </c>
      <c r="BA96" s="45">
        <v>0.17799999999999999</v>
      </c>
      <c r="BB96" s="24">
        <f t="shared" si="125"/>
        <v>0.27134146341463411</v>
      </c>
      <c r="BC96" s="25" t="str">
        <f t="shared" si="126"/>
        <v>No</v>
      </c>
      <c r="BD96" s="42">
        <v>0.17799999999999999</v>
      </c>
      <c r="BE96" s="30">
        <f t="shared" si="127"/>
        <v>0.27134146341463411</v>
      </c>
      <c r="BF96" s="31" t="str">
        <f t="shared" si="128"/>
        <v>No</v>
      </c>
      <c r="BG96" s="45">
        <v>1.4514</v>
      </c>
      <c r="BH96" s="24">
        <f t="shared" si="129"/>
        <v>0.43209019947961835</v>
      </c>
      <c r="BI96" s="25" t="str">
        <f t="shared" si="130"/>
        <v>No</v>
      </c>
      <c r="BJ96" s="42">
        <v>0.10199999999999999</v>
      </c>
      <c r="BK96" s="30">
        <f t="shared" si="131"/>
        <v>4.0799999999999996E-2</v>
      </c>
      <c r="BL96" s="31" t="str">
        <f t="shared" si="132"/>
        <v>No</v>
      </c>
      <c r="BM96" s="45">
        <v>0.37059999999999998</v>
      </c>
      <c r="BN96" s="24">
        <f t="shared" si="133"/>
        <v>0.33388658367911478</v>
      </c>
      <c r="BO96" s="25" t="str">
        <f t="shared" si="134"/>
        <v>No</v>
      </c>
      <c r="BP96" s="32">
        <f t="shared" si="135"/>
        <v>18.082249999999998</v>
      </c>
      <c r="BQ96" s="33">
        <f t="shared" si="136"/>
        <v>2.6548136175371106E-2</v>
      </c>
      <c r="BR96" s="32" t="str">
        <f t="shared" si="137"/>
        <v>No</v>
      </c>
      <c r="BS96" s="42">
        <v>1.4E-3</v>
      </c>
      <c r="BT96" s="30">
        <f t="shared" si="138"/>
        <v>2.222575011906652E-3</v>
      </c>
      <c r="BU96" s="31" t="str">
        <f t="shared" si="139"/>
        <v>No</v>
      </c>
      <c r="BV96" s="45">
        <v>2.3458999999999999</v>
      </c>
      <c r="BW96" s="24">
        <f t="shared" si="140"/>
        <v>0.78854484197015862</v>
      </c>
      <c r="BX96" s="25" t="str">
        <f t="shared" si="141"/>
        <v>No</v>
      </c>
      <c r="BY96" s="42">
        <v>2.5</v>
      </c>
      <c r="BZ96" s="30">
        <f t="shared" si="142"/>
        <v>1</v>
      </c>
      <c r="CA96" s="31" t="str">
        <f t="shared" si="143"/>
        <v>Yes</v>
      </c>
      <c r="CB96" s="45">
        <v>0.1007</v>
      </c>
      <c r="CC96" s="24">
        <f t="shared" si="144"/>
        <v>0.19932699920823438</v>
      </c>
      <c r="CD96" s="25" t="str">
        <f t="shared" si="145"/>
        <v>No</v>
      </c>
      <c r="CE96" s="42">
        <v>9.3600000000000003E-2</v>
      </c>
      <c r="CF96" s="30">
        <f t="shared" si="146"/>
        <v>4.6678060243537704E-2</v>
      </c>
      <c r="CG96" s="31" t="str">
        <f t="shared" si="147"/>
        <v>No</v>
      </c>
      <c r="CH96" s="45">
        <v>4.9500000000000002E-2</v>
      </c>
      <c r="CI96" s="24">
        <f t="shared" si="148"/>
        <v>8.0322906155398596E-2</v>
      </c>
      <c r="CJ96" s="25" t="str">
        <f t="shared" si="149"/>
        <v>No</v>
      </c>
      <c r="CK96" s="42">
        <v>0.15240000000000001</v>
      </c>
      <c r="CL96" s="30">
        <f t="shared" si="150"/>
        <v>0.10743743390905887</v>
      </c>
      <c r="CM96" s="31" t="str">
        <f t="shared" si="151"/>
        <v>No</v>
      </c>
      <c r="CN96" s="45">
        <v>4.1999999999999997E-3</v>
      </c>
      <c r="CO96" s="24">
        <f t="shared" si="152"/>
        <v>2.02020202020202E-2</v>
      </c>
      <c r="CP96" s="25" t="str">
        <f t="shared" si="153"/>
        <v>No</v>
      </c>
      <c r="CQ96" s="42">
        <v>0.34360000000000002</v>
      </c>
      <c r="CR96" s="30">
        <f t="shared" si="154"/>
        <v>0.59735071488645919</v>
      </c>
      <c r="CS96" s="31" t="str">
        <f t="shared" si="155"/>
        <v>No</v>
      </c>
      <c r="CT96" s="45">
        <v>4.9700000000000001E-2</v>
      </c>
      <c r="CU96" s="24">
        <f t="shared" si="156"/>
        <v>9.2585692995529059E-2</v>
      </c>
      <c r="CV96" s="25" t="str">
        <f t="shared" si="157"/>
        <v>No</v>
      </c>
      <c r="CW96" s="34">
        <f t="shared" si="158"/>
        <v>14.102499999999999</v>
      </c>
      <c r="CX96" s="35">
        <f t="shared" si="159"/>
        <v>0.56251657736990079</v>
      </c>
      <c r="CY96" s="34" t="str">
        <f t="shared" si="160"/>
        <v>No</v>
      </c>
      <c r="CZ96" s="42">
        <v>2.5</v>
      </c>
      <c r="DA96" s="30">
        <f t="shared" si="161"/>
        <v>1</v>
      </c>
      <c r="DB96" s="31" t="str">
        <f t="shared" si="162"/>
        <v>Yes</v>
      </c>
      <c r="DC96" s="45">
        <v>2.5</v>
      </c>
      <c r="DD96" s="24">
        <f t="shared" si="163"/>
        <v>1</v>
      </c>
      <c r="DE96" s="25" t="str">
        <f t="shared" si="164"/>
        <v>Yes</v>
      </c>
      <c r="DF96" s="42">
        <v>0</v>
      </c>
      <c r="DG96" s="30">
        <f t="shared" si="165"/>
        <v>0</v>
      </c>
      <c r="DH96" s="31" t="str">
        <f t="shared" si="166"/>
        <v>No</v>
      </c>
      <c r="DI96" s="45">
        <v>2.5</v>
      </c>
      <c r="DJ96" s="24">
        <f t="shared" si="167"/>
        <v>1</v>
      </c>
      <c r="DK96" s="25" t="str">
        <f t="shared" si="168"/>
        <v>Yes</v>
      </c>
      <c r="DL96" s="42">
        <v>0</v>
      </c>
      <c r="DM96" s="30">
        <f t="shared" si="169"/>
        <v>0</v>
      </c>
      <c r="DN96" s="31" t="str">
        <f t="shared" si="170"/>
        <v>No</v>
      </c>
      <c r="DO96" s="45">
        <v>2.5</v>
      </c>
      <c r="DP96" s="24">
        <f t="shared" si="171"/>
        <v>1</v>
      </c>
      <c r="DQ96" s="25" t="str">
        <f t="shared" si="172"/>
        <v>Yes</v>
      </c>
      <c r="DR96" s="42">
        <v>0.86470000000000002</v>
      </c>
      <c r="DS96" s="30">
        <f t="shared" si="173"/>
        <v>0.53153430046717487</v>
      </c>
      <c r="DT96" s="31" t="str">
        <f t="shared" si="174"/>
        <v>No</v>
      </c>
      <c r="DU96" s="45">
        <v>1.0139</v>
      </c>
      <c r="DV96" s="24">
        <f t="shared" si="175"/>
        <v>0.73807963893135331</v>
      </c>
      <c r="DW96" s="25" t="str">
        <f t="shared" si="176"/>
        <v>No</v>
      </c>
      <c r="DX96" s="42">
        <v>0.1041</v>
      </c>
      <c r="DY96" s="30">
        <f t="shared" si="177"/>
        <v>0.25520961019857807</v>
      </c>
      <c r="DZ96" s="31" t="str">
        <f t="shared" si="178"/>
        <v>No</v>
      </c>
      <c r="EA96" s="45">
        <v>1.075</v>
      </c>
      <c r="EB96" s="24">
        <f t="shared" si="179"/>
        <v>0.54271001615508885</v>
      </c>
      <c r="EC96" s="25" t="str">
        <f t="shared" si="180"/>
        <v>No</v>
      </c>
      <c r="ED96" s="37">
        <f t="shared" si="181"/>
        <v>32.64425</v>
      </c>
      <c r="EE96" s="38">
        <f t="shared" si="182"/>
        <v>0.72903940010989354</v>
      </c>
      <c r="EF96" s="37" t="str">
        <f t="shared" si="183"/>
        <v>No</v>
      </c>
    </row>
    <row r="97" spans="1:136" s="7" customFormat="1" ht="12" x14ac:dyDescent="0.2">
      <c r="A97" s="18">
        <v>95</v>
      </c>
      <c r="B97" s="19" t="s">
        <v>55</v>
      </c>
      <c r="C97" s="19" t="s">
        <v>146</v>
      </c>
      <c r="D97" s="18">
        <v>3</v>
      </c>
      <c r="E97" s="22">
        <v>0</v>
      </c>
      <c r="F97" s="21">
        <f t="shared" si="92"/>
        <v>0</v>
      </c>
      <c r="G97" s="22" t="str">
        <f t="shared" si="93"/>
        <v>No</v>
      </c>
      <c r="H97" s="39">
        <v>0</v>
      </c>
      <c r="I97" s="24">
        <f t="shared" si="94"/>
        <v>0</v>
      </c>
      <c r="J97" s="25" t="str">
        <f t="shared" si="95"/>
        <v>No</v>
      </c>
      <c r="K97" s="40">
        <v>0</v>
      </c>
      <c r="L97" s="21">
        <f t="shared" si="96"/>
        <v>0</v>
      </c>
      <c r="M97" s="22" t="str">
        <f t="shared" si="97"/>
        <v>No</v>
      </c>
      <c r="N97" s="41">
        <v>0</v>
      </c>
      <c r="O97" s="24">
        <f t="shared" si="98"/>
        <v>0</v>
      </c>
      <c r="P97" s="25" t="str">
        <f t="shared" si="99"/>
        <v>No</v>
      </c>
      <c r="Q97" s="22">
        <v>6.4000000000000003E-3</v>
      </c>
      <c r="R97" s="21">
        <f t="shared" si="100"/>
        <v>2.4922118380062308E-2</v>
      </c>
      <c r="S97" s="22" t="str">
        <f t="shared" si="101"/>
        <v>No</v>
      </c>
      <c r="T97" s="41">
        <v>1.9932000000000001</v>
      </c>
      <c r="U97" s="24">
        <f t="shared" si="102"/>
        <v>1</v>
      </c>
      <c r="V97" s="25" t="str">
        <f t="shared" si="103"/>
        <v>Yes</v>
      </c>
      <c r="W97" s="22">
        <v>1.6314</v>
      </c>
      <c r="X97" s="21">
        <f t="shared" si="104"/>
        <v>0.3893283823054568</v>
      </c>
      <c r="Y97" s="22" t="str">
        <f t="shared" si="105"/>
        <v>No</v>
      </c>
      <c r="Z97" s="41">
        <v>1.26E-2</v>
      </c>
      <c r="AA97" s="24">
        <f t="shared" si="106"/>
        <v>1.0504376823676533E-2</v>
      </c>
      <c r="AB97" s="25" t="str">
        <f t="shared" si="107"/>
        <v>No</v>
      </c>
      <c r="AC97" s="22">
        <v>0</v>
      </c>
      <c r="AD97" s="21">
        <f t="shared" si="108"/>
        <v>0</v>
      </c>
      <c r="AE97" s="22" t="str">
        <f t="shared" si="109"/>
        <v>No</v>
      </c>
      <c r="AF97" s="41">
        <v>3.0000000000000001E-3</v>
      </c>
      <c r="AG97" s="24">
        <f t="shared" si="110"/>
        <v>2.3291925465838512E-2</v>
      </c>
      <c r="AH97" s="25" t="str">
        <f t="shared" si="111"/>
        <v>No</v>
      </c>
      <c r="AI97" s="28">
        <f t="shared" si="112"/>
        <v>9.1165000000000003</v>
      </c>
      <c r="AJ97" s="29">
        <f t="shared" si="113"/>
        <v>0.40181646005509641</v>
      </c>
      <c r="AK97" s="28" t="str">
        <f t="shared" si="114"/>
        <v>No</v>
      </c>
      <c r="AL97" s="22">
        <v>2.25</v>
      </c>
      <c r="AM97" s="30">
        <f t="shared" si="115"/>
        <v>0.86482746692034951</v>
      </c>
      <c r="AN97" s="31" t="str">
        <f t="shared" si="116"/>
        <v>Yes</v>
      </c>
      <c r="AO97" s="41">
        <v>1.875</v>
      </c>
      <c r="AP97" s="24">
        <f t="shared" si="117"/>
        <v>0.75</v>
      </c>
      <c r="AQ97" s="25" t="str">
        <f t="shared" si="118"/>
        <v>Yes</v>
      </c>
      <c r="AR97" s="22">
        <v>2.3649</v>
      </c>
      <c r="AS97" s="30">
        <f t="shared" si="119"/>
        <v>0.94626280409731112</v>
      </c>
      <c r="AT97" s="31" t="str">
        <f t="shared" si="120"/>
        <v>No</v>
      </c>
      <c r="AU97" s="41">
        <v>0.51619999999999999</v>
      </c>
      <c r="AV97" s="24">
        <f t="shared" si="121"/>
        <v>0.356830031282586</v>
      </c>
      <c r="AW97" s="25" t="str">
        <f t="shared" si="122"/>
        <v>No</v>
      </c>
      <c r="AX97" s="22">
        <v>1.8700000000000001E-2</v>
      </c>
      <c r="AY97" s="30">
        <f t="shared" si="123"/>
        <v>3.1375838926174501E-2</v>
      </c>
      <c r="AZ97" s="31" t="str">
        <f t="shared" si="124"/>
        <v>No</v>
      </c>
      <c r="BA97" s="41">
        <v>0.12089999999999999</v>
      </c>
      <c r="BB97" s="24">
        <f t="shared" si="125"/>
        <v>0.18429878048780485</v>
      </c>
      <c r="BC97" s="25" t="str">
        <f t="shared" si="126"/>
        <v>No</v>
      </c>
      <c r="BD97" s="22">
        <v>0.12089999999999999</v>
      </c>
      <c r="BE97" s="30">
        <f t="shared" si="127"/>
        <v>0.18429878048780485</v>
      </c>
      <c r="BF97" s="31" t="str">
        <f t="shared" si="128"/>
        <v>No</v>
      </c>
      <c r="BG97" s="41">
        <v>1.4637</v>
      </c>
      <c r="BH97" s="24">
        <f t="shared" si="129"/>
        <v>0.43920208152645268</v>
      </c>
      <c r="BI97" s="25" t="str">
        <f t="shared" si="130"/>
        <v>No</v>
      </c>
      <c r="BJ97" s="22">
        <v>0.89439999999999997</v>
      </c>
      <c r="BK97" s="30">
        <f t="shared" si="131"/>
        <v>0.35775999999999997</v>
      </c>
      <c r="BL97" s="31" t="str">
        <f t="shared" si="132"/>
        <v>Yes</v>
      </c>
      <c r="BM97" s="41">
        <v>2.7400000000000001E-2</v>
      </c>
      <c r="BN97" s="24">
        <f t="shared" si="133"/>
        <v>1.7427385892116183E-2</v>
      </c>
      <c r="BO97" s="25" t="str">
        <f t="shared" si="134"/>
        <v>No</v>
      </c>
      <c r="BP97" s="32">
        <f t="shared" si="135"/>
        <v>24.130250000000004</v>
      </c>
      <c r="BQ97" s="33">
        <f t="shared" si="136"/>
        <v>0.51532478028083673</v>
      </c>
      <c r="BR97" s="32" t="str">
        <f t="shared" si="137"/>
        <v>No</v>
      </c>
      <c r="BS97" s="22">
        <v>1.6000000000000001E-3</v>
      </c>
      <c r="BT97" s="30">
        <f t="shared" si="138"/>
        <v>2.5400857278933165E-3</v>
      </c>
      <c r="BU97" s="31" t="str">
        <f t="shared" si="139"/>
        <v>No</v>
      </c>
      <c r="BV97" s="41">
        <v>2.3668999999999998</v>
      </c>
      <c r="BW97" s="24">
        <f t="shared" si="140"/>
        <v>0.82223648323439713</v>
      </c>
      <c r="BX97" s="25" t="str">
        <f t="shared" si="141"/>
        <v>No</v>
      </c>
      <c r="BY97" s="22">
        <v>2.5</v>
      </c>
      <c r="BZ97" s="30">
        <f t="shared" si="142"/>
        <v>1</v>
      </c>
      <c r="CA97" s="31" t="str">
        <f t="shared" si="143"/>
        <v>Yes</v>
      </c>
      <c r="CB97" s="41">
        <v>2.5000000000000001E-3</v>
      </c>
      <c r="CC97" s="24">
        <f t="shared" si="144"/>
        <v>4.9485352335708636E-3</v>
      </c>
      <c r="CD97" s="25" t="str">
        <f t="shared" si="145"/>
        <v>No</v>
      </c>
      <c r="CE97" s="22">
        <v>8.3000000000000001E-3</v>
      </c>
      <c r="CF97" s="30">
        <f t="shared" si="146"/>
        <v>1.121555223242897E-3</v>
      </c>
      <c r="CG97" s="31" t="str">
        <f t="shared" si="147"/>
        <v>No</v>
      </c>
      <c r="CH97" s="41">
        <v>2.0500000000000001E-2</v>
      </c>
      <c r="CI97" s="24">
        <f t="shared" si="148"/>
        <v>2.1796165489404645E-2</v>
      </c>
      <c r="CJ97" s="25" t="str">
        <f t="shared" si="149"/>
        <v>No</v>
      </c>
      <c r="CK97" s="22">
        <v>0</v>
      </c>
      <c r="CL97" s="30">
        <f t="shared" si="150"/>
        <v>0</v>
      </c>
      <c r="CM97" s="31" t="str">
        <f t="shared" si="151"/>
        <v>No</v>
      </c>
      <c r="CN97" s="41">
        <v>0</v>
      </c>
      <c r="CO97" s="24">
        <f t="shared" si="152"/>
        <v>0</v>
      </c>
      <c r="CP97" s="25" t="str">
        <f t="shared" si="153"/>
        <v>No</v>
      </c>
      <c r="CQ97" s="22">
        <v>0.22489999999999999</v>
      </c>
      <c r="CR97" s="30">
        <f t="shared" si="154"/>
        <v>0.34777123633305296</v>
      </c>
      <c r="CS97" s="31" t="str">
        <f t="shared" si="155"/>
        <v>No</v>
      </c>
      <c r="CT97" s="41">
        <v>0</v>
      </c>
      <c r="CU97" s="24">
        <f t="shared" si="156"/>
        <v>0</v>
      </c>
      <c r="CV97" s="25" t="str">
        <f t="shared" si="157"/>
        <v>No</v>
      </c>
      <c r="CW97" s="34">
        <f t="shared" si="158"/>
        <v>12.811749999999998</v>
      </c>
      <c r="CX97" s="35">
        <f t="shared" si="159"/>
        <v>0.47122168585220936</v>
      </c>
      <c r="CY97" s="34" t="str">
        <f t="shared" si="160"/>
        <v>No</v>
      </c>
      <c r="CZ97" s="22">
        <v>2.5</v>
      </c>
      <c r="DA97" s="30">
        <f t="shared" si="161"/>
        <v>1</v>
      </c>
      <c r="DB97" s="31" t="str">
        <f t="shared" si="162"/>
        <v>Yes</v>
      </c>
      <c r="DC97" s="41">
        <v>2.5</v>
      </c>
      <c r="DD97" s="24">
        <f t="shared" si="163"/>
        <v>1</v>
      </c>
      <c r="DE97" s="25" t="str">
        <f t="shared" si="164"/>
        <v>Yes</v>
      </c>
      <c r="DF97" s="22">
        <v>2.5</v>
      </c>
      <c r="DG97" s="30">
        <f t="shared" si="165"/>
        <v>1</v>
      </c>
      <c r="DH97" s="31" t="str">
        <f t="shared" si="166"/>
        <v>Yes</v>
      </c>
      <c r="DI97" s="41">
        <v>2.5</v>
      </c>
      <c r="DJ97" s="24">
        <f t="shared" si="167"/>
        <v>1</v>
      </c>
      <c r="DK97" s="25" t="str">
        <f t="shared" si="168"/>
        <v>Yes</v>
      </c>
      <c r="DL97" s="22">
        <v>0</v>
      </c>
      <c r="DM97" s="30">
        <f t="shared" si="169"/>
        <v>0</v>
      </c>
      <c r="DN97" s="31" t="str">
        <f t="shared" si="170"/>
        <v>No</v>
      </c>
      <c r="DO97" s="41">
        <v>2.5</v>
      </c>
      <c r="DP97" s="24">
        <f t="shared" si="171"/>
        <v>1</v>
      </c>
      <c r="DQ97" s="25" t="str">
        <f t="shared" si="172"/>
        <v>Yes</v>
      </c>
      <c r="DR97" s="22">
        <v>0.43940000000000001</v>
      </c>
      <c r="DS97" s="30">
        <f t="shared" si="173"/>
        <v>0.27010081140890091</v>
      </c>
      <c r="DT97" s="31" t="str">
        <f t="shared" si="174"/>
        <v>No</v>
      </c>
      <c r="DU97" s="41">
        <v>0.6966</v>
      </c>
      <c r="DV97" s="24">
        <f t="shared" si="175"/>
        <v>0.50709761956759125</v>
      </c>
      <c r="DW97" s="25" t="str">
        <f t="shared" si="176"/>
        <v>No</v>
      </c>
      <c r="DX97" s="22">
        <v>3.39E-2</v>
      </c>
      <c r="DY97" s="30">
        <f t="shared" si="177"/>
        <v>8.3108605050257411E-2</v>
      </c>
      <c r="DZ97" s="31" t="str">
        <f t="shared" si="178"/>
        <v>No</v>
      </c>
      <c r="EA97" s="41">
        <v>1</v>
      </c>
      <c r="EB97" s="24">
        <f t="shared" si="179"/>
        <v>0.50484652665589669</v>
      </c>
      <c r="EC97" s="25" t="str">
        <f t="shared" si="180"/>
        <v>No</v>
      </c>
      <c r="ED97" s="37">
        <f t="shared" si="181"/>
        <v>36.674750000000003</v>
      </c>
      <c r="EE97" s="38">
        <f t="shared" si="182"/>
        <v>0.85931187174763246</v>
      </c>
      <c r="EF97" s="37" t="str">
        <f t="shared" si="183"/>
        <v>No</v>
      </c>
    </row>
    <row r="98" spans="1:136" s="7" customFormat="1" ht="12" x14ac:dyDescent="0.2">
      <c r="A98" s="18">
        <v>96</v>
      </c>
      <c r="B98" s="19" t="s">
        <v>51</v>
      </c>
      <c r="C98" s="47" t="s">
        <v>147</v>
      </c>
      <c r="D98" s="18">
        <v>3</v>
      </c>
      <c r="E98" s="42">
        <v>5.9999999999999995E-4</v>
      </c>
      <c r="F98" s="21">
        <f t="shared" si="92"/>
        <v>2.6785714285714282E-3</v>
      </c>
      <c r="G98" s="22" t="str">
        <f t="shared" si="93"/>
        <v>No</v>
      </c>
      <c r="H98" s="43">
        <v>1.6000000000000001E-3</v>
      </c>
      <c r="I98" s="24">
        <f t="shared" si="94"/>
        <v>1.2788745903604827E-3</v>
      </c>
      <c r="J98" s="25" t="str">
        <f t="shared" si="95"/>
        <v>No</v>
      </c>
      <c r="K98" s="44">
        <v>9.7900000000000001E-2</v>
      </c>
      <c r="L98" s="21">
        <f t="shared" si="96"/>
        <v>7.8875281985175627E-2</v>
      </c>
      <c r="M98" s="22" t="str">
        <f t="shared" si="97"/>
        <v>No</v>
      </c>
      <c r="N98" s="45">
        <v>0.1167</v>
      </c>
      <c r="O98" s="24">
        <f t="shared" si="98"/>
        <v>0.33238393620051265</v>
      </c>
      <c r="P98" s="25" t="str">
        <f t="shared" si="99"/>
        <v>No</v>
      </c>
      <c r="Q98" s="42">
        <v>9.9000000000000008E-3</v>
      </c>
      <c r="R98" s="21">
        <f t="shared" si="100"/>
        <v>3.8551401869158883E-2</v>
      </c>
      <c r="S98" s="22" t="str">
        <f t="shared" si="101"/>
        <v>No</v>
      </c>
      <c r="T98" s="45">
        <v>0.54049999999999998</v>
      </c>
      <c r="U98" s="24">
        <f t="shared" si="102"/>
        <v>0.27117198474814369</v>
      </c>
      <c r="V98" s="25" t="str">
        <f t="shared" si="103"/>
        <v>Yes</v>
      </c>
      <c r="W98" s="42">
        <v>2.3109000000000002</v>
      </c>
      <c r="X98" s="21">
        <f t="shared" si="104"/>
        <v>0.93784307394252509</v>
      </c>
      <c r="Y98" s="22" t="str">
        <f t="shared" si="105"/>
        <v>No</v>
      </c>
      <c r="Z98" s="45">
        <v>6.3100000000000003E-2</v>
      </c>
      <c r="AA98" s="24">
        <f t="shared" si="106"/>
        <v>5.260525218841184E-2</v>
      </c>
      <c r="AB98" s="25" t="str">
        <f t="shared" si="107"/>
        <v>No</v>
      </c>
      <c r="AC98" s="42">
        <v>1.1999999999999999E-3</v>
      </c>
      <c r="AD98" s="21">
        <f t="shared" si="108"/>
        <v>3.0651340996168579E-3</v>
      </c>
      <c r="AE98" s="22" t="str">
        <f t="shared" si="109"/>
        <v>No</v>
      </c>
      <c r="AF98" s="45">
        <v>0</v>
      </c>
      <c r="AG98" s="24">
        <f t="shared" si="110"/>
        <v>0</v>
      </c>
      <c r="AH98" s="25" t="str">
        <f t="shared" si="111"/>
        <v>No</v>
      </c>
      <c r="AI98" s="28">
        <f t="shared" si="112"/>
        <v>7.8560000000000008</v>
      </c>
      <c r="AJ98" s="29">
        <f t="shared" si="113"/>
        <v>0.29330234159779617</v>
      </c>
      <c r="AK98" s="28" t="str">
        <f t="shared" si="114"/>
        <v>No</v>
      </c>
      <c r="AL98" s="42">
        <v>2.2812999999999999</v>
      </c>
      <c r="AM98" s="30">
        <f t="shared" si="115"/>
        <v>0.89189656663495631</v>
      </c>
      <c r="AN98" s="31" t="str">
        <f t="shared" si="116"/>
        <v>Yes</v>
      </c>
      <c r="AO98" s="45">
        <v>0</v>
      </c>
      <c r="AP98" s="24">
        <f t="shared" si="117"/>
        <v>0</v>
      </c>
      <c r="AQ98" s="25" t="str">
        <f t="shared" si="118"/>
        <v>No</v>
      </c>
      <c r="AR98" s="42">
        <v>2.2090000000000001</v>
      </c>
      <c r="AS98" s="30">
        <f t="shared" si="119"/>
        <v>0.88388284250960303</v>
      </c>
      <c r="AT98" s="31" t="str">
        <f t="shared" si="120"/>
        <v>No</v>
      </c>
      <c r="AU98" s="45">
        <v>0.42580000000000001</v>
      </c>
      <c r="AV98" s="24">
        <f t="shared" si="121"/>
        <v>0.26256517205422314</v>
      </c>
      <c r="AW98" s="25" t="str">
        <f t="shared" si="122"/>
        <v>No</v>
      </c>
      <c r="AX98" s="42">
        <v>3.0300000000000001E-2</v>
      </c>
      <c r="AY98" s="30">
        <f t="shared" si="123"/>
        <v>5.0838926174496646E-2</v>
      </c>
      <c r="AZ98" s="31" t="str">
        <f t="shared" si="124"/>
        <v>No</v>
      </c>
      <c r="BA98" s="45">
        <v>0.22770000000000001</v>
      </c>
      <c r="BB98" s="24">
        <f t="shared" si="125"/>
        <v>0.34710365853658537</v>
      </c>
      <c r="BC98" s="25" t="str">
        <f t="shared" si="126"/>
        <v>No</v>
      </c>
      <c r="BD98" s="42">
        <v>0.22770000000000001</v>
      </c>
      <c r="BE98" s="30">
        <f t="shared" si="127"/>
        <v>0.34710365853658537</v>
      </c>
      <c r="BF98" s="31" t="str">
        <f t="shared" si="128"/>
        <v>No</v>
      </c>
      <c r="BG98" s="45">
        <v>1.4514</v>
      </c>
      <c r="BH98" s="24">
        <f t="shared" si="129"/>
        <v>0.43209019947961835</v>
      </c>
      <c r="BI98" s="25" t="str">
        <f t="shared" si="130"/>
        <v>No</v>
      </c>
      <c r="BJ98" s="42">
        <v>0.19489999999999999</v>
      </c>
      <c r="BK98" s="30">
        <f t="shared" si="131"/>
        <v>7.7960000000000002E-2</v>
      </c>
      <c r="BL98" s="31" t="str">
        <f t="shared" si="132"/>
        <v>No</v>
      </c>
      <c r="BM98" s="45">
        <v>0.1094</v>
      </c>
      <c r="BN98" s="24">
        <f t="shared" si="133"/>
        <v>9.3038266482249873E-2</v>
      </c>
      <c r="BO98" s="25" t="str">
        <f t="shared" si="134"/>
        <v>No</v>
      </c>
      <c r="BP98" s="32">
        <f t="shared" si="135"/>
        <v>17.893749999999997</v>
      </c>
      <c r="BQ98" s="33">
        <f t="shared" si="136"/>
        <v>1.1314274169107748E-2</v>
      </c>
      <c r="BR98" s="32" t="str">
        <f t="shared" si="137"/>
        <v>No</v>
      </c>
      <c r="BS98" s="42">
        <v>3.2000000000000002E-3</v>
      </c>
      <c r="BT98" s="30">
        <f t="shared" si="138"/>
        <v>5.0801714557866329E-3</v>
      </c>
      <c r="BU98" s="31" t="str">
        <f t="shared" si="139"/>
        <v>No</v>
      </c>
      <c r="BV98" s="45">
        <v>2.4165999999999999</v>
      </c>
      <c r="BW98" s="24">
        <f t="shared" si="140"/>
        <v>0.90197336755976232</v>
      </c>
      <c r="BX98" s="25" t="str">
        <f t="shared" si="141"/>
        <v>No</v>
      </c>
      <c r="BY98" s="42">
        <v>2.5</v>
      </c>
      <c r="BZ98" s="30">
        <f t="shared" si="142"/>
        <v>1</v>
      </c>
      <c r="CA98" s="31" t="str">
        <f t="shared" si="143"/>
        <v>Yes</v>
      </c>
      <c r="CB98" s="45">
        <v>3.5000000000000003E-2</v>
      </c>
      <c r="CC98" s="24">
        <f t="shared" si="144"/>
        <v>6.9279493269992096E-2</v>
      </c>
      <c r="CD98" s="25" t="str">
        <f t="shared" si="145"/>
        <v>No</v>
      </c>
      <c r="CE98" s="42">
        <v>5.5500000000000001E-2</v>
      </c>
      <c r="CF98" s="30">
        <f t="shared" si="146"/>
        <v>2.6329844050416579E-2</v>
      </c>
      <c r="CG98" s="31" t="str">
        <f t="shared" si="147"/>
        <v>No</v>
      </c>
      <c r="CH98" s="45">
        <v>2.2499999999999999E-2</v>
      </c>
      <c r="CI98" s="24">
        <f t="shared" si="148"/>
        <v>2.583249243188698E-2</v>
      </c>
      <c r="CJ98" s="25" t="str">
        <f t="shared" si="149"/>
        <v>No</v>
      </c>
      <c r="CK98" s="42">
        <v>0.27360000000000001</v>
      </c>
      <c r="CL98" s="30">
        <f t="shared" si="150"/>
        <v>0.19287980260838913</v>
      </c>
      <c r="CM98" s="31" t="str">
        <f t="shared" si="151"/>
        <v>No</v>
      </c>
      <c r="CN98" s="45">
        <v>0</v>
      </c>
      <c r="CO98" s="24">
        <f t="shared" si="152"/>
        <v>0</v>
      </c>
      <c r="CP98" s="25" t="str">
        <f t="shared" si="153"/>
        <v>No</v>
      </c>
      <c r="CQ98" s="42">
        <v>0.35970000000000002</v>
      </c>
      <c r="CR98" s="30">
        <f t="shared" si="154"/>
        <v>0.63120269133725826</v>
      </c>
      <c r="CS98" s="31" t="str">
        <f t="shared" si="155"/>
        <v>No</v>
      </c>
      <c r="CT98" s="45">
        <v>0</v>
      </c>
      <c r="CU98" s="24">
        <f t="shared" si="156"/>
        <v>0</v>
      </c>
      <c r="CV98" s="25" t="str">
        <f t="shared" si="157"/>
        <v>No</v>
      </c>
      <c r="CW98" s="34">
        <f t="shared" si="158"/>
        <v>14.165249999999999</v>
      </c>
      <c r="CX98" s="35">
        <f t="shared" si="159"/>
        <v>0.56695489187134185</v>
      </c>
      <c r="CY98" s="34" t="str">
        <f t="shared" si="160"/>
        <v>No</v>
      </c>
      <c r="CZ98" s="42">
        <v>2.5</v>
      </c>
      <c r="DA98" s="30">
        <f t="shared" si="161"/>
        <v>1</v>
      </c>
      <c r="DB98" s="31" t="str">
        <f t="shared" si="162"/>
        <v>Yes</v>
      </c>
      <c r="DC98" s="45">
        <v>2.5</v>
      </c>
      <c r="DD98" s="24">
        <f t="shared" si="163"/>
        <v>1</v>
      </c>
      <c r="DE98" s="25" t="str">
        <f t="shared" si="164"/>
        <v>Yes</v>
      </c>
      <c r="DF98" s="42">
        <v>2.5</v>
      </c>
      <c r="DG98" s="30">
        <f t="shared" si="165"/>
        <v>1</v>
      </c>
      <c r="DH98" s="31" t="str">
        <f t="shared" si="166"/>
        <v>Yes</v>
      </c>
      <c r="DI98" s="45">
        <v>2.5</v>
      </c>
      <c r="DJ98" s="24">
        <f t="shared" si="167"/>
        <v>1</v>
      </c>
      <c r="DK98" s="25" t="str">
        <f t="shared" si="168"/>
        <v>Yes</v>
      </c>
      <c r="DL98" s="42">
        <v>0</v>
      </c>
      <c r="DM98" s="30">
        <f t="shared" si="169"/>
        <v>0</v>
      </c>
      <c r="DN98" s="31" t="str">
        <f t="shared" si="170"/>
        <v>No</v>
      </c>
      <c r="DO98" s="45">
        <v>2.5</v>
      </c>
      <c r="DP98" s="24">
        <f t="shared" si="171"/>
        <v>1</v>
      </c>
      <c r="DQ98" s="25" t="str">
        <f t="shared" si="172"/>
        <v>Yes</v>
      </c>
      <c r="DR98" s="42">
        <v>0.93640000000000001</v>
      </c>
      <c r="DS98" s="30">
        <f t="shared" si="173"/>
        <v>0.57560855667568234</v>
      </c>
      <c r="DT98" s="31" t="str">
        <f t="shared" si="174"/>
        <v>Yes</v>
      </c>
      <c r="DU98" s="45">
        <v>0.98780000000000001</v>
      </c>
      <c r="DV98" s="24">
        <f t="shared" si="175"/>
        <v>0.71907985731964774</v>
      </c>
      <c r="DW98" s="25" t="str">
        <f t="shared" si="176"/>
        <v>No</v>
      </c>
      <c r="DX98" s="42">
        <v>2.98E-2</v>
      </c>
      <c r="DY98" s="30">
        <f t="shared" si="177"/>
        <v>7.3057121843589118E-2</v>
      </c>
      <c r="DZ98" s="31" t="str">
        <f t="shared" si="178"/>
        <v>No</v>
      </c>
      <c r="EA98" s="45">
        <v>1.5769</v>
      </c>
      <c r="EB98" s="24">
        <f t="shared" si="179"/>
        <v>0.79609248788368336</v>
      </c>
      <c r="EC98" s="25" t="str">
        <f t="shared" si="180"/>
        <v>No</v>
      </c>
      <c r="ED98" s="37">
        <f t="shared" si="181"/>
        <v>40.077250000000006</v>
      </c>
      <c r="EE98" s="38">
        <f t="shared" si="182"/>
        <v>0.96928633763211491</v>
      </c>
      <c r="EF98" s="37" t="str">
        <f t="shared" si="183"/>
        <v>No</v>
      </c>
    </row>
    <row r="99" spans="1:136" s="7" customFormat="1" ht="12" x14ac:dyDescent="0.2">
      <c r="A99" s="18">
        <v>97</v>
      </c>
      <c r="B99" s="19" t="s">
        <v>61</v>
      </c>
      <c r="C99" s="19" t="s">
        <v>148</v>
      </c>
      <c r="D99" s="18">
        <v>3</v>
      </c>
      <c r="E99" s="42">
        <v>3.5000000000000001E-3</v>
      </c>
      <c r="F99" s="21">
        <f t="shared" si="92"/>
        <v>1.5625E-2</v>
      </c>
      <c r="G99" s="22" t="str">
        <f t="shared" si="93"/>
        <v>No</v>
      </c>
      <c r="H99" s="43">
        <v>3.3999999999999998E-3</v>
      </c>
      <c r="I99" s="24">
        <f t="shared" si="94"/>
        <v>2.7176085045160256E-3</v>
      </c>
      <c r="J99" s="25" t="str">
        <f t="shared" si="95"/>
        <v>No</v>
      </c>
      <c r="K99" s="44">
        <v>0</v>
      </c>
      <c r="L99" s="21">
        <f t="shared" si="96"/>
        <v>0</v>
      </c>
      <c r="M99" s="22" t="str">
        <f t="shared" si="97"/>
        <v>No</v>
      </c>
      <c r="N99" s="45">
        <v>0.20760000000000001</v>
      </c>
      <c r="O99" s="24">
        <f t="shared" si="98"/>
        <v>0.59128453432070638</v>
      </c>
      <c r="P99" s="25" t="str">
        <f t="shared" si="99"/>
        <v>No</v>
      </c>
      <c r="Q99" s="42">
        <v>6.0000000000000001E-3</v>
      </c>
      <c r="R99" s="21">
        <f t="shared" si="100"/>
        <v>2.3364485981308414E-2</v>
      </c>
      <c r="S99" s="22" t="str">
        <f t="shared" si="101"/>
        <v>No</v>
      </c>
      <c r="T99" s="45">
        <v>1.6554</v>
      </c>
      <c r="U99" s="24">
        <f t="shared" si="102"/>
        <v>0.83052378085490663</v>
      </c>
      <c r="V99" s="25" t="str">
        <f t="shared" si="103"/>
        <v>Yes</v>
      </c>
      <c r="W99" s="42">
        <v>1.7358</v>
      </c>
      <c r="X99" s="21">
        <f t="shared" si="104"/>
        <v>0.4736034872457216</v>
      </c>
      <c r="Y99" s="22" t="str">
        <f t="shared" si="105"/>
        <v>No</v>
      </c>
      <c r="Z99" s="45">
        <v>6.3100000000000003E-2</v>
      </c>
      <c r="AA99" s="24">
        <f t="shared" si="106"/>
        <v>5.260525218841184E-2</v>
      </c>
      <c r="AB99" s="25" t="str">
        <f t="shared" si="107"/>
        <v>No</v>
      </c>
      <c r="AC99" s="42">
        <v>0</v>
      </c>
      <c r="AD99" s="21">
        <f t="shared" si="108"/>
        <v>0</v>
      </c>
      <c r="AE99" s="22" t="str">
        <f t="shared" si="109"/>
        <v>No</v>
      </c>
      <c r="AF99" s="45">
        <v>1E-3</v>
      </c>
      <c r="AG99" s="24">
        <f t="shared" si="110"/>
        <v>7.763975155279503E-3</v>
      </c>
      <c r="AH99" s="25" t="str">
        <f t="shared" si="111"/>
        <v>No</v>
      </c>
      <c r="AI99" s="28">
        <f t="shared" si="112"/>
        <v>9.1895000000000007</v>
      </c>
      <c r="AJ99" s="29">
        <f t="shared" si="113"/>
        <v>0.40810089531680444</v>
      </c>
      <c r="AK99" s="28" t="str">
        <f t="shared" si="114"/>
        <v>No</v>
      </c>
      <c r="AL99" s="42">
        <v>2.4062999999999999</v>
      </c>
      <c r="AM99" s="30">
        <f t="shared" si="115"/>
        <v>1</v>
      </c>
      <c r="AN99" s="31" t="str">
        <f t="shared" si="116"/>
        <v>Yes</v>
      </c>
      <c r="AO99" s="45">
        <v>1.875</v>
      </c>
      <c r="AP99" s="24">
        <f t="shared" si="117"/>
        <v>0.75</v>
      </c>
      <c r="AQ99" s="25" t="str">
        <f t="shared" si="118"/>
        <v>Yes</v>
      </c>
      <c r="AR99" s="42">
        <v>2.3089</v>
      </c>
      <c r="AS99" s="30">
        <f t="shared" si="119"/>
        <v>0.92385563380281688</v>
      </c>
      <c r="AT99" s="31" t="str">
        <f t="shared" si="120"/>
        <v>No</v>
      </c>
      <c r="AU99" s="45">
        <v>0.51739999999999997</v>
      </c>
      <c r="AV99" s="24">
        <f t="shared" si="121"/>
        <v>0.35808133472367043</v>
      </c>
      <c r="AW99" s="25" t="str">
        <f t="shared" si="122"/>
        <v>No</v>
      </c>
      <c r="AX99" s="42">
        <v>0</v>
      </c>
      <c r="AY99" s="30">
        <f t="shared" si="123"/>
        <v>0</v>
      </c>
      <c r="AZ99" s="31" t="str">
        <f t="shared" si="124"/>
        <v>No</v>
      </c>
      <c r="BA99" s="45">
        <v>0</v>
      </c>
      <c r="BB99" s="24">
        <f t="shared" si="125"/>
        <v>0</v>
      </c>
      <c r="BC99" s="25" t="str">
        <f t="shared" si="126"/>
        <v>No</v>
      </c>
      <c r="BD99" s="42">
        <v>0</v>
      </c>
      <c r="BE99" s="30">
        <f t="shared" si="127"/>
        <v>0</v>
      </c>
      <c r="BF99" s="31" t="str">
        <f t="shared" si="128"/>
        <v>No</v>
      </c>
      <c r="BG99" s="45">
        <v>1.4637</v>
      </c>
      <c r="BH99" s="24">
        <f t="shared" si="129"/>
        <v>0.43920208152645268</v>
      </c>
      <c r="BI99" s="25" t="str">
        <f t="shared" si="130"/>
        <v>No</v>
      </c>
      <c r="BJ99" s="42">
        <v>0.21249999999999999</v>
      </c>
      <c r="BK99" s="30">
        <f t="shared" si="131"/>
        <v>8.4999999999999992E-2</v>
      </c>
      <c r="BL99" s="31" t="str">
        <f t="shared" si="132"/>
        <v>No</v>
      </c>
      <c r="BM99" s="45">
        <v>0.31269999999999998</v>
      </c>
      <c r="BN99" s="24">
        <f t="shared" si="133"/>
        <v>0.28049792531120327</v>
      </c>
      <c r="BO99" s="25" t="str">
        <f t="shared" si="134"/>
        <v>No</v>
      </c>
      <c r="BP99" s="32">
        <f t="shared" si="135"/>
        <v>22.741249999999997</v>
      </c>
      <c r="BQ99" s="33">
        <f t="shared" si="136"/>
        <v>0.40307101727447192</v>
      </c>
      <c r="BR99" s="32" t="str">
        <f t="shared" si="137"/>
        <v>No</v>
      </c>
      <c r="BS99" s="42">
        <v>0</v>
      </c>
      <c r="BT99" s="30">
        <f t="shared" si="138"/>
        <v>0</v>
      </c>
      <c r="BU99" s="31" t="str">
        <f t="shared" si="139"/>
        <v>No</v>
      </c>
      <c r="BV99" s="45">
        <v>2.4028999999999998</v>
      </c>
      <c r="BW99" s="24">
        <f t="shared" si="140"/>
        <v>0.87999358254452076</v>
      </c>
      <c r="BX99" s="25" t="str">
        <f t="shared" si="141"/>
        <v>No</v>
      </c>
      <c r="BY99" s="42">
        <v>2.5</v>
      </c>
      <c r="BZ99" s="30">
        <f t="shared" si="142"/>
        <v>1</v>
      </c>
      <c r="CA99" s="31" t="str">
        <f t="shared" si="143"/>
        <v>Yes</v>
      </c>
      <c r="CB99" s="45">
        <v>6.7799999999999999E-2</v>
      </c>
      <c r="CC99" s="24">
        <f t="shared" si="144"/>
        <v>0.13420427553444181</v>
      </c>
      <c r="CD99" s="25" t="str">
        <f t="shared" si="145"/>
        <v>No</v>
      </c>
      <c r="CE99" s="42">
        <v>6.2600000000000003E-2</v>
      </c>
      <c r="CF99" s="30">
        <f t="shared" si="146"/>
        <v>3.012176885280923E-2</v>
      </c>
      <c r="CG99" s="31" t="str">
        <f t="shared" si="147"/>
        <v>No</v>
      </c>
      <c r="CH99" s="45">
        <v>4.02E-2</v>
      </c>
      <c r="CI99" s="24">
        <f t="shared" si="148"/>
        <v>6.1553985872855703E-2</v>
      </c>
      <c r="CJ99" s="25" t="str">
        <f t="shared" si="149"/>
        <v>No</v>
      </c>
      <c r="CK99" s="42">
        <v>0</v>
      </c>
      <c r="CL99" s="30">
        <f t="shared" si="150"/>
        <v>0</v>
      </c>
      <c r="CM99" s="31" t="str">
        <f t="shared" si="151"/>
        <v>No</v>
      </c>
      <c r="CN99" s="45">
        <v>0</v>
      </c>
      <c r="CO99" s="24">
        <f t="shared" si="152"/>
        <v>0</v>
      </c>
      <c r="CP99" s="25" t="str">
        <f t="shared" si="153"/>
        <v>No</v>
      </c>
      <c r="CQ99" s="42">
        <v>0.3569</v>
      </c>
      <c r="CR99" s="30">
        <f t="shared" si="154"/>
        <v>0.62531539108494527</v>
      </c>
      <c r="CS99" s="31" t="str">
        <f t="shared" si="155"/>
        <v>No</v>
      </c>
      <c r="CT99" s="45">
        <v>5.3199999999999997E-2</v>
      </c>
      <c r="CU99" s="24">
        <f t="shared" si="156"/>
        <v>9.9105812220566303E-2</v>
      </c>
      <c r="CV99" s="25" t="str">
        <f t="shared" si="157"/>
        <v>No</v>
      </c>
      <c r="CW99" s="34">
        <f t="shared" si="158"/>
        <v>13.709</v>
      </c>
      <c r="CX99" s="35">
        <f t="shared" si="159"/>
        <v>0.53468427846444933</v>
      </c>
      <c r="CY99" s="34" t="str">
        <f t="shared" si="160"/>
        <v>No</v>
      </c>
      <c r="CZ99" s="42">
        <v>2.5</v>
      </c>
      <c r="DA99" s="30">
        <f t="shared" si="161"/>
        <v>1</v>
      </c>
      <c r="DB99" s="31" t="str">
        <f t="shared" si="162"/>
        <v>Yes</v>
      </c>
      <c r="DC99" s="45">
        <v>1</v>
      </c>
      <c r="DD99" s="24">
        <f t="shared" si="163"/>
        <v>0.4</v>
      </c>
      <c r="DE99" s="25" t="str">
        <f t="shared" si="164"/>
        <v>Yes</v>
      </c>
      <c r="DF99" s="42">
        <v>2.5</v>
      </c>
      <c r="DG99" s="30">
        <f t="shared" si="165"/>
        <v>1</v>
      </c>
      <c r="DH99" s="31" t="str">
        <f t="shared" si="166"/>
        <v>Yes</v>
      </c>
      <c r="DI99" s="45">
        <v>2.5</v>
      </c>
      <c r="DJ99" s="24">
        <f t="shared" si="167"/>
        <v>1</v>
      </c>
      <c r="DK99" s="25" t="str">
        <f t="shared" si="168"/>
        <v>Yes</v>
      </c>
      <c r="DL99" s="42">
        <v>0</v>
      </c>
      <c r="DM99" s="30">
        <f t="shared" si="169"/>
        <v>0</v>
      </c>
      <c r="DN99" s="31" t="str">
        <f t="shared" si="170"/>
        <v>No</v>
      </c>
      <c r="DO99" s="45">
        <v>2.5</v>
      </c>
      <c r="DP99" s="24">
        <f t="shared" si="171"/>
        <v>1</v>
      </c>
      <c r="DQ99" s="25" t="str">
        <f t="shared" si="172"/>
        <v>Yes</v>
      </c>
      <c r="DR99" s="42">
        <v>0</v>
      </c>
      <c r="DS99" s="30">
        <f t="shared" si="173"/>
        <v>0</v>
      </c>
      <c r="DT99" s="31" t="str">
        <f t="shared" si="174"/>
        <v>No</v>
      </c>
      <c r="DU99" s="45">
        <v>0</v>
      </c>
      <c r="DV99" s="24">
        <f t="shared" si="175"/>
        <v>0</v>
      </c>
      <c r="DW99" s="25" t="str">
        <f t="shared" si="176"/>
        <v>No</v>
      </c>
      <c r="DX99" s="42">
        <v>4.9700000000000001E-2</v>
      </c>
      <c r="DY99" s="30">
        <f t="shared" si="177"/>
        <v>0.12184358911497917</v>
      </c>
      <c r="DZ99" s="31" t="str">
        <f t="shared" si="178"/>
        <v>No</v>
      </c>
      <c r="EA99" s="45">
        <v>0.65</v>
      </c>
      <c r="EB99" s="24">
        <f t="shared" si="179"/>
        <v>0.32815024232633283</v>
      </c>
      <c r="EC99" s="25" t="str">
        <f t="shared" si="180"/>
        <v>No</v>
      </c>
      <c r="ED99" s="37">
        <f t="shared" si="181"/>
        <v>29.24925</v>
      </c>
      <c r="EE99" s="38">
        <f t="shared" si="182"/>
        <v>0.61930734671450272</v>
      </c>
      <c r="EF99" s="37" t="str">
        <f t="shared" si="183"/>
        <v>No</v>
      </c>
    </row>
    <row r="100" spans="1:136" s="7" customFormat="1" ht="12" x14ac:dyDescent="0.2">
      <c r="A100" s="18">
        <v>98</v>
      </c>
      <c r="B100" s="19" t="s">
        <v>53</v>
      </c>
      <c r="C100" s="19" t="s">
        <v>149</v>
      </c>
      <c r="D100" s="18">
        <v>3</v>
      </c>
      <c r="E100" s="42">
        <v>1.2999999999999999E-3</v>
      </c>
      <c r="F100" s="21">
        <f t="shared" si="92"/>
        <v>5.8035714285714279E-3</v>
      </c>
      <c r="G100" s="22" t="str">
        <f t="shared" si="93"/>
        <v>No</v>
      </c>
      <c r="H100" s="43">
        <v>0</v>
      </c>
      <c r="I100" s="24">
        <f t="shared" si="94"/>
        <v>0</v>
      </c>
      <c r="J100" s="25" t="str">
        <f t="shared" si="95"/>
        <v>No</v>
      </c>
      <c r="K100" s="44">
        <v>1.1999999999999999E-3</v>
      </c>
      <c r="L100" s="21">
        <f t="shared" si="96"/>
        <v>9.6680631646793407E-4</v>
      </c>
      <c r="M100" s="22" t="str">
        <f t="shared" si="97"/>
        <v>No</v>
      </c>
      <c r="N100" s="45">
        <v>5.5999999999999999E-3</v>
      </c>
      <c r="O100" s="24">
        <f t="shared" si="98"/>
        <v>1.5949871831387068E-2</v>
      </c>
      <c r="P100" s="25" t="str">
        <f t="shared" si="99"/>
        <v>No</v>
      </c>
      <c r="Q100" s="42">
        <v>0</v>
      </c>
      <c r="R100" s="21">
        <f t="shared" si="100"/>
        <v>0</v>
      </c>
      <c r="S100" s="22" t="str">
        <f t="shared" si="101"/>
        <v>No</v>
      </c>
      <c r="T100" s="45">
        <v>1.7567999999999999</v>
      </c>
      <c r="U100" s="24">
        <f t="shared" si="102"/>
        <v>0.88139674894641773</v>
      </c>
      <c r="V100" s="25" t="str">
        <f t="shared" si="103"/>
        <v>Yes</v>
      </c>
      <c r="W100" s="42">
        <v>1.9621999999999999</v>
      </c>
      <c r="X100" s="21">
        <f t="shared" si="104"/>
        <v>0.65636099451081675</v>
      </c>
      <c r="Y100" s="22" t="str">
        <f t="shared" si="105"/>
        <v>No</v>
      </c>
      <c r="Z100" s="45">
        <v>3.7900000000000003E-2</v>
      </c>
      <c r="AA100" s="24">
        <f t="shared" si="106"/>
        <v>3.1596498541058775E-2</v>
      </c>
      <c r="AB100" s="25" t="str">
        <f t="shared" si="107"/>
        <v>No</v>
      </c>
      <c r="AC100" s="42">
        <v>0</v>
      </c>
      <c r="AD100" s="21">
        <f t="shared" si="108"/>
        <v>0</v>
      </c>
      <c r="AE100" s="22" t="str">
        <f t="shared" si="109"/>
        <v>No</v>
      </c>
      <c r="AF100" s="45">
        <v>0</v>
      </c>
      <c r="AG100" s="24">
        <f t="shared" si="110"/>
        <v>0</v>
      </c>
      <c r="AH100" s="25" t="str">
        <f t="shared" si="111"/>
        <v>No</v>
      </c>
      <c r="AI100" s="28">
        <f t="shared" si="112"/>
        <v>9.4124999999999996</v>
      </c>
      <c r="AJ100" s="29">
        <f t="shared" si="113"/>
        <v>0.42729855371900821</v>
      </c>
      <c r="AK100" s="28" t="str">
        <f t="shared" si="114"/>
        <v>No</v>
      </c>
      <c r="AL100" s="42">
        <v>2.4062999999999999</v>
      </c>
      <c r="AM100" s="30">
        <f t="shared" si="115"/>
        <v>1</v>
      </c>
      <c r="AN100" s="31" t="str">
        <f t="shared" si="116"/>
        <v>Yes</v>
      </c>
      <c r="AO100" s="45">
        <v>0.625</v>
      </c>
      <c r="AP100" s="24">
        <f t="shared" si="117"/>
        <v>0.25</v>
      </c>
      <c r="AQ100" s="25" t="str">
        <f t="shared" si="118"/>
        <v>Yes</v>
      </c>
      <c r="AR100" s="42">
        <v>2.1383000000000001</v>
      </c>
      <c r="AS100" s="30">
        <f t="shared" si="119"/>
        <v>0.85559379001280411</v>
      </c>
      <c r="AT100" s="31" t="str">
        <f t="shared" si="120"/>
        <v>No</v>
      </c>
      <c r="AU100" s="45">
        <v>0.69620000000000004</v>
      </c>
      <c r="AV100" s="24">
        <f t="shared" si="121"/>
        <v>0.54452554744525539</v>
      </c>
      <c r="AW100" s="25" t="str">
        <f t="shared" si="122"/>
        <v>No</v>
      </c>
      <c r="AX100" s="42">
        <v>2.6200000000000001E-2</v>
      </c>
      <c r="AY100" s="30">
        <f t="shared" si="123"/>
        <v>4.3959731543624161E-2</v>
      </c>
      <c r="AZ100" s="31" t="str">
        <f t="shared" si="124"/>
        <v>No</v>
      </c>
      <c r="BA100" s="45">
        <v>0</v>
      </c>
      <c r="BB100" s="24">
        <f t="shared" si="125"/>
        <v>0</v>
      </c>
      <c r="BC100" s="25" t="str">
        <f t="shared" si="126"/>
        <v>No</v>
      </c>
      <c r="BD100" s="42">
        <v>0</v>
      </c>
      <c r="BE100" s="30">
        <f t="shared" si="127"/>
        <v>0</v>
      </c>
      <c r="BF100" s="31" t="str">
        <f t="shared" si="128"/>
        <v>No</v>
      </c>
      <c r="BG100" s="45">
        <v>1.4575</v>
      </c>
      <c r="BH100" s="24">
        <f t="shared" si="129"/>
        <v>0.43561723041341427</v>
      </c>
      <c r="BI100" s="25" t="str">
        <f t="shared" si="130"/>
        <v>No</v>
      </c>
      <c r="BJ100" s="42">
        <v>0.3301</v>
      </c>
      <c r="BK100" s="30">
        <f t="shared" si="131"/>
        <v>0.13203999999999999</v>
      </c>
      <c r="BL100" s="31" t="str">
        <f t="shared" si="132"/>
        <v>No</v>
      </c>
      <c r="BM100" s="45">
        <v>0.19089999999999999</v>
      </c>
      <c r="BN100" s="24">
        <f t="shared" si="133"/>
        <v>0.16818810511756568</v>
      </c>
      <c r="BO100" s="25" t="str">
        <f t="shared" si="134"/>
        <v>No</v>
      </c>
      <c r="BP100" s="32">
        <f t="shared" si="135"/>
        <v>19.676250000000003</v>
      </c>
      <c r="BQ100" s="33">
        <f t="shared" si="136"/>
        <v>0.15536922921507246</v>
      </c>
      <c r="BR100" s="32" t="str">
        <f t="shared" si="137"/>
        <v>No</v>
      </c>
      <c r="BS100" s="42">
        <v>2.9999999999999997E-4</v>
      </c>
      <c r="BT100" s="30">
        <f t="shared" si="138"/>
        <v>4.7626607397999675E-4</v>
      </c>
      <c r="BU100" s="31" t="str">
        <f t="shared" si="139"/>
        <v>No</v>
      </c>
      <c r="BV100" s="45">
        <v>2.3919000000000001</v>
      </c>
      <c r="BW100" s="24">
        <f t="shared" si="140"/>
        <v>0.86234557997753913</v>
      </c>
      <c r="BX100" s="25" t="str">
        <f t="shared" si="141"/>
        <v>No</v>
      </c>
      <c r="BY100" s="42">
        <v>2.5</v>
      </c>
      <c r="BZ100" s="30">
        <f t="shared" si="142"/>
        <v>1</v>
      </c>
      <c r="CA100" s="31" t="str">
        <f t="shared" si="143"/>
        <v>Yes</v>
      </c>
      <c r="CB100" s="45">
        <v>2.5100000000000001E-2</v>
      </c>
      <c r="CC100" s="24">
        <f t="shared" si="144"/>
        <v>4.9683293745051468E-2</v>
      </c>
      <c r="CD100" s="25" t="str">
        <f t="shared" si="145"/>
        <v>No</v>
      </c>
      <c r="CE100" s="42">
        <v>1.83E-2</v>
      </c>
      <c r="CF100" s="30">
        <f t="shared" si="146"/>
        <v>6.4622943815424048E-3</v>
      </c>
      <c r="CG100" s="31" t="str">
        <f t="shared" si="147"/>
        <v>No</v>
      </c>
      <c r="CH100" s="45">
        <v>6.7100000000000007E-2</v>
      </c>
      <c r="CI100" s="24">
        <f t="shared" si="148"/>
        <v>0.11584258324924321</v>
      </c>
      <c r="CJ100" s="25" t="str">
        <f t="shared" si="149"/>
        <v>No</v>
      </c>
      <c r="CK100" s="42">
        <v>0</v>
      </c>
      <c r="CL100" s="30">
        <f t="shared" si="150"/>
        <v>0</v>
      </c>
      <c r="CM100" s="31" t="str">
        <f t="shared" si="151"/>
        <v>No</v>
      </c>
      <c r="CN100" s="45">
        <v>0</v>
      </c>
      <c r="CO100" s="24">
        <f t="shared" si="152"/>
        <v>0</v>
      </c>
      <c r="CP100" s="25" t="str">
        <f t="shared" si="153"/>
        <v>No</v>
      </c>
      <c r="CQ100" s="42">
        <v>0.3569</v>
      </c>
      <c r="CR100" s="30">
        <f t="shared" si="154"/>
        <v>0.62531539108494527</v>
      </c>
      <c r="CS100" s="31" t="str">
        <f t="shared" si="155"/>
        <v>No</v>
      </c>
      <c r="CT100" s="45">
        <v>0</v>
      </c>
      <c r="CU100" s="24">
        <f t="shared" si="156"/>
        <v>0</v>
      </c>
      <c r="CV100" s="25" t="str">
        <f t="shared" si="157"/>
        <v>No</v>
      </c>
      <c r="CW100" s="34">
        <f t="shared" si="158"/>
        <v>13.398999999999999</v>
      </c>
      <c r="CX100" s="35">
        <f t="shared" si="159"/>
        <v>0.51275794387565643</v>
      </c>
      <c r="CY100" s="34" t="str">
        <f t="shared" si="160"/>
        <v>No</v>
      </c>
      <c r="CZ100" s="42">
        <v>2.5</v>
      </c>
      <c r="DA100" s="30">
        <f t="shared" si="161"/>
        <v>1</v>
      </c>
      <c r="DB100" s="31" t="str">
        <f t="shared" si="162"/>
        <v>Yes</v>
      </c>
      <c r="DC100" s="45">
        <v>2.5</v>
      </c>
      <c r="DD100" s="24">
        <f t="shared" si="163"/>
        <v>1</v>
      </c>
      <c r="DE100" s="25" t="str">
        <f t="shared" si="164"/>
        <v>Yes</v>
      </c>
      <c r="DF100" s="42">
        <v>2.5</v>
      </c>
      <c r="DG100" s="30">
        <f t="shared" si="165"/>
        <v>1</v>
      </c>
      <c r="DH100" s="31" t="str">
        <f t="shared" si="166"/>
        <v>Yes</v>
      </c>
      <c r="DI100" s="45">
        <v>2.5</v>
      </c>
      <c r="DJ100" s="24">
        <f t="shared" si="167"/>
        <v>1</v>
      </c>
      <c r="DK100" s="25" t="str">
        <f t="shared" si="168"/>
        <v>Yes</v>
      </c>
      <c r="DL100" s="42">
        <v>0</v>
      </c>
      <c r="DM100" s="30">
        <f t="shared" si="169"/>
        <v>0</v>
      </c>
      <c r="DN100" s="31" t="str">
        <f t="shared" si="170"/>
        <v>No</v>
      </c>
      <c r="DO100" s="45">
        <v>2.5</v>
      </c>
      <c r="DP100" s="24">
        <f t="shared" si="171"/>
        <v>1</v>
      </c>
      <c r="DQ100" s="25" t="str">
        <f t="shared" si="172"/>
        <v>Yes</v>
      </c>
      <c r="DR100" s="42">
        <v>0.85860000000000003</v>
      </c>
      <c r="DS100" s="30">
        <f t="shared" si="173"/>
        <v>0.52778460781903125</v>
      </c>
      <c r="DT100" s="31" t="str">
        <f t="shared" si="174"/>
        <v>No</v>
      </c>
      <c r="DU100" s="45">
        <v>0.69440000000000002</v>
      </c>
      <c r="DV100" s="24">
        <f t="shared" si="175"/>
        <v>0.50549610540875012</v>
      </c>
      <c r="DW100" s="25" t="str">
        <f t="shared" si="176"/>
        <v>No</v>
      </c>
      <c r="DX100" s="42">
        <v>0</v>
      </c>
      <c r="DY100" s="30">
        <f t="shared" si="177"/>
        <v>0</v>
      </c>
      <c r="DZ100" s="31" t="str">
        <f t="shared" si="178"/>
        <v>No</v>
      </c>
      <c r="EA100" s="45">
        <v>0.55500000000000005</v>
      </c>
      <c r="EB100" s="24">
        <f t="shared" si="179"/>
        <v>0.28018982229402267</v>
      </c>
      <c r="EC100" s="25" t="str">
        <f t="shared" si="180"/>
        <v>No</v>
      </c>
      <c r="ED100" s="37">
        <f t="shared" si="181"/>
        <v>36.520000000000003</v>
      </c>
      <c r="EE100" s="38">
        <f t="shared" si="182"/>
        <v>0.85431009405604574</v>
      </c>
      <c r="EF100" s="37" t="str">
        <f t="shared" si="183"/>
        <v>No</v>
      </c>
    </row>
    <row r="101" spans="1:136" s="7" customFormat="1" ht="12" x14ac:dyDescent="0.2">
      <c r="A101" s="18">
        <v>99</v>
      </c>
      <c r="B101" s="19" t="s">
        <v>61</v>
      </c>
      <c r="C101" s="19" t="s">
        <v>150</v>
      </c>
      <c r="D101" s="18">
        <v>3</v>
      </c>
      <c r="E101" s="22">
        <v>4.0000000000000002E-4</v>
      </c>
      <c r="F101" s="21">
        <f t="shared" si="92"/>
        <v>1.7857142857142857E-3</v>
      </c>
      <c r="G101" s="22" t="str">
        <f t="shared" si="93"/>
        <v>No</v>
      </c>
      <c r="H101" s="39">
        <v>0</v>
      </c>
      <c r="I101" s="24">
        <f t="shared" si="94"/>
        <v>0</v>
      </c>
      <c r="J101" s="25" t="str">
        <f t="shared" si="95"/>
        <v>No</v>
      </c>
      <c r="K101" s="40">
        <v>4.9599999999999998E-2</v>
      </c>
      <c r="L101" s="21">
        <f t="shared" si="96"/>
        <v>3.9961327747341277E-2</v>
      </c>
      <c r="M101" s="22" t="str">
        <f t="shared" si="97"/>
        <v>No</v>
      </c>
      <c r="N101" s="41">
        <v>3.5999999999999999E-3</v>
      </c>
      <c r="O101" s="24">
        <f t="shared" si="98"/>
        <v>1.0253489034463116E-2</v>
      </c>
      <c r="P101" s="25" t="str">
        <f t="shared" si="99"/>
        <v>No</v>
      </c>
      <c r="Q101" s="22">
        <v>1.14E-2</v>
      </c>
      <c r="R101" s="21">
        <f t="shared" si="100"/>
        <v>4.4392523364485986E-2</v>
      </c>
      <c r="S101" s="22" t="str">
        <f t="shared" si="101"/>
        <v>No</v>
      </c>
      <c r="T101" s="41">
        <v>1.6554</v>
      </c>
      <c r="U101" s="24">
        <f t="shared" si="102"/>
        <v>0.83052378085490663</v>
      </c>
      <c r="V101" s="25" t="str">
        <f t="shared" si="103"/>
        <v>Yes</v>
      </c>
      <c r="W101" s="22">
        <v>1.2082999999999999</v>
      </c>
      <c r="X101" s="21">
        <f t="shared" si="104"/>
        <v>4.778818211172095E-2</v>
      </c>
      <c r="Y101" s="22" t="str">
        <f t="shared" si="105"/>
        <v>No</v>
      </c>
      <c r="Z101" s="41">
        <v>5.0500000000000003E-2</v>
      </c>
      <c r="AA101" s="24">
        <f t="shared" si="106"/>
        <v>4.2100875364735307E-2</v>
      </c>
      <c r="AB101" s="25" t="str">
        <f t="shared" si="107"/>
        <v>No</v>
      </c>
      <c r="AC101" s="22">
        <v>8.0000000000000004E-4</v>
      </c>
      <c r="AD101" s="21">
        <f t="shared" si="108"/>
        <v>2.0434227330779057E-3</v>
      </c>
      <c r="AE101" s="22" t="str">
        <f t="shared" si="109"/>
        <v>No</v>
      </c>
      <c r="AF101" s="41">
        <v>0</v>
      </c>
      <c r="AG101" s="24">
        <f t="shared" si="110"/>
        <v>0</v>
      </c>
      <c r="AH101" s="25" t="str">
        <f t="shared" si="111"/>
        <v>No</v>
      </c>
      <c r="AI101" s="28">
        <f t="shared" si="112"/>
        <v>7.4499999999999984</v>
      </c>
      <c r="AJ101" s="29">
        <f t="shared" si="113"/>
        <v>0.25835055096418719</v>
      </c>
      <c r="AK101" s="28" t="str">
        <f t="shared" si="114"/>
        <v>No</v>
      </c>
      <c r="AL101" s="22">
        <v>2.375</v>
      </c>
      <c r="AM101" s="30">
        <f t="shared" si="115"/>
        <v>0.9729309002853932</v>
      </c>
      <c r="AN101" s="31" t="str">
        <f t="shared" si="116"/>
        <v>Yes</v>
      </c>
      <c r="AO101" s="41">
        <v>1.875</v>
      </c>
      <c r="AP101" s="24">
        <f t="shared" si="117"/>
        <v>0.75</v>
      </c>
      <c r="AQ101" s="25" t="str">
        <f t="shared" si="118"/>
        <v>Yes</v>
      </c>
      <c r="AR101" s="22">
        <v>2.3847999999999998</v>
      </c>
      <c r="AS101" s="30">
        <f t="shared" si="119"/>
        <v>0.9542253521126759</v>
      </c>
      <c r="AT101" s="31" t="str">
        <f t="shared" si="120"/>
        <v>No</v>
      </c>
      <c r="AU101" s="41">
        <v>0.58230000000000004</v>
      </c>
      <c r="AV101" s="24">
        <f t="shared" si="121"/>
        <v>0.42575599582898854</v>
      </c>
      <c r="AW101" s="25" t="str">
        <f t="shared" si="122"/>
        <v>No</v>
      </c>
      <c r="AX101" s="22">
        <v>5.1299999999999998E-2</v>
      </c>
      <c r="AY101" s="30">
        <f t="shared" si="123"/>
        <v>8.6073825503355711E-2</v>
      </c>
      <c r="AZ101" s="31" t="str">
        <f t="shared" si="124"/>
        <v>No</v>
      </c>
      <c r="BA101" s="41">
        <v>0</v>
      </c>
      <c r="BB101" s="24">
        <f t="shared" si="125"/>
        <v>0</v>
      </c>
      <c r="BC101" s="25" t="str">
        <f t="shared" si="126"/>
        <v>No</v>
      </c>
      <c r="BD101" s="22">
        <v>0</v>
      </c>
      <c r="BE101" s="30">
        <f t="shared" si="127"/>
        <v>0</v>
      </c>
      <c r="BF101" s="31" t="str">
        <f t="shared" si="128"/>
        <v>No</v>
      </c>
      <c r="BG101" s="41">
        <v>1.3642000000000001</v>
      </c>
      <c r="BH101" s="24">
        <f t="shared" si="129"/>
        <v>0.38167100318010988</v>
      </c>
      <c r="BI101" s="25" t="str">
        <f t="shared" si="130"/>
        <v>No</v>
      </c>
      <c r="BJ101" s="22">
        <v>0.2366</v>
      </c>
      <c r="BK101" s="30">
        <f t="shared" si="131"/>
        <v>9.4640000000000002E-2</v>
      </c>
      <c r="BL101" s="31" t="str">
        <f t="shared" si="132"/>
        <v>No</v>
      </c>
      <c r="BM101" s="41">
        <v>0.21310000000000001</v>
      </c>
      <c r="BN101" s="24">
        <f t="shared" si="133"/>
        <v>0.18865836791147994</v>
      </c>
      <c r="BO101" s="25" t="str">
        <f t="shared" si="134"/>
        <v>No</v>
      </c>
      <c r="BP101" s="32">
        <f t="shared" si="135"/>
        <v>22.705749999999998</v>
      </c>
      <c r="BQ101" s="33">
        <f t="shared" si="136"/>
        <v>0.40020204061016246</v>
      </c>
      <c r="BR101" s="32" t="str">
        <f t="shared" si="137"/>
        <v>No</v>
      </c>
      <c r="BS101" s="22">
        <v>1.1999999999999999E-3</v>
      </c>
      <c r="BT101" s="30">
        <f t="shared" si="138"/>
        <v>1.905064295919987E-3</v>
      </c>
      <c r="BU101" s="31" t="str">
        <f t="shared" si="139"/>
        <v>No</v>
      </c>
      <c r="BV101" s="41">
        <v>2.4477000000000002</v>
      </c>
      <c r="BW101" s="24">
        <f t="shared" si="140"/>
        <v>0.95186908390823066</v>
      </c>
      <c r="BX101" s="25" t="str">
        <f t="shared" si="141"/>
        <v>No</v>
      </c>
      <c r="BY101" s="22">
        <v>2.5</v>
      </c>
      <c r="BZ101" s="30">
        <f t="shared" si="142"/>
        <v>1</v>
      </c>
      <c r="CA101" s="31" t="str">
        <f t="shared" si="143"/>
        <v>Yes</v>
      </c>
      <c r="CB101" s="41">
        <v>1.1000000000000001E-3</v>
      </c>
      <c r="CC101" s="24">
        <f t="shared" si="144"/>
        <v>2.1773555027711799E-3</v>
      </c>
      <c r="CD101" s="25" t="str">
        <f t="shared" si="145"/>
        <v>No</v>
      </c>
      <c r="CE101" s="22">
        <v>0.2137</v>
      </c>
      <c r="CF101" s="30">
        <f t="shared" si="146"/>
        <v>0.11082033753471479</v>
      </c>
      <c r="CG101" s="31" t="str">
        <f t="shared" si="147"/>
        <v>No</v>
      </c>
      <c r="CH101" s="41">
        <v>4.19E-2</v>
      </c>
      <c r="CI101" s="24">
        <f t="shared" si="148"/>
        <v>6.4984863773965687E-2</v>
      </c>
      <c r="CJ101" s="25" t="str">
        <f t="shared" si="149"/>
        <v>No</v>
      </c>
      <c r="CK101" s="22">
        <v>6.9000000000000006E-2</v>
      </c>
      <c r="CL101" s="30">
        <f t="shared" si="150"/>
        <v>4.8642932675361301E-2</v>
      </c>
      <c r="CM101" s="31" t="str">
        <f t="shared" si="151"/>
        <v>No</v>
      </c>
      <c r="CN101" s="41">
        <v>4.7999999999999996E-3</v>
      </c>
      <c r="CO101" s="24">
        <f t="shared" si="152"/>
        <v>2.3088023088023085E-2</v>
      </c>
      <c r="CP101" s="25" t="str">
        <f t="shared" si="153"/>
        <v>No</v>
      </c>
      <c r="CQ101" s="22">
        <v>0.31059999999999999</v>
      </c>
      <c r="CR101" s="30">
        <f t="shared" si="154"/>
        <v>0.52796467619848608</v>
      </c>
      <c r="CS101" s="31" t="str">
        <f t="shared" si="155"/>
        <v>No</v>
      </c>
      <c r="CT101" s="41">
        <v>5.3199999999999997E-2</v>
      </c>
      <c r="CU101" s="24">
        <f t="shared" si="156"/>
        <v>9.9105812220566303E-2</v>
      </c>
      <c r="CV101" s="25" t="str">
        <f t="shared" si="157"/>
        <v>No</v>
      </c>
      <c r="CW101" s="34">
        <f t="shared" si="158"/>
        <v>14.108000000000001</v>
      </c>
      <c r="CX101" s="35">
        <f t="shared" si="159"/>
        <v>0.56290559298357301</v>
      </c>
      <c r="CY101" s="34" t="str">
        <f t="shared" si="160"/>
        <v>No</v>
      </c>
      <c r="CZ101" s="22">
        <v>0</v>
      </c>
      <c r="DA101" s="30">
        <f t="shared" si="161"/>
        <v>0</v>
      </c>
      <c r="DB101" s="31" t="str">
        <f t="shared" si="162"/>
        <v>No</v>
      </c>
      <c r="DC101" s="41">
        <v>2.5</v>
      </c>
      <c r="DD101" s="24">
        <f t="shared" si="163"/>
        <v>1</v>
      </c>
      <c r="DE101" s="25" t="str">
        <f t="shared" si="164"/>
        <v>Yes</v>
      </c>
      <c r="DF101" s="22">
        <v>2.5</v>
      </c>
      <c r="DG101" s="30">
        <f t="shared" si="165"/>
        <v>1</v>
      </c>
      <c r="DH101" s="31" t="str">
        <f t="shared" si="166"/>
        <v>Yes</v>
      </c>
      <c r="DI101" s="41">
        <v>2.5</v>
      </c>
      <c r="DJ101" s="24">
        <f t="shared" si="167"/>
        <v>1</v>
      </c>
      <c r="DK101" s="25" t="str">
        <f t="shared" si="168"/>
        <v>Yes</v>
      </c>
      <c r="DL101" s="22">
        <v>2.3999999999999998E-3</v>
      </c>
      <c r="DM101" s="30">
        <f t="shared" si="169"/>
        <v>2.6966292134831461E-2</v>
      </c>
      <c r="DN101" s="31" t="str">
        <f t="shared" si="170"/>
        <v>No</v>
      </c>
      <c r="DO101" s="41">
        <v>2.5</v>
      </c>
      <c r="DP101" s="24">
        <f t="shared" si="171"/>
        <v>1</v>
      </c>
      <c r="DQ101" s="25" t="str">
        <f t="shared" si="172"/>
        <v>Yes</v>
      </c>
      <c r="DR101" s="22">
        <v>0.83330000000000004</v>
      </c>
      <c r="DS101" s="30">
        <f t="shared" si="173"/>
        <v>0.51223260388492753</v>
      </c>
      <c r="DT101" s="31" t="str">
        <f t="shared" si="174"/>
        <v>No</v>
      </c>
      <c r="DU101" s="41">
        <v>0.27779999999999999</v>
      </c>
      <c r="DV101" s="24">
        <f t="shared" si="175"/>
        <v>0.20222756060275171</v>
      </c>
      <c r="DW101" s="25" t="str">
        <f t="shared" si="176"/>
        <v>No</v>
      </c>
      <c r="DX101" s="22">
        <v>5.1299999999999998E-2</v>
      </c>
      <c r="DY101" s="30">
        <f t="shared" si="177"/>
        <v>0.12576611914684971</v>
      </c>
      <c r="DZ101" s="31" t="str">
        <f t="shared" si="178"/>
        <v>No</v>
      </c>
      <c r="EA101" s="41">
        <v>1.5</v>
      </c>
      <c r="EB101" s="24">
        <f t="shared" si="179"/>
        <v>0.75726978998384498</v>
      </c>
      <c r="EC101" s="25" t="str">
        <f t="shared" si="180"/>
        <v>No</v>
      </c>
      <c r="ED101" s="37">
        <f t="shared" si="181"/>
        <v>31.662000000000003</v>
      </c>
      <c r="EE101" s="38">
        <f t="shared" si="182"/>
        <v>0.69729144445521829</v>
      </c>
      <c r="EF101" s="37" t="str">
        <f t="shared" si="183"/>
        <v>No</v>
      </c>
    </row>
    <row r="102" spans="1:136" s="7" customFormat="1" ht="12" x14ac:dyDescent="0.2">
      <c r="A102" s="18">
        <v>100</v>
      </c>
      <c r="B102" s="19" t="s">
        <v>53</v>
      </c>
      <c r="C102" s="19" t="s">
        <v>151</v>
      </c>
      <c r="D102" s="18">
        <v>3</v>
      </c>
      <c r="E102" s="42">
        <v>1.1999999999999999E-3</v>
      </c>
      <c r="F102" s="21">
        <f t="shared" si="92"/>
        <v>5.3571428571428563E-3</v>
      </c>
      <c r="G102" s="22" t="str">
        <f t="shared" si="93"/>
        <v>No</v>
      </c>
      <c r="H102" s="43">
        <v>0</v>
      </c>
      <c r="I102" s="24">
        <f t="shared" si="94"/>
        <v>0</v>
      </c>
      <c r="J102" s="25" t="str">
        <f t="shared" si="95"/>
        <v>No</v>
      </c>
      <c r="K102" s="44">
        <v>0.18129999999999999</v>
      </c>
      <c r="L102" s="21">
        <f t="shared" si="96"/>
        <v>0.14606832097969705</v>
      </c>
      <c r="M102" s="22" t="str">
        <f t="shared" si="97"/>
        <v>No</v>
      </c>
      <c r="N102" s="45">
        <v>7.0599999999999996E-2</v>
      </c>
      <c r="O102" s="24">
        <f t="shared" si="98"/>
        <v>0.20108231273141552</v>
      </c>
      <c r="P102" s="25" t="str">
        <f t="shared" si="99"/>
        <v>No</v>
      </c>
      <c r="Q102" s="42">
        <v>0</v>
      </c>
      <c r="R102" s="21">
        <f t="shared" si="100"/>
        <v>0</v>
      </c>
      <c r="S102" s="22" t="str">
        <f t="shared" si="101"/>
        <v>No</v>
      </c>
      <c r="T102" s="45">
        <v>1.7567999999999999</v>
      </c>
      <c r="U102" s="24">
        <f t="shared" si="102"/>
        <v>0.88139674894641773</v>
      </c>
      <c r="V102" s="25" t="str">
        <f t="shared" si="103"/>
        <v>Yes</v>
      </c>
      <c r="W102" s="42">
        <v>1.5119</v>
      </c>
      <c r="X102" s="21">
        <f t="shared" si="104"/>
        <v>0.29286406199547949</v>
      </c>
      <c r="Y102" s="22" t="str">
        <f t="shared" si="105"/>
        <v>No</v>
      </c>
      <c r="Z102" s="45">
        <v>5.0500000000000003E-2</v>
      </c>
      <c r="AA102" s="24">
        <f t="shared" si="106"/>
        <v>4.2100875364735307E-2</v>
      </c>
      <c r="AB102" s="25" t="str">
        <f t="shared" si="107"/>
        <v>No</v>
      </c>
      <c r="AC102" s="42">
        <v>0</v>
      </c>
      <c r="AD102" s="21">
        <f t="shared" si="108"/>
        <v>0</v>
      </c>
      <c r="AE102" s="22" t="str">
        <f t="shared" si="109"/>
        <v>No</v>
      </c>
      <c r="AF102" s="45">
        <v>2.1600000000000001E-2</v>
      </c>
      <c r="AG102" s="24">
        <f t="shared" si="110"/>
        <v>0.16770186335403728</v>
      </c>
      <c r="AH102" s="25" t="str">
        <f t="shared" si="111"/>
        <v>No</v>
      </c>
      <c r="AI102" s="28">
        <f t="shared" si="112"/>
        <v>8.98475</v>
      </c>
      <c r="AJ102" s="29">
        <f t="shared" si="113"/>
        <v>0.39047434573002754</v>
      </c>
      <c r="AK102" s="28" t="str">
        <f t="shared" si="114"/>
        <v>No</v>
      </c>
      <c r="AL102" s="42">
        <v>2.3125</v>
      </c>
      <c r="AM102" s="30">
        <f t="shared" si="115"/>
        <v>0.91887918360287135</v>
      </c>
      <c r="AN102" s="31" t="str">
        <f t="shared" si="116"/>
        <v>Yes</v>
      </c>
      <c r="AO102" s="45">
        <v>1.25</v>
      </c>
      <c r="AP102" s="24">
        <f t="shared" si="117"/>
        <v>0.5</v>
      </c>
      <c r="AQ102" s="25" t="str">
        <f t="shared" si="118"/>
        <v>Yes</v>
      </c>
      <c r="AR102" s="42">
        <v>2.0459000000000001</v>
      </c>
      <c r="AS102" s="30">
        <f t="shared" si="119"/>
        <v>0.81862195902688861</v>
      </c>
      <c r="AT102" s="31" t="str">
        <f t="shared" si="120"/>
        <v>No</v>
      </c>
      <c r="AU102" s="45">
        <v>0.33160000000000001</v>
      </c>
      <c r="AV102" s="24">
        <f t="shared" si="121"/>
        <v>0.16433785192909281</v>
      </c>
      <c r="AW102" s="25" t="str">
        <f t="shared" si="122"/>
        <v>No</v>
      </c>
      <c r="AX102" s="42">
        <v>5.0999999999999997E-2</v>
      </c>
      <c r="AY102" s="30">
        <f t="shared" si="123"/>
        <v>8.557046979865772E-2</v>
      </c>
      <c r="AZ102" s="31" t="str">
        <f t="shared" si="124"/>
        <v>No</v>
      </c>
      <c r="BA102" s="45">
        <v>0.1671</v>
      </c>
      <c r="BB102" s="24">
        <f t="shared" si="125"/>
        <v>0.25472560975609754</v>
      </c>
      <c r="BC102" s="25" t="str">
        <f t="shared" si="126"/>
        <v>No</v>
      </c>
      <c r="BD102" s="42">
        <v>0.1671</v>
      </c>
      <c r="BE102" s="30">
        <f t="shared" si="127"/>
        <v>0.25472560975609754</v>
      </c>
      <c r="BF102" s="31" t="str">
        <f t="shared" si="128"/>
        <v>No</v>
      </c>
      <c r="BG102" s="45">
        <v>1.5222</v>
      </c>
      <c r="BH102" s="24">
        <f t="shared" si="129"/>
        <v>0.47302688638334772</v>
      </c>
      <c r="BI102" s="25" t="str">
        <f t="shared" si="130"/>
        <v>No</v>
      </c>
      <c r="BJ102" s="42">
        <v>0.26019999999999999</v>
      </c>
      <c r="BK102" s="30">
        <f t="shared" si="131"/>
        <v>0.10407999999999999</v>
      </c>
      <c r="BL102" s="31" t="str">
        <f t="shared" si="132"/>
        <v>No</v>
      </c>
      <c r="BM102" s="45">
        <v>0.19589999999999999</v>
      </c>
      <c r="BN102" s="24">
        <f t="shared" si="133"/>
        <v>0.17279852466574455</v>
      </c>
      <c r="BO102" s="25" t="str">
        <f t="shared" si="134"/>
        <v>No</v>
      </c>
      <c r="BP102" s="32">
        <f t="shared" si="135"/>
        <v>20.758750000000003</v>
      </c>
      <c r="BQ102" s="33">
        <f t="shared" si="136"/>
        <v>0.24285281341549669</v>
      </c>
      <c r="BR102" s="32" t="str">
        <f t="shared" si="137"/>
        <v>No</v>
      </c>
      <c r="BS102" s="42">
        <v>5.0000000000000001E-4</v>
      </c>
      <c r="BT102" s="30">
        <f t="shared" si="138"/>
        <v>7.9377678996666136E-4</v>
      </c>
      <c r="BU102" s="31" t="str">
        <f t="shared" si="139"/>
        <v>No</v>
      </c>
      <c r="BV102" s="45">
        <v>2.0495999999999999</v>
      </c>
      <c r="BW102" s="24">
        <f t="shared" si="140"/>
        <v>0.31317182737044735</v>
      </c>
      <c r="BX102" s="25" t="str">
        <f t="shared" si="141"/>
        <v>No</v>
      </c>
      <c r="BY102" s="42">
        <v>2.5</v>
      </c>
      <c r="BZ102" s="30">
        <f t="shared" si="142"/>
        <v>1</v>
      </c>
      <c r="CA102" s="31" t="str">
        <f t="shared" si="143"/>
        <v>Yes</v>
      </c>
      <c r="CB102" s="45">
        <v>1.77E-2</v>
      </c>
      <c r="CC102" s="24">
        <f t="shared" si="144"/>
        <v>3.5035629453681709E-2</v>
      </c>
      <c r="CD102" s="25" t="str">
        <f t="shared" si="145"/>
        <v>No</v>
      </c>
      <c r="CE102" s="42">
        <v>4.5100000000000001E-2</v>
      </c>
      <c r="CF102" s="30">
        <f t="shared" si="146"/>
        <v>2.0775475325785091E-2</v>
      </c>
      <c r="CG102" s="31" t="str">
        <f t="shared" si="147"/>
        <v>No</v>
      </c>
      <c r="CH102" s="45">
        <v>2.6499999999999999E-2</v>
      </c>
      <c r="CI102" s="24">
        <f t="shared" si="148"/>
        <v>3.390514631685166E-2</v>
      </c>
      <c r="CJ102" s="25" t="str">
        <f t="shared" si="149"/>
        <v>No</v>
      </c>
      <c r="CK102" s="42">
        <v>0.17199999999999999</v>
      </c>
      <c r="CL102" s="30">
        <f t="shared" si="150"/>
        <v>0.12125484666901655</v>
      </c>
      <c r="CM102" s="31" t="str">
        <f t="shared" si="151"/>
        <v>No</v>
      </c>
      <c r="CN102" s="45">
        <v>0</v>
      </c>
      <c r="CO102" s="24">
        <f t="shared" si="152"/>
        <v>0</v>
      </c>
      <c r="CP102" s="25" t="str">
        <f t="shared" si="153"/>
        <v>No</v>
      </c>
      <c r="CQ102" s="42">
        <v>0.2611</v>
      </c>
      <c r="CR102" s="30">
        <f t="shared" si="154"/>
        <v>0.42388561816652648</v>
      </c>
      <c r="CS102" s="31" t="str">
        <f t="shared" si="155"/>
        <v>No</v>
      </c>
      <c r="CT102" s="45">
        <v>0</v>
      </c>
      <c r="CU102" s="24">
        <f t="shared" si="156"/>
        <v>0</v>
      </c>
      <c r="CV102" s="25" t="str">
        <f t="shared" si="157"/>
        <v>No</v>
      </c>
      <c r="CW102" s="34">
        <f t="shared" si="158"/>
        <v>12.681249999999999</v>
      </c>
      <c r="CX102" s="35">
        <f t="shared" si="159"/>
        <v>0.46199140629144336</v>
      </c>
      <c r="CY102" s="34" t="str">
        <f t="shared" si="160"/>
        <v>No</v>
      </c>
      <c r="CZ102" s="42">
        <v>0</v>
      </c>
      <c r="DA102" s="30">
        <f t="shared" si="161"/>
        <v>0</v>
      </c>
      <c r="DB102" s="31" t="str">
        <f t="shared" si="162"/>
        <v>No</v>
      </c>
      <c r="DC102" s="45">
        <v>2.5</v>
      </c>
      <c r="DD102" s="24">
        <f t="shared" si="163"/>
        <v>1</v>
      </c>
      <c r="DE102" s="25" t="str">
        <f t="shared" si="164"/>
        <v>Yes</v>
      </c>
      <c r="DF102" s="42">
        <v>2.5</v>
      </c>
      <c r="DG102" s="30">
        <f t="shared" si="165"/>
        <v>1</v>
      </c>
      <c r="DH102" s="31" t="str">
        <f t="shared" si="166"/>
        <v>Yes</v>
      </c>
      <c r="DI102" s="45">
        <v>2.5</v>
      </c>
      <c r="DJ102" s="24">
        <f t="shared" si="167"/>
        <v>1</v>
      </c>
      <c r="DK102" s="25" t="str">
        <f t="shared" si="168"/>
        <v>Yes</v>
      </c>
      <c r="DL102" s="42">
        <v>0</v>
      </c>
      <c r="DM102" s="30">
        <f t="shared" si="169"/>
        <v>0</v>
      </c>
      <c r="DN102" s="31" t="str">
        <f t="shared" si="170"/>
        <v>No</v>
      </c>
      <c r="DO102" s="45">
        <v>2.5</v>
      </c>
      <c r="DP102" s="24">
        <f t="shared" si="171"/>
        <v>1</v>
      </c>
      <c r="DQ102" s="25" t="str">
        <f t="shared" si="172"/>
        <v>Yes</v>
      </c>
      <c r="DR102" s="42">
        <v>0.87719999999999998</v>
      </c>
      <c r="DS102" s="30">
        <f t="shared" si="173"/>
        <v>0.53921809687730515</v>
      </c>
      <c r="DT102" s="31" t="str">
        <f t="shared" si="174"/>
        <v>No</v>
      </c>
      <c r="DU102" s="45">
        <v>1.0878000000000001</v>
      </c>
      <c r="DV102" s="24">
        <f t="shared" si="175"/>
        <v>0.79187595544878808</v>
      </c>
      <c r="DW102" s="25" t="str">
        <f t="shared" si="176"/>
        <v>Yes</v>
      </c>
      <c r="DX102" s="42">
        <v>0.1071</v>
      </c>
      <c r="DY102" s="30">
        <f t="shared" si="177"/>
        <v>0.26256435400833539</v>
      </c>
      <c r="DZ102" s="31" t="str">
        <f t="shared" si="178"/>
        <v>No</v>
      </c>
      <c r="EA102" s="45">
        <v>1.5811999999999999</v>
      </c>
      <c r="EB102" s="24">
        <f t="shared" si="179"/>
        <v>0.79826332794830368</v>
      </c>
      <c r="EC102" s="25" t="str">
        <f t="shared" si="180"/>
        <v>Yes</v>
      </c>
      <c r="ED102" s="37">
        <f t="shared" si="181"/>
        <v>34.133250000000004</v>
      </c>
      <c r="EE102" s="38">
        <f t="shared" si="182"/>
        <v>0.77716635961084723</v>
      </c>
      <c r="EF102" s="37" t="str">
        <f t="shared" si="183"/>
        <v>No</v>
      </c>
    </row>
    <row r="103" spans="1:136" s="7" customFormat="1" ht="12" x14ac:dyDescent="0.2">
      <c r="A103" s="18">
        <v>101</v>
      </c>
      <c r="B103" s="19" t="s">
        <v>55</v>
      </c>
      <c r="C103" s="19" t="s">
        <v>152</v>
      </c>
      <c r="D103" s="18">
        <v>3</v>
      </c>
      <c r="E103" s="42">
        <v>0</v>
      </c>
      <c r="F103" s="21">
        <f t="shared" si="92"/>
        <v>0</v>
      </c>
      <c r="G103" s="22" t="str">
        <f t="shared" si="93"/>
        <v>No</v>
      </c>
      <c r="H103" s="43">
        <v>4.1599999999999998E-2</v>
      </c>
      <c r="I103" s="24">
        <f t="shared" si="94"/>
        <v>3.3250739349372546E-2</v>
      </c>
      <c r="J103" s="25" t="str">
        <f t="shared" si="95"/>
        <v>No</v>
      </c>
      <c r="K103" s="44">
        <v>6.3E-3</v>
      </c>
      <c r="L103" s="21">
        <f t="shared" si="96"/>
        <v>5.0757331614566543E-3</v>
      </c>
      <c r="M103" s="22" t="str">
        <f t="shared" si="97"/>
        <v>No</v>
      </c>
      <c r="N103" s="45">
        <v>9.5999999999999992E-3</v>
      </c>
      <c r="O103" s="24">
        <f t="shared" si="98"/>
        <v>2.7342637425234972E-2</v>
      </c>
      <c r="P103" s="25" t="str">
        <f t="shared" si="99"/>
        <v>No</v>
      </c>
      <c r="Q103" s="42">
        <v>1.1999999999999999E-3</v>
      </c>
      <c r="R103" s="21">
        <f t="shared" si="100"/>
        <v>4.6728971962616828E-3</v>
      </c>
      <c r="S103" s="22" t="str">
        <f t="shared" si="101"/>
        <v>No</v>
      </c>
      <c r="T103" s="45">
        <v>1.9932000000000001</v>
      </c>
      <c r="U103" s="24">
        <f t="shared" si="102"/>
        <v>1</v>
      </c>
      <c r="V103" s="25" t="str">
        <f t="shared" si="103"/>
        <v>Yes</v>
      </c>
      <c r="W103" s="42">
        <v>1.9312</v>
      </c>
      <c r="X103" s="21">
        <f t="shared" si="104"/>
        <v>0.63133677752663864</v>
      </c>
      <c r="Y103" s="22" t="str">
        <f t="shared" si="105"/>
        <v>No</v>
      </c>
      <c r="Z103" s="45">
        <v>0</v>
      </c>
      <c r="AA103" s="24">
        <f t="shared" si="106"/>
        <v>0</v>
      </c>
      <c r="AB103" s="25" t="str">
        <f t="shared" si="107"/>
        <v>No</v>
      </c>
      <c r="AC103" s="42">
        <v>1E-4</v>
      </c>
      <c r="AD103" s="21">
        <f t="shared" si="108"/>
        <v>2.5542784163473821E-4</v>
      </c>
      <c r="AE103" s="22" t="str">
        <f t="shared" si="109"/>
        <v>No</v>
      </c>
      <c r="AF103" s="45">
        <v>0</v>
      </c>
      <c r="AG103" s="24">
        <f t="shared" si="110"/>
        <v>0</v>
      </c>
      <c r="AH103" s="25" t="str">
        <f t="shared" si="111"/>
        <v>No</v>
      </c>
      <c r="AI103" s="28">
        <f t="shared" si="112"/>
        <v>9.9580000000000002</v>
      </c>
      <c r="AJ103" s="29">
        <f t="shared" si="113"/>
        <v>0.47425964187327818</v>
      </c>
      <c r="AK103" s="28" t="str">
        <f t="shared" si="114"/>
        <v>No</v>
      </c>
      <c r="AL103" s="42">
        <v>2.2812999999999999</v>
      </c>
      <c r="AM103" s="30">
        <f t="shared" si="115"/>
        <v>0.89189656663495631</v>
      </c>
      <c r="AN103" s="31" t="str">
        <f t="shared" si="116"/>
        <v>Yes</v>
      </c>
      <c r="AO103" s="45">
        <v>1.25</v>
      </c>
      <c r="AP103" s="24">
        <f t="shared" si="117"/>
        <v>0.5</v>
      </c>
      <c r="AQ103" s="25" t="str">
        <f t="shared" si="118"/>
        <v>Yes</v>
      </c>
      <c r="AR103" s="42">
        <v>2.3452999999999999</v>
      </c>
      <c r="AS103" s="30">
        <f t="shared" si="119"/>
        <v>0.93842029449423814</v>
      </c>
      <c r="AT103" s="31" t="str">
        <f t="shared" si="120"/>
        <v>No</v>
      </c>
      <c r="AU103" s="45">
        <v>0.628</v>
      </c>
      <c r="AV103" s="24">
        <f t="shared" si="121"/>
        <v>0.47340980187695514</v>
      </c>
      <c r="AW103" s="25" t="str">
        <f t="shared" si="122"/>
        <v>No</v>
      </c>
      <c r="AX103" s="42">
        <v>1.17E-2</v>
      </c>
      <c r="AY103" s="30">
        <f t="shared" si="123"/>
        <v>1.9630872483221477E-2</v>
      </c>
      <c r="AZ103" s="31" t="str">
        <f t="shared" si="124"/>
        <v>No</v>
      </c>
      <c r="BA103" s="45">
        <v>9.3799999999999994E-2</v>
      </c>
      <c r="BB103" s="24">
        <f t="shared" si="125"/>
        <v>0.14298780487804877</v>
      </c>
      <c r="BC103" s="25" t="str">
        <f t="shared" si="126"/>
        <v>No</v>
      </c>
      <c r="BD103" s="42">
        <v>9.3799999999999994E-2</v>
      </c>
      <c r="BE103" s="30">
        <f t="shared" si="127"/>
        <v>0.14298780487804877</v>
      </c>
      <c r="BF103" s="31" t="str">
        <f t="shared" si="128"/>
        <v>No</v>
      </c>
      <c r="BG103" s="45">
        <v>1.4934000000000001</v>
      </c>
      <c r="BH103" s="24">
        <f t="shared" si="129"/>
        <v>0.45637467476149174</v>
      </c>
      <c r="BI103" s="25" t="str">
        <f t="shared" si="130"/>
        <v>No</v>
      </c>
      <c r="BJ103" s="42">
        <v>0.91790000000000005</v>
      </c>
      <c r="BK103" s="30">
        <f t="shared" si="131"/>
        <v>0.36716000000000004</v>
      </c>
      <c r="BL103" s="31" t="str">
        <f t="shared" si="132"/>
        <v>Yes</v>
      </c>
      <c r="BM103" s="45">
        <v>4.65E-2</v>
      </c>
      <c r="BN103" s="24">
        <f t="shared" si="133"/>
        <v>3.5039188566159521E-2</v>
      </c>
      <c r="BO103" s="25" t="str">
        <f t="shared" si="134"/>
        <v>No</v>
      </c>
      <c r="BP103" s="32">
        <f t="shared" si="135"/>
        <v>22.904250000000005</v>
      </c>
      <c r="BQ103" s="33">
        <f t="shared" si="136"/>
        <v>0.41624406505707678</v>
      </c>
      <c r="BR103" s="32" t="str">
        <f t="shared" si="137"/>
        <v>No</v>
      </c>
      <c r="BS103" s="42">
        <v>1.8E-3</v>
      </c>
      <c r="BT103" s="30">
        <f t="shared" si="138"/>
        <v>2.857596443879981E-3</v>
      </c>
      <c r="BU103" s="31" t="str">
        <f t="shared" si="139"/>
        <v>No</v>
      </c>
      <c r="BV103" s="45">
        <v>2.3593999999999999</v>
      </c>
      <c r="BW103" s="24">
        <f t="shared" si="140"/>
        <v>0.81020375421145507</v>
      </c>
      <c r="BX103" s="25" t="str">
        <f t="shared" si="141"/>
        <v>No</v>
      </c>
      <c r="BY103" s="42">
        <v>1.25</v>
      </c>
      <c r="BZ103" s="30">
        <f t="shared" si="142"/>
        <v>0.5</v>
      </c>
      <c r="CA103" s="31" t="str">
        <f t="shared" si="143"/>
        <v>Yes</v>
      </c>
      <c r="CB103" s="45">
        <v>6.6E-3</v>
      </c>
      <c r="CC103" s="24">
        <f t="shared" si="144"/>
        <v>1.3064133016627079E-2</v>
      </c>
      <c r="CD103" s="25" t="str">
        <f t="shared" si="145"/>
        <v>No</v>
      </c>
      <c r="CE103" s="42">
        <v>1.03E-2</v>
      </c>
      <c r="CF103" s="30">
        <f t="shared" si="146"/>
        <v>2.1897030549027988E-3</v>
      </c>
      <c r="CG103" s="31" t="str">
        <f t="shared" si="147"/>
        <v>No</v>
      </c>
      <c r="CH103" s="45">
        <v>1.5900000000000001E-2</v>
      </c>
      <c r="CI103" s="24">
        <f t="shared" si="148"/>
        <v>1.2512613521695259E-2</v>
      </c>
      <c r="CJ103" s="25" t="str">
        <f t="shared" si="149"/>
        <v>No</v>
      </c>
      <c r="CK103" s="42">
        <v>0</v>
      </c>
      <c r="CL103" s="30">
        <f t="shared" si="150"/>
        <v>0</v>
      </c>
      <c r="CM103" s="31" t="str">
        <f t="shared" si="151"/>
        <v>No</v>
      </c>
      <c r="CN103" s="45">
        <v>0</v>
      </c>
      <c r="CO103" s="24">
        <f t="shared" si="152"/>
        <v>0</v>
      </c>
      <c r="CP103" s="25" t="str">
        <f t="shared" si="153"/>
        <v>No</v>
      </c>
      <c r="CQ103" s="42">
        <v>5.9499999999999997E-2</v>
      </c>
      <c r="CR103" s="30">
        <f t="shared" si="154"/>
        <v>0</v>
      </c>
      <c r="CS103" s="31" t="str">
        <f t="shared" si="155"/>
        <v>No</v>
      </c>
      <c r="CT103" s="45">
        <v>0</v>
      </c>
      <c r="CU103" s="24">
        <f t="shared" si="156"/>
        <v>0</v>
      </c>
      <c r="CV103" s="25" t="str">
        <f t="shared" si="157"/>
        <v>No</v>
      </c>
      <c r="CW103" s="34">
        <f t="shared" si="158"/>
        <v>9.2587500000000009</v>
      </c>
      <c r="CX103" s="35">
        <f t="shared" si="159"/>
        <v>0.21991759942001318</v>
      </c>
      <c r="CY103" s="34" t="str">
        <f t="shared" si="160"/>
        <v>No</v>
      </c>
      <c r="CZ103" s="42">
        <v>2.5</v>
      </c>
      <c r="DA103" s="30">
        <f t="shared" si="161"/>
        <v>1</v>
      </c>
      <c r="DB103" s="31" t="str">
        <f t="shared" si="162"/>
        <v>Yes</v>
      </c>
      <c r="DC103" s="45">
        <v>2.5</v>
      </c>
      <c r="DD103" s="24">
        <f t="shared" si="163"/>
        <v>1</v>
      </c>
      <c r="DE103" s="25" t="str">
        <f t="shared" si="164"/>
        <v>Yes</v>
      </c>
      <c r="DF103" s="42">
        <v>2.5</v>
      </c>
      <c r="DG103" s="30">
        <f t="shared" si="165"/>
        <v>1</v>
      </c>
      <c r="DH103" s="31" t="str">
        <f t="shared" si="166"/>
        <v>Yes</v>
      </c>
      <c r="DI103" s="45">
        <v>2.5</v>
      </c>
      <c r="DJ103" s="24">
        <f t="shared" si="167"/>
        <v>1</v>
      </c>
      <c r="DK103" s="25" t="str">
        <f t="shared" si="168"/>
        <v>Yes</v>
      </c>
      <c r="DL103" s="42">
        <v>2.2000000000000001E-3</v>
      </c>
      <c r="DM103" s="30">
        <f t="shared" si="169"/>
        <v>2.4719101123595509E-2</v>
      </c>
      <c r="DN103" s="31" t="str">
        <f t="shared" si="170"/>
        <v>No</v>
      </c>
      <c r="DO103" s="45">
        <v>2.5</v>
      </c>
      <c r="DP103" s="24">
        <f t="shared" si="171"/>
        <v>1</v>
      </c>
      <c r="DQ103" s="25" t="str">
        <f t="shared" si="172"/>
        <v>Yes</v>
      </c>
      <c r="DR103" s="42">
        <v>0.83760000000000001</v>
      </c>
      <c r="DS103" s="30">
        <f t="shared" si="173"/>
        <v>0.51487582985001235</v>
      </c>
      <c r="DT103" s="31" t="str">
        <f t="shared" si="174"/>
        <v>No</v>
      </c>
      <c r="DU103" s="45">
        <v>0.97489999999999999</v>
      </c>
      <c r="DV103" s="24">
        <f t="shared" si="175"/>
        <v>0.70968916066098864</v>
      </c>
      <c r="DW103" s="25" t="str">
        <f t="shared" si="176"/>
        <v>No</v>
      </c>
      <c r="DX103" s="42">
        <v>1.9900000000000001E-2</v>
      </c>
      <c r="DY103" s="30">
        <f t="shared" si="177"/>
        <v>4.8786467271390049E-2</v>
      </c>
      <c r="DZ103" s="31" t="str">
        <f t="shared" si="178"/>
        <v>No</v>
      </c>
      <c r="EA103" s="45">
        <v>1.01</v>
      </c>
      <c r="EB103" s="24">
        <f t="shared" si="179"/>
        <v>0.50989499192245558</v>
      </c>
      <c r="EC103" s="25" t="str">
        <f t="shared" si="180"/>
        <v>No</v>
      </c>
      <c r="ED103" s="37">
        <f t="shared" si="181"/>
        <v>38.361499999999999</v>
      </c>
      <c r="EE103" s="38">
        <f t="shared" si="182"/>
        <v>0.91383044054429674</v>
      </c>
      <c r="EF103" s="37" t="str">
        <f t="shared" si="183"/>
        <v>No</v>
      </c>
    </row>
    <row r="104" spans="1:136" s="7" customFormat="1" ht="12" x14ac:dyDescent="0.2">
      <c r="A104" s="18">
        <v>102</v>
      </c>
      <c r="B104" s="19" t="s">
        <v>51</v>
      </c>
      <c r="C104" s="19" t="s">
        <v>153</v>
      </c>
      <c r="D104" s="18">
        <v>3</v>
      </c>
      <c r="E104" s="22">
        <v>1.5E-3</v>
      </c>
      <c r="F104" s="21">
        <f t="shared" si="92"/>
        <v>6.6964285714285711E-3</v>
      </c>
      <c r="G104" s="22" t="str">
        <f t="shared" si="93"/>
        <v>No</v>
      </c>
      <c r="H104" s="39">
        <v>1.06E-2</v>
      </c>
      <c r="I104" s="24">
        <f t="shared" si="94"/>
        <v>8.4725441611381985E-3</v>
      </c>
      <c r="J104" s="25" t="str">
        <f t="shared" si="95"/>
        <v>No</v>
      </c>
      <c r="K104" s="40">
        <v>0</v>
      </c>
      <c r="L104" s="21">
        <f t="shared" si="96"/>
        <v>0</v>
      </c>
      <c r="M104" s="22" t="str">
        <f t="shared" si="97"/>
        <v>No</v>
      </c>
      <c r="N104" s="41">
        <v>3.8300000000000001E-2</v>
      </c>
      <c r="O104" s="24">
        <f t="shared" si="98"/>
        <v>0.10908573056109371</v>
      </c>
      <c r="P104" s="25" t="str">
        <f t="shared" si="99"/>
        <v>No</v>
      </c>
      <c r="Q104" s="22">
        <v>9.7999999999999997E-3</v>
      </c>
      <c r="R104" s="21">
        <f t="shared" si="100"/>
        <v>3.8161993769470409E-2</v>
      </c>
      <c r="S104" s="22" t="str">
        <f t="shared" si="101"/>
        <v>No</v>
      </c>
      <c r="T104" s="41">
        <v>0.54049999999999998</v>
      </c>
      <c r="U104" s="24">
        <f t="shared" si="102"/>
        <v>0.27117198474814369</v>
      </c>
      <c r="V104" s="25" t="str">
        <f t="shared" si="103"/>
        <v>Yes</v>
      </c>
      <c r="W104" s="22">
        <v>1.4819</v>
      </c>
      <c r="X104" s="21">
        <f t="shared" si="104"/>
        <v>0.26864707781724245</v>
      </c>
      <c r="Y104" s="22" t="str">
        <f t="shared" si="105"/>
        <v>No</v>
      </c>
      <c r="Z104" s="41">
        <v>8.8400000000000006E-2</v>
      </c>
      <c r="AA104" s="24">
        <f t="shared" si="106"/>
        <v>7.3697373905794089E-2</v>
      </c>
      <c r="AB104" s="25" t="str">
        <f t="shared" si="107"/>
        <v>No</v>
      </c>
      <c r="AC104" s="22">
        <v>1.8E-3</v>
      </c>
      <c r="AD104" s="21">
        <f t="shared" si="108"/>
        <v>4.5977011494252873E-3</v>
      </c>
      <c r="AE104" s="22" t="str">
        <f t="shared" si="109"/>
        <v>No</v>
      </c>
      <c r="AF104" s="41">
        <v>0</v>
      </c>
      <c r="AG104" s="24">
        <f t="shared" si="110"/>
        <v>0</v>
      </c>
      <c r="AH104" s="25" t="str">
        <f t="shared" si="111"/>
        <v>No</v>
      </c>
      <c r="AI104" s="28">
        <f t="shared" si="112"/>
        <v>5.4320000000000004</v>
      </c>
      <c r="AJ104" s="29">
        <f t="shared" si="113"/>
        <v>8.462465564738296E-2</v>
      </c>
      <c r="AK104" s="28" t="str">
        <f t="shared" si="114"/>
        <v>No</v>
      </c>
      <c r="AL104" s="22">
        <v>2.3125</v>
      </c>
      <c r="AM104" s="30">
        <f t="shared" si="115"/>
        <v>0.91887918360287135</v>
      </c>
      <c r="AN104" s="31" t="str">
        <f t="shared" si="116"/>
        <v>Yes</v>
      </c>
      <c r="AO104" s="41">
        <v>1.25</v>
      </c>
      <c r="AP104" s="24">
        <f t="shared" si="117"/>
        <v>0.5</v>
      </c>
      <c r="AQ104" s="25" t="str">
        <f t="shared" si="118"/>
        <v>Yes</v>
      </c>
      <c r="AR104" s="22">
        <v>2.3370000000000002</v>
      </c>
      <c r="AS104" s="30">
        <f t="shared" si="119"/>
        <v>0.93509923175416132</v>
      </c>
      <c r="AT104" s="31" t="str">
        <f t="shared" si="120"/>
        <v>No</v>
      </c>
      <c r="AU104" s="41">
        <v>0.60129999999999995</v>
      </c>
      <c r="AV104" s="24">
        <f t="shared" si="121"/>
        <v>0.44556830031282579</v>
      </c>
      <c r="AW104" s="25" t="str">
        <f t="shared" si="122"/>
        <v>No</v>
      </c>
      <c r="AX104" s="22">
        <v>4.8300000000000003E-2</v>
      </c>
      <c r="AY104" s="30">
        <f t="shared" si="123"/>
        <v>8.1040268456375852E-2</v>
      </c>
      <c r="AZ104" s="31" t="str">
        <f t="shared" si="124"/>
        <v>No</v>
      </c>
      <c r="BA104" s="41">
        <v>0.1527</v>
      </c>
      <c r="BB104" s="24">
        <f t="shared" si="125"/>
        <v>0.23277439024390242</v>
      </c>
      <c r="BC104" s="25" t="str">
        <f t="shared" si="126"/>
        <v>No</v>
      </c>
      <c r="BD104" s="22">
        <v>0.1527</v>
      </c>
      <c r="BE104" s="30">
        <f t="shared" si="127"/>
        <v>0.23277439024390242</v>
      </c>
      <c r="BF104" s="31" t="str">
        <f t="shared" si="128"/>
        <v>No</v>
      </c>
      <c r="BG104" s="41">
        <v>1.1765000000000001</v>
      </c>
      <c r="BH104" s="24">
        <f t="shared" si="129"/>
        <v>0.27314252674183293</v>
      </c>
      <c r="BI104" s="25" t="str">
        <f t="shared" si="130"/>
        <v>No</v>
      </c>
      <c r="BJ104" s="22">
        <v>0.25009999999999999</v>
      </c>
      <c r="BK104" s="30">
        <f t="shared" si="131"/>
        <v>0.10003999999999999</v>
      </c>
      <c r="BL104" s="31" t="str">
        <f t="shared" si="132"/>
        <v>No</v>
      </c>
      <c r="BM104" s="41">
        <v>0.1288</v>
      </c>
      <c r="BN104" s="24">
        <f t="shared" si="133"/>
        <v>0.11092669432918395</v>
      </c>
      <c r="BO104" s="25" t="str">
        <f t="shared" si="134"/>
        <v>No</v>
      </c>
      <c r="BP104" s="32">
        <f t="shared" si="135"/>
        <v>21.024750000000004</v>
      </c>
      <c r="BQ104" s="33">
        <f t="shared" si="136"/>
        <v>0.26434993433680204</v>
      </c>
      <c r="BR104" s="32" t="str">
        <f t="shared" si="137"/>
        <v>No</v>
      </c>
      <c r="BS104" s="22">
        <v>2.2000000000000001E-3</v>
      </c>
      <c r="BT104" s="30">
        <f t="shared" si="138"/>
        <v>3.49261787585331E-3</v>
      </c>
      <c r="BU104" s="31" t="str">
        <f t="shared" si="139"/>
        <v>No</v>
      </c>
      <c r="BV104" s="41">
        <v>2.4283000000000001</v>
      </c>
      <c r="BW104" s="24">
        <f t="shared" si="140"/>
        <v>0.92074442483555285</v>
      </c>
      <c r="BX104" s="25" t="str">
        <f t="shared" si="141"/>
        <v>No</v>
      </c>
      <c r="BY104" s="22">
        <v>1.25</v>
      </c>
      <c r="BZ104" s="30">
        <f t="shared" si="142"/>
        <v>0.5</v>
      </c>
      <c r="CA104" s="31" t="str">
        <f t="shared" si="143"/>
        <v>Yes</v>
      </c>
      <c r="CB104" s="41">
        <v>2.2200000000000001E-2</v>
      </c>
      <c r="CC104" s="24">
        <f t="shared" si="144"/>
        <v>4.3942992874109264E-2</v>
      </c>
      <c r="CD104" s="25" t="str">
        <f t="shared" si="145"/>
        <v>No</v>
      </c>
      <c r="CE104" s="22">
        <v>3.9399999999999998E-2</v>
      </c>
      <c r="CF104" s="30">
        <f t="shared" si="146"/>
        <v>1.7731254005554368E-2</v>
      </c>
      <c r="CG104" s="31" t="str">
        <f t="shared" si="147"/>
        <v>No</v>
      </c>
      <c r="CH104" s="41">
        <v>8.8300000000000003E-2</v>
      </c>
      <c r="CI104" s="24">
        <f t="shared" si="148"/>
        <v>0.15862764883955602</v>
      </c>
      <c r="CJ104" s="25" t="str">
        <f t="shared" si="149"/>
        <v>No</v>
      </c>
      <c r="CK104" s="22">
        <v>0.55389999999999995</v>
      </c>
      <c r="CL104" s="30">
        <f t="shared" si="150"/>
        <v>0.3904829044765597</v>
      </c>
      <c r="CM104" s="31" t="str">
        <f t="shared" si="151"/>
        <v>No</v>
      </c>
      <c r="CN104" s="41">
        <v>0</v>
      </c>
      <c r="CO104" s="24">
        <f t="shared" si="152"/>
        <v>0</v>
      </c>
      <c r="CP104" s="25" t="str">
        <f t="shared" si="153"/>
        <v>No</v>
      </c>
      <c r="CQ104" s="22">
        <v>0.23780000000000001</v>
      </c>
      <c r="CR104" s="30">
        <f t="shared" si="154"/>
        <v>0.37489486963835156</v>
      </c>
      <c r="CS104" s="31" t="str">
        <f t="shared" si="155"/>
        <v>No</v>
      </c>
      <c r="CT104" s="41">
        <v>0</v>
      </c>
      <c r="CU104" s="24">
        <f t="shared" si="156"/>
        <v>0</v>
      </c>
      <c r="CV104" s="25" t="str">
        <f t="shared" si="157"/>
        <v>No</v>
      </c>
      <c r="CW104" s="34">
        <f t="shared" si="158"/>
        <v>11.555250000000001</v>
      </c>
      <c r="CX104" s="35">
        <f t="shared" si="159"/>
        <v>0.38234930065602191</v>
      </c>
      <c r="CY104" s="34" t="str">
        <f t="shared" si="160"/>
        <v>No</v>
      </c>
      <c r="CZ104" s="22">
        <v>2.5</v>
      </c>
      <c r="DA104" s="30">
        <f t="shared" si="161"/>
        <v>1</v>
      </c>
      <c r="DB104" s="31" t="str">
        <f t="shared" si="162"/>
        <v>Yes</v>
      </c>
      <c r="DC104" s="41">
        <v>2.5</v>
      </c>
      <c r="DD104" s="24">
        <f t="shared" si="163"/>
        <v>1</v>
      </c>
      <c r="DE104" s="25" t="str">
        <f t="shared" si="164"/>
        <v>Yes</v>
      </c>
      <c r="DF104" s="22">
        <v>2.5</v>
      </c>
      <c r="DG104" s="30">
        <f t="shared" si="165"/>
        <v>1</v>
      </c>
      <c r="DH104" s="31" t="str">
        <f t="shared" si="166"/>
        <v>Yes</v>
      </c>
      <c r="DI104" s="41">
        <v>2.5</v>
      </c>
      <c r="DJ104" s="24">
        <f t="shared" si="167"/>
        <v>1</v>
      </c>
      <c r="DK104" s="25" t="str">
        <f t="shared" si="168"/>
        <v>Yes</v>
      </c>
      <c r="DL104" s="22">
        <v>0</v>
      </c>
      <c r="DM104" s="30">
        <f t="shared" si="169"/>
        <v>0</v>
      </c>
      <c r="DN104" s="31" t="str">
        <f t="shared" si="170"/>
        <v>No</v>
      </c>
      <c r="DO104" s="41">
        <v>2.5</v>
      </c>
      <c r="DP104" s="24">
        <f t="shared" si="171"/>
        <v>1</v>
      </c>
      <c r="DQ104" s="25" t="str">
        <f t="shared" si="172"/>
        <v>Yes</v>
      </c>
      <c r="DR104" s="22">
        <v>0.87190000000000001</v>
      </c>
      <c r="DS104" s="30">
        <f t="shared" si="173"/>
        <v>0.53596016719940986</v>
      </c>
      <c r="DT104" s="31" t="str">
        <f t="shared" si="174"/>
        <v>No</v>
      </c>
      <c r="DU104" s="41">
        <v>1.3340000000000001</v>
      </c>
      <c r="DV104" s="24">
        <f t="shared" si="175"/>
        <v>0.97109994904273145</v>
      </c>
      <c r="DW104" s="25" t="str">
        <f t="shared" si="176"/>
        <v>Yes</v>
      </c>
      <c r="DX104" s="22">
        <v>4.9500000000000002E-2</v>
      </c>
      <c r="DY104" s="30">
        <f t="shared" si="177"/>
        <v>0.12135327286099536</v>
      </c>
      <c r="DZ104" s="31" t="str">
        <f t="shared" si="178"/>
        <v>No</v>
      </c>
      <c r="EA104" s="41">
        <v>1.075</v>
      </c>
      <c r="EB104" s="24">
        <f t="shared" si="179"/>
        <v>0.54271001615508885</v>
      </c>
      <c r="EC104" s="25" t="str">
        <f t="shared" si="180"/>
        <v>No</v>
      </c>
      <c r="ED104" s="37">
        <f t="shared" si="181"/>
        <v>39.576000000000001</v>
      </c>
      <c r="EE104" s="38">
        <f t="shared" si="182"/>
        <v>0.95308510294450366</v>
      </c>
      <c r="EF104" s="37" t="str">
        <f t="shared" si="183"/>
        <v>No</v>
      </c>
    </row>
    <row r="105" spans="1:136" s="7" customFormat="1" ht="12" x14ac:dyDescent="0.2">
      <c r="A105" s="18">
        <v>103</v>
      </c>
      <c r="B105" s="19" t="s">
        <v>55</v>
      </c>
      <c r="C105" s="19" t="s">
        <v>154</v>
      </c>
      <c r="D105" s="18">
        <v>3</v>
      </c>
      <c r="E105" s="22">
        <v>1E-4</v>
      </c>
      <c r="F105" s="21">
        <f t="shared" si="92"/>
        <v>4.4642857142857141E-4</v>
      </c>
      <c r="G105" s="22" t="str">
        <f t="shared" si="93"/>
        <v>No</v>
      </c>
      <c r="H105" s="39">
        <v>1.1000000000000001E-3</v>
      </c>
      <c r="I105" s="24">
        <f t="shared" si="94"/>
        <v>8.7922628087283192E-4</v>
      </c>
      <c r="J105" s="25" t="str">
        <f t="shared" si="95"/>
        <v>No</v>
      </c>
      <c r="K105" s="40">
        <v>2.5999999999999999E-3</v>
      </c>
      <c r="L105" s="21">
        <f t="shared" si="96"/>
        <v>2.0947470190138574E-3</v>
      </c>
      <c r="M105" s="22" t="str">
        <f t="shared" si="97"/>
        <v>No</v>
      </c>
      <c r="N105" s="41">
        <v>0</v>
      </c>
      <c r="O105" s="24">
        <f t="shared" si="98"/>
        <v>0</v>
      </c>
      <c r="P105" s="25" t="str">
        <f t="shared" si="99"/>
        <v>No</v>
      </c>
      <c r="Q105" s="22">
        <v>2.8999999999999998E-3</v>
      </c>
      <c r="R105" s="21">
        <f t="shared" si="100"/>
        <v>1.1292834890965733E-2</v>
      </c>
      <c r="S105" s="22" t="str">
        <f t="shared" si="101"/>
        <v>No</v>
      </c>
      <c r="T105" s="41">
        <v>1.9932000000000001</v>
      </c>
      <c r="U105" s="24">
        <f t="shared" si="102"/>
        <v>1</v>
      </c>
      <c r="V105" s="25" t="str">
        <f t="shared" si="103"/>
        <v>Yes</v>
      </c>
      <c r="W105" s="22">
        <v>1.7937000000000001</v>
      </c>
      <c r="X105" s="21">
        <f t="shared" si="104"/>
        <v>0.52034226670971906</v>
      </c>
      <c r="Y105" s="22" t="str">
        <f t="shared" si="105"/>
        <v>No</v>
      </c>
      <c r="Z105" s="41">
        <v>3.7900000000000003E-2</v>
      </c>
      <c r="AA105" s="24">
        <f t="shared" si="106"/>
        <v>3.1596498541058775E-2</v>
      </c>
      <c r="AB105" s="25" t="str">
        <f t="shared" si="107"/>
        <v>No</v>
      </c>
      <c r="AC105" s="22">
        <v>0</v>
      </c>
      <c r="AD105" s="21">
        <f t="shared" si="108"/>
        <v>0</v>
      </c>
      <c r="AE105" s="22" t="str">
        <f t="shared" si="109"/>
        <v>No</v>
      </c>
      <c r="AF105" s="41">
        <v>2E-3</v>
      </c>
      <c r="AG105" s="24">
        <f t="shared" si="110"/>
        <v>1.5527950310559006E-2</v>
      </c>
      <c r="AH105" s="25" t="str">
        <f t="shared" si="111"/>
        <v>No</v>
      </c>
      <c r="AI105" s="28">
        <f t="shared" si="112"/>
        <v>9.583750000000002</v>
      </c>
      <c r="AJ105" s="29">
        <f t="shared" si="113"/>
        <v>0.4420411501377412</v>
      </c>
      <c r="AK105" s="28" t="str">
        <f t="shared" si="114"/>
        <v>No</v>
      </c>
      <c r="AL105" s="22">
        <v>2.2812999999999999</v>
      </c>
      <c r="AM105" s="30">
        <f t="shared" si="115"/>
        <v>0.89189656663495631</v>
      </c>
      <c r="AN105" s="31" t="str">
        <f t="shared" si="116"/>
        <v>Yes</v>
      </c>
      <c r="AO105" s="41">
        <v>1.875</v>
      </c>
      <c r="AP105" s="24">
        <f t="shared" si="117"/>
        <v>0.75</v>
      </c>
      <c r="AQ105" s="25" t="str">
        <f t="shared" si="118"/>
        <v>Yes</v>
      </c>
      <c r="AR105" s="22">
        <v>2.4449000000000001</v>
      </c>
      <c r="AS105" s="30">
        <f t="shared" si="119"/>
        <v>0.97827304737516008</v>
      </c>
      <c r="AT105" s="31" t="str">
        <f t="shared" si="120"/>
        <v>Yes</v>
      </c>
      <c r="AU105" s="41">
        <v>0.21179999999999999</v>
      </c>
      <c r="AV105" s="24">
        <f t="shared" si="121"/>
        <v>3.9416058394160583E-2</v>
      </c>
      <c r="AW105" s="25" t="str">
        <f t="shared" si="122"/>
        <v>No</v>
      </c>
      <c r="AX105" s="22">
        <v>4.2000000000000003E-2</v>
      </c>
      <c r="AY105" s="30">
        <f t="shared" si="123"/>
        <v>7.046979865771813E-2</v>
      </c>
      <c r="AZ105" s="31" t="str">
        <f t="shared" si="124"/>
        <v>No</v>
      </c>
      <c r="BA105" s="41">
        <v>0.1762</v>
      </c>
      <c r="BB105" s="24">
        <f t="shared" si="125"/>
        <v>0.26859756097560972</v>
      </c>
      <c r="BC105" s="25" t="str">
        <f t="shared" si="126"/>
        <v>No</v>
      </c>
      <c r="BD105" s="22">
        <v>0.1762</v>
      </c>
      <c r="BE105" s="30">
        <f t="shared" si="127"/>
        <v>0.26859756097560972</v>
      </c>
      <c r="BF105" s="31" t="str">
        <f t="shared" si="128"/>
        <v>No</v>
      </c>
      <c r="BG105" s="41">
        <v>1.5925</v>
      </c>
      <c r="BH105" s="24">
        <f t="shared" si="129"/>
        <v>0.51367447239086439</v>
      </c>
      <c r="BI105" s="25" t="str">
        <f t="shared" si="130"/>
        <v>No</v>
      </c>
      <c r="BJ105" s="22">
        <v>0.49740000000000001</v>
      </c>
      <c r="BK105" s="30">
        <f t="shared" si="131"/>
        <v>0.19896</v>
      </c>
      <c r="BL105" s="31" t="str">
        <f t="shared" si="132"/>
        <v>No</v>
      </c>
      <c r="BM105" s="41">
        <v>7.6999999999999999E-2</v>
      </c>
      <c r="BN105" s="24">
        <f t="shared" si="133"/>
        <v>6.3162747810050712E-2</v>
      </c>
      <c r="BO105" s="25" t="str">
        <f t="shared" si="134"/>
        <v>No</v>
      </c>
      <c r="BP105" s="32">
        <f t="shared" si="135"/>
        <v>23.435749999999999</v>
      </c>
      <c r="BQ105" s="33">
        <f t="shared" si="136"/>
        <v>0.45919789877765416</v>
      </c>
      <c r="BR105" s="32" t="str">
        <f t="shared" si="137"/>
        <v>No</v>
      </c>
      <c r="BS105" s="22">
        <v>5.0000000000000001E-4</v>
      </c>
      <c r="BT105" s="30">
        <f t="shared" si="138"/>
        <v>7.9377678996666136E-4</v>
      </c>
      <c r="BU105" s="31" t="str">
        <f t="shared" si="139"/>
        <v>No</v>
      </c>
      <c r="BV105" s="41">
        <v>2.1797</v>
      </c>
      <c r="BW105" s="24">
        <f t="shared" si="140"/>
        <v>0.52189956682175509</v>
      </c>
      <c r="BX105" s="25" t="str">
        <f t="shared" si="141"/>
        <v>No</v>
      </c>
      <c r="BY105" s="22">
        <v>2.5</v>
      </c>
      <c r="BZ105" s="30">
        <f t="shared" si="142"/>
        <v>1</v>
      </c>
      <c r="CA105" s="31" t="str">
        <f t="shared" si="143"/>
        <v>Yes</v>
      </c>
      <c r="CB105" s="41">
        <v>2.2000000000000001E-3</v>
      </c>
      <c r="CC105" s="24">
        <f t="shared" si="144"/>
        <v>4.3547110055423598E-3</v>
      </c>
      <c r="CD105" s="25" t="str">
        <f t="shared" si="145"/>
        <v>No</v>
      </c>
      <c r="CE105" s="22">
        <v>2.1600000000000001E-2</v>
      </c>
      <c r="CF105" s="30">
        <f t="shared" si="146"/>
        <v>8.2247383037812438E-3</v>
      </c>
      <c r="CG105" s="31" t="str">
        <f t="shared" si="147"/>
        <v>No</v>
      </c>
      <c r="CH105" s="41">
        <v>2.7900000000000001E-2</v>
      </c>
      <c r="CI105" s="24">
        <f t="shared" si="148"/>
        <v>3.6730575176589307E-2</v>
      </c>
      <c r="CJ105" s="25" t="str">
        <f t="shared" si="149"/>
        <v>No</v>
      </c>
      <c r="CK105" s="22">
        <v>0</v>
      </c>
      <c r="CL105" s="30">
        <f t="shared" si="150"/>
        <v>0</v>
      </c>
      <c r="CM105" s="31" t="str">
        <f t="shared" si="151"/>
        <v>No</v>
      </c>
      <c r="CN105" s="41">
        <v>0</v>
      </c>
      <c r="CO105" s="24">
        <f t="shared" si="152"/>
        <v>0</v>
      </c>
      <c r="CP105" s="25" t="str">
        <f t="shared" si="153"/>
        <v>No</v>
      </c>
      <c r="CQ105" s="22">
        <v>5.9499999999999997E-2</v>
      </c>
      <c r="CR105" s="30">
        <f t="shared" si="154"/>
        <v>0</v>
      </c>
      <c r="CS105" s="31" t="str">
        <f t="shared" si="155"/>
        <v>No</v>
      </c>
      <c r="CT105" s="41">
        <v>0</v>
      </c>
      <c r="CU105" s="24">
        <f t="shared" si="156"/>
        <v>0</v>
      </c>
      <c r="CV105" s="25" t="str">
        <f t="shared" si="157"/>
        <v>No</v>
      </c>
      <c r="CW105" s="34">
        <f t="shared" si="158"/>
        <v>11.9785</v>
      </c>
      <c r="CX105" s="35">
        <f t="shared" si="159"/>
        <v>0.41228582038088174</v>
      </c>
      <c r="CY105" s="34" t="str">
        <f t="shared" si="160"/>
        <v>No</v>
      </c>
      <c r="CZ105" s="22">
        <v>2.5</v>
      </c>
      <c r="DA105" s="30">
        <f t="shared" si="161"/>
        <v>1</v>
      </c>
      <c r="DB105" s="31" t="str">
        <f t="shared" si="162"/>
        <v>Yes</v>
      </c>
      <c r="DC105" s="41">
        <v>2.5</v>
      </c>
      <c r="DD105" s="24">
        <f t="shared" si="163"/>
        <v>1</v>
      </c>
      <c r="DE105" s="25" t="str">
        <f t="shared" si="164"/>
        <v>Yes</v>
      </c>
      <c r="DF105" s="22">
        <v>2.5</v>
      </c>
      <c r="DG105" s="30">
        <f t="shared" si="165"/>
        <v>1</v>
      </c>
      <c r="DH105" s="31" t="str">
        <f t="shared" si="166"/>
        <v>Yes</v>
      </c>
      <c r="DI105" s="41">
        <v>2.5</v>
      </c>
      <c r="DJ105" s="24">
        <f t="shared" si="167"/>
        <v>1</v>
      </c>
      <c r="DK105" s="25" t="str">
        <f t="shared" si="168"/>
        <v>Yes</v>
      </c>
      <c r="DL105" s="22">
        <v>1.9E-3</v>
      </c>
      <c r="DM105" s="30">
        <f t="shared" si="169"/>
        <v>2.1348314606741574E-2</v>
      </c>
      <c r="DN105" s="31" t="str">
        <f t="shared" si="170"/>
        <v>No</v>
      </c>
      <c r="DO105" s="41">
        <v>1.25</v>
      </c>
      <c r="DP105" s="24">
        <f t="shared" si="171"/>
        <v>0.5</v>
      </c>
      <c r="DQ105" s="25" t="str">
        <f t="shared" si="172"/>
        <v>Yes</v>
      </c>
      <c r="DR105" s="22">
        <v>0.48559999999999998</v>
      </c>
      <c r="DS105" s="30">
        <f t="shared" si="173"/>
        <v>0.29850012294074252</v>
      </c>
      <c r="DT105" s="31" t="str">
        <f t="shared" si="174"/>
        <v>No</v>
      </c>
      <c r="DU105" s="41">
        <v>0.9798</v>
      </c>
      <c r="DV105" s="24">
        <f t="shared" si="175"/>
        <v>0.71325616946931647</v>
      </c>
      <c r="DW105" s="25" t="str">
        <f t="shared" si="176"/>
        <v>No</v>
      </c>
      <c r="DX105" s="22">
        <v>2.8199999999999999E-2</v>
      </c>
      <c r="DY105" s="30">
        <f t="shared" si="177"/>
        <v>6.9134591811718563E-2</v>
      </c>
      <c r="DZ105" s="31" t="str">
        <f t="shared" si="178"/>
        <v>No</v>
      </c>
      <c r="EA105" s="41">
        <v>1.02</v>
      </c>
      <c r="EB105" s="24">
        <f t="shared" si="179"/>
        <v>0.51494345718901458</v>
      </c>
      <c r="EC105" s="25" t="str">
        <f t="shared" si="180"/>
        <v>No</v>
      </c>
      <c r="ED105" s="37">
        <f t="shared" si="181"/>
        <v>34.41375</v>
      </c>
      <c r="EE105" s="38">
        <f t="shared" si="182"/>
        <v>0.78623258670286689</v>
      </c>
      <c r="EF105" s="37" t="str">
        <f t="shared" si="183"/>
        <v>No</v>
      </c>
    </row>
    <row r="106" spans="1:136" s="7" customFormat="1" ht="12" x14ac:dyDescent="0.2">
      <c r="A106" s="18">
        <v>104</v>
      </c>
      <c r="B106" s="19" t="s">
        <v>55</v>
      </c>
      <c r="C106" s="19" t="s">
        <v>132</v>
      </c>
      <c r="D106" s="18">
        <v>3</v>
      </c>
      <c r="E106" s="42">
        <v>4.7999999999999996E-3</v>
      </c>
      <c r="F106" s="21">
        <f t="shared" si="92"/>
        <v>2.1428571428571425E-2</v>
      </c>
      <c r="G106" s="22" t="str">
        <f t="shared" si="93"/>
        <v>No</v>
      </c>
      <c r="H106" s="43">
        <v>0.68579999999999997</v>
      </c>
      <c r="I106" s="24">
        <f t="shared" si="94"/>
        <v>0.54815762129326184</v>
      </c>
      <c r="J106" s="25" t="str">
        <f t="shared" si="95"/>
        <v>Yes</v>
      </c>
      <c r="K106" s="44">
        <v>3.9E-2</v>
      </c>
      <c r="L106" s="21">
        <f t="shared" si="96"/>
        <v>3.1421205285207858E-2</v>
      </c>
      <c r="M106" s="22" t="str">
        <f t="shared" si="97"/>
        <v>No</v>
      </c>
      <c r="N106" s="45">
        <v>2.69E-2</v>
      </c>
      <c r="O106" s="24">
        <f t="shared" si="98"/>
        <v>7.6616348618627164E-2</v>
      </c>
      <c r="P106" s="25" t="str">
        <f t="shared" si="99"/>
        <v>No</v>
      </c>
      <c r="Q106" s="42">
        <v>8.0000000000000002E-3</v>
      </c>
      <c r="R106" s="21">
        <f t="shared" si="100"/>
        <v>3.1152647975077885E-2</v>
      </c>
      <c r="S106" s="22" t="str">
        <f t="shared" si="101"/>
        <v>No</v>
      </c>
      <c r="T106" s="45">
        <v>1.9932000000000001</v>
      </c>
      <c r="U106" s="24">
        <f t="shared" si="102"/>
        <v>1</v>
      </c>
      <c r="V106" s="25" t="str">
        <f t="shared" si="103"/>
        <v>Yes</v>
      </c>
      <c r="W106" s="42">
        <v>1.9157</v>
      </c>
      <c r="X106" s="21">
        <f t="shared" si="104"/>
        <v>0.61882466903454947</v>
      </c>
      <c r="Y106" s="22" t="str">
        <f t="shared" si="105"/>
        <v>No</v>
      </c>
      <c r="Z106" s="45">
        <v>3.7900000000000003E-2</v>
      </c>
      <c r="AA106" s="24">
        <f t="shared" si="106"/>
        <v>3.1596498541058775E-2</v>
      </c>
      <c r="AB106" s="25" t="str">
        <f t="shared" si="107"/>
        <v>No</v>
      </c>
      <c r="AC106" s="42">
        <v>2.9999999999999997E-4</v>
      </c>
      <c r="AD106" s="21">
        <f t="shared" si="108"/>
        <v>7.6628352490421448E-4</v>
      </c>
      <c r="AE106" s="22" t="str">
        <f t="shared" si="109"/>
        <v>No</v>
      </c>
      <c r="AF106" s="45">
        <v>1E-3</v>
      </c>
      <c r="AG106" s="24">
        <f t="shared" si="110"/>
        <v>7.763975155279503E-3</v>
      </c>
      <c r="AH106" s="25" t="str">
        <f t="shared" si="111"/>
        <v>No</v>
      </c>
      <c r="AI106" s="28">
        <f t="shared" si="112"/>
        <v>11.781499999999999</v>
      </c>
      <c r="AJ106" s="29">
        <f t="shared" si="113"/>
        <v>0.6312413911845729</v>
      </c>
      <c r="AK106" s="28" t="str">
        <f t="shared" si="114"/>
        <v>No</v>
      </c>
      <c r="AL106" s="42">
        <v>2.25</v>
      </c>
      <c r="AM106" s="30">
        <f t="shared" si="115"/>
        <v>0.86482746692034951</v>
      </c>
      <c r="AN106" s="31" t="str">
        <f t="shared" si="116"/>
        <v>Yes</v>
      </c>
      <c r="AO106" s="45">
        <v>1.25</v>
      </c>
      <c r="AP106" s="24">
        <f t="shared" si="117"/>
        <v>0.5</v>
      </c>
      <c r="AQ106" s="25" t="str">
        <f t="shared" si="118"/>
        <v>Yes</v>
      </c>
      <c r="AR106" s="42">
        <v>2.4190999999999998</v>
      </c>
      <c r="AS106" s="30">
        <f t="shared" si="119"/>
        <v>0.96794974391805366</v>
      </c>
      <c r="AT106" s="31" t="str">
        <f t="shared" si="120"/>
        <v>Yes</v>
      </c>
      <c r="AU106" s="45">
        <v>0.42820000000000003</v>
      </c>
      <c r="AV106" s="24">
        <f t="shared" si="121"/>
        <v>0.26506777893639211</v>
      </c>
      <c r="AW106" s="25" t="str">
        <f t="shared" si="122"/>
        <v>No</v>
      </c>
      <c r="AX106" s="42">
        <v>4.2799999999999998E-2</v>
      </c>
      <c r="AY106" s="30">
        <f t="shared" si="123"/>
        <v>7.1812080536912751E-2</v>
      </c>
      <c r="AZ106" s="31" t="str">
        <f t="shared" si="124"/>
        <v>No</v>
      </c>
      <c r="BA106" s="45">
        <v>0.19850000000000001</v>
      </c>
      <c r="BB106" s="24">
        <f t="shared" si="125"/>
        <v>0.30259146341463417</v>
      </c>
      <c r="BC106" s="25" t="str">
        <f t="shared" si="126"/>
        <v>No</v>
      </c>
      <c r="BD106" s="42">
        <v>0.19850000000000001</v>
      </c>
      <c r="BE106" s="30">
        <f t="shared" si="127"/>
        <v>0.30259146341463417</v>
      </c>
      <c r="BF106" s="31" t="str">
        <f t="shared" si="128"/>
        <v>No</v>
      </c>
      <c r="BG106" s="45">
        <v>1.4176</v>
      </c>
      <c r="BH106" s="24">
        <f t="shared" si="129"/>
        <v>0.41254697889563452</v>
      </c>
      <c r="BI106" s="25" t="str">
        <f t="shared" si="130"/>
        <v>No</v>
      </c>
      <c r="BJ106" s="42">
        <v>0.36270000000000002</v>
      </c>
      <c r="BK106" s="30">
        <f t="shared" si="131"/>
        <v>0.14508000000000001</v>
      </c>
      <c r="BL106" s="31" t="str">
        <f t="shared" si="132"/>
        <v>No</v>
      </c>
      <c r="BM106" s="45">
        <v>9.1800000000000007E-2</v>
      </c>
      <c r="BN106" s="24">
        <f t="shared" si="133"/>
        <v>7.6809589672660217E-2</v>
      </c>
      <c r="BO106" s="25" t="str">
        <f t="shared" si="134"/>
        <v>No</v>
      </c>
      <c r="BP106" s="32">
        <f t="shared" si="135"/>
        <v>21.648</v>
      </c>
      <c r="BQ106" s="33">
        <f t="shared" si="136"/>
        <v>0.31471865845034847</v>
      </c>
      <c r="BR106" s="32" t="str">
        <f t="shared" si="137"/>
        <v>No</v>
      </c>
      <c r="BS106" s="42">
        <v>1.6999999999999999E-3</v>
      </c>
      <c r="BT106" s="30">
        <f t="shared" si="138"/>
        <v>2.6988410858866485E-3</v>
      </c>
      <c r="BU106" s="31" t="str">
        <f t="shared" si="139"/>
        <v>No</v>
      </c>
      <c r="BV106" s="45">
        <v>2.3653</v>
      </c>
      <c r="BW106" s="24">
        <f t="shared" si="140"/>
        <v>0.81966950104283642</v>
      </c>
      <c r="BX106" s="25" t="str">
        <f t="shared" si="141"/>
        <v>No</v>
      </c>
      <c r="BY106" s="42">
        <v>2.5</v>
      </c>
      <c r="BZ106" s="30">
        <f t="shared" si="142"/>
        <v>1</v>
      </c>
      <c r="CA106" s="31" t="str">
        <f t="shared" si="143"/>
        <v>Yes</v>
      </c>
      <c r="CB106" s="45">
        <v>1.35E-2</v>
      </c>
      <c r="CC106" s="24">
        <f t="shared" si="144"/>
        <v>2.6722090261282663E-2</v>
      </c>
      <c r="CD106" s="25" t="str">
        <f t="shared" si="145"/>
        <v>No</v>
      </c>
      <c r="CE106" s="42">
        <v>2.2100000000000002E-2</v>
      </c>
      <c r="CF106" s="30">
        <f t="shared" si="146"/>
        <v>8.4917752616962185E-3</v>
      </c>
      <c r="CG106" s="31" t="str">
        <f t="shared" si="147"/>
        <v>No</v>
      </c>
      <c r="CH106" s="45">
        <v>2.35E-2</v>
      </c>
      <c r="CI106" s="24">
        <f t="shared" si="148"/>
        <v>2.7850655903128154E-2</v>
      </c>
      <c r="CJ106" s="25" t="str">
        <f t="shared" si="149"/>
        <v>No</v>
      </c>
      <c r="CK106" s="42">
        <v>6.7500000000000004E-2</v>
      </c>
      <c r="CL106" s="30">
        <f t="shared" si="150"/>
        <v>4.758547761720127E-2</v>
      </c>
      <c r="CM106" s="31" t="str">
        <f t="shared" si="151"/>
        <v>No</v>
      </c>
      <c r="CN106" s="45">
        <v>0</v>
      </c>
      <c r="CO106" s="24">
        <f t="shared" si="152"/>
        <v>0</v>
      </c>
      <c r="CP106" s="25" t="str">
        <f t="shared" si="153"/>
        <v>No</v>
      </c>
      <c r="CQ106" s="42">
        <v>0.11899999999999999</v>
      </c>
      <c r="CR106" s="30">
        <f t="shared" si="154"/>
        <v>0.12510513036164844</v>
      </c>
      <c r="CS106" s="31" t="str">
        <f t="shared" si="155"/>
        <v>No</v>
      </c>
      <c r="CT106" s="45">
        <v>0</v>
      </c>
      <c r="CU106" s="24">
        <f t="shared" si="156"/>
        <v>0</v>
      </c>
      <c r="CV106" s="25" t="str">
        <f t="shared" si="157"/>
        <v>No</v>
      </c>
      <c r="CW106" s="34">
        <f t="shared" si="158"/>
        <v>12.781499999999998</v>
      </c>
      <c r="CX106" s="35">
        <f t="shared" si="159"/>
        <v>0.46908209997701261</v>
      </c>
      <c r="CY106" s="34" t="str">
        <f t="shared" si="160"/>
        <v>No</v>
      </c>
      <c r="CZ106" s="42">
        <v>1.875</v>
      </c>
      <c r="DA106" s="30">
        <f t="shared" si="161"/>
        <v>0.75</v>
      </c>
      <c r="DB106" s="31" t="str">
        <f t="shared" si="162"/>
        <v>Yes</v>
      </c>
      <c r="DC106" s="45">
        <v>2.5</v>
      </c>
      <c r="DD106" s="24">
        <f t="shared" si="163"/>
        <v>1</v>
      </c>
      <c r="DE106" s="25" t="str">
        <f t="shared" si="164"/>
        <v>Yes</v>
      </c>
      <c r="DF106" s="42">
        <v>2.5</v>
      </c>
      <c r="DG106" s="30">
        <f t="shared" si="165"/>
        <v>1</v>
      </c>
      <c r="DH106" s="31" t="str">
        <f t="shared" si="166"/>
        <v>Yes</v>
      </c>
      <c r="DI106" s="45">
        <v>0</v>
      </c>
      <c r="DJ106" s="24">
        <f t="shared" si="167"/>
        <v>0</v>
      </c>
      <c r="DK106" s="25" t="str">
        <f t="shared" si="168"/>
        <v>No</v>
      </c>
      <c r="DL106" s="42">
        <v>0</v>
      </c>
      <c r="DM106" s="30">
        <f t="shared" si="169"/>
        <v>0</v>
      </c>
      <c r="DN106" s="31" t="str">
        <f t="shared" si="170"/>
        <v>No</v>
      </c>
      <c r="DO106" s="45">
        <v>2.5</v>
      </c>
      <c r="DP106" s="24">
        <f t="shared" si="171"/>
        <v>1</v>
      </c>
      <c r="DQ106" s="25" t="str">
        <f t="shared" si="172"/>
        <v>Yes</v>
      </c>
      <c r="DR106" s="42">
        <v>0.86709999999999998</v>
      </c>
      <c r="DS106" s="30">
        <f t="shared" si="173"/>
        <v>0.53300958937791987</v>
      </c>
      <c r="DT106" s="31" t="str">
        <f t="shared" si="174"/>
        <v>No</v>
      </c>
      <c r="DU106" s="45">
        <v>0.98970000000000002</v>
      </c>
      <c r="DV106" s="24">
        <f t="shared" si="175"/>
        <v>0.7204629831841014</v>
      </c>
      <c r="DW106" s="25" t="str">
        <f t="shared" si="176"/>
        <v>No</v>
      </c>
      <c r="DX106" s="42">
        <v>2.9000000000000001E-2</v>
      </c>
      <c r="DY106" s="30">
        <f t="shared" si="177"/>
        <v>7.1095856827653847E-2</v>
      </c>
      <c r="DZ106" s="31" t="str">
        <f t="shared" si="178"/>
        <v>No</v>
      </c>
      <c r="EA106" s="45">
        <v>1.5237000000000001</v>
      </c>
      <c r="EB106" s="24">
        <f t="shared" si="179"/>
        <v>0.76923465266558977</v>
      </c>
      <c r="EC106" s="25" t="str">
        <f t="shared" si="180"/>
        <v>No</v>
      </c>
      <c r="ED106" s="37">
        <f t="shared" si="181"/>
        <v>31.96125</v>
      </c>
      <c r="EE106" s="38">
        <f t="shared" si="182"/>
        <v>0.70696370276996667</v>
      </c>
      <c r="EF106" s="37" t="str">
        <f t="shared" si="183"/>
        <v>No</v>
      </c>
    </row>
    <row r="107" spans="1:136" s="7" customFormat="1" ht="12" x14ac:dyDescent="0.2">
      <c r="A107" s="18">
        <v>105</v>
      </c>
      <c r="B107" s="19" t="s">
        <v>51</v>
      </c>
      <c r="C107" s="19" t="s">
        <v>155</v>
      </c>
      <c r="D107" s="18">
        <v>3</v>
      </c>
      <c r="E107" s="22">
        <v>1.2999999999999999E-3</v>
      </c>
      <c r="F107" s="21">
        <f t="shared" si="92"/>
        <v>5.8035714285714279E-3</v>
      </c>
      <c r="G107" s="22" t="str">
        <f t="shared" si="93"/>
        <v>No</v>
      </c>
      <c r="H107" s="39">
        <v>1.6999999999999999E-3</v>
      </c>
      <c r="I107" s="24">
        <f t="shared" si="94"/>
        <v>1.3588042522580128E-3</v>
      </c>
      <c r="J107" s="25" t="str">
        <f t="shared" si="95"/>
        <v>No</v>
      </c>
      <c r="K107" s="40">
        <v>0.105</v>
      </c>
      <c r="L107" s="21">
        <f t="shared" si="96"/>
        <v>8.4595552690944237E-2</v>
      </c>
      <c r="M107" s="22" t="str">
        <f t="shared" si="97"/>
        <v>No</v>
      </c>
      <c r="N107" s="41">
        <v>0.1081</v>
      </c>
      <c r="O107" s="24">
        <f t="shared" si="98"/>
        <v>0.30788949017373968</v>
      </c>
      <c r="P107" s="25" t="str">
        <f t="shared" si="99"/>
        <v>No</v>
      </c>
      <c r="Q107" s="22">
        <v>8.2000000000000007E-3</v>
      </c>
      <c r="R107" s="21">
        <f t="shared" si="100"/>
        <v>3.1931464174454832E-2</v>
      </c>
      <c r="S107" s="22" t="str">
        <f t="shared" si="101"/>
        <v>No</v>
      </c>
      <c r="T107" s="41">
        <v>0.54049999999999998</v>
      </c>
      <c r="U107" s="24">
        <f t="shared" si="102"/>
        <v>0.27117198474814369</v>
      </c>
      <c r="V107" s="25" t="str">
        <f t="shared" si="103"/>
        <v>Yes</v>
      </c>
      <c r="W107" s="22">
        <v>1.4195</v>
      </c>
      <c r="X107" s="21">
        <f t="shared" si="104"/>
        <v>0.21827575072650948</v>
      </c>
      <c r="Y107" s="22" t="str">
        <f t="shared" si="105"/>
        <v>No</v>
      </c>
      <c r="Z107" s="41">
        <v>5.0500000000000003E-2</v>
      </c>
      <c r="AA107" s="24">
        <f t="shared" si="106"/>
        <v>4.2100875364735307E-2</v>
      </c>
      <c r="AB107" s="25" t="str">
        <f t="shared" si="107"/>
        <v>No</v>
      </c>
      <c r="AC107" s="22">
        <v>3.0000000000000001E-3</v>
      </c>
      <c r="AD107" s="21">
        <f t="shared" si="108"/>
        <v>7.6628352490421452E-3</v>
      </c>
      <c r="AE107" s="22" t="str">
        <f t="shared" si="109"/>
        <v>No</v>
      </c>
      <c r="AF107" s="41">
        <v>2E-3</v>
      </c>
      <c r="AG107" s="24">
        <f t="shared" si="110"/>
        <v>1.5527950310559006E-2</v>
      </c>
      <c r="AH107" s="25" t="str">
        <f t="shared" si="111"/>
        <v>No</v>
      </c>
      <c r="AI107" s="28">
        <f t="shared" si="112"/>
        <v>5.5994999999999999</v>
      </c>
      <c r="AJ107" s="29">
        <f t="shared" si="113"/>
        <v>9.9044421487603299E-2</v>
      </c>
      <c r="AK107" s="28" t="str">
        <f t="shared" si="114"/>
        <v>No</v>
      </c>
      <c r="AL107" s="22">
        <v>2.3125</v>
      </c>
      <c r="AM107" s="30">
        <f t="shared" si="115"/>
        <v>0.91887918360287135</v>
      </c>
      <c r="AN107" s="31" t="str">
        <f t="shared" si="116"/>
        <v>Yes</v>
      </c>
      <c r="AO107" s="41">
        <v>1.875</v>
      </c>
      <c r="AP107" s="24">
        <f t="shared" si="117"/>
        <v>0.75</v>
      </c>
      <c r="AQ107" s="25" t="str">
        <f t="shared" si="118"/>
        <v>Yes</v>
      </c>
      <c r="AR107" s="22">
        <v>2.4196</v>
      </c>
      <c r="AS107" s="30">
        <f t="shared" si="119"/>
        <v>0.96814980793854033</v>
      </c>
      <c r="AT107" s="31" t="str">
        <f t="shared" si="120"/>
        <v>Yes</v>
      </c>
      <c r="AU107" s="41">
        <v>0.67969999999999997</v>
      </c>
      <c r="AV107" s="24">
        <f t="shared" si="121"/>
        <v>0.5273201251303441</v>
      </c>
      <c r="AW107" s="25" t="str">
        <f t="shared" si="122"/>
        <v>No</v>
      </c>
      <c r="AX107" s="22">
        <v>2.3800000000000002E-2</v>
      </c>
      <c r="AY107" s="30">
        <f t="shared" si="123"/>
        <v>3.9932885906040272E-2</v>
      </c>
      <c r="AZ107" s="31" t="str">
        <f t="shared" si="124"/>
        <v>No</v>
      </c>
      <c r="BA107" s="41">
        <v>0</v>
      </c>
      <c r="BB107" s="24">
        <f t="shared" si="125"/>
        <v>0</v>
      </c>
      <c r="BC107" s="25" t="str">
        <f t="shared" si="126"/>
        <v>No</v>
      </c>
      <c r="BD107" s="22">
        <v>0</v>
      </c>
      <c r="BE107" s="30">
        <f t="shared" si="127"/>
        <v>0</v>
      </c>
      <c r="BF107" s="31" t="str">
        <f t="shared" si="128"/>
        <v>No</v>
      </c>
      <c r="BG107" s="41">
        <v>1.4052</v>
      </c>
      <c r="BH107" s="24">
        <f t="shared" si="129"/>
        <v>0.40537727666955764</v>
      </c>
      <c r="BI107" s="25" t="str">
        <f t="shared" si="130"/>
        <v>No</v>
      </c>
      <c r="BJ107" s="22">
        <v>0.24310000000000001</v>
      </c>
      <c r="BK107" s="30">
        <f t="shared" si="131"/>
        <v>9.7240000000000007E-2</v>
      </c>
      <c r="BL107" s="31" t="str">
        <f t="shared" si="132"/>
        <v>No</v>
      </c>
      <c r="BM107" s="41">
        <v>0.1376</v>
      </c>
      <c r="BN107" s="24">
        <f t="shared" si="133"/>
        <v>0.11904103273397879</v>
      </c>
      <c r="BO107" s="25" t="str">
        <f t="shared" si="134"/>
        <v>No</v>
      </c>
      <c r="BP107" s="32">
        <f t="shared" si="135"/>
        <v>22.741249999999997</v>
      </c>
      <c r="BQ107" s="33">
        <f t="shared" si="136"/>
        <v>0.40307101727447192</v>
      </c>
      <c r="BR107" s="32" t="str">
        <f t="shared" si="137"/>
        <v>No</v>
      </c>
      <c r="BS107" s="22">
        <v>2.8E-3</v>
      </c>
      <c r="BT107" s="30">
        <f t="shared" si="138"/>
        <v>4.4451500238133039E-3</v>
      </c>
      <c r="BU107" s="31" t="str">
        <f t="shared" si="139"/>
        <v>No</v>
      </c>
      <c r="BV107" s="41">
        <v>2.4268000000000001</v>
      </c>
      <c r="BW107" s="24">
        <f t="shared" si="140"/>
        <v>0.91833787903096431</v>
      </c>
      <c r="BX107" s="25" t="str">
        <f t="shared" si="141"/>
        <v>No</v>
      </c>
      <c r="BY107" s="22">
        <v>2.5</v>
      </c>
      <c r="BZ107" s="30">
        <f t="shared" si="142"/>
        <v>1</v>
      </c>
      <c r="CA107" s="31" t="str">
        <f t="shared" si="143"/>
        <v>Yes</v>
      </c>
      <c r="CB107" s="41">
        <v>3.3099999999999997E-2</v>
      </c>
      <c r="CC107" s="24">
        <f t="shared" si="144"/>
        <v>6.5518606492478218E-2</v>
      </c>
      <c r="CD107" s="25" t="str">
        <f t="shared" si="145"/>
        <v>No</v>
      </c>
      <c r="CE107" s="22">
        <v>4.3400000000000001E-2</v>
      </c>
      <c r="CF107" s="30">
        <f t="shared" si="146"/>
        <v>1.9867549668874173E-2</v>
      </c>
      <c r="CG107" s="31" t="str">
        <f t="shared" si="147"/>
        <v>No</v>
      </c>
      <c r="CH107" s="41">
        <v>0.1055</v>
      </c>
      <c r="CI107" s="24">
        <f t="shared" si="148"/>
        <v>0.19334006054490413</v>
      </c>
      <c r="CJ107" s="25" t="str">
        <f t="shared" si="149"/>
        <v>No</v>
      </c>
      <c r="CK107" s="22">
        <v>0</v>
      </c>
      <c r="CL107" s="30">
        <f t="shared" si="150"/>
        <v>0</v>
      </c>
      <c r="CM107" s="31" t="str">
        <f t="shared" si="151"/>
        <v>No</v>
      </c>
      <c r="CN107" s="41">
        <v>0</v>
      </c>
      <c r="CO107" s="24">
        <f t="shared" si="152"/>
        <v>0</v>
      </c>
      <c r="CP107" s="25" t="str">
        <f t="shared" si="153"/>
        <v>No</v>
      </c>
      <c r="CQ107" s="22">
        <v>0.15529999999999999</v>
      </c>
      <c r="CR107" s="30">
        <f t="shared" si="154"/>
        <v>0.20142977291841882</v>
      </c>
      <c r="CS107" s="31" t="str">
        <f t="shared" si="155"/>
        <v>No</v>
      </c>
      <c r="CT107" s="41">
        <v>0</v>
      </c>
      <c r="CU107" s="24">
        <f t="shared" si="156"/>
        <v>0</v>
      </c>
      <c r="CV107" s="25" t="str">
        <f t="shared" si="157"/>
        <v>No</v>
      </c>
      <c r="CW107" s="34">
        <f t="shared" si="158"/>
        <v>13.167249999999999</v>
      </c>
      <c r="CX107" s="35">
        <f t="shared" si="159"/>
        <v>0.49636624051774442</v>
      </c>
      <c r="CY107" s="34" t="str">
        <f t="shared" si="160"/>
        <v>No</v>
      </c>
      <c r="CZ107" s="22">
        <v>1.25</v>
      </c>
      <c r="DA107" s="30">
        <f t="shared" si="161"/>
        <v>0.5</v>
      </c>
      <c r="DB107" s="31" t="str">
        <f t="shared" si="162"/>
        <v>Yes</v>
      </c>
      <c r="DC107" s="41">
        <v>2.5</v>
      </c>
      <c r="DD107" s="24">
        <f t="shared" si="163"/>
        <v>1</v>
      </c>
      <c r="DE107" s="25" t="str">
        <f t="shared" si="164"/>
        <v>Yes</v>
      </c>
      <c r="DF107" s="22">
        <v>2.5</v>
      </c>
      <c r="DG107" s="30">
        <f t="shared" si="165"/>
        <v>1</v>
      </c>
      <c r="DH107" s="31" t="str">
        <f t="shared" si="166"/>
        <v>Yes</v>
      </c>
      <c r="DI107" s="41">
        <v>2.5</v>
      </c>
      <c r="DJ107" s="24">
        <f t="shared" si="167"/>
        <v>1</v>
      </c>
      <c r="DK107" s="25" t="str">
        <f t="shared" si="168"/>
        <v>Yes</v>
      </c>
      <c r="DL107" s="22">
        <v>0</v>
      </c>
      <c r="DM107" s="30">
        <f t="shared" si="169"/>
        <v>0</v>
      </c>
      <c r="DN107" s="31" t="str">
        <f t="shared" si="170"/>
        <v>No</v>
      </c>
      <c r="DO107" s="41">
        <v>2.5</v>
      </c>
      <c r="DP107" s="24">
        <f t="shared" si="171"/>
        <v>1</v>
      </c>
      <c r="DQ107" s="25" t="str">
        <f t="shared" si="172"/>
        <v>Yes</v>
      </c>
      <c r="DR107" s="22">
        <v>0.87490000000000001</v>
      </c>
      <c r="DS107" s="30">
        <f t="shared" si="173"/>
        <v>0.53780427833784117</v>
      </c>
      <c r="DT107" s="31" t="str">
        <f t="shared" si="174"/>
        <v>No</v>
      </c>
      <c r="DU107" s="41">
        <v>0.97599999999999998</v>
      </c>
      <c r="DV107" s="24">
        <f t="shared" si="175"/>
        <v>0.71048991774040915</v>
      </c>
      <c r="DW107" s="25" t="str">
        <f t="shared" si="176"/>
        <v>No</v>
      </c>
      <c r="DX107" s="22">
        <v>9.4999999999999998E-3</v>
      </c>
      <c r="DY107" s="30">
        <f t="shared" si="177"/>
        <v>2.329002206423143E-2</v>
      </c>
      <c r="DZ107" s="31" t="str">
        <f t="shared" si="178"/>
        <v>No</v>
      </c>
      <c r="EA107" s="41">
        <v>1</v>
      </c>
      <c r="EB107" s="24">
        <f t="shared" si="179"/>
        <v>0.50484652665589669</v>
      </c>
      <c r="EC107" s="25" t="str">
        <f t="shared" si="180"/>
        <v>No</v>
      </c>
      <c r="ED107" s="37">
        <f t="shared" si="181"/>
        <v>35.275999999999996</v>
      </c>
      <c r="EE107" s="38">
        <f t="shared" si="182"/>
        <v>0.81410194253207901</v>
      </c>
      <c r="EF107" s="37" t="str">
        <f t="shared" si="183"/>
        <v>No</v>
      </c>
    </row>
    <row r="108" spans="1:136" s="7" customFormat="1" ht="12" x14ac:dyDescent="0.2">
      <c r="A108" s="18">
        <v>106</v>
      </c>
      <c r="B108" s="19" t="s">
        <v>55</v>
      </c>
      <c r="C108" s="19" t="s">
        <v>156</v>
      </c>
      <c r="D108" s="18">
        <v>3</v>
      </c>
      <c r="E108" s="42">
        <v>2.0000000000000001E-4</v>
      </c>
      <c r="F108" s="21">
        <f t="shared" si="92"/>
        <v>8.9285714285714283E-4</v>
      </c>
      <c r="G108" s="22" t="str">
        <f t="shared" si="93"/>
        <v>No</v>
      </c>
      <c r="H108" s="43">
        <v>7.0900000000000005E-2</v>
      </c>
      <c r="I108" s="24">
        <f t="shared" si="94"/>
        <v>5.6670130285348889E-2</v>
      </c>
      <c r="J108" s="25" t="str">
        <f t="shared" si="95"/>
        <v>Yes</v>
      </c>
      <c r="K108" s="44">
        <v>1.1999999999999999E-3</v>
      </c>
      <c r="L108" s="21">
        <f t="shared" si="96"/>
        <v>9.6680631646793407E-4</v>
      </c>
      <c r="M108" s="22" t="str">
        <f t="shared" si="97"/>
        <v>No</v>
      </c>
      <c r="N108" s="45">
        <v>2.2599999999999999E-2</v>
      </c>
      <c r="O108" s="24">
        <f t="shared" si="98"/>
        <v>6.4369125605240662E-2</v>
      </c>
      <c r="P108" s="25" t="str">
        <f t="shared" si="99"/>
        <v>No</v>
      </c>
      <c r="Q108" s="42">
        <v>0</v>
      </c>
      <c r="R108" s="21">
        <f t="shared" si="100"/>
        <v>0</v>
      </c>
      <c r="S108" s="22" t="str">
        <f t="shared" si="101"/>
        <v>No</v>
      </c>
      <c r="T108" s="45">
        <v>1.9932000000000001</v>
      </c>
      <c r="U108" s="24">
        <f t="shared" si="102"/>
        <v>1</v>
      </c>
      <c r="V108" s="25" t="str">
        <f t="shared" si="103"/>
        <v>Yes</v>
      </c>
      <c r="W108" s="42">
        <v>1.9185000000000001</v>
      </c>
      <c r="X108" s="21">
        <f t="shared" si="104"/>
        <v>0.62108492089118505</v>
      </c>
      <c r="Y108" s="22" t="str">
        <f t="shared" si="105"/>
        <v>No</v>
      </c>
      <c r="Z108" s="45">
        <v>2.53E-2</v>
      </c>
      <c r="AA108" s="24">
        <f t="shared" si="106"/>
        <v>2.1092121717382242E-2</v>
      </c>
      <c r="AB108" s="25" t="str">
        <f t="shared" si="107"/>
        <v>No</v>
      </c>
      <c r="AC108" s="42">
        <v>0</v>
      </c>
      <c r="AD108" s="21">
        <f t="shared" si="108"/>
        <v>0</v>
      </c>
      <c r="AE108" s="22" t="str">
        <f t="shared" si="109"/>
        <v>No</v>
      </c>
      <c r="AF108" s="45">
        <v>0</v>
      </c>
      <c r="AG108" s="24">
        <f t="shared" si="110"/>
        <v>0</v>
      </c>
      <c r="AH108" s="25" t="str">
        <f t="shared" si="111"/>
        <v>No</v>
      </c>
      <c r="AI108" s="28">
        <f t="shared" si="112"/>
        <v>10.079750000000001</v>
      </c>
      <c r="AJ108" s="29">
        <f t="shared" si="113"/>
        <v>0.48474087465564741</v>
      </c>
      <c r="AK108" s="28" t="str">
        <f t="shared" si="114"/>
        <v>No</v>
      </c>
      <c r="AL108" s="42">
        <v>2.25</v>
      </c>
      <c r="AM108" s="30">
        <f t="shared" si="115"/>
        <v>0.86482746692034951</v>
      </c>
      <c r="AN108" s="31" t="str">
        <f t="shared" si="116"/>
        <v>Yes</v>
      </c>
      <c r="AO108" s="45">
        <v>1.875</v>
      </c>
      <c r="AP108" s="24">
        <f t="shared" si="117"/>
        <v>0.75</v>
      </c>
      <c r="AQ108" s="25" t="str">
        <f t="shared" si="118"/>
        <v>Yes</v>
      </c>
      <c r="AR108" s="42">
        <v>1.819</v>
      </c>
      <c r="AS108" s="30">
        <f t="shared" si="119"/>
        <v>0.72783290653008959</v>
      </c>
      <c r="AT108" s="31" t="str">
        <f t="shared" si="120"/>
        <v>No</v>
      </c>
      <c r="AU108" s="45">
        <v>0.25159999999999999</v>
      </c>
      <c r="AV108" s="24">
        <f t="shared" si="121"/>
        <v>8.0917622523461935E-2</v>
      </c>
      <c r="AW108" s="25" t="str">
        <f t="shared" si="122"/>
        <v>No</v>
      </c>
      <c r="AX108" s="42">
        <v>3.9600000000000003E-2</v>
      </c>
      <c r="AY108" s="30">
        <f t="shared" si="123"/>
        <v>6.6442953020134241E-2</v>
      </c>
      <c r="AZ108" s="31" t="str">
        <f t="shared" si="124"/>
        <v>No</v>
      </c>
      <c r="BA108" s="45">
        <v>6.9000000000000006E-2</v>
      </c>
      <c r="BB108" s="24">
        <f t="shared" si="125"/>
        <v>0.1051829268292683</v>
      </c>
      <c r="BC108" s="25" t="str">
        <f t="shared" si="126"/>
        <v>No</v>
      </c>
      <c r="BD108" s="42">
        <v>6.9000000000000006E-2</v>
      </c>
      <c r="BE108" s="30">
        <f t="shared" si="127"/>
        <v>0.1051829268292683</v>
      </c>
      <c r="BF108" s="31" t="str">
        <f t="shared" si="128"/>
        <v>No</v>
      </c>
      <c r="BG108" s="45">
        <v>1.3333999999999999</v>
      </c>
      <c r="BH108" s="24">
        <f t="shared" si="129"/>
        <v>0.36386238797340265</v>
      </c>
      <c r="BI108" s="25" t="str">
        <f t="shared" si="130"/>
        <v>No</v>
      </c>
      <c r="BJ108" s="42">
        <v>0.34570000000000001</v>
      </c>
      <c r="BK108" s="30">
        <f t="shared" si="131"/>
        <v>0.13828000000000001</v>
      </c>
      <c r="BL108" s="31" t="str">
        <f t="shared" si="132"/>
        <v>No</v>
      </c>
      <c r="BM108" s="45">
        <v>9.8299999999999998E-2</v>
      </c>
      <c r="BN108" s="24">
        <f t="shared" si="133"/>
        <v>8.2803135085292745E-2</v>
      </c>
      <c r="BO108" s="25" t="str">
        <f t="shared" si="134"/>
        <v>No</v>
      </c>
      <c r="BP108" s="32">
        <f t="shared" si="135"/>
        <v>20.376499999999997</v>
      </c>
      <c r="BQ108" s="33">
        <f t="shared" si="136"/>
        <v>0.21196080412162813</v>
      </c>
      <c r="BR108" s="32" t="str">
        <f t="shared" si="137"/>
        <v>No</v>
      </c>
      <c r="BS108" s="42">
        <v>0</v>
      </c>
      <c r="BT108" s="30">
        <f t="shared" si="138"/>
        <v>0</v>
      </c>
      <c r="BU108" s="31" t="str">
        <f t="shared" si="139"/>
        <v>No</v>
      </c>
      <c r="BV108" s="45">
        <v>2.3549000000000002</v>
      </c>
      <c r="BW108" s="24">
        <f t="shared" si="140"/>
        <v>0.80298411679769</v>
      </c>
      <c r="BX108" s="25" t="str">
        <f t="shared" si="141"/>
        <v>No</v>
      </c>
      <c r="BY108" s="42">
        <v>2.5</v>
      </c>
      <c r="BZ108" s="30">
        <f t="shared" si="142"/>
        <v>1</v>
      </c>
      <c r="CA108" s="31" t="str">
        <f t="shared" si="143"/>
        <v>Yes</v>
      </c>
      <c r="CB108" s="45">
        <v>1.9E-3</v>
      </c>
      <c r="CC108" s="24">
        <f t="shared" si="144"/>
        <v>3.760886777513856E-3</v>
      </c>
      <c r="CD108" s="25" t="str">
        <f t="shared" si="145"/>
        <v>No</v>
      </c>
      <c r="CE108" s="42">
        <v>1.6199999999999999E-2</v>
      </c>
      <c r="CF108" s="30">
        <f t="shared" si="146"/>
        <v>5.3407391582995078E-3</v>
      </c>
      <c r="CG108" s="31" t="str">
        <f t="shared" si="147"/>
        <v>No</v>
      </c>
      <c r="CH108" s="45">
        <v>9.7000000000000003E-3</v>
      </c>
      <c r="CI108" s="24">
        <f t="shared" si="148"/>
        <v>0</v>
      </c>
      <c r="CJ108" s="25" t="str">
        <f t="shared" si="149"/>
        <v>No</v>
      </c>
      <c r="CK108" s="42">
        <v>0.20200000000000001</v>
      </c>
      <c r="CL108" s="30">
        <f t="shared" si="150"/>
        <v>0.14240394783221713</v>
      </c>
      <c r="CM108" s="31" t="str">
        <f t="shared" si="151"/>
        <v>No</v>
      </c>
      <c r="CN108" s="45">
        <v>0</v>
      </c>
      <c r="CO108" s="24">
        <f t="shared" si="152"/>
        <v>0</v>
      </c>
      <c r="CP108" s="25" t="str">
        <f t="shared" si="153"/>
        <v>No</v>
      </c>
      <c r="CQ108" s="42">
        <v>0.11899999999999999</v>
      </c>
      <c r="CR108" s="30">
        <f t="shared" si="154"/>
        <v>0.12510513036164844</v>
      </c>
      <c r="CS108" s="31" t="str">
        <f t="shared" si="155"/>
        <v>No</v>
      </c>
      <c r="CT108" s="45">
        <v>0</v>
      </c>
      <c r="CU108" s="24">
        <f t="shared" si="156"/>
        <v>0</v>
      </c>
      <c r="CV108" s="25" t="str">
        <f t="shared" si="157"/>
        <v>No</v>
      </c>
      <c r="CW108" s="34">
        <f t="shared" si="158"/>
        <v>13.009250000000002</v>
      </c>
      <c r="CX108" s="35">
        <f t="shared" si="159"/>
        <v>0.48519088288861789</v>
      </c>
      <c r="CY108" s="34" t="str">
        <f t="shared" si="160"/>
        <v>No</v>
      </c>
      <c r="CZ108" s="42">
        <v>1.25</v>
      </c>
      <c r="DA108" s="30">
        <f t="shared" si="161"/>
        <v>0.5</v>
      </c>
      <c r="DB108" s="31" t="str">
        <f t="shared" si="162"/>
        <v>Yes</v>
      </c>
      <c r="DC108" s="45">
        <v>2.5</v>
      </c>
      <c r="DD108" s="24">
        <f t="shared" si="163"/>
        <v>1</v>
      </c>
      <c r="DE108" s="25" t="str">
        <f t="shared" si="164"/>
        <v>Yes</v>
      </c>
      <c r="DF108" s="42">
        <v>2.5</v>
      </c>
      <c r="DG108" s="30">
        <f t="shared" si="165"/>
        <v>1</v>
      </c>
      <c r="DH108" s="31" t="str">
        <f t="shared" si="166"/>
        <v>Yes</v>
      </c>
      <c r="DI108" s="45">
        <v>2.5</v>
      </c>
      <c r="DJ108" s="24">
        <f t="shared" si="167"/>
        <v>1</v>
      </c>
      <c r="DK108" s="25" t="str">
        <f t="shared" si="168"/>
        <v>Yes</v>
      </c>
      <c r="DL108" s="42">
        <v>1.2999999999999999E-3</v>
      </c>
      <c r="DM108" s="30">
        <f t="shared" si="169"/>
        <v>1.4606741573033709E-2</v>
      </c>
      <c r="DN108" s="31" t="str">
        <f t="shared" si="170"/>
        <v>No</v>
      </c>
      <c r="DO108" s="45">
        <v>2.5</v>
      </c>
      <c r="DP108" s="24">
        <f t="shared" si="171"/>
        <v>1</v>
      </c>
      <c r="DQ108" s="25" t="str">
        <f t="shared" si="172"/>
        <v>Yes</v>
      </c>
      <c r="DR108" s="42">
        <v>0.88600000000000001</v>
      </c>
      <c r="DS108" s="30">
        <f t="shared" si="173"/>
        <v>0.54462748955003693</v>
      </c>
      <c r="DT108" s="31" t="str">
        <f t="shared" si="174"/>
        <v>No</v>
      </c>
      <c r="DU108" s="45">
        <v>0.98360000000000003</v>
      </c>
      <c r="DV108" s="24">
        <f t="shared" si="175"/>
        <v>0.71602242119822379</v>
      </c>
      <c r="DW108" s="25" t="str">
        <f t="shared" si="176"/>
        <v>No</v>
      </c>
      <c r="DX108" s="42">
        <v>3.1800000000000002E-2</v>
      </c>
      <c r="DY108" s="30">
        <f t="shared" si="177"/>
        <v>7.7960284383427322E-2</v>
      </c>
      <c r="DZ108" s="31" t="str">
        <f t="shared" si="178"/>
        <v>No</v>
      </c>
      <c r="EA108" s="45">
        <v>1.01</v>
      </c>
      <c r="EB108" s="24">
        <f t="shared" si="179"/>
        <v>0.50989499192245558</v>
      </c>
      <c r="EC108" s="25" t="str">
        <f t="shared" si="180"/>
        <v>No</v>
      </c>
      <c r="ED108" s="37">
        <f t="shared" si="181"/>
        <v>35.406750000000002</v>
      </c>
      <c r="EE108" s="38">
        <f t="shared" si="182"/>
        <v>0.81832800025857333</v>
      </c>
      <c r="EF108" s="37" t="str">
        <f t="shared" si="183"/>
        <v>No</v>
      </c>
    </row>
    <row r="109" spans="1:136" s="7" customFormat="1" ht="12" x14ac:dyDescent="0.2">
      <c r="A109" s="18">
        <v>107</v>
      </c>
      <c r="B109" s="19" t="s">
        <v>55</v>
      </c>
      <c r="C109" s="19" t="s">
        <v>157</v>
      </c>
      <c r="D109" s="18">
        <v>3</v>
      </c>
      <c r="E109" s="42">
        <v>0</v>
      </c>
      <c r="F109" s="21">
        <f t="shared" si="92"/>
        <v>0</v>
      </c>
      <c r="G109" s="22" t="str">
        <f t="shared" si="93"/>
        <v>No</v>
      </c>
      <c r="H109" s="43">
        <v>0</v>
      </c>
      <c r="I109" s="24">
        <f t="shared" si="94"/>
        <v>0</v>
      </c>
      <c r="J109" s="25" t="str">
        <f t="shared" si="95"/>
        <v>No</v>
      </c>
      <c r="K109" s="44">
        <v>0</v>
      </c>
      <c r="L109" s="21">
        <f t="shared" si="96"/>
        <v>0</v>
      </c>
      <c r="M109" s="22" t="str">
        <f t="shared" si="97"/>
        <v>No</v>
      </c>
      <c r="N109" s="45">
        <v>0</v>
      </c>
      <c r="O109" s="24">
        <f t="shared" si="98"/>
        <v>0</v>
      </c>
      <c r="P109" s="25" t="str">
        <f t="shared" si="99"/>
        <v>No</v>
      </c>
      <c r="Q109" s="42">
        <v>0</v>
      </c>
      <c r="R109" s="21">
        <f t="shared" si="100"/>
        <v>0</v>
      </c>
      <c r="S109" s="22" t="str">
        <f t="shared" si="101"/>
        <v>No</v>
      </c>
      <c r="T109" s="45">
        <v>1.8581000000000001</v>
      </c>
      <c r="U109" s="24">
        <f t="shared" si="102"/>
        <v>0.93221954645795702</v>
      </c>
      <c r="V109" s="25" t="str">
        <f t="shared" si="103"/>
        <v>Yes</v>
      </c>
      <c r="W109" s="42">
        <v>2.3210999999999999</v>
      </c>
      <c r="X109" s="21">
        <f t="shared" si="104"/>
        <v>0.94607684856312546</v>
      </c>
      <c r="Y109" s="22" t="str">
        <f t="shared" si="105"/>
        <v>No</v>
      </c>
      <c r="Z109" s="45">
        <v>5.0500000000000003E-2</v>
      </c>
      <c r="AA109" s="24">
        <f t="shared" si="106"/>
        <v>4.2100875364735307E-2</v>
      </c>
      <c r="AB109" s="25" t="str">
        <f t="shared" si="107"/>
        <v>No</v>
      </c>
      <c r="AC109" s="42">
        <v>0</v>
      </c>
      <c r="AD109" s="21">
        <f t="shared" si="108"/>
        <v>0</v>
      </c>
      <c r="AE109" s="22" t="str">
        <f t="shared" si="109"/>
        <v>No</v>
      </c>
      <c r="AF109" s="45">
        <v>1E-3</v>
      </c>
      <c r="AG109" s="24">
        <f t="shared" si="110"/>
        <v>7.763975155279503E-3</v>
      </c>
      <c r="AH109" s="25" t="str">
        <f t="shared" si="111"/>
        <v>No</v>
      </c>
      <c r="AI109" s="28">
        <f t="shared" si="112"/>
        <v>10.576750000000001</v>
      </c>
      <c r="AJ109" s="29">
        <f t="shared" si="113"/>
        <v>0.52752668732782371</v>
      </c>
      <c r="AK109" s="28" t="str">
        <f t="shared" si="114"/>
        <v>No</v>
      </c>
      <c r="AL109" s="42">
        <v>2.25</v>
      </c>
      <c r="AM109" s="30">
        <f t="shared" si="115"/>
        <v>0.86482746692034951</v>
      </c>
      <c r="AN109" s="31" t="str">
        <f t="shared" si="116"/>
        <v>Yes</v>
      </c>
      <c r="AO109" s="45">
        <v>1.25</v>
      </c>
      <c r="AP109" s="24">
        <f t="shared" si="117"/>
        <v>0.5</v>
      </c>
      <c r="AQ109" s="25" t="str">
        <f t="shared" si="118"/>
        <v>Yes</v>
      </c>
      <c r="AR109" s="42">
        <v>2.2564000000000002</v>
      </c>
      <c r="AS109" s="30">
        <f t="shared" si="119"/>
        <v>0.90284891165172865</v>
      </c>
      <c r="AT109" s="31" t="str">
        <f t="shared" si="120"/>
        <v>No</v>
      </c>
      <c r="AU109" s="45">
        <v>0.58620000000000005</v>
      </c>
      <c r="AV109" s="24">
        <f t="shared" si="121"/>
        <v>0.42982273201251309</v>
      </c>
      <c r="AW109" s="25" t="str">
        <f t="shared" si="122"/>
        <v>No</v>
      </c>
      <c r="AX109" s="42">
        <v>3.8199999999999998E-2</v>
      </c>
      <c r="AY109" s="30">
        <f t="shared" si="123"/>
        <v>6.4093959731543623E-2</v>
      </c>
      <c r="AZ109" s="31" t="str">
        <f t="shared" si="124"/>
        <v>No</v>
      </c>
      <c r="BA109" s="45">
        <v>0.23799999999999999</v>
      </c>
      <c r="BB109" s="24">
        <f t="shared" si="125"/>
        <v>0.36280487804878048</v>
      </c>
      <c r="BC109" s="25" t="str">
        <f t="shared" si="126"/>
        <v>No</v>
      </c>
      <c r="BD109" s="42">
        <v>0.23799999999999999</v>
      </c>
      <c r="BE109" s="30">
        <f t="shared" si="127"/>
        <v>0.36280487804878048</v>
      </c>
      <c r="BF109" s="31" t="str">
        <f t="shared" si="128"/>
        <v>No</v>
      </c>
      <c r="BG109" s="45">
        <v>1.4975000000000001</v>
      </c>
      <c r="BH109" s="24">
        <f t="shared" si="129"/>
        <v>0.45874530211043651</v>
      </c>
      <c r="BI109" s="25" t="str">
        <f t="shared" si="130"/>
        <v>No</v>
      </c>
      <c r="BJ109" s="42">
        <v>0.3695</v>
      </c>
      <c r="BK109" s="30">
        <f t="shared" si="131"/>
        <v>0.14779999999999999</v>
      </c>
      <c r="BL109" s="31" t="str">
        <f t="shared" si="132"/>
        <v>No</v>
      </c>
      <c r="BM109" s="45">
        <v>8.6999999999999994E-2</v>
      </c>
      <c r="BN109" s="24">
        <f t="shared" si="133"/>
        <v>7.2383586906408476E-2</v>
      </c>
      <c r="BO109" s="25" t="str">
        <f t="shared" si="134"/>
        <v>No</v>
      </c>
      <c r="BP109" s="32">
        <f t="shared" si="135"/>
        <v>22.027000000000001</v>
      </c>
      <c r="BQ109" s="33">
        <f t="shared" si="136"/>
        <v>0.3453480149510052</v>
      </c>
      <c r="BR109" s="32" t="str">
        <f t="shared" si="137"/>
        <v>No</v>
      </c>
      <c r="BS109" s="42">
        <v>2.2000000000000001E-3</v>
      </c>
      <c r="BT109" s="30">
        <f t="shared" si="138"/>
        <v>3.49261787585331E-3</v>
      </c>
      <c r="BU109" s="31" t="str">
        <f t="shared" si="139"/>
        <v>No</v>
      </c>
      <c r="BV109" s="45">
        <v>2.3891</v>
      </c>
      <c r="BW109" s="24">
        <f t="shared" si="140"/>
        <v>0.85785336114230704</v>
      </c>
      <c r="BX109" s="25" t="str">
        <f t="shared" si="141"/>
        <v>No</v>
      </c>
      <c r="BY109" s="42">
        <v>2.5</v>
      </c>
      <c r="BZ109" s="30">
        <f t="shared" si="142"/>
        <v>1</v>
      </c>
      <c r="CA109" s="31" t="str">
        <f t="shared" si="143"/>
        <v>Yes</v>
      </c>
      <c r="CB109" s="45">
        <v>1.2500000000000001E-2</v>
      </c>
      <c r="CC109" s="24">
        <f t="shared" si="144"/>
        <v>2.4742676167854319E-2</v>
      </c>
      <c r="CD109" s="25" t="str">
        <f t="shared" si="145"/>
        <v>No</v>
      </c>
      <c r="CE109" s="42">
        <v>2.0500000000000001E-2</v>
      </c>
      <c r="CF109" s="30">
        <f t="shared" si="146"/>
        <v>7.6372569963682971E-3</v>
      </c>
      <c r="CG109" s="31" t="str">
        <f t="shared" si="147"/>
        <v>No</v>
      </c>
      <c r="CH109" s="45">
        <v>2.12E-2</v>
      </c>
      <c r="CI109" s="24">
        <f t="shared" si="148"/>
        <v>2.3208879919273461E-2</v>
      </c>
      <c r="CJ109" s="25" t="str">
        <f t="shared" si="149"/>
        <v>No</v>
      </c>
      <c r="CK109" s="42">
        <v>0</v>
      </c>
      <c r="CL109" s="30">
        <f t="shared" si="150"/>
        <v>0</v>
      </c>
      <c r="CM109" s="31" t="str">
        <f t="shared" si="151"/>
        <v>No</v>
      </c>
      <c r="CN109" s="45">
        <v>0</v>
      </c>
      <c r="CO109" s="24">
        <f t="shared" si="152"/>
        <v>0</v>
      </c>
      <c r="CP109" s="25" t="str">
        <f t="shared" si="153"/>
        <v>No</v>
      </c>
      <c r="CQ109" s="42">
        <v>0.17860000000000001</v>
      </c>
      <c r="CR109" s="30">
        <f t="shared" si="154"/>
        <v>0.25042052144659377</v>
      </c>
      <c r="CS109" s="31" t="str">
        <f t="shared" si="155"/>
        <v>No</v>
      </c>
      <c r="CT109" s="45">
        <v>0</v>
      </c>
      <c r="CU109" s="24">
        <f t="shared" si="156"/>
        <v>0</v>
      </c>
      <c r="CV109" s="25" t="str">
        <f t="shared" si="157"/>
        <v>No</v>
      </c>
      <c r="CW109" s="34">
        <f t="shared" si="158"/>
        <v>12.81025</v>
      </c>
      <c r="CX109" s="35">
        <f t="shared" si="159"/>
        <v>0.47111559068484432</v>
      </c>
      <c r="CY109" s="34" t="str">
        <f t="shared" si="160"/>
        <v>No</v>
      </c>
      <c r="CZ109" s="42">
        <v>2.5</v>
      </c>
      <c r="DA109" s="30">
        <f t="shared" si="161"/>
        <v>1</v>
      </c>
      <c r="DB109" s="31" t="str">
        <f t="shared" si="162"/>
        <v>Yes</v>
      </c>
      <c r="DC109" s="45">
        <v>2.5</v>
      </c>
      <c r="DD109" s="24">
        <f t="shared" si="163"/>
        <v>1</v>
      </c>
      <c r="DE109" s="25" t="str">
        <f t="shared" si="164"/>
        <v>Yes</v>
      </c>
      <c r="DF109" s="42">
        <v>2.5</v>
      </c>
      <c r="DG109" s="30">
        <f t="shared" si="165"/>
        <v>1</v>
      </c>
      <c r="DH109" s="31" t="str">
        <f t="shared" si="166"/>
        <v>Yes</v>
      </c>
      <c r="DI109" s="45">
        <v>0</v>
      </c>
      <c r="DJ109" s="24">
        <f t="shared" si="167"/>
        <v>0</v>
      </c>
      <c r="DK109" s="25" t="str">
        <f t="shared" si="168"/>
        <v>No</v>
      </c>
      <c r="DL109" s="42">
        <v>0</v>
      </c>
      <c r="DM109" s="30">
        <f t="shared" si="169"/>
        <v>0</v>
      </c>
      <c r="DN109" s="31" t="str">
        <f t="shared" si="170"/>
        <v>No</v>
      </c>
      <c r="DO109" s="45">
        <v>2.5</v>
      </c>
      <c r="DP109" s="24">
        <f t="shared" si="171"/>
        <v>1</v>
      </c>
      <c r="DQ109" s="25" t="str">
        <f t="shared" si="172"/>
        <v>Yes</v>
      </c>
      <c r="DR109" s="42">
        <v>0.83909999999999996</v>
      </c>
      <c r="DS109" s="30">
        <f t="shared" si="173"/>
        <v>0.51579788541922789</v>
      </c>
      <c r="DT109" s="31" t="str">
        <f t="shared" si="174"/>
        <v>No</v>
      </c>
      <c r="DU109" s="45">
        <v>0.97219999999999995</v>
      </c>
      <c r="DV109" s="24">
        <f t="shared" si="175"/>
        <v>0.70772366601150183</v>
      </c>
      <c r="DW109" s="25" t="str">
        <f t="shared" si="176"/>
        <v>No</v>
      </c>
      <c r="DX109" s="42">
        <v>0</v>
      </c>
      <c r="DY109" s="30">
        <f t="shared" si="177"/>
        <v>0</v>
      </c>
      <c r="DZ109" s="31" t="str">
        <f t="shared" si="178"/>
        <v>No</v>
      </c>
      <c r="EA109" s="45">
        <v>1.5</v>
      </c>
      <c r="EB109" s="24">
        <f t="shared" si="179"/>
        <v>0.75726978998384498</v>
      </c>
      <c r="EC109" s="25" t="str">
        <f t="shared" si="180"/>
        <v>No</v>
      </c>
      <c r="ED109" s="37">
        <f t="shared" si="181"/>
        <v>33.27825</v>
      </c>
      <c r="EE109" s="38">
        <f t="shared" si="182"/>
        <v>0.74953133585442311</v>
      </c>
      <c r="EF109" s="37" t="str">
        <f t="shared" si="183"/>
        <v>No</v>
      </c>
    </row>
    <row r="110" spans="1:136" s="7" customFormat="1" ht="12" x14ac:dyDescent="0.2">
      <c r="A110" s="18">
        <v>108</v>
      </c>
      <c r="B110" s="19" t="s">
        <v>61</v>
      </c>
      <c r="C110" s="19" t="s">
        <v>158</v>
      </c>
      <c r="D110" s="18">
        <v>3</v>
      </c>
      <c r="E110" s="22">
        <v>4.0000000000000002E-4</v>
      </c>
      <c r="F110" s="21">
        <f t="shared" si="92"/>
        <v>1.7857142857142857E-3</v>
      </c>
      <c r="G110" s="22" t="str">
        <f t="shared" si="93"/>
        <v>No</v>
      </c>
      <c r="H110" s="39">
        <v>0</v>
      </c>
      <c r="I110" s="24">
        <f t="shared" si="94"/>
        <v>0</v>
      </c>
      <c r="J110" s="25" t="str">
        <f t="shared" si="95"/>
        <v>No</v>
      </c>
      <c r="K110" s="40">
        <v>0</v>
      </c>
      <c r="L110" s="21">
        <f t="shared" si="96"/>
        <v>0</v>
      </c>
      <c r="M110" s="22" t="str">
        <f t="shared" si="97"/>
        <v>No</v>
      </c>
      <c r="N110" s="41">
        <v>2.2599999999999999E-2</v>
      </c>
      <c r="O110" s="24">
        <f t="shared" si="98"/>
        <v>6.4369125605240662E-2</v>
      </c>
      <c r="P110" s="25" t="str">
        <f t="shared" si="99"/>
        <v>No</v>
      </c>
      <c r="Q110" s="22">
        <v>2.3999999999999998E-3</v>
      </c>
      <c r="R110" s="21">
        <f t="shared" si="100"/>
        <v>9.3457943925233655E-3</v>
      </c>
      <c r="S110" s="22" t="str">
        <f t="shared" si="101"/>
        <v>No</v>
      </c>
      <c r="T110" s="41">
        <v>1.6554</v>
      </c>
      <c r="U110" s="24">
        <f t="shared" si="102"/>
        <v>0.83052378085490663</v>
      </c>
      <c r="V110" s="25" t="str">
        <f t="shared" si="103"/>
        <v>Yes</v>
      </c>
      <c r="W110" s="22">
        <v>2.34</v>
      </c>
      <c r="X110" s="21">
        <f t="shared" si="104"/>
        <v>0.96133354859541464</v>
      </c>
      <c r="Y110" s="22" t="str">
        <f t="shared" si="105"/>
        <v>No</v>
      </c>
      <c r="Z110" s="41">
        <v>2.53E-2</v>
      </c>
      <c r="AA110" s="24">
        <f t="shared" si="106"/>
        <v>2.1092121717382242E-2</v>
      </c>
      <c r="AB110" s="25" t="str">
        <f t="shared" si="107"/>
        <v>No</v>
      </c>
      <c r="AC110" s="22">
        <v>1.6000000000000001E-3</v>
      </c>
      <c r="AD110" s="21">
        <f t="shared" si="108"/>
        <v>4.0868454661558114E-3</v>
      </c>
      <c r="AE110" s="22" t="str">
        <f t="shared" si="109"/>
        <v>No</v>
      </c>
      <c r="AF110" s="41">
        <v>2E-3</v>
      </c>
      <c r="AG110" s="24">
        <f t="shared" si="110"/>
        <v>1.5527950310559006E-2</v>
      </c>
      <c r="AH110" s="25" t="str">
        <f t="shared" si="111"/>
        <v>No</v>
      </c>
      <c r="AI110" s="28">
        <f t="shared" si="112"/>
        <v>10.12425</v>
      </c>
      <c r="AJ110" s="29">
        <f t="shared" si="113"/>
        <v>0.4885717975206611</v>
      </c>
      <c r="AK110" s="28" t="str">
        <f t="shared" si="114"/>
        <v>No</v>
      </c>
      <c r="AL110" s="22">
        <v>2.3437999999999999</v>
      </c>
      <c r="AM110" s="30">
        <f t="shared" si="115"/>
        <v>0.94594828331747816</v>
      </c>
      <c r="AN110" s="31" t="str">
        <f t="shared" si="116"/>
        <v>Yes</v>
      </c>
      <c r="AO110" s="41">
        <v>1.25</v>
      </c>
      <c r="AP110" s="24">
        <f t="shared" si="117"/>
        <v>0.5</v>
      </c>
      <c r="AQ110" s="25" t="str">
        <f t="shared" si="118"/>
        <v>Yes</v>
      </c>
      <c r="AR110" s="22">
        <v>2.2564000000000002</v>
      </c>
      <c r="AS110" s="30">
        <f t="shared" si="119"/>
        <v>0.90284891165172865</v>
      </c>
      <c r="AT110" s="31" t="str">
        <f t="shared" si="120"/>
        <v>No</v>
      </c>
      <c r="AU110" s="41">
        <v>0.71089999999999998</v>
      </c>
      <c r="AV110" s="24">
        <f t="shared" si="121"/>
        <v>0.55985401459854001</v>
      </c>
      <c r="AW110" s="25" t="str">
        <f t="shared" si="122"/>
        <v>No</v>
      </c>
      <c r="AX110" s="22">
        <v>3.2599999999999997E-2</v>
      </c>
      <c r="AY110" s="30">
        <f t="shared" si="123"/>
        <v>5.4697986577181203E-2</v>
      </c>
      <c r="AZ110" s="31" t="str">
        <f t="shared" si="124"/>
        <v>No</v>
      </c>
      <c r="BA110" s="41">
        <v>0.1245</v>
      </c>
      <c r="BB110" s="24">
        <f t="shared" si="125"/>
        <v>0.18978658536585366</v>
      </c>
      <c r="BC110" s="25" t="str">
        <f t="shared" si="126"/>
        <v>No</v>
      </c>
      <c r="BD110" s="22">
        <v>0.1245</v>
      </c>
      <c r="BE110" s="30">
        <f t="shared" si="127"/>
        <v>0.18978658536585366</v>
      </c>
      <c r="BF110" s="31" t="str">
        <f t="shared" si="128"/>
        <v>No</v>
      </c>
      <c r="BG110" s="41">
        <v>1.4061999999999999</v>
      </c>
      <c r="BH110" s="24">
        <f t="shared" si="129"/>
        <v>0.40595547846198315</v>
      </c>
      <c r="BI110" s="25" t="str">
        <f t="shared" si="130"/>
        <v>No</v>
      </c>
      <c r="BJ110" s="22">
        <v>0.3276</v>
      </c>
      <c r="BK110" s="30">
        <f t="shared" si="131"/>
        <v>0.13103999999999999</v>
      </c>
      <c r="BL110" s="31" t="str">
        <f t="shared" si="132"/>
        <v>No</v>
      </c>
      <c r="BM110" s="41">
        <v>0.1245</v>
      </c>
      <c r="BN110" s="24">
        <f t="shared" si="133"/>
        <v>0.10696173351775011</v>
      </c>
      <c r="BO110" s="25" t="str">
        <f t="shared" si="134"/>
        <v>No</v>
      </c>
      <c r="BP110" s="32">
        <f t="shared" si="135"/>
        <v>21.752500000000001</v>
      </c>
      <c r="BQ110" s="33">
        <f t="shared" si="136"/>
        <v>0.32316395595514702</v>
      </c>
      <c r="BR110" s="32" t="str">
        <f t="shared" si="137"/>
        <v>No</v>
      </c>
      <c r="BS110" s="22">
        <v>0</v>
      </c>
      <c r="BT110" s="30">
        <f t="shared" si="138"/>
        <v>0</v>
      </c>
      <c r="BU110" s="31" t="str">
        <f t="shared" si="139"/>
        <v>No</v>
      </c>
      <c r="BV110" s="41">
        <v>2.4456000000000002</v>
      </c>
      <c r="BW110" s="24">
        <f t="shared" si="140"/>
        <v>0.94849991978180681</v>
      </c>
      <c r="BX110" s="25" t="str">
        <f t="shared" si="141"/>
        <v>No</v>
      </c>
      <c r="BY110" s="22">
        <v>2.5</v>
      </c>
      <c r="BZ110" s="30">
        <f t="shared" si="142"/>
        <v>1</v>
      </c>
      <c r="CA110" s="31" t="str">
        <f t="shared" si="143"/>
        <v>Yes</v>
      </c>
      <c r="CB110" s="41">
        <v>1.7600000000000001E-2</v>
      </c>
      <c r="CC110" s="24">
        <f t="shared" si="144"/>
        <v>3.4837688044338878E-2</v>
      </c>
      <c r="CD110" s="25" t="str">
        <f t="shared" si="145"/>
        <v>No</v>
      </c>
      <c r="CE110" s="22">
        <v>2.2200000000000001E-2</v>
      </c>
      <c r="CF110" s="30">
        <f t="shared" si="146"/>
        <v>8.5451826532792138E-3</v>
      </c>
      <c r="CG110" s="31" t="str">
        <f t="shared" si="147"/>
        <v>No</v>
      </c>
      <c r="CH110" s="41">
        <v>2.0500000000000001E-2</v>
      </c>
      <c r="CI110" s="24">
        <f t="shared" si="148"/>
        <v>2.1796165489404645E-2</v>
      </c>
      <c r="CJ110" s="25" t="str">
        <f t="shared" si="149"/>
        <v>No</v>
      </c>
      <c r="CK110" s="22">
        <v>0.37380000000000002</v>
      </c>
      <c r="CL110" s="30">
        <f t="shared" si="150"/>
        <v>0.263517800493479</v>
      </c>
      <c r="CM110" s="31" t="str">
        <f t="shared" si="151"/>
        <v>No</v>
      </c>
      <c r="CN110" s="41">
        <v>0</v>
      </c>
      <c r="CO110" s="24">
        <f t="shared" si="152"/>
        <v>0</v>
      </c>
      <c r="CP110" s="25" t="str">
        <f t="shared" si="153"/>
        <v>No</v>
      </c>
      <c r="CQ110" s="22">
        <v>0.11899999999999999</v>
      </c>
      <c r="CR110" s="30">
        <f t="shared" si="154"/>
        <v>0.12510513036164844</v>
      </c>
      <c r="CS110" s="31" t="str">
        <f t="shared" si="155"/>
        <v>No</v>
      </c>
      <c r="CT110" s="41">
        <v>0</v>
      </c>
      <c r="CU110" s="24">
        <f t="shared" si="156"/>
        <v>0</v>
      </c>
      <c r="CV110" s="25" t="str">
        <f t="shared" si="157"/>
        <v>No</v>
      </c>
      <c r="CW110" s="34">
        <f t="shared" si="158"/>
        <v>13.74675</v>
      </c>
      <c r="CX110" s="35">
        <f t="shared" si="159"/>
        <v>0.53735434017647166</v>
      </c>
      <c r="CY110" s="34" t="str">
        <f t="shared" si="160"/>
        <v>No</v>
      </c>
      <c r="CZ110" s="22">
        <v>0</v>
      </c>
      <c r="DA110" s="30">
        <f t="shared" si="161"/>
        <v>0</v>
      </c>
      <c r="DB110" s="31" t="str">
        <f t="shared" si="162"/>
        <v>No</v>
      </c>
      <c r="DC110" s="41">
        <v>2.5</v>
      </c>
      <c r="DD110" s="24">
        <f t="shared" si="163"/>
        <v>1</v>
      </c>
      <c r="DE110" s="25" t="str">
        <f t="shared" si="164"/>
        <v>Yes</v>
      </c>
      <c r="DF110" s="22">
        <v>2.5</v>
      </c>
      <c r="DG110" s="30">
        <f t="shared" si="165"/>
        <v>1</v>
      </c>
      <c r="DH110" s="31" t="str">
        <f t="shared" si="166"/>
        <v>Yes</v>
      </c>
      <c r="DI110" s="41">
        <v>2.5</v>
      </c>
      <c r="DJ110" s="24">
        <f t="shared" si="167"/>
        <v>1</v>
      </c>
      <c r="DK110" s="25" t="str">
        <f t="shared" si="168"/>
        <v>Yes</v>
      </c>
      <c r="DL110" s="22">
        <v>2E-3</v>
      </c>
      <c r="DM110" s="30">
        <f t="shared" si="169"/>
        <v>2.2471910112359553E-2</v>
      </c>
      <c r="DN110" s="31" t="str">
        <f t="shared" si="170"/>
        <v>No</v>
      </c>
      <c r="DO110" s="41">
        <v>2.5</v>
      </c>
      <c r="DP110" s="24">
        <f t="shared" si="171"/>
        <v>1</v>
      </c>
      <c r="DQ110" s="25" t="str">
        <f t="shared" si="172"/>
        <v>Yes</v>
      </c>
      <c r="DR110" s="22">
        <v>0.84289999999999998</v>
      </c>
      <c r="DS110" s="30">
        <f t="shared" si="173"/>
        <v>0.51813375952790752</v>
      </c>
      <c r="DT110" s="31" t="str">
        <f t="shared" si="174"/>
        <v>No</v>
      </c>
      <c r="DU110" s="41">
        <v>0.69440000000000002</v>
      </c>
      <c r="DV110" s="24">
        <f t="shared" si="175"/>
        <v>0.50549610540875012</v>
      </c>
      <c r="DW110" s="25" t="str">
        <f t="shared" si="176"/>
        <v>No</v>
      </c>
      <c r="DX110" s="22">
        <v>2.4400000000000002E-2</v>
      </c>
      <c r="DY110" s="30">
        <f t="shared" si="177"/>
        <v>5.9818582986025992E-2</v>
      </c>
      <c r="DZ110" s="31" t="str">
        <f t="shared" si="178"/>
        <v>No</v>
      </c>
      <c r="EA110" s="41">
        <v>1.5</v>
      </c>
      <c r="EB110" s="24">
        <f t="shared" si="179"/>
        <v>0.75726978998384498</v>
      </c>
      <c r="EC110" s="25" t="str">
        <f t="shared" si="180"/>
        <v>No</v>
      </c>
      <c r="ED110" s="37">
        <f t="shared" si="181"/>
        <v>32.65925</v>
      </c>
      <c r="EE110" s="38">
        <f t="shared" si="182"/>
        <v>0.72952422508807646</v>
      </c>
      <c r="EF110" s="37" t="str">
        <f t="shared" si="183"/>
        <v>No</v>
      </c>
    </row>
    <row r="111" spans="1:136" s="7" customFormat="1" ht="12" x14ac:dyDescent="0.2">
      <c r="A111" s="18">
        <v>109</v>
      </c>
      <c r="B111" s="19" t="s">
        <v>53</v>
      </c>
      <c r="C111" s="19" t="s">
        <v>103</v>
      </c>
      <c r="D111" s="18">
        <v>3</v>
      </c>
      <c r="E111" s="42">
        <v>4.0000000000000002E-4</v>
      </c>
      <c r="F111" s="21">
        <f t="shared" si="92"/>
        <v>1.7857142857142857E-3</v>
      </c>
      <c r="G111" s="22" t="str">
        <f t="shared" si="93"/>
        <v>No</v>
      </c>
      <c r="H111" s="43">
        <v>2E-3</v>
      </c>
      <c r="I111" s="24">
        <f t="shared" si="94"/>
        <v>1.5985932379506034E-3</v>
      </c>
      <c r="J111" s="25" t="str">
        <f t="shared" si="95"/>
        <v>No</v>
      </c>
      <c r="K111" s="44">
        <v>6.9199999999999998E-2</v>
      </c>
      <c r="L111" s="21">
        <f t="shared" si="96"/>
        <v>5.5752497582984201E-2</v>
      </c>
      <c r="M111" s="22" t="str">
        <f t="shared" si="97"/>
        <v>No</v>
      </c>
      <c r="N111" s="45">
        <v>3.7199999999999997E-2</v>
      </c>
      <c r="O111" s="24">
        <f t="shared" si="98"/>
        <v>0.10595272002278551</v>
      </c>
      <c r="P111" s="25" t="str">
        <f t="shared" si="99"/>
        <v>No</v>
      </c>
      <c r="Q111" s="42">
        <v>1.6400000000000001E-2</v>
      </c>
      <c r="R111" s="21">
        <f t="shared" si="100"/>
        <v>6.3862928348909664E-2</v>
      </c>
      <c r="S111" s="22" t="str">
        <f t="shared" si="101"/>
        <v>No</v>
      </c>
      <c r="T111" s="45">
        <v>1.7567999999999999</v>
      </c>
      <c r="U111" s="24">
        <f t="shared" si="102"/>
        <v>0.88139674894641773</v>
      </c>
      <c r="V111" s="25" t="str">
        <f t="shared" si="103"/>
        <v>Yes</v>
      </c>
      <c r="W111" s="42">
        <v>2.254</v>
      </c>
      <c r="X111" s="21">
        <f t="shared" si="104"/>
        <v>0.89191152728446876</v>
      </c>
      <c r="Y111" s="22" t="str">
        <f t="shared" si="105"/>
        <v>No</v>
      </c>
      <c r="Z111" s="45">
        <v>1.26E-2</v>
      </c>
      <c r="AA111" s="24">
        <f t="shared" si="106"/>
        <v>1.0504376823676533E-2</v>
      </c>
      <c r="AB111" s="25" t="str">
        <f t="shared" si="107"/>
        <v>No</v>
      </c>
      <c r="AC111" s="42">
        <v>8.0000000000000004E-4</v>
      </c>
      <c r="AD111" s="21">
        <f t="shared" si="108"/>
        <v>2.0434227330779057E-3</v>
      </c>
      <c r="AE111" s="22" t="str">
        <f t="shared" si="109"/>
        <v>No</v>
      </c>
      <c r="AF111" s="45">
        <v>2E-3</v>
      </c>
      <c r="AG111" s="24">
        <f t="shared" si="110"/>
        <v>1.5527950310559006E-2</v>
      </c>
      <c r="AH111" s="25" t="str">
        <f t="shared" si="111"/>
        <v>No</v>
      </c>
      <c r="AI111" s="28">
        <f t="shared" si="112"/>
        <v>10.378500000000001</v>
      </c>
      <c r="AJ111" s="29">
        <f t="shared" si="113"/>
        <v>0.5104597107438017</v>
      </c>
      <c r="AK111" s="28" t="str">
        <f t="shared" si="114"/>
        <v>No</v>
      </c>
      <c r="AL111" s="42">
        <v>2.3437999999999999</v>
      </c>
      <c r="AM111" s="30">
        <f t="shared" si="115"/>
        <v>0.94594828331747816</v>
      </c>
      <c r="AN111" s="31" t="str">
        <f t="shared" si="116"/>
        <v>Yes</v>
      </c>
      <c r="AO111" s="45">
        <v>1.25</v>
      </c>
      <c r="AP111" s="24">
        <f t="shared" si="117"/>
        <v>0.5</v>
      </c>
      <c r="AQ111" s="25" t="str">
        <f t="shared" si="118"/>
        <v>Yes</v>
      </c>
      <c r="AR111" s="42">
        <v>1.1225000000000001</v>
      </c>
      <c r="AS111" s="30">
        <f t="shared" si="119"/>
        <v>0.44914372599231756</v>
      </c>
      <c r="AT111" s="31" t="str">
        <f t="shared" si="120"/>
        <v>No</v>
      </c>
      <c r="AU111" s="45">
        <v>0.27060000000000001</v>
      </c>
      <c r="AV111" s="24">
        <f t="shared" si="121"/>
        <v>0.10072992700729928</v>
      </c>
      <c r="AW111" s="25" t="str">
        <f t="shared" si="122"/>
        <v>No</v>
      </c>
      <c r="AX111" s="42">
        <v>3.6900000000000002E-2</v>
      </c>
      <c r="AY111" s="30">
        <f t="shared" si="123"/>
        <v>6.1912751677852353E-2</v>
      </c>
      <c r="AZ111" s="31" t="str">
        <f t="shared" si="124"/>
        <v>No</v>
      </c>
      <c r="BA111" s="45">
        <v>0.13830000000000001</v>
      </c>
      <c r="BB111" s="24">
        <f t="shared" si="125"/>
        <v>0.21082317073170731</v>
      </c>
      <c r="BC111" s="25" t="str">
        <f t="shared" si="126"/>
        <v>No</v>
      </c>
      <c r="BD111" s="42">
        <v>0.13830000000000001</v>
      </c>
      <c r="BE111" s="30">
        <f t="shared" si="127"/>
        <v>0.21082317073170731</v>
      </c>
      <c r="BF111" s="31" t="str">
        <f t="shared" si="128"/>
        <v>No</v>
      </c>
      <c r="BG111" s="45">
        <v>1.4514</v>
      </c>
      <c r="BH111" s="24">
        <f t="shared" si="129"/>
        <v>0.43209019947961835</v>
      </c>
      <c r="BI111" s="25" t="str">
        <f t="shared" si="130"/>
        <v>No</v>
      </c>
      <c r="BJ111" s="42">
        <v>0.4556</v>
      </c>
      <c r="BK111" s="30">
        <f t="shared" si="131"/>
        <v>0.18224000000000001</v>
      </c>
      <c r="BL111" s="31" t="str">
        <f t="shared" si="132"/>
        <v>No</v>
      </c>
      <c r="BM111" s="45">
        <v>0.124</v>
      </c>
      <c r="BN111" s="24">
        <f t="shared" si="133"/>
        <v>0.10650069156293222</v>
      </c>
      <c r="BO111" s="25" t="str">
        <f t="shared" si="134"/>
        <v>No</v>
      </c>
      <c r="BP111" s="32">
        <f t="shared" si="135"/>
        <v>18.328500000000002</v>
      </c>
      <c r="BQ111" s="33">
        <f t="shared" si="136"/>
        <v>4.6449136276391682E-2</v>
      </c>
      <c r="BR111" s="32" t="str">
        <f t="shared" si="137"/>
        <v>No</v>
      </c>
      <c r="BS111" s="42">
        <v>0.1794</v>
      </c>
      <c r="BT111" s="30">
        <f t="shared" si="138"/>
        <v>0.28480711224003807</v>
      </c>
      <c r="BU111" s="31" t="str">
        <f t="shared" si="139"/>
        <v>Yes</v>
      </c>
      <c r="BV111" s="45">
        <v>2.4037000000000002</v>
      </c>
      <c r="BW111" s="24">
        <f t="shared" si="140"/>
        <v>0.88127707364030183</v>
      </c>
      <c r="BX111" s="25" t="str">
        <f t="shared" si="141"/>
        <v>No</v>
      </c>
      <c r="BY111" s="42">
        <v>2.5</v>
      </c>
      <c r="BZ111" s="30">
        <f t="shared" si="142"/>
        <v>1</v>
      </c>
      <c r="CA111" s="31" t="str">
        <f t="shared" si="143"/>
        <v>Yes</v>
      </c>
      <c r="CB111" s="45">
        <v>1.7600000000000001E-2</v>
      </c>
      <c r="CC111" s="24">
        <f t="shared" si="144"/>
        <v>3.4837688044338878E-2</v>
      </c>
      <c r="CD111" s="25" t="str">
        <f t="shared" si="145"/>
        <v>No</v>
      </c>
      <c r="CE111" s="42">
        <v>2.07E-2</v>
      </c>
      <c r="CF111" s="30">
        <f t="shared" si="146"/>
        <v>7.7440717795342869E-3</v>
      </c>
      <c r="CG111" s="31" t="str">
        <f t="shared" si="147"/>
        <v>No</v>
      </c>
      <c r="CH111" s="45">
        <v>6.7900000000000002E-2</v>
      </c>
      <c r="CI111" s="24">
        <f t="shared" si="148"/>
        <v>0.11745711402623613</v>
      </c>
      <c r="CJ111" s="25" t="str">
        <f t="shared" si="149"/>
        <v>No</v>
      </c>
      <c r="CK111" s="42">
        <v>0</v>
      </c>
      <c r="CL111" s="30">
        <f t="shared" si="150"/>
        <v>0</v>
      </c>
      <c r="CM111" s="31" t="str">
        <f t="shared" si="151"/>
        <v>No</v>
      </c>
      <c r="CN111" s="45">
        <v>0</v>
      </c>
      <c r="CO111" s="24">
        <f t="shared" si="152"/>
        <v>0</v>
      </c>
      <c r="CP111" s="25" t="str">
        <f t="shared" si="153"/>
        <v>No</v>
      </c>
      <c r="CQ111" s="42">
        <v>0.34649999999999997</v>
      </c>
      <c r="CR111" s="30">
        <f t="shared" si="154"/>
        <v>0.60344827586206884</v>
      </c>
      <c r="CS111" s="31" t="str">
        <f t="shared" si="155"/>
        <v>No</v>
      </c>
      <c r="CT111" s="45">
        <v>0</v>
      </c>
      <c r="CU111" s="24">
        <f t="shared" si="156"/>
        <v>0</v>
      </c>
      <c r="CV111" s="25" t="str">
        <f t="shared" si="157"/>
        <v>No</v>
      </c>
      <c r="CW111" s="34">
        <f t="shared" si="158"/>
        <v>13.839500000000001</v>
      </c>
      <c r="CX111" s="35">
        <f t="shared" si="159"/>
        <v>0.54391455802521538</v>
      </c>
      <c r="CY111" s="34" t="str">
        <f t="shared" si="160"/>
        <v>No</v>
      </c>
      <c r="CZ111" s="42">
        <v>0.625</v>
      </c>
      <c r="DA111" s="30">
        <f t="shared" si="161"/>
        <v>0.25</v>
      </c>
      <c r="DB111" s="31" t="str">
        <f t="shared" si="162"/>
        <v>Yes</v>
      </c>
      <c r="DC111" s="45">
        <v>2.5</v>
      </c>
      <c r="DD111" s="24">
        <f t="shared" si="163"/>
        <v>1</v>
      </c>
      <c r="DE111" s="25" t="str">
        <f t="shared" si="164"/>
        <v>Yes</v>
      </c>
      <c r="DF111" s="42">
        <v>2.5</v>
      </c>
      <c r="DG111" s="30">
        <f t="shared" si="165"/>
        <v>1</v>
      </c>
      <c r="DH111" s="31" t="str">
        <f t="shared" si="166"/>
        <v>Yes</v>
      </c>
      <c r="DI111" s="45">
        <v>2.5</v>
      </c>
      <c r="DJ111" s="24">
        <f t="shared" si="167"/>
        <v>1</v>
      </c>
      <c r="DK111" s="25" t="str">
        <f t="shared" si="168"/>
        <v>Yes</v>
      </c>
      <c r="DL111" s="42">
        <v>1.9E-3</v>
      </c>
      <c r="DM111" s="30">
        <f t="shared" si="169"/>
        <v>2.1348314606741574E-2</v>
      </c>
      <c r="DN111" s="31" t="str">
        <f t="shared" si="170"/>
        <v>No</v>
      </c>
      <c r="DO111" s="45">
        <v>2.5</v>
      </c>
      <c r="DP111" s="24">
        <f t="shared" si="171"/>
        <v>1</v>
      </c>
      <c r="DQ111" s="25" t="str">
        <f t="shared" si="172"/>
        <v>Yes</v>
      </c>
      <c r="DR111" s="42">
        <v>0.86119999999999997</v>
      </c>
      <c r="DS111" s="30">
        <f t="shared" si="173"/>
        <v>0.52938283747233827</v>
      </c>
      <c r="DT111" s="31" t="str">
        <f t="shared" si="174"/>
        <v>No</v>
      </c>
      <c r="DU111" s="45">
        <v>0.70679999999999998</v>
      </c>
      <c r="DV111" s="24">
        <f t="shared" si="175"/>
        <v>0.51452282157676354</v>
      </c>
      <c r="DW111" s="25" t="str">
        <f t="shared" si="176"/>
        <v>No</v>
      </c>
      <c r="DX111" s="42">
        <v>4.36E-2</v>
      </c>
      <c r="DY111" s="30">
        <f t="shared" si="177"/>
        <v>0.10688894336847267</v>
      </c>
      <c r="DZ111" s="31" t="str">
        <f t="shared" si="178"/>
        <v>No</v>
      </c>
      <c r="EA111" s="45">
        <v>1</v>
      </c>
      <c r="EB111" s="24">
        <f t="shared" si="179"/>
        <v>0.50484652665589669</v>
      </c>
      <c r="EC111" s="25" t="str">
        <f t="shared" si="180"/>
        <v>No</v>
      </c>
      <c r="ED111" s="37">
        <f t="shared" si="181"/>
        <v>33.096249999999998</v>
      </c>
      <c r="EE111" s="38">
        <f t="shared" si="182"/>
        <v>0.7436487927858042</v>
      </c>
      <c r="EF111" s="37" t="str">
        <f t="shared" si="183"/>
        <v>No</v>
      </c>
    </row>
    <row r="112" spans="1:136" s="7" customFormat="1" ht="12" x14ac:dyDescent="0.2">
      <c r="A112" s="18">
        <v>110</v>
      </c>
      <c r="B112" s="19" t="s">
        <v>53</v>
      </c>
      <c r="C112" s="19" t="s">
        <v>159</v>
      </c>
      <c r="D112" s="18">
        <v>3</v>
      </c>
      <c r="E112" s="42">
        <v>8.0000000000000004E-4</v>
      </c>
      <c r="F112" s="21">
        <f t="shared" si="92"/>
        <v>3.5714285714285713E-3</v>
      </c>
      <c r="G112" s="22" t="str">
        <f t="shared" si="93"/>
        <v>No</v>
      </c>
      <c r="H112" s="43">
        <v>0</v>
      </c>
      <c r="I112" s="24">
        <f t="shared" si="94"/>
        <v>0</v>
      </c>
      <c r="J112" s="25" t="str">
        <f t="shared" si="95"/>
        <v>No</v>
      </c>
      <c r="K112" s="44">
        <v>0</v>
      </c>
      <c r="L112" s="21">
        <f t="shared" si="96"/>
        <v>0</v>
      </c>
      <c r="M112" s="22" t="str">
        <f t="shared" si="97"/>
        <v>No</v>
      </c>
      <c r="N112" s="45">
        <v>5.8700000000000002E-2</v>
      </c>
      <c r="O112" s="24">
        <f t="shared" si="98"/>
        <v>0.16718883508971802</v>
      </c>
      <c r="P112" s="25" t="str">
        <f t="shared" si="99"/>
        <v>No</v>
      </c>
      <c r="Q112" s="42">
        <v>8.8000000000000005E-3</v>
      </c>
      <c r="R112" s="21">
        <f t="shared" si="100"/>
        <v>3.4267912772585674E-2</v>
      </c>
      <c r="S112" s="22" t="str">
        <f t="shared" si="101"/>
        <v>No</v>
      </c>
      <c r="T112" s="45">
        <v>1.7567999999999999</v>
      </c>
      <c r="U112" s="24">
        <f t="shared" si="102"/>
        <v>0.88139674894641773</v>
      </c>
      <c r="V112" s="25" t="str">
        <f t="shared" si="103"/>
        <v>Yes</v>
      </c>
      <c r="W112" s="42">
        <v>2.3588</v>
      </c>
      <c r="X112" s="21">
        <f t="shared" si="104"/>
        <v>0.97650952534711</v>
      </c>
      <c r="Y112" s="22" t="str">
        <f t="shared" si="105"/>
        <v>Yes</v>
      </c>
      <c r="Z112" s="45">
        <v>0.1515</v>
      </c>
      <c r="AA112" s="24">
        <f t="shared" si="106"/>
        <v>0.12630262609420592</v>
      </c>
      <c r="AB112" s="25" t="str">
        <f t="shared" si="107"/>
        <v>No</v>
      </c>
      <c r="AC112" s="42">
        <v>1.9E-3</v>
      </c>
      <c r="AD112" s="21">
        <f t="shared" si="108"/>
        <v>4.8531289910600257E-3</v>
      </c>
      <c r="AE112" s="22" t="str">
        <f t="shared" si="109"/>
        <v>No</v>
      </c>
      <c r="AF112" s="45">
        <v>3.8999999999999998E-3</v>
      </c>
      <c r="AG112" s="24">
        <f t="shared" si="110"/>
        <v>3.027950310559006E-2</v>
      </c>
      <c r="AH112" s="25" t="str">
        <f t="shared" si="111"/>
        <v>No</v>
      </c>
      <c r="AI112" s="28">
        <f t="shared" si="112"/>
        <v>10.853</v>
      </c>
      <c r="AJ112" s="29">
        <f t="shared" si="113"/>
        <v>0.55130853994490348</v>
      </c>
      <c r="AK112" s="28" t="str">
        <f t="shared" si="114"/>
        <v>No</v>
      </c>
      <c r="AL112" s="42">
        <v>2.375</v>
      </c>
      <c r="AM112" s="30">
        <f t="shared" si="115"/>
        <v>0.9729309002853932</v>
      </c>
      <c r="AN112" s="31" t="str">
        <f t="shared" si="116"/>
        <v>Yes</v>
      </c>
      <c r="AO112" s="45">
        <v>0.625</v>
      </c>
      <c r="AP112" s="24">
        <f t="shared" si="117"/>
        <v>0.25</v>
      </c>
      <c r="AQ112" s="25" t="str">
        <f t="shared" si="118"/>
        <v>Yes</v>
      </c>
      <c r="AR112" s="42">
        <v>2.3496000000000001</v>
      </c>
      <c r="AS112" s="30">
        <f t="shared" si="119"/>
        <v>0.9401408450704225</v>
      </c>
      <c r="AT112" s="31" t="str">
        <f t="shared" si="120"/>
        <v>No</v>
      </c>
      <c r="AU112" s="45">
        <v>0.1928</v>
      </c>
      <c r="AV112" s="24">
        <f t="shared" si="121"/>
        <v>1.9603753910323263E-2</v>
      </c>
      <c r="AW112" s="25" t="str">
        <f t="shared" si="122"/>
        <v>No</v>
      </c>
      <c r="AX112" s="42">
        <v>6.3899999999999998E-2</v>
      </c>
      <c r="AY112" s="30">
        <f t="shared" si="123"/>
        <v>0.10721476510067114</v>
      </c>
      <c r="AZ112" s="31" t="str">
        <f t="shared" si="124"/>
        <v>No</v>
      </c>
      <c r="BA112" s="45">
        <v>0.15290000000000001</v>
      </c>
      <c r="BB112" s="24">
        <f t="shared" si="125"/>
        <v>0.23307926829268294</v>
      </c>
      <c r="BC112" s="25" t="str">
        <f t="shared" si="126"/>
        <v>No</v>
      </c>
      <c r="BD112" s="42">
        <v>0.15290000000000001</v>
      </c>
      <c r="BE112" s="30">
        <f t="shared" si="127"/>
        <v>0.23307926829268294</v>
      </c>
      <c r="BF112" s="31" t="str">
        <f t="shared" si="128"/>
        <v>No</v>
      </c>
      <c r="BG112" s="45">
        <v>1.5232000000000001</v>
      </c>
      <c r="BH112" s="24">
        <f t="shared" si="129"/>
        <v>0.47360508817577335</v>
      </c>
      <c r="BI112" s="25" t="str">
        <f t="shared" si="130"/>
        <v>No</v>
      </c>
      <c r="BJ112" s="42">
        <v>0.22500000000000001</v>
      </c>
      <c r="BK112" s="30">
        <f t="shared" si="131"/>
        <v>0.09</v>
      </c>
      <c r="BL112" s="31" t="str">
        <f t="shared" si="132"/>
        <v>No</v>
      </c>
      <c r="BM112" s="45">
        <v>0.2291</v>
      </c>
      <c r="BN112" s="24">
        <f t="shared" si="133"/>
        <v>0.20341171046565237</v>
      </c>
      <c r="BO112" s="25" t="str">
        <f t="shared" si="134"/>
        <v>No</v>
      </c>
      <c r="BP112" s="32">
        <f t="shared" si="135"/>
        <v>19.723500000000001</v>
      </c>
      <c r="BQ112" s="33">
        <f t="shared" si="136"/>
        <v>0.15918779674714625</v>
      </c>
      <c r="BR112" s="32" t="str">
        <f t="shared" si="137"/>
        <v>No</v>
      </c>
      <c r="BS112" s="42">
        <v>2.3999999999999998E-3</v>
      </c>
      <c r="BT112" s="30">
        <f t="shared" si="138"/>
        <v>3.810128591839974E-3</v>
      </c>
      <c r="BU112" s="31" t="str">
        <f t="shared" si="139"/>
        <v>No</v>
      </c>
      <c r="BV112" s="45">
        <v>2.3149000000000002</v>
      </c>
      <c r="BW112" s="24">
        <f t="shared" si="140"/>
        <v>0.73880956200866377</v>
      </c>
      <c r="BX112" s="25" t="str">
        <f t="shared" si="141"/>
        <v>No</v>
      </c>
      <c r="BY112" s="42">
        <v>2.5</v>
      </c>
      <c r="BZ112" s="30">
        <f t="shared" si="142"/>
        <v>1</v>
      </c>
      <c r="CA112" s="31" t="str">
        <f t="shared" si="143"/>
        <v>Yes</v>
      </c>
      <c r="CB112" s="45">
        <v>0</v>
      </c>
      <c r="CC112" s="24">
        <f t="shared" si="144"/>
        <v>0</v>
      </c>
      <c r="CD112" s="25" t="str">
        <f t="shared" si="145"/>
        <v>No</v>
      </c>
      <c r="CE112" s="42">
        <v>5.7000000000000002E-2</v>
      </c>
      <c r="CF112" s="30">
        <f t="shared" si="146"/>
        <v>2.7130954924161507E-2</v>
      </c>
      <c r="CG112" s="31" t="str">
        <f t="shared" si="147"/>
        <v>No</v>
      </c>
      <c r="CH112" s="45">
        <v>3.0599999999999999E-2</v>
      </c>
      <c r="CI112" s="24">
        <f t="shared" si="148"/>
        <v>4.2179616548940459E-2</v>
      </c>
      <c r="CJ112" s="25" t="str">
        <f t="shared" si="149"/>
        <v>No</v>
      </c>
      <c r="CK112" s="42">
        <v>0.48820000000000002</v>
      </c>
      <c r="CL112" s="30">
        <f t="shared" si="150"/>
        <v>0.34416637292915048</v>
      </c>
      <c r="CM112" s="31" t="str">
        <f t="shared" si="151"/>
        <v>No</v>
      </c>
      <c r="CN112" s="45">
        <v>0</v>
      </c>
      <c r="CO112" s="24">
        <f t="shared" si="152"/>
        <v>0</v>
      </c>
      <c r="CP112" s="25" t="str">
        <f t="shared" si="153"/>
        <v>No</v>
      </c>
      <c r="CQ112" s="42">
        <v>0.3931</v>
      </c>
      <c r="CR112" s="30">
        <f t="shared" si="154"/>
        <v>0.70142977291841879</v>
      </c>
      <c r="CS112" s="31" t="str">
        <f t="shared" si="155"/>
        <v>Yes</v>
      </c>
      <c r="CT112" s="45">
        <v>0</v>
      </c>
      <c r="CU112" s="24">
        <f t="shared" si="156"/>
        <v>0</v>
      </c>
      <c r="CV112" s="25" t="str">
        <f t="shared" si="157"/>
        <v>No</v>
      </c>
      <c r="CW112" s="34">
        <f t="shared" si="158"/>
        <v>14.465499999999999</v>
      </c>
      <c r="CX112" s="35">
        <f t="shared" si="159"/>
        <v>0.58819160787226132</v>
      </c>
      <c r="CY112" s="34" t="str">
        <f t="shared" si="160"/>
        <v>No</v>
      </c>
      <c r="CZ112" s="42">
        <v>2.5</v>
      </c>
      <c r="DA112" s="30">
        <f t="shared" si="161"/>
        <v>1</v>
      </c>
      <c r="DB112" s="31" t="str">
        <f t="shared" si="162"/>
        <v>Yes</v>
      </c>
      <c r="DC112" s="45">
        <v>2.5</v>
      </c>
      <c r="DD112" s="24">
        <f t="shared" si="163"/>
        <v>1</v>
      </c>
      <c r="DE112" s="25" t="str">
        <f t="shared" si="164"/>
        <v>Yes</v>
      </c>
      <c r="DF112" s="42">
        <v>0</v>
      </c>
      <c r="DG112" s="30">
        <f t="shared" si="165"/>
        <v>0</v>
      </c>
      <c r="DH112" s="31" t="str">
        <f t="shared" si="166"/>
        <v>No</v>
      </c>
      <c r="DI112" s="45">
        <v>2.5</v>
      </c>
      <c r="DJ112" s="24">
        <f t="shared" si="167"/>
        <v>1</v>
      </c>
      <c r="DK112" s="25" t="str">
        <f t="shared" si="168"/>
        <v>Yes</v>
      </c>
      <c r="DL112" s="42">
        <v>1.1000000000000001E-3</v>
      </c>
      <c r="DM112" s="30">
        <f t="shared" si="169"/>
        <v>1.2359550561797755E-2</v>
      </c>
      <c r="DN112" s="31" t="str">
        <f t="shared" si="170"/>
        <v>No</v>
      </c>
      <c r="DO112" s="45">
        <v>2.5</v>
      </c>
      <c r="DP112" s="24">
        <f t="shared" si="171"/>
        <v>1</v>
      </c>
      <c r="DQ112" s="25" t="str">
        <f t="shared" si="172"/>
        <v>Yes</v>
      </c>
      <c r="DR112" s="42">
        <v>0.86809999999999998</v>
      </c>
      <c r="DS112" s="30">
        <f t="shared" si="173"/>
        <v>0.53362429309073023</v>
      </c>
      <c r="DT112" s="31" t="str">
        <f t="shared" si="174"/>
        <v>No</v>
      </c>
      <c r="DU112" s="45">
        <v>0.69850000000000001</v>
      </c>
      <c r="DV112" s="24">
        <f t="shared" si="175"/>
        <v>0.50848074543204491</v>
      </c>
      <c r="DW112" s="25" t="str">
        <f t="shared" si="176"/>
        <v>No</v>
      </c>
      <c r="DX112" s="42">
        <v>1.2999999999999999E-2</v>
      </c>
      <c r="DY112" s="30">
        <f t="shared" si="177"/>
        <v>3.1870556508948274E-2</v>
      </c>
      <c r="DZ112" s="31" t="str">
        <f t="shared" si="178"/>
        <v>No</v>
      </c>
      <c r="EA112" s="45">
        <v>0.15</v>
      </c>
      <c r="EB112" s="24">
        <f t="shared" si="179"/>
        <v>7.5726978998384487E-2</v>
      </c>
      <c r="EC112" s="25" t="str">
        <f t="shared" si="180"/>
        <v>No</v>
      </c>
      <c r="ED112" s="37">
        <f t="shared" si="181"/>
        <v>29.326749999999997</v>
      </c>
      <c r="EE112" s="38">
        <f t="shared" si="182"/>
        <v>0.62181227576844744</v>
      </c>
      <c r="EF112" s="37" t="str">
        <f t="shared" si="183"/>
        <v>No</v>
      </c>
    </row>
    <row r="113" spans="1:136" s="7" customFormat="1" ht="12" x14ac:dyDescent="0.2">
      <c r="A113" s="18">
        <v>111</v>
      </c>
      <c r="B113" s="19" t="s">
        <v>53</v>
      </c>
      <c r="C113" s="19" t="s">
        <v>160</v>
      </c>
      <c r="D113" s="18">
        <v>3</v>
      </c>
      <c r="E113" s="42">
        <v>2.8999999999999998E-3</v>
      </c>
      <c r="F113" s="21">
        <f t="shared" si="92"/>
        <v>1.2946428571428571E-2</v>
      </c>
      <c r="G113" s="22" t="str">
        <f t="shared" si="93"/>
        <v>No</v>
      </c>
      <c r="H113" s="43">
        <v>0</v>
      </c>
      <c r="I113" s="24">
        <f t="shared" si="94"/>
        <v>0</v>
      </c>
      <c r="J113" s="25" t="str">
        <f t="shared" si="95"/>
        <v>No</v>
      </c>
      <c r="K113" s="44">
        <v>3.2000000000000002E-3</v>
      </c>
      <c r="L113" s="21">
        <f t="shared" si="96"/>
        <v>2.5781501772478245E-3</v>
      </c>
      <c r="M113" s="22" t="str">
        <f t="shared" si="97"/>
        <v>No</v>
      </c>
      <c r="N113" s="45">
        <v>1E-4</v>
      </c>
      <c r="O113" s="24">
        <f t="shared" si="98"/>
        <v>2.8481913984619768E-4</v>
      </c>
      <c r="P113" s="25" t="str">
        <f t="shared" si="99"/>
        <v>No</v>
      </c>
      <c r="Q113" s="42">
        <v>2.2700000000000001E-2</v>
      </c>
      <c r="R113" s="21">
        <f t="shared" si="100"/>
        <v>8.8395638629283499E-2</v>
      </c>
      <c r="S113" s="22" t="str">
        <f t="shared" si="101"/>
        <v>No</v>
      </c>
      <c r="T113" s="45">
        <v>1.7567999999999999</v>
      </c>
      <c r="U113" s="24">
        <f t="shared" si="102"/>
        <v>0.88139674894641773</v>
      </c>
      <c r="V113" s="25" t="str">
        <f t="shared" si="103"/>
        <v>Yes</v>
      </c>
      <c r="W113" s="42">
        <v>1.9169</v>
      </c>
      <c r="X113" s="21">
        <f t="shared" si="104"/>
        <v>0.61979334840167899</v>
      </c>
      <c r="Y113" s="22" t="str">
        <f t="shared" si="105"/>
        <v>No</v>
      </c>
      <c r="Z113" s="45">
        <v>8.8400000000000006E-2</v>
      </c>
      <c r="AA113" s="24">
        <f t="shared" si="106"/>
        <v>7.3697373905794089E-2</v>
      </c>
      <c r="AB113" s="25" t="str">
        <f t="shared" si="107"/>
        <v>No</v>
      </c>
      <c r="AC113" s="42">
        <v>2.3E-3</v>
      </c>
      <c r="AD113" s="21">
        <f t="shared" si="108"/>
        <v>5.8748403575989783E-3</v>
      </c>
      <c r="AE113" s="22" t="str">
        <f t="shared" si="109"/>
        <v>No</v>
      </c>
      <c r="AF113" s="45">
        <v>0</v>
      </c>
      <c r="AG113" s="24">
        <f t="shared" si="110"/>
        <v>0</v>
      </c>
      <c r="AH113" s="25" t="str">
        <f t="shared" si="111"/>
        <v>No</v>
      </c>
      <c r="AI113" s="28">
        <f t="shared" si="112"/>
        <v>9.48325</v>
      </c>
      <c r="AJ113" s="29">
        <f t="shared" si="113"/>
        <v>0.43338929063360876</v>
      </c>
      <c r="AK113" s="28" t="str">
        <f t="shared" si="114"/>
        <v>No</v>
      </c>
      <c r="AL113" s="42">
        <v>2.3437999999999999</v>
      </c>
      <c r="AM113" s="30">
        <f t="shared" si="115"/>
        <v>0.94594828331747816</v>
      </c>
      <c r="AN113" s="31" t="str">
        <f t="shared" si="116"/>
        <v>Yes</v>
      </c>
      <c r="AO113" s="45">
        <v>1.25</v>
      </c>
      <c r="AP113" s="24">
        <f t="shared" si="117"/>
        <v>0.5</v>
      </c>
      <c r="AQ113" s="25" t="str">
        <f t="shared" si="118"/>
        <v>Yes</v>
      </c>
      <c r="AR113" s="42">
        <v>1.5586</v>
      </c>
      <c r="AS113" s="30">
        <f t="shared" si="119"/>
        <v>0.62363956466069137</v>
      </c>
      <c r="AT113" s="31" t="str">
        <f t="shared" si="120"/>
        <v>No</v>
      </c>
      <c r="AU113" s="45">
        <v>0.43409999999999999</v>
      </c>
      <c r="AV113" s="24">
        <f t="shared" si="121"/>
        <v>0.27122002085505731</v>
      </c>
      <c r="AW113" s="25" t="str">
        <f t="shared" si="122"/>
        <v>No</v>
      </c>
      <c r="AX113" s="42">
        <v>4.0500000000000001E-2</v>
      </c>
      <c r="AY113" s="30">
        <f t="shared" si="123"/>
        <v>6.7953020134228187E-2</v>
      </c>
      <c r="AZ113" s="31" t="str">
        <f t="shared" si="124"/>
        <v>No</v>
      </c>
      <c r="BA113" s="45">
        <v>0.29449999999999998</v>
      </c>
      <c r="BB113" s="24">
        <f t="shared" si="125"/>
        <v>0.44893292682926828</v>
      </c>
      <c r="BC113" s="25" t="str">
        <f t="shared" si="126"/>
        <v>No</v>
      </c>
      <c r="BD113" s="42">
        <v>0.29449999999999998</v>
      </c>
      <c r="BE113" s="30">
        <f t="shared" si="127"/>
        <v>0.44893292682926828</v>
      </c>
      <c r="BF113" s="31" t="str">
        <f t="shared" si="128"/>
        <v>No</v>
      </c>
      <c r="BG113" s="45">
        <v>1.4996</v>
      </c>
      <c r="BH113" s="24">
        <f t="shared" si="129"/>
        <v>0.45995952587453021</v>
      </c>
      <c r="BI113" s="25" t="str">
        <f t="shared" si="130"/>
        <v>No</v>
      </c>
      <c r="BJ113" s="42">
        <v>0.13819999999999999</v>
      </c>
      <c r="BK113" s="30">
        <f t="shared" si="131"/>
        <v>5.5279999999999996E-2</v>
      </c>
      <c r="BL113" s="31" t="str">
        <f t="shared" si="132"/>
        <v>No</v>
      </c>
      <c r="BM113" s="45">
        <v>0.28589999999999999</v>
      </c>
      <c r="BN113" s="24">
        <f t="shared" si="133"/>
        <v>0.25578607653296448</v>
      </c>
      <c r="BO113" s="25" t="str">
        <f t="shared" si="134"/>
        <v>No</v>
      </c>
      <c r="BP113" s="32">
        <f t="shared" si="135"/>
        <v>20.349250000000001</v>
      </c>
      <c r="BQ113" s="33">
        <f t="shared" si="136"/>
        <v>0.20975856147085573</v>
      </c>
      <c r="BR113" s="32" t="str">
        <f t="shared" si="137"/>
        <v>No</v>
      </c>
      <c r="BS113" s="42">
        <v>2.3999999999999998E-3</v>
      </c>
      <c r="BT113" s="30">
        <f t="shared" si="138"/>
        <v>3.810128591839974E-3</v>
      </c>
      <c r="BU113" s="31" t="str">
        <f t="shared" si="139"/>
        <v>No</v>
      </c>
      <c r="BV113" s="45">
        <v>2.3296000000000001</v>
      </c>
      <c r="BW113" s="24">
        <f t="shared" si="140"/>
        <v>0.76239371089363084</v>
      </c>
      <c r="BX113" s="25" t="str">
        <f t="shared" si="141"/>
        <v>No</v>
      </c>
      <c r="BY113" s="42">
        <v>2.5</v>
      </c>
      <c r="BZ113" s="30">
        <f t="shared" si="142"/>
        <v>1</v>
      </c>
      <c r="CA113" s="31" t="str">
        <f t="shared" si="143"/>
        <v>Yes</v>
      </c>
      <c r="CB113" s="45">
        <v>9.1899999999999996E-2</v>
      </c>
      <c r="CC113" s="24">
        <f t="shared" si="144"/>
        <v>0.18190815518606493</v>
      </c>
      <c r="CD113" s="25" t="str">
        <f t="shared" si="145"/>
        <v>No</v>
      </c>
      <c r="CE113" s="42">
        <v>7.9299999999999995E-2</v>
      </c>
      <c r="CF113" s="30">
        <f t="shared" si="146"/>
        <v>3.9040803247169409E-2</v>
      </c>
      <c r="CG113" s="31" t="str">
        <f t="shared" si="147"/>
        <v>No</v>
      </c>
      <c r="CH113" s="45">
        <v>3.3799999999999997E-2</v>
      </c>
      <c r="CI113" s="24">
        <f t="shared" si="148"/>
        <v>4.8637739656912204E-2</v>
      </c>
      <c r="CJ113" s="25" t="str">
        <f t="shared" si="149"/>
        <v>No</v>
      </c>
      <c r="CK113" s="42">
        <v>0.13739999999999999</v>
      </c>
      <c r="CL113" s="30">
        <f t="shared" si="150"/>
        <v>9.6862883327458571E-2</v>
      </c>
      <c r="CM113" s="31" t="str">
        <f t="shared" si="151"/>
        <v>No</v>
      </c>
      <c r="CN113" s="45">
        <v>0</v>
      </c>
      <c r="CO113" s="24">
        <f t="shared" si="152"/>
        <v>0</v>
      </c>
      <c r="CP113" s="25" t="str">
        <f t="shared" si="153"/>
        <v>No</v>
      </c>
      <c r="CQ113" s="42">
        <v>0.41610000000000003</v>
      </c>
      <c r="CR113" s="30">
        <f t="shared" si="154"/>
        <v>0.74978973927670312</v>
      </c>
      <c r="CS113" s="31" t="str">
        <f t="shared" si="155"/>
        <v>Yes</v>
      </c>
      <c r="CT113" s="45">
        <v>2.6599999999999999E-2</v>
      </c>
      <c r="CU113" s="24">
        <f t="shared" si="156"/>
        <v>4.9552906110283151E-2</v>
      </c>
      <c r="CV113" s="25" t="str">
        <f t="shared" si="157"/>
        <v>No</v>
      </c>
      <c r="CW113" s="34">
        <f t="shared" si="158"/>
        <v>14.04275</v>
      </c>
      <c r="CX113" s="35">
        <f t="shared" si="159"/>
        <v>0.55829045320318993</v>
      </c>
      <c r="CY113" s="34" t="str">
        <f t="shared" si="160"/>
        <v>No</v>
      </c>
      <c r="CZ113" s="42">
        <v>2.5</v>
      </c>
      <c r="DA113" s="30">
        <f t="shared" si="161"/>
        <v>1</v>
      </c>
      <c r="DB113" s="31" t="str">
        <f t="shared" si="162"/>
        <v>Yes</v>
      </c>
      <c r="DC113" s="45">
        <v>2.5</v>
      </c>
      <c r="DD113" s="24">
        <f t="shared" si="163"/>
        <v>1</v>
      </c>
      <c r="DE113" s="25" t="str">
        <f t="shared" si="164"/>
        <v>Yes</v>
      </c>
      <c r="DF113" s="42">
        <v>0</v>
      </c>
      <c r="DG113" s="30">
        <f t="shared" si="165"/>
        <v>0</v>
      </c>
      <c r="DH113" s="31" t="str">
        <f t="shared" si="166"/>
        <v>No</v>
      </c>
      <c r="DI113" s="45">
        <v>2.5</v>
      </c>
      <c r="DJ113" s="24">
        <f t="shared" si="167"/>
        <v>1</v>
      </c>
      <c r="DK113" s="25" t="str">
        <f t="shared" si="168"/>
        <v>Yes</v>
      </c>
      <c r="DL113" s="42">
        <v>2.5000000000000001E-3</v>
      </c>
      <c r="DM113" s="30">
        <f t="shared" si="169"/>
        <v>2.8089887640449441E-2</v>
      </c>
      <c r="DN113" s="31" t="str">
        <f t="shared" si="170"/>
        <v>No</v>
      </c>
      <c r="DO113" s="45">
        <v>1.25</v>
      </c>
      <c r="DP113" s="24">
        <f t="shared" si="171"/>
        <v>0.5</v>
      </c>
      <c r="DQ113" s="25" t="str">
        <f t="shared" si="172"/>
        <v>Yes</v>
      </c>
      <c r="DR113" s="42">
        <v>0.89070000000000005</v>
      </c>
      <c r="DS113" s="30">
        <f t="shared" si="173"/>
        <v>0.54751659700024591</v>
      </c>
      <c r="DT113" s="31" t="str">
        <f t="shared" si="174"/>
        <v>No</v>
      </c>
      <c r="DU113" s="45">
        <v>0.97619999999999996</v>
      </c>
      <c r="DV113" s="24">
        <f t="shared" si="175"/>
        <v>0.71063550993666735</v>
      </c>
      <c r="DW113" s="25" t="str">
        <f t="shared" si="176"/>
        <v>No</v>
      </c>
      <c r="DX113" s="42">
        <v>5.1299999999999998E-2</v>
      </c>
      <c r="DY113" s="30">
        <f t="shared" si="177"/>
        <v>0.12576611914684971</v>
      </c>
      <c r="DZ113" s="31" t="str">
        <f t="shared" si="178"/>
        <v>No</v>
      </c>
      <c r="EA113" s="45">
        <v>1.0130999999999999</v>
      </c>
      <c r="EB113" s="24">
        <f t="shared" si="179"/>
        <v>0.51146001615508885</v>
      </c>
      <c r="EC113" s="25" t="str">
        <f t="shared" si="180"/>
        <v>No</v>
      </c>
      <c r="ED113" s="37">
        <f t="shared" si="181"/>
        <v>29.209500000000002</v>
      </c>
      <c r="EE113" s="38">
        <f t="shared" si="182"/>
        <v>0.61802256052231808</v>
      </c>
      <c r="EF113" s="37" t="str">
        <f t="shared" si="183"/>
        <v>No</v>
      </c>
    </row>
    <row r="114" spans="1:136" s="7" customFormat="1" ht="12" x14ac:dyDescent="0.2">
      <c r="A114" s="18">
        <v>112</v>
      </c>
      <c r="B114" s="19" t="s">
        <v>61</v>
      </c>
      <c r="C114" s="19" t="s">
        <v>132</v>
      </c>
      <c r="D114" s="18">
        <v>3</v>
      </c>
      <c r="E114" s="42">
        <v>8.9999999999999998E-4</v>
      </c>
      <c r="F114" s="21">
        <f t="shared" si="92"/>
        <v>4.0178571428571425E-3</v>
      </c>
      <c r="G114" s="22" t="str">
        <f t="shared" si="93"/>
        <v>No</v>
      </c>
      <c r="H114" s="43">
        <v>0</v>
      </c>
      <c r="I114" s="24">
        <f t="shared" si="94"/>
        <v>0</v>
      </c>
      <c r="J114" s="25" t="str">
        <f t="shared" si="95"/>
        <v>No</v>
      </c>
      <c r="K114" s="44">
        <v>0</v>
      </c>
      <c r="L114" s="21">
        <f t="shared" si="96"/>
        <v>0</v>
      </c>
      <c r="M114" s="22" t="str">
        <f t="shared" si="97"/>
        <v>No</v>
      </c>
      <c r="N114" s="45">
        <v>2.64E-2</v>
      </c>
      <c r="O114" s="24">
        <f t="shared" si="98"/>
        <v>7.5192252919396171E-2</v>
      </c>
      <c r="P114" s="25" t="str">
        <f t="shared" si="99"/>
        <v>No</v>
      </c>
      <c r="Q114" s="42">
        <v>0</v>
      </c>
      <c r="R114" s="21">
        <f t="shared" si="100"/>
        <v>0</v>
      </c>
      <c r="S114" s="22" t="str">
        <f t="shared" si="101"/>
        <v>No</v>
      </c>
      <c r="T114" s="45">
        <v>1.6554</v>
      </c>
      <c r="U114" s="24">
        <f t="shared" si="102"/>
        <v>0.83052378085490663</v>
      </c>
      <c r="V114" s="25" t="str">
        <f t="shared" si="103"/>
        <v>Yes</v>
      </c>
      <c r="W114" s="42">
        <v>2.0427</v>
      </c>
      <c r="X114" s="21">
        <f t="shared" si="104"/>
        <v>0.72134323538908607</v>
      </c>
      <c r="Y114" s="22" t="str">
        <f t="shared" si="105"/>
        <v>No</v>
      </c>
      <c r="Z114" s="45">
        <v>2.53E-2</v>
      </c>
      <c r="AA114" s="24">
        <f t="shared" si="106"/>
        <v>2.1092121717382242E-2</v>
      </c>
      <c r="AB114" s="25" t="str">
        <f t="shared" si="107"/>
        <v>No</v>
      </c>
      <c r="AC114" s="42">
        <v>0</v>
      </c>
      <c r="AD114" s="21">
        <f t="shared" si="108"/>
        <v>0</v>
      </c>
      <c r="AE114" s="22" t="str">
        <f t="shared" si="109"/>
        <v>No</v>
      </c>
      <c r="AF114" s="45">
        <v>0</v>
      </c>
      <c r="AG114" s="24">
        <f t="shared" si="110"/>
        <v>0</v>
      </c>
      <c r="AH114" s="25" t="str">
        <f t="shared" si="111"/>
        <v>No</v>
      </c>
      <c r="AI114" s="28">
        <f t="shared" si="112"/>
        <v>9.3767499999999995</v>
      </c>
      <c r="AJ114" s="29">
        <f t="shared" si="113"/>
        <v>0.42422090220385666</v>
      </c>
      <c r="AK114" s="28" t="str">
        <f t="shared" si="114"/>
        <v>No</v>
      </c>
      <c r="AL114" s="42">
        <v>2.2812999999999999</v>
      </c>
      <c r="AM114" s="30">
        <f t="shared" si="115"/>
        <v>0.89189656663495631</v>
      </c>
      <c r="AN114" s="31" t="str">
        <f t="shared" si="116"/>
        <v>Yes</v>
      </c>
      <c r="AO114" s="45">
        <v>1.875</v>
      </c>
      <c r="AP114" s="24">
        <f t="shared" si="117"/>
        <v>0.75</v>
      </c>
      <c r="AQ114" s="25" t="str">
        <f t="shared" si="118"/>
        <v>Yes</v>
      </c>
      <c r="AR114" s="42">
        <v>2.3649</v>
      </c>
      <c r="AS114" s="30">
        <f t="shared" si="119"/>
        <v>0.94626280409731112</v>
      </c>
      <c r="AT114" s="31" t="str">
        <f t="shared" si="120"/>
        <v>No</v>
      </c>
      <c r="AU114" s="45">
        <v>0.59499999999999997</v>
      </c>
      <c r="AV114" s="24">
        <f t="shared" si="121"/>
        <v>0.43899895724713239</v>
      </c>
      <c r="AW114" s="25" t="str">
        <f t="shared" si="122"/>
        <v>No</v>
      </c>
      <c r="AX114" s="42">
        <v>1.17E-2</v>
      </c>
      <c r="AY114" s="30">
        <f t="shared" si="123"/>
        <v>1.9630872483221477E-2</v>
      </c>
      <c r="AZ114" s="31" t="str">
        <f t="shared" si="124"/>
        <v>No</v>
      </c>
      <c r="BA114" s="45">
        <v>0</v>
      </c>
      <c r="BB114" s="24">
        <f t="shared" si="125"/>
        <v>0</v>
      </c>
      <c r="BC114" s="25" t="str">
        <f t="shared" si="126"/>
        <v>No</v>
      </c>
      <c r="BD114" s="42">
        <v>0</v>
      </c>
      <c r="BE114" s="30">
        <f t="shared" si="127"/>
        <v>0</v>
      </c>
      <c r="BF114" s="31" t="str">
        <f t="shared" si="128"/>
        <v>No</v>
      </c>
      <c r="BG114" s="45">
        <v>1.3467</v>
      </c>
      <c r="BH114" s="24">
        <f t="shared" si="129"/>
        <v>0.3715524718126626</v>
      </c>
      <c r="BI114" s="25" t="str">
        <f t="shared" si="130"/>
        <v>No</v>
      </c>
      <c r="BJ114" s="42">
        <v>0.59109999999999996</v>
      </c>
      <c r="BK114" s="30">
        <f t="shared" si="131"/>
        <v>0.23643999999999998</v>
      </c>
      <c r="BL114" s="31" t="str">
        <f t="shared" si="132"/>
        <v>No</v>
      </c>
      <c r="BM114" s="45">
        <v>7.5399999999999995E-2</v>
      </c>
      <c r="BN114" s="24">
        <f t="shared" si="133"/>
        <v>6.1687413554633461E-2</v>
      </c>
      <c r="BO114" s="25" t="str">
        <f t="shared" si="134"/>
        <v>No</v>
      </c>
      <c r="BP114" s="32">
        <f t="shared" si="135"/>
        <v>22.852750000000004</v>
      </c>
      <c r="BQ114" s="33">
        <f t="shared" si="136"/>
        <v>0.41208202848772629</v>
      </c>
      <c r="BR114" s="32" t="str">
        <f t="shared" si="137"/>
        <v>No</v>
      </c>
      <c r="BS114" s="42">
        <v>8.0000000000000004E-4</v>
      </c>
      <c r="BT114" s="30">
        <f t="shared" si="138"/>
        <v>1.2700428639466582E-3</v>
      </c>
      <c r="BU114" s="31" t="str">
        <f t="shared" si="139"/>
        <v>No</v>
      </c>
      <c r="BV114" s="45">
        <v>2.4298000000000002</v>
      </c>
      <c r="BW114" s="24">
        <f t="shared" si="140"/>
        <v>0.9231509706401414</v>
      </c>
      <c r="BX114" s="25" t="str">
        <f t="shared" si="141"/>
        <v>No</v>
      </c>
      <c r="BY114" s="42">
        <v>0</v>
      </c>
      <c r="BZ114" s="30">
        <f t="shared" si="142"/>
        <v>0</v>
      </c>
      <c r="CA114" s="31" t="str">
        <f t="shared" si="143"/>
        <v>No</v>
      </c>
      <c r="CB114" s="45">
        <v>1.4500000000000001E-2</v>
      </c>
      <c r="CC114" s="24">
        <f t="shared" si="144"/>
        <v>2.8701504354711006E-2</v>
      </c>
      <c r="CD114" s="25" t="str">
        <f t="shared" si="145"/>
        <v>No</v>
      </c>
      <c r="CE114" s="42">
        <v>1.3299999999999999E-2</v>
      </c>
      <c r="CF114" s="30">
        <f t="shared" si="146"/>
        <v>3.7919248023926509E-3</v>
      </c>
      <c r="CG114" s="31" t="str">
        <f t="shared" si="147"/>
        <v>No</v>
      </c>
      <c r="CH114" s="45">
        <v>1.47E-2</v>
      </c>
      <c r="CI114" s="24">
        <f t="shared" si="148"/>
        <v>1.0090817356205851E-2</v>
      </c>
      <c r="CJ114" s="25" t="str">
        <f t="shared" si="149"/>
        <v>No</v>
      </c>
      <c r="CK114" s="42">
        <v>0.159</v>
      </c>
      <c r="CL114" s="30">
        <f t="shared" si="150"/>
        <v>0.11209023616496298</v>
      </c>
      <c r="CM114" s="31" t="str">
        <f t="shared" si="151"/>
        <v>No</v>
      </c>
      <c r="CN114" s="45">
        <v>0</v>
      </c>
      <c r="CO114" s="24">
        <f t="shared" si="152"/>
        <v>0</v>
      </c>
      <c r="CP114" s="25" t="str">
        <f t="shared" si="153"/>
        <v>No</v>
      </c>
      <c r="CQ114" s="42">
        <v>0.11899999999999999</v>
      </c>
      <c r="CR114" s="30">
        <f t="shared" si="154"/>
        <v>0.12510513036164844</v>
      </c>
      <c r="CS114" s="31" t="str">
        <f t="shared" si="155"/>
        <v>No</v>
      </c>
      <c r="CT114" s="45">
        <v>0</v>
      </c>
      <c r="CU114" s="24">
        <f t="shared" si="156"/>
        <v>0</v>
      </c>
      <c r="CV114" s="25" t="str">
        <f t="shared" si="157"/>
        <v>No</v>
      </c>
      <c r="CW114" s="34">
        <f t="shared" si="158"/>
        <v>6.8777499999999998</v>
      </c>
      <c r="CX114" s="35">
        <f t="shared" si="159"/>
        <v>5.150920375576893E-2</v>
      </c>
      <c r="CY114" s="34" t="str">
        <f t="shared" si="160"/>
        <v>No</v>
      </c>
      <c r="CZ114" s="42">
        <v>2.5</v>
      </c>
      <c r="DA114" s="30">
        <f t="shared" si="161"/>
        <v>1</v>
      </c>
      <c r="DB114" s="31" t="str">
        <f t="shared" si="162"/>
        <v>Yes</v>
      </c>
      <c r="DC114" s="45">
        <v>2.5</v>
      </c>
      <c r="DD114" s="24">
        <f t="shared" si="163"/>
        <v>1</v>
      </c>
      <c r="DE114" s="25" t="str">
        <f t="shared" si="164"/>
        <v>Yes</v>
      </c>
      <c r="DF114" s="42">
        <v>2.5</v>
      </c>
      <c r="DG114" s="30">
        <f t="shared" si="165"/>
        <v>1</v>
      </c>
      <c r="DH114" s="31" t="str">
        <f t="shared" si="166"/>
        <v>Yes</v>
      </c>
      <c r="DI114" s="45">
        <v>2.5</v>
      </c>
      <c r="DJ114" s="24">
        <f t="shared" si="167"/>
        <v>1</v>
      </c>
      <c r="DK114" s="25" t="str">
        <f t="shared" si="168"/>
        <v>Yes</v>
      </c>
      <c r="DL114" s="42">
        <v>2.0999999999999999E-3</v>
      </c>
      <c r="DM114" s="30">
        <f t="shared" si="169"/>
        <v>2.3595505617977526E-2</v>
      </c>
      <c r="DN114" s="31" t="str">
        <f t="shared" si="170"/>
        <v>No</v>
      </c>
      <c r="DO114" s="45">
        <v>2.5</v>
      </c>
      <c r="DP114" s="24">
        <f t="shared" si="171"/>
        <v>1</v>
      </c>
      <c r="DQ114" s="25" t="str">
        <f t="shared" si="172"/>
        <v>Yes</v>
      </c>
      <c r="DR114" s="42">
        <v>0.84599999999999997</v>
      </c>
      <c r="DS114" s="30">
        <f t="shared" si="173"/>
        <v>0.52003934103761984</v>
      </c>
      <c r="DT114" s="31" t="str">
        <f t="shared" si="174"/>
        <v>No</v>
      </c>
      <c r="DU114" s="45">
        <v>0.69820000000000004</v>
      </c>
      <c r="DV114" s="24">
        <f t="shared" si="175"/>
        <v>0.50826235713765744</v>
      </c>
      <c r="DW114" s="25" t="str">
        <f t="shared" si="176"/>
        <v>No</v>
      </c>
      <c r="DX114" s="42">
        <v>1.3100000000000001E-2</v>
      </c>
      <c r="DY114" s="30">
        <f t="shared" si="177"/>
        <v>3.2115714635940186E-2</v>
      </c>
      <c r="DZ114" s="31" t="str">
        <f t="shared" si="178"/>
        <v>No</v>
      </c>
      <c r="EA114" s="45">
        <v>1</v>
      </c>
      <c r="EB114" s="24">
        <f t="shared" si="179"/>
        <v>0.50484652665589669</v>
      </c>
      <c r="EC114" s="25" t="str">
        <f t="shared" si="180"/>
        <v>No</v>
      </c>
      <c r="ED114" s="37">
        <f t="shared" si="181"/>
        <v>37.648499999999999</v>
      </c>
      <c r="EE114" s="38">
        <f t="shared" si="182"/>
        <v>0.89078509324800403</v>
      </c>
      <c r="EF114" s="37" t="str">
        <f t="shared" si="183"/>
        <v>No</v>
      </c>
    </row>
    <row r="115" spans="1:136" s="7" customFormat="1" ht="12" x14ac:dyDescent="0.2">
      <c r="A115" s="18">
        <v>113</v>
      </c>
      <c r="B115" s="19" t="s">
        <v>51</v>
      </c>
      <c r="C115" s="19" t="s">
        <v>161</v>
      </c>
      <c r="D115" s="18">
        <v>3</v>
      </c>
      <c r="E115" s="42">
        <v>0</v>
      </c>
      <c r="F115" s="21">
        <f t="shared" si="92"/>
        <v>0</v>
      </c>
      <c r="G115" s="22" t="str">
        <f t="shared" si="93"/>
        <v>No</v>
      </c>
      <c r="H115" s="43">
        <v>4.4999999999999997E-3</v>
      </c>
      <c r="I115" s="24">
        <f t="shared" si="94"/>
        <v>3.5968347853888574E-3</v>
      </c>
      <c r="J115" s="25" t="str">
        <f t="shared" si="95"/>
        <v>No</v>
      </c>
      <c r="K115" s="44">
        <v>2E-3</v>
      </c>
      <c r="L115" s="21">
        <f t="shared" si="96"/>
        <v>1.6113438607798904E-3</v>
      </c>
      <c r="M115" s="22" t="str">
        <f t="shared" si="97"/>
        <v>No</v>
      </c>
      <c r="N115" s="45">
        <v>2.3999999999999998E-3</v>
      </c>
      <c r="O115" s="24">
        <f t="shared" si="98"/>
        <v>6.8356593563087429E-3</v>
      </c>
      <c r="P115" s="25" t="str">
        <f t="shared" si="99"/>
        <v>No</v>
      </c>
      <c r="Q115" s="42">
        <v>1E-4</v>
      </c>
      <c r="R115" s="21">
        <f t="shared" si="100"/>
        <v>3.8940809968847356E-4</v>
      </c>
      <c r="S115" s="22" t="str">
        <f t="shared" si="101"/>
        <v>No</v>
      </c>
      <c r="T115" s="45">
        <v>0.54049999999999998</v>
      </c>
      <c r="U115" s="24">
        <f t="shared" si="102"/>
        <v>0.27117198474814369</v>
      </c>
      <c r="V115" s="25" t="str">
        <f t="shared" si="103"/>
        <v>Yes</v>
      </c>
      <c r="W115" s="42">
        <v>1.8786</v>
      </c>
      <c r="X115" s="21">
        <f t="shared" si="104"/>
        <v>0.5888763319341298</v>
      </c>
      <c r="Y115" s="22" t="str">
        <f t="shared" si="105"/>
        <v>No</v>
      </c>
      <c r="Z115" s="45">
        <v>3.7900000000000003E-2</v>
      </c>
      <c r="AA115" s="24">
        <f t="shared" si="106"/>
        <v>3.1596498541058775E-2</v>
      </c>
      <c r="AB115" s="25" t="str">
        <f t="shared" si="107"/>
        <v>No</v>
      </c>
      <c r="AC115" s="42">
        <v>1.8E-3</v>
      </c>
      <c r="AD115" s="21">
        <f t="shared" si="108"/>
        <v>4.5977011494252873E-3</v>
      </c>
      <c r="AE115" s="22" t="str">
        <f t="shared" si="109"/>
        <v>No</v>
      </c>
      <c r="AF115" s="45">
        <v>5.8999999999999999E-3</v>
      </c>
      <c r="AG115" s="24">
        <f t="shared" si="110"/>
        <v>4.5807453416149065E-2</v>
      </c>
      <c r="AH115" s="25" t="str">
        <f t="shared" si="111"/>
        <v>No</v>
      </c>
      <c r="AI115" s="28">
        <f t="shared" si="112"/>
        <v>6.1842500000000005</v>
      </c>
      <c r="AJ115" s="29">
        <f t="shared" si="113"/>
        <v>0.14938446969696972</v>
      </c>
      <c r="AK115" s="28" t="str">
        <f t="shared" si="114"/>
        <v>No</v>
      </c>
      <c r="AL115" s="42">
        <v>2.3125</v>
      </c>
      <c r="AM115" s="30">
        <f t="shared" si="115"/>
        <v>0.91887918360287135</v>
      </c>
      <c r="AN115" s="31" t="str">
        <f t="shared" si="116"/>
        <v>Yes</v>
      </c>
      <c r="AO115" s="45">
        <v>0</v>
      </c>
      <c r="AP115" s="24">
        <f t="shared" si="117"/>
        <v>0</v>
      </c>
      <c r="AQ115" s="25" t="str">
        <f t="shared" si="118"/>
        <v>No</v>
      </c>
      <c r="AR115" s="42">
        <v>1.7633000000000001</v>
      </c>
      <c r="AS115" s="30">
        <f t="shared" si="119"/>
        <v>0.70554577464788737</v>
      </c>
      <c r="AT115" s="31" t="str">
        <f t="shared" si="120"/>
        <v>No</v>
      </c>
      <c r="AU115" s="45">
        <v>0.5333</v>
      </c>
      <c r="AV115" s="24">
        <f t="shared" si="121"/>
        <v>0.37466110531803959</v>
      </c>
      <c r="AW115" s="25" t="str">
        <f t="shared" si="122"/>
        <v>No</v>
      </c>
      <c r="AX115" s="42">
        <v>3.2000000000000001E-2</v>
      </c>
      <c r="AY115" s="30">
        <f t="shared" si="123"/>
        <v>5.3691275167785241E-2</v>
      </c>
      <c r="AZ115" s="31" t="str">
        <f t="shared" si="124"/>
        <v>No</v>
      </c>
      <c r="BA115" s="45">
        <v>9.7600000000000006E-2</v>
      </c>
      <c r="BB115" s="24">
        <f t="shared" si="125"/>
        <v>0.14878048780487804</v>
      </c>
      <c r="BC115" s="25" t="str">
        <f t="shared" si="126"/>
        <v>No</v>
      </c>
      <c r="BD115" s="42">
        <v>9.7600000000000006E-2</v>
      </c>
      <c r="BE115" s="30">
        <f t="shared" si="127"/>
        <v>0.14878048780487804</v>
      </c>
      <c r="BF115" s="31" t="str">
        <f t="shared" si="128"/>
        <v>No</v>
      </c>
      <c r="BG115" s="45">
        <v>1.4094</v>
      </c>
      <c r="BH115" s="24">
        <f t="shared" si="129"/>
        <v>0.40780572419774497</v>
      </c>
      <c r="BI115" s="25" t="str">
        <f t="shared" si="130"/>
        <v>No</v>
      </c>
      <c r="BJ115" s="42">
        <v>2.3212000000000002</v>
      </c>
      <c r="BK115" s="30">
        <f t="shared" si="131"/>
        <v>0.92848000000000008</v>
      </c>
      <c r="BL115" s="31" t="str">
        <f t="shared" si="132"/>
        <v>Yes</v>
      </c>
      <c r="BM115" s="45">
        <v>1.61E-2</v>
      </c>
      <c r="BN115" s="24">
        <f t="shared" si="133"/>
        <v>7.0078377132319035E-3</v>
      </c>
      <c r="BO115" s="25" t="str">
        <f t="shared" si="134"/>
        <v>No</v>
      </c>
      <c r="BP115" s="32">
        <f t="shared" si="135"/>
        <v>21.457500000000003</v>
      </c>
      <c r="BQ115" s="33">
        <f t="shared" si="136"/>
        <v>0.29932316395595537</v>
      </c>
      <c r="BR115" s="32" t="str">
        <f t="shared" si="137"/>
        <v>No</v>
      </c>
      <c r="BS115" s="42">
        <v>8.0000000000000004E-4</v>
      </c>
      <c r="BT115" s="30">
        <f t="shared" si="138"/>
        <v>1.2700428639466582E-3</v>
      </c>
      <c r="BU115" s="31" t="str">
        <f t="shared" si="139"/>
        <v>No</v>
      </c>
      <c r="BV115" s="45">
        <v>2.2183999999999999</v>
      </c>
      <c r="BW115" s="24">
        <f t="shared" si="140"/>
        <v>0.58398844858013776</v>
      </c>
      <c r="BX115" s="25" t="str">
        <f t="shared" si="141"/>
        <v>No</v>
      </c>
      <c r="BY115" s="42">
        <v>2.5</v>
      </c>
      <c r="BZ115" s="30">
        <f t="shared" si="142"/>
        <v>1</v>
      </c>
      <c r="CA115" s="31" t="str">
        <f t="shared" si="143"/>
        <v>Yes</v>
      </c>
      <c r="CB115" s="45">
        <v>5.5999999999999999E-3</v>
      </c>
      <c r="CC115" s="24">
        <f t="shared" si="144"/>
        <v>1.1084718923198733E-2</v>
      </c>
      <c r="CD115" s="25" t="str">
        <f t="shared" si="145"/>
        <v>No</v>
      </c>
      <c r="CE115" s="42">
        <v>6.8999999999999999E-3</v>
      </c>
      <c r="CF115" s="30">
        <f t="shared" si="146"/>
        <v>3.7385174108096566E-4</v>
      </c>
      <c r="CG115" s="31" t="str">
        <f t="shared" si="147"/>
        <v>No</v>
      </c>
      <c r="CH115" s="45">
        <v>2.9100000000000001E-2</v>
      </c>
      <c r="CI115" s="24">
        <f t="shared" si="148"/>
        <v>3.9152371342078711E-2</v>
      </c>
      <c r="CJ115" s="25" t="str">
        <f t="shared" si="149"/>
        <v>No</v>
      </c>
      <c r="CK115" s="42">
        <v>0</v>
      </c>
      <c r="CL115" s="30">
        <f t="shared" si="150"/>
        <v>0</v>
      </c>
      <c r="CM115" s="31" t="str">
        <f t="shared" si="151"/>
        <v>No</v>
      </c>
      <c r="CN115" s="45">
        <v>3.8E-3</v>
      </c>
      <c r="CO115" s="24">
        <f t="shared" si="152"/>
        <v>1.8278018278018279E-2</v>
      </c>
      <c r="CP115" s="25" t="str">
        <f t="shared" si="153"/>
        <v>No</v>
      </c>
      <c r="CQ115" s="42">
        <v>0.15529999999999999</v>
      </c>
      <c r="CR115" s="30">
        <f t="shared" si="154"/>
        <v>0.20142977291841882</v>
      </c>
      <c r="CS115" s="31" t="str">
        <f t="shared" si="155"/>
        <v>No</v>
      </c>
      <c r="CT115" s="45">
        <v>0</v>
      </c>
      <c r="CU115" s="24">
        <f t="shared" si="156"/>
        <v>0</v>
      </c>
      <c r="CV115" s="25" t="str">
        <f t="shared" si="157"/>
        <v>No</v>
      </c>
      <c r="CW115" s="34">
        <f t="shared" si="158"/>
        <v>12.299749999999996</v>
      </c>
      <c r="CX115" s="35">
        <f t="shared" si="159"/>
        <v>0.43500786872491265</v>
      </c>
      <c r="CY115" s="34" t="str">
        <f t="shared" si="160"/>
        <v>No</v>
      </c>
      <c r="CZ115" s="42">
        <v>1.875</v>
      </c>
      <c r="DA115" s="30">
        <f t="shared" si="161"/>
        <v>0.75</v>
      </c>
      <c r="DB115" s="31" t="str">
        <f t="shared" si="162"/>
        <v>Yes</v>
      </c>
      <c r="DC115" s="45">
        <v>2.5</v>
      </c>
      <c r="DD115" s="24">
        <f t="shared" si="163"/>
        <v>1</v>
      </c>
      <c r="DE115" s="25" t="str">
        <f t="shared" si="164"/>
        <v>Yes</v>
      </c>
      <c r="DF115" s="42">
        <v>2.5</v>
      </c>
      <c r="DG115" s="30">
        <f t="shared" si="165"/>
        <v>1</v>
      </c>
      <c r="DH115" s="31" t="str">
        <f t="shared" si="166"/>
        <v>Yes</v>
      </c>
      <c r="DI115" s="45">
        <v>2.5</v>
      </c>
      <c r="DJ115" s="24">
        <f t="shared" si="167"/>
        <v>1</v>
      </c>
      <c r="DK115" s="25" t="str">
        <f t="shared" si="168"/>
        <v>Yes</v>
      </c>
      <c r="DL115" s="42">
        <v>0</v>
      </c>
      <c r="DM115" s="30">
        <f t="shared" si="169"/>
        <v>0</v>
      </c>
      <c r="DN115" s="31" t="str">
        <f t="shared" si="170"/>
        <v>No</v>
      </c>
      <c r="DO115" s="45">
        <v>2.5</v>
      </c>
      <c r="DP115" s="24">
        <f t="shared" si="171"/>
        <v>1</v>
      </c>
      <c r="DQ115" s="25" t="str">
        <f t="shared" si="172"/>
        <v>Yes</v>
      </c>
      <c r="DR115" s="42">
        <v>0.84340000000000004</v>
      </c>
      <c r="DS115" s="30">
        <f t="shared" si="173"/>
        <v>0.51844111138431281</v>
      </c>
      <c r="DT115" s="31" t="str">
        <f t="shared" si="174"/>
        <v>No</v>
      </c>
      <c r="DU115" s="45">
        <v>0.97789999999999999</v>
      </c>
      <c r="DV115" s="24">
        <f t="shared" si="175"/>
        <v>0.71187304360486281</v>
      </c>
      <c r="DW115" s="25" t="str">
        <f t="shared" si="176"/>
        <v>No</v>
      </c>
      <c r="DX115" s="42">
        <v>1.61E-2</v>
      </c>
      <c r="DY115" s="30">
        <f t="shared" si="177"/>
        <v>3.9470458445697479E-2</v>
      </c>
      <c r="DZ115" s="31" t="str">
        <f t="shared" si="178"/>
        <v>No</v>
      </c>
      <c r="EA115" s="45">
        <v>1.5111000000000001</v>
      </c>
      <c r="EB115" s="24">
        <f t="shared" si="179"/>
        <v>0.76287358642972547</v>
      </c>
      <c r="EC115" s="25" t="str">
        <f t="shared" si="180"/>
        <v>No</v>
      </c>
      <c r="ED115" s="37">
        <f t="shared" si="181"/>
        <v>38.058749999999996</v>
      </c>
      <c r="EE115" s="38">
        <f t="shared" si="182"/>
        <v>0.90404505640130561</v>
      </c>
      <c r="EF115" s="37" t="str">
        <f t="shared" si="183"/>
        <v>No</v>
      </c>
    </row>
    <row r="116" spans="1:136" s="7" customFormat="1" ht="12" x14ac:dyDescent="0.2">
      <c r="A116" s="18">
        <v>114</v>
      </c>
      <c r="B116" s="19" t="s">
        <v>55</v>
      </c>
      <c r="C116" s="19" t="s">
        <v>162</v>
      </c>
      <c r="D116" s="18">
        <v>3</v>
      </c>
      <c r="E116" s="42">
        <v>0</v>
      </c>
      <c r="F116" s="21">
        <f t="shared" si="92"/>
        <v>0</v>
      </c>
      <c r="G116" s="22" t="str">
        <f t="shared" si="93"/>
        <v>No</v>
      </c>
      <c r="H116" s="43">
        <v>0</v>
      </c>
      <c r="I116" s="24">
        <f t="shared" si="94"/>
        <v>0</v>
      </c>
      <c r="J116" s="25" t="str">
        <f t="shared" si="95"/>
        <v>No</v>
      </c>
      <c r="K116" s="44">
        <v>3.7900000000000003E-2</v>
      </c>
      <c r="L116" s="21">
        <f t="shared" si="96"/>
        <v>3.0534966161778924E-2</v>
      </c>
      <c r="M116" s="22" t="str">
        <f t="shared" si="97"/>
        <v>No</v>
      </c>
      <c r="N116" s="45">
        <v>5.7000000000000002E-3</v>
      </c>
      <c r="O116" s="24">
        <f t="shared" si="98"/>
        <v>1.6234690971233267E-2</v>
      </c>
      <c r="P116" s="25" t="str">
        <f t="shared" si="99"/>
        <v>No</v>
      </c>
      <c r="Q116" s="42">
        <v>3.0000000000000001E-3</v>
      </c>
      <c r="R116" s="21">
        <f t="shared" si="100"/>
        <v>1.1682242990654207E-2</v>
      </c>
      <c r="S116" s="22" t="str">
        <f t="shared" si="101"/>
        <v>No</v>
      </c>
      <c r="T116" s="45">
        <v>1.9932000000000001</v>
      </c>
      <c r="U116" s="24">
        <f t="shared" si="102"/>
        <v>1</v>
      </c>
      <c r="V116" s="25" t="str">
        <f t="shared" si="103"/>
        <v>Yes</v>
      </c>
      <c r="W116" s="42">
        <v>1.3140000000000001</v>
      </c>
      <c r="X116" s="21">
        <f t="shared" si="104"/>
        <v>0.13311268969970941</v>
      </c>
      <c r="Y116" s="22" t="str">
        <f t="shared" si="105"/>
        <v>No</v>
      </c>
      <c r="Z116" s="45">
        <v>3.7900000000000003E-2</v>
      </c>
      <c r="AA116" s="24">
        <f t="shared" si="106"/>
        <v>3.1596498541058775E-2</v>
      </c>
      <c r="AB116" s="25" t="str">
        <f t="shared" si="107"/>
        <v>No</v>
      </c>
      <c r="AC116" s="42">
        <v>2.0000000000000001E-4</v>
      </c>
      <c r="AD116" s="21">
        <f t="shared" si="108"/>
        <v>5.1085568326947643E-4</v>
      </c>
      <c r="AE116" s="22" t="str">
        <f t="shared" si="109"/>
        <v>No</v>
      </c>
      <c r="AF116" s="45">
        <v>2E-3</v>
      </c>
      <c r="AG116" s="24">
        <f t="shared" si="110"/>
        <v>1.5527950310559006E-2</v>
      </c>
      <c r="AH116" s="25" t="str">
        <f t="shared" si="111"/>
        <v>No</v>
      </c>
      <c r="AI116" s="28">
        <f t="shared" si="112"/>
        <v>8.4847500000000018</v>
      </c>
      <c r="AJ116" s="29">
        <f t="shared" si="113"/>
        <v>0.34743026859504145</v>
      </c>
      <c r="AK116" s="28" t="str">
        <f t="shared" si="114"/>
        <v>No</v>
      </c>
      <c r="AL116" s="42">
        <v>2.2812999999999999</v>
      </c>
      <c r="AM116" s="30">
        <f t="shared" si="115"/>
        <v>0.89189656663495631</v>
      </c>
      <c r="AN116" s="31" t="str">
        <f t="shared" si="116"/>
        <v>Yes</v>
      </c>
      <c r="AO116" s="45">
        <v>1.875</v>
      </c>
      <c r="AP116" s="24">
        <f t="shared" si="117"/>
        <v>0.75</v>
      </c>
      <c r="AQ116" s="25" t="str">
        <f t="shared" si="118"/>
        <v>Yes</v>
      </c>
      <c r="AR116" s="42">
        <v>2.3801000000000001</v>
      </c>
      <c r="AS116" s="30">
        <f t="shared" si="119"/>
        <v>0.95234475032010246</v>
      </c>
      <c r="AT116" s="31" t="str">
        <f t="shared" si="120"/>
        <v>No</v>
      </c>
      <c r="AU116" s="45">
        <v>0.54649999999999999</v>
      </c>
      <c r="AV116" s="24">
        <f t="shared" si="121"/>
        <v>0.38842544316996869</v>
      </c>
      <c r="AW116" s="25" t="str">
        <f t="shared" si="122"/>
        <v>No</v>
      </c>
      <c r="AX116" s="42">
        <v>2.3300000000000001E-2</v>
      </c>
      <c r="AY116" s="30">
        <f t="shared" si="123"/>
        <v>3.9093959731543629E-2</v>
      </c>
      <c r="AZ116" s="31" t="str">
        <f t="shared" si="124"/>
        <v>No</v>
      </c>
      <c r="BA116" s="45">
        <v>0.25919999999999999</v>
      </c>
      <c r="BB116" s="24">
        <f t="shared" si="125"/>
        <v>0.39512195121951216</v>
      </c>
      <c r="BC116" s="25" t="str">
        <f t="shared" si="126"/>
        <v>No</v>
      </c>
      <c r="BD116" s="42">
        <v>0.25919999999999999</v>
      </c>
      <c r="BE116" s="30">
        <f t="shared" si="127"/>
        <v>0.39512195121951216</v>
      </c>
      <c r="BF116" s="31" t="str">
        <f t="shared" si="128"/>
        <v>No</v>
      </c>
      <c r="BG116" s="45">
        <v>1.4637</v>
      </c>
      <c r="BH116" s="24">
        <f t="shared" si="129"/>
        <v>0.43920208152645268</v>
      </c>
      <c r="BI116" s="25" t="str">
        <f t="shared" si="130"/>
        <v>No</v>
      </c>
      <c r="BJ116" s="42">
        <v>0.94120000000000004</v>
      </c>
      <c r="BK116" s="30">
        <f t="shared" si="131"/>
        <v>0.37648000000000004</v>
      </c>
      <c r="BL116" s="31" t="str">
        <f t="shared" si="132"/>
        <v>Yes</v>
      </c>
      <c r="BM116" s="45">
        <v>3.7999999999999999E-2</v>
      </c>
      <c r="BN116" s="24">
        <f t="shared" si="133"/>
        <v>2.7201475334255414E-2</v>
      </c>
      <c r="BO116" s="25" t="str">
        <f t="shared" si="134"/>
        <v>No</v>
      </c>
      <c r="BP116" s="32">
        <f t="shared" si="135"/>
        <v>25.168750000000003</v>
      </c>
      <c r="BQ116" s="33">
        <f t="shared" si="136"/>
        <v>0.59925244974239833</v>
      </c>
      <c r="BR116" s="32" t="str">
        <f t="shared" si="137"/>
        <v>No</v>
      </c>
      <c r="BS116" s="42">
        <v>8.9999999999999998E-4</v>
      </c>
      <c r="BT116" s="30">
        <f t="shared" si="138"/>
        <v>1.4287982219399905E-3</v>
      </c>
      <c r="BU116" s="31" t="str">
        <f t="shared" si="139"/>
        <v>No</v>
      </c>
      <c r="BV116" s="45">
        <v>2.3094999999999999</v>
      </c>
      <c r="BW116" s="24">
        <f t="shared" si="140"/>
        <v>0.73014599711214478</v>
      </c>
      <c r="BX116" s="25" t="str">
        <f t="shared" si="141"/>
        <v>No</v>
      </c>
      <c r="BY116" s="42">
        <v>0</v>
      </c>
      <c r="BZ116" s="30">
        <f t="shared" si="142"/>
        <v>0</v>
      </c>
      <c r="CA116" s="31" t="str">
        <f t="shared" si="143"/>
        <v>No</v>
      </c>
      <c r="CB116" s="45">
        <v>0</v>
      </c>
      <c r="CC116" s="24">
        <f t="shared" si="144"/>
        <v>0</v>
      </c>
      <c r="CD116" s="25" t="str">
        <f t="shared" si="145"/>
        <v>No</v>
      </c>
      <c r="CE116" s="42">
        <v>1.95E-2</v>
      </c>
      <c r="CF116" s="30">
        <f t="shared" si="146"/>
        <v>7.1031830805383459E-3</v>
      </c>
      <c r="CG116" s="31" t="str">
        <f t="shared" si="147"/>
        <v>No</v>
      </c>
      <c r="CH116" s="45">
        <v>1.09E-2</v>
      </c>
      <c r="CI116" s="24">
        <f t="shared" si="148"/>
        <v>2.4217961654894038E-3</v>
      </c>
      <c r="CJ116" s="25" t="str">
        <f t="shared" si="149"/>
        <v>No</v>
      </c>
      <c r="CK116" s="42">
        <v>0</v>
      </c>
      <c r="CL116" s="30">
        <f t="shared" si="150"/>
        <v>0</v>
      </c>
      <c r="CM116" s="31" t="str">
        <f t="shared" si="151"/>
        <v>No</v>
      </c>
      <c r="CN116" s="45">
        <v>0</v>
      </c>
      <c r="CO116" s="24">
        <f t="shared" si="152"/>
        <v>0</v>
      </c>
      <c r="CP116" s="25" t="str">
        <f t="shared" si="153"/>
        <v>No</v>
      </c>
      <c r="CQ116" s="42">
        <v>0.11899999999999999</v>
      </c>
      <c r="CR116" s="30">
        <f t="shared" si="154"/>
        <v>0.12510513036164844</v>
      </c>
      <c r="CS116" s="31" t="str">
        <f t="shared" si="155"/>
        <v>No</v>
      </c>
      <c r="CT116" s="45">
        <v>0</v>
      </c>
      <c r="CU116" s="24">
        <f t="shared" si="156"/>
        <v>0</v>
      </c>
      <c r="CV116" s="25" t="str">
        <f t="shared" si="157"/>
        <v>No</v>
      </c>
      <c r="CW116" s="34">
        <f t="shared" si="158"/>
        <v>6.1495000000000006</v>
      </c>
      <c r="CX116" s="35">
        <f t="shared" si="159"/>
        <v>6.2820958725452254E-17</v>
      </c>
      <c r="CY116" s="34" t="str">
        <f t="shared" si="160"/>
        <v>No</v>
      </c>
      <c r="CZ116" s="42">
        <v>1.25</v>
      </c>
      <c r="DA116" s="30">
        <f t="shared" si="161"/>
        <v>0.5</v>
      </c>
      <c r="DB116" s="31" t="str">
        <f t="shared" si="162"/>
        <v>Yes</v>
      </c>
      <c r="DC116" s="45">
        <v>2.5</v>
      </c>
      <c r="DD116" s="24">
        <f t="shared" si="163"/>
        <v>1</v>
      </c>
      <c r="DE116" s="25" t="str">
        <f t="shared" si="164"/>
        <v>Yes</v>
      </c>
      <c r="DF116" s="42">
        <v>2.5</v>
      </c>
      <c r="DG116" s="30">
        <f t="shared" si="165"/>
        <v>1</v>
      </c>
      <c r="DH116" s="31" t="str">
        <f t="shared" si="166"/>
        <v>Yes</v>
      </c>
      <c r="DI116" s="45">
        <v>2.5</v>
      </c>
      <c r="DJ116" s="24">
        <f t="shared" si="167"/>
        <v>1</v>
      </c>
      <c r="DK116" s="25" t="str">
        <f t="shared" si="168"/>
        <v>Yes</v>
      </c>
      <c r="DL116" s="42">
        <v>0</v>
      </c>
      <c r="DM116" s="30">
        <f t="shared" si="169"/>
        <v>0</v>
      </c>
      <c r="DN116" s="31" t="str">
        <f t="shared" si="170"/>
        <v>No</v>
      </c>
      <c r="DO116" s="45">
        <v>2.5</v>
      </c>
      <c r="DP116" s="24">
        <f t="shared" si="171"/>
        <v>1</v>
      </c>
      <c r="DQ116" s="25" t="str">
        <f t="shared" si="172"/>
        <v>Yes</v>
      </c>
      <c r="DR116" s="42">
        <v>0.8881</v>
      </c>
      <c r="DS116" s="30">
        <f t="shared" si="173"/>
        <v>0.54591836734693877</v>
      </c>
      <c r="DT116" s="31" t="str">
        <f t="shared" si="174"/>
        <v>No</v>
      </c>
      <c r="DU116" s="45">
        <v>0.99619999999999997</v>
      </c>
      <c r="DV116" s="24">
        <f t="shared" si="175"/>
        <v>0.72519472956249542</v>
      </c>
      <c r="DW116" s="25" t="str">
        <f t="shared" si="176"/>
        <v>No</v>
      </c>
      <c r="DX116" s="42">
        <v>2.12E-2</v>
      </c>
      <c r="DY116" s="30">
        <f t="shared" si="177"/>
        <v>5.1973522922284875E-2</v>
      </c>
      <c r="DZ116" s="31" t="str">
        <f t="shared" si="178"/>
        <v>No</v>
      </c>
      <c r="EA116" s="45">
        <v>1.01</v>
      </c>
      <c r="EB116" s="24">
        <f t="shared" si="179"/>
        <v>0.50989499192245558</v>
      </c>
      <c r="EC116" s="25" t="str">
        <f t="shared" si="180"/>
        <v>No</v>
      </c>
      <c r="ED116" s="37">
        <f t="shared" si="181"/>
        <v>35.413749999999993</v>
      </c>
      <c r="EE116" s="38">
        <f t="shared" si="182"/>
        <v>0.81855425191505837</v>
      </c>
      <c r="EF116" s="37" t="str">
        <f t="shared" si="183"/>
        <v>No</v>
      </c>
    </row>
    <row r="117" spans="1:136" s="7" customFormat="1" ht="12" x14ac:dyDescent="0.2">
      <c r="A117" s="18">
        <v>115</v>
      </c>
      <c r="B117" s="19" t="s">
        <v>51</v>
      </c>
      <c r="C117" s="19" t="s">
        <v>163</v>
      </c>
      <c r="D117" s="18">
        <v>3</v>
      </c>
      <c r="E117" s="42">
        <v>0</v>
      </c>
      <c r="F117" s="21">
        <f t="shared" si="92"/>
        <v>0</v>
      </c>
      <c r="G117" s="22" t="str">
        <f t="shared" si="93"/>
        <v>No</v>
      </c>
      <c r="H117" s="43">
        <v>3.3E-3</v>
      </c>
      <c r="I117" s="24">
        <f t="shared" si="94"/>
        <v>2.6376788426184954E-3</v>
      </c>
      <c r="J117" s="25" t="str">
        <f t="shared" si="95"/>
        <v>No</v>
      </c>
      <c r="K117" s="44">
        <v>8.0000000000000002E-3</v>
      </c>
      <c r="L117" s="21">
        <f t="shared" si="96"/>
        <v>6.4453754431195616E-3</v>
      </c>
      <c r="M117" s="22" t="str">
        <f t="shared" si="97"/>
        <v>No</v>
      </c>
      <c r="N117" s="45">
        <v>9.9000000000000008E-3</v>
      </c>
      <c r="O117" s="24">
        <f t="shared" si="98"/>
        <v>2.8197094844773569E-2</v>
      </c>
      <c r="P117" s="25" t="str">
        <f t="shared" si="99"/>
        <v>No</v>
      </c>
      <c r="Q117" s="42">
        <v>2.2000000000000001E-3</v>
      </c>
      <c r="R117" s="21">
        <f t="shared" si="100"/>
        <v>8.5669781931464184E-3</v>
      </c>
      <c r="S117" s="22" t="str">
        <f t="shared" si="101"/>
        <v>No</v>
      </c>
      <c r="T117" s="45">
        <v>0.54049999999999998</v>
      </c>
      <c r="U117" s="24">
        <f t="shared" si="102"/>
        <v>0.27117198474814369</v>
      </c>
      <c r="V117" s="25" t="str">
        <f t="shared" si="103"/>
        <v>Yes</v>
      </c>
      <c r="W117" s="42">
        <v>1.2156</v>
      </c>
      <c r="X117" s="21">
        <f t="shared" si="104"/>
        <v>5.368098159509202E-2</v>
      </c>
      <c r="Y117" s="22" t="str">
        <f t="shared" si="105"/>
        <v>No</v>
      </c>
      <c r="Z117" s="45">
        <v>0</v>
      </c>
      <c r="AA117" s="24">
        <f t="shared" si="106"/>
        <v>0</v>
      </c>
      <c r="AB117" s="25" t="str">
        <f t="shared" si="107"/>
        <v>No</v>
      </c>
      <c r="AC117" s="42">
        <v>1E-4</v>
      </c>
      <c r="AD117" s="21">
        <f t="shared" si="108"/>
        <v>2.5542784163473821E-4</v>
      </c>
      <c r="AE117" s="22" t="str">
        <f t="shared" si="109"/>
        <v>No</v>
      </c>
      <c r="AF117" s="45">
        <v>0</v>
      </c>
      <c r="AG117" s="24">
        <f t="shared" si="110"/>
        <v>0</v>
      </c>
      <c r="AH117" s="25" t="str">
        <f t="shared" si="111"/>
        <v>No</v>
      </c>
      <c r="AI117" s="28">
        <f t="shared" si="112"/>
        <v>4.4490000000000007</v>
      </c>
      <c r="AJ117" s="29">
        <f t="shared" si="113"/>
        <v>7.6461640814404716E-17</v>
      </c>
      <c r="AK117" s="28" t="str">
        <f t="shared" si="114"/>
        <v>No</v>
      </c>
      <c r="AL117" s="42">
        <v>2.2812999999999999</v>
      </c>
      <c r="AM117" s="30">
        <f t="shared" si="115"/>
        <v>0.89189656663495631</v>
      </c>
      <c r="AN117" s="31" t="str">
        <f t="shared" si="116"/>
        <v>Yes</v>
      </c>
      <c r="AO117" s="45">
        <v>1.875</v>
      </c>
      <c r="AP117" s="24">
        <f t="shared" si="117"/>
        <v>0.75</v>
      </c>
      <c r="AQ117" s="25" t="str">
        <f t="shared" si="118"/>
        <v>Yes</v>
      </c>
      <c r="AR117" s="42">
        <v>2.2911000000000001</v>
      </c>
      <c r="AS117" s="30">
        <f t="shared" si="119"/>
        <v>0.91673335467349559</v>
      </c>
      <c r="AT117" s="31" t="str">
        <f t="shared" si="120"/>
        <v>No</v>
      </c>
      <c r="AU117" s="45">
        <v>0.3226</v>
      </c>
      <c r="AV117" s="24">
        <f t="shared" si="121"/>
        <v>0.15495307612095932</v>
      </c>
      <c r="AW117" s="25" t="str">
        <f t="shared" si="122"/>
        <v>No</v>
      </c>
      <c r="AX117" s="42">
        <v>2.1000000000000001E-2</v>
      </c>
      <c r="AY117" s="30">
        <f t="shared" si="123"/>
        <v>3.5234899328859065E-2</v>
      </c>
      <c r="AZ117" s="31" t="str">
        <f t="shared" si="124"/>
        <v>No</v>
      </c>
      <c r="BA117" s="45">
        <v>0.20569999999999999</v>
      </c>
      <c r="BB117" s="24">
        <f t="shared" si="125"/>
        <v>0.31356707317073168</v>
      </c>
      <c r="BC117" s="25" t="str">
        <f t="shared" si="126"/>
        <v>No</v>
      </c>
      <c r="BD117" s="42">
        <v>0.20569999999999999</v>
      </c>
      <c r="BE117" s="30">
        <f t="shared" si="127"/>
        <v>0.31356707317073168</v>
      </c>
      <c r="BF117" s="31" t="str">
        <f t="shared" si="128"/>
        <v>No</v>
      </c>
      <c r="BG117" s="45">
        <v>1.4052</v>
      </c>
      <c r="BH117" s="24">
        <f t="shared" si="129"/>
        <v>0.40537727666955764</v>
      </c>
      <c r="BI117" s="25" t="str">
        <f t="shared" si="130"/>
        <v>No</v>
      </c>
      <c r="BJ117" s="42">
        <v>2.5</v>
      </c>
      <c r="BK117" s="30">
        <f t="shared" si="131"/>
        <v>1</v>
      </c>
      <c r="BL117" s="31" t="str">
        <f t="shared" si="132"/>
        <v>Yes</v>
      </c>
      <c r="BM117" s="45">
        <v>8.5000000000000006E-3</v>
      </c>
      <c r="BN117" s="24">
        <f t="shared" si="133"/>
        <v>0</v>
      </c>
      <c r="BO117" s="25" t="str">
        <f t="shared" si="134"/>
        <v>No</v>
      </c>
      <c r="BP117" s="32">
        <f t="shared" si="135"/>
        <v>27.790249999999997</v>
      </c>
      <c r="BQ117" s="33">
        <f t="shared" si="136"/>
        <v>0.81111223355894502</v>
      </c>
      <c r="BR117" s="32" t="str">
        <f t="shared" si="137"/>
        <v>Yes</v>
      </c>
      <c r="BS117" s="42">
        <v>2.9999999999999997E-4</v>
      </c>
      <c r="BT117" s="30">
        <f t="shared" si="138"/>
        <v>4.7626607397999675E-4</v>
      </c>
      <c r="BU117" s="31" t="str">
        <f t="shared" si="139"/>
        <v>No</v>
      </c>
      <c r="BV117" s="45">
        <v>2.3959999999999999</v>
      </c>
      <c r="BW117" s="24">
        <f t="shared" si="140"/>
        <v>0.8689234718434139</v>
      </c>
      <c r="BX117" s="25" t="str">
        <f t="shared" si="141"/>
        <v>No</v>
      </c>
      <c r="BY117" s="42">
        <v>2.5</v>
      </c>
      <c r="BZ117" s="30">
        <f t="shared" si="142"/>
        <v>1</v>
      </c>
      <c r="CA117" s="31" t="str">
        <f t="shared" si="143"/>
        <v>Yes</v>
      </c>
      <c r="CB117" s="45">
        <v>1.1000000000000001E-3</v>
      </c>
      <c r="CC117" s="24">
        <f t="shared" si="144"/>
        <v>2.1773555027711799E-3</v>
      </c>
      <c r="CD117" s="25" t="str">
        <f t="shared" si="145"/>
        <v>No</v>
      </c>
      <c r="CE117" s="42">
        <v>7.1999999999999998E-3</v>
      </c>
      <c r="CF117" s="30">
        <f t="shared" si="146"/>
        <v>5.3407391582995086E-4</v>
      </c>
      <c r="CG117" s="31" t="str">
        <f t="shared" si="147"/>
        <v>No</v>
      </c>
      <c r="CH117" s="45">
        <v>1.43E-2</v>
      </c>
      <c r="CI117" s="24">
        <f t="shared" si="148"/>
        <v>9.2835519677093841E-3</v>
      </c>
      <c r="CJ117" s="25" t="str">
        <f t="shared" si="149"/>
        <v>No</v>
      </c>
      <c r="CK117" s="42">
        <v>0.1719</v>
      </c>
      <c r="CL117" s="30">
        <f t="shared" si="150"/>
        <v>0.12118434966513922</v>
      </c>
      <c r="CM117" s="31" t="str">
        <f t="shared" si="151"/>
        <v>No</v>
      </c>
      <c r="CN117" s="45">
        <v>0</v>
      </c>
      <c r="CO117" s="24">
        <f t="shared" si="152"/>
        <v>0</v>
      </c>
      <c r="CP117" s="25" t="str">
        <f t="shared" si="153"/>
        <v>No</v>
      </c>
      <c r="CQ117" s="42">
        <v>0.11899999999999999</v>
      </c>
      <c r="CR117" s="30">
        <f t="shared" si="154"/>
        <v>0.12510513036164844</v>
      </c>
      <c r="CS117" s="31" t="str">
        <f t="shared" si="155"/>
        <v>No</v>
      </c>
      <c r="CT117" s="45">
        <v>0</v>
      </c>
      <c r="CU117" s="24">
        <f t="shared" si="156"/>
        <v>0</v>
      </c>
      <c r="CV117" s="25" t="str">
        <f t="shared" si="157"/>
        <v>No</v>
      </c>
      <c r="CW117" s="34">
        <f t="shared" si="158"/>
        <v>13.024500000000002</v>
      </c>
      <c r="CX117" s="35">
        <f t="shared" si="159"/>
        <v>0.48626951709016336</v>
      </c>
      <c r="CY117" s="34" t="str">
        <f t="shared" si="160"/>
        <v>No</v>
      </c>
      <c r="CZ117" s="42">
        <v>2.5</v>
      </c>
      <c r="DA117" s="30">
        <f t="shared" si="161"/>
        <v>1</v>
      </c>
      <c r="DB117" s="31" t="str">
        <f t="shared" si="162"/>
        <v>Yes</v>
      </c>
      <c r="DC117" s="45">
        <v>1</v>
      </c>
      <c r="DD117" s="24">
        <f t="shared" si="163"/>
        <v>0.4</v>
      </c>
      <c r="DE117" s="25" t="str">
        <f t="shared" si="164"/>
        <v>Yes</v>
      </c>
      <c r="DF117" s="42">
        <v>2.5</v>
      </c>
      <c r="DG117" s="30">
        <f t="shared" si="165"/>
        <v>1</v>
      </c>
      <c r="DH117" s="31" t="str">
        <f t="shared" si="166"/>
        <v>Yes</v>
      </c>
      <c r="DI117" s="45">
        <v>2.5</v>
      </c>
      <c r="DJ117" s="24">
        <f t="shared" si="167"/>
        <v>1</v>
      </c>
      <c r="DK117" s="25" t="str">
        <f t="shared" si="168"/>
        <v>Yes</v>
      </c>
      <c r="DL117" s="42">
        <v>2.5000000000000001E-3</v>
      </c>
      <c r="DM117" s="30">
        <f t="shared" si="169"/>
        <v>2.8089887640449441E-2</v>
      </c>
      <c r="DN117" s="31" t="str">
        <f t="shared" si="170"/>
        <v>No</v>
      </c>
      <c r="DO117" s="45">
        <v>1.25</v>
      </c>
      <c r="DP117" s="24">
        <f t="shared" si="171"/>
        <v>0.5</v>
      </c>
      <c r="DQ117" s="25" t="str">
        <f t="shared" si="172"/>
        <v>Yes</v>
      </c>
      <c r="DR117" s="42">
        <v>0.85699999999999998</v>
      </c>
      <c r="DS117" s="30">
        <f t="shared" si="173"/>
        <v>0.52680108187853458</v>
      </c>
      <c r="DT117" s="31" t="str">
        <f t="shared" si="174"/>
        <v>No</v>
      </c>
      <c r="DU117" s="45">
        <v>0.99170000000000003</v>
      </c>
      <c r="DV117" s="24">
        <f t="shared" si="175"/>
        <v>0.72191890514668422</v>
      </c>
      <c r="DW117" s="25" t="str">
        <f t="shared" si="176"/>
        <v>No</v>
      </c>
      <c r="DX117" s="42">
        <v>2.1000000000000001E-2</v>
      </c>
      <c r="DY117" s="30">
        <f t="shared" si="177"/>
        <v>5.1483206668301057E-2</v>
      </c>
      <c r="DZ117" s="31" t="str">
        <f t="shared" si="178"/>
        <v>No</v>
      </c>
      <c r="EA117" s="45">
        <v>1.01</v>
      </c>
      <c r="EB117" s="24">
        <f t="shared" si="179"/>
        <v>0.50989499192245558</v>
      </c>
      <c r="EC117" s="25" t="str">
        <f t="shared" si="180"/>
        <v>No</v>
      </c>
      <c r="ED117" s="37">
        <f t="shared" si="181"/>
        <v>31.580499999999997</v>
      </c>
      <c r="EE117" s="38">
        <f t="shared" si="182"/>
        <v>0.69465722874042457</v>
      </c>
      <c r="EF117" s="37" t="str">
        <f t="shared" si="183"/>
        <v>No</v>
      </c>
    </row>
    <row r="118" spans="1:136" s="7" customFormat="1" ht="12" x14ac:dyDescent="0.2">
      <c r="A118" s="18">
        <v>116</v>
      </c>
      <c r="B118" s="19" t="s">
        <v>51</v>
      </c>
      <c r="C118" s="19" t="s">
        <v>164</v>
      </c>
      <c r="D118" s="18">
        <v>3</v>
      </c>
      <c r="E118" s="42">
        <v>2.9999999999999997E-4</v>
      </c>
      <c r="F118" s="21">
        <f t="shared" si="92"/>
        <v>1.3392857142857141E-3</v>
      </c>
      <c r="G118" s="22" t="str">
        <f t="shared" si="93"/>
        <v>No</v>
      </c>
      <c r="H118" s="43">
        <v>8.9999999999999993E-3</v>
      </c>
      <c r="I118" s="24">
        <f t="shared" si="94"/>
        <v>7.1936695707777148E-3</v>
      </c>
      <c r="J118" s="25" t="str">
        <f t="shared" si="95"/>
        <v>No</v>
      </c>
      <c r="K118" s="44">
        <v>1.1999999999999999E-3</v>
      </c>
      <c r="L118" s="21">
        <f t="shared" si="96"/>
        <v>9.6680631646793407E-4</v>
      </c>
      <c r="M118" s="22" t="str">
        <f t="shared" si="97"/>
        <v>No</v>
      </c>
      <c r="N118" s="45">
        <v>3.1099999999999999E-2</v>
      </c>
      <c r="O118" s="24">
        <f t="shared" si="98"/>
        <v>8.857875249216747E-2</v>
      </c>
      <c r="P118" s="25" t="str">
        <f t="shared" si="99"/>
        <v>No</v>
      </c>
      <c r="Q118" s="42">
        <v>0</v>
      </c>
      <c r="R118" s="21">
        <f t="shared" si="100"/>
        <v>0</v>
      </c>
      <c r="S118" s="22" t="str">
        <f t="shared" si="101"/>
        <v>No</v>
      </c>
      <c r="T118" s="45">
        <v>0.54049999999999998</v>
      </c>
      <c r="U118" s="24">
        <f t="shared" si="102"/>
        <v>0.27117198474814369</v>
      </c>
      <c r="V118" s="25" t="str">
        <f t="shared" si="103"/>
        <v>Yes</v>
      </c>
      <c r="W118" s="42">
        <v>1.6316999999999999</v>
      </c>
      <c r="X118" s="21">
        <f t="shared" si="104"/>
        <v>0.38957055214723918</v>
      </c>
      <c r="Y118" s="22" t="str">
        <f t="shared" si="105"/>
        <v>No</v>
      </c>
      <c r="Z118" s="45">
        <v>0</v>
      </c>
      <c r="AA118" s="24">
        <f t="shared" si="106"/>
        <v>0</v>
      </c>
      <c r="AB118" s="25" t="str">
        <f t="shared" si="107"/>
        <v>No</v>
      </c>
      <c r="AC118" s="42">
        <v>0</v>
      </c>
      <c r="AD118" s="21">
        <f t="shared" si="108"/>
        <v>0</v>
      </c>
      <c r="AE118" s="22" t="str">
        <f t="shared" si="109"/>
        <v>No</v>
      </c>
      <c r="AF118" s="45">
        <v>9.7999999999999997E-3</v>
      </c>
      <c r="AG118" s="24">
        <f t="shared" si="110"/>
        <v>7.6086956521739135E-2</v>
      </c>
      <c r="AH118" s="25" t="str">
        <f t="shared" si="111"/>
        <v>No</v>
      </c>
      <c r="AI118" s="28">
        <f t="shared" si="112"/>
        <v>5.5589999999999993</v>
      </c>
      <c r="AJ118" s="29">
        <f t="shared" si="113"/>
        <v>9.5557851239669367E-2</v>
      </c>
      <c r="AK118" s="28" t="str">
        <f t="shared" si="114"/>
        <v>No</v>
      </c>
      <c r="AL118" s="42">
        <v>2.1875</v>
      </c>
      <c r="AM118" s="30">
        <f t="shared" si="115"/>
        <v>0.81077575023782766</v>
      </c>
      <c r="AN118" s="31" t="str">
        <f t="shared" si="116"/>
        <v>Yes</v>
      </c>
      <c r="AO118" s="45">
        <v>0</v>
      </c>
      <c r="AP118" s="24">
        <f t="shared" si="117"/>
        <v>0</v>
      </c>
      <c r="AQ118" s="25" t="str">
        <f t="shared" si="118"/>
        <v>No</v>
      </c>
      <c r="AR118" s="42">
        <v>2.2063999999999999</v>
      </c>
      <c r="AS118" s="30">
        <f t="shared" si="119"/>
        <v>0.88284250960307287</v>
      </c>
      <c r="AT118" s="31" t="str">
        <f t="shared" si="120"/>
        <v>No</v>
      </c>
      <c r="AU118" s="45">
        <v>0.55710000000000004</v>
      </c>
      <c r="AV118" s="24">
        <f t="shared" si="121"/>
        <v>0.39947862356621483</v>
      </c>
      <c r="AW118" s="25" t="str">
        <f t="shared" si="122"/>
        <v>No</v>
      </c>
      <c r="AX118" s="42">
        <v>7.0000000000000001E-3</v>
      </c>
      <c r="AY118" s="30">
        <f t="shared" si="123"/>
        <v>1.1744966442953021E-2</v>
      </c>
      <c r="AZ118" s="31" t="str">
        <f t="shared" si="124"/>
        <v>No</v>
      </c>
      <c r="BA118" s="45">
        <v>9.7500000000000003E-2</v>
      </c>
      <c r="BB118" s="24">
        <f t="shared" si="125"/>
        <v>0.1486280487804878</v>
      </c>
      <c r="BC118" s="25" t="str">
        <f t="shared" si="126"/>
        <v>No</v>
      </c>
      <c r="BD118" s="42">
        <v>9.7500000000000003E-2</v>
      </c>
      <c r="BE118" s="30">
        <f t="shared" si="127"/>
        <v>0.1486280487804878</v>
      </c>
      <c r="BF118" s="31" t="str">
        <f t="shared" si="128"/>
        <v>No</v>
      </c>
      <c r="BG118" s="45">
        <v>1.4339</v>
      </c>
      <c r="BH118" s="24">
        <f t="shared" si="129"/>
        <v>0.42197166811217107</v>
      </c>
      <c r="BI118" s="25" t="str">
        <f t="shared" si="130"/>
        <v>No</v>
      </c>
      <c r="BJ118" s="42">
        <v>1.4870000000000001</v>
      </c>
      <c r="BK118" s="30">
        <f t="shared" si="131"/>
        <v>0.5948</v>
      </c>
      <c r="BL118" s="31" t="str">
        <f t="shared" si="132"/>
        <v>Yes</v>
      </c>
      <c r="BM118" s="45">
        <v>1.23E-2</v>
      </c>
      <c r="BN118" s="24">
        <f t="shared" si="133"/>
        <v>3.5039188566159517E-3</v>
      </c>
      <c r="BO118" s="25" t="str">
        <f t="shared" si="134"/>
        <v>No</v>
      </c>
      <c r="BP118" s="32">
        <f t="shared" si="135"/>
        <v>20.215500000000002</v>
      </c>
      <c r="BQ118" s="33">
        <f t="shared" si="136"/>
        <v>0.19894938882715441</v>
      </c>
      <c r="BR118" s="32" t="str">
        <f t="shared" si="137"/>
        <v>No</v>
      </c>
      <c r="BS118" s="42">
        <v>2.9999999999999997E-4</v>
      </c>
      <c r="BT118" s="30">
        <f t="shared" si="138"/>
        <v>4.7626607397999675E-4</v>
      </c>
      <c r="BU118" s="31" t="str">
        <f t="shared" si="139"/>
        <v>No</v>
      </c>
      <c r="BV118" s="45">
        <v>2.2942</v>
      </c>
      <c r="BW118" s="24">
        <f t="shared" si="140"/>
        <v>0.70559922990534252</v>
      </c>
      <c r="BX118" s="25" t="str">
        <f t="shared" si="141"/>
        <v>No</v>
      </c>
      <c r="BY118" s="42">
        <v>2.5</v>
      </c>
      <c r="BZ118" s="30">
        <f t="shared" si="142"/>
        <v>1</v>
      </c>
      <c r="CA118" s="31" t="str">
        <f t="shared" si="143"/>
        <v>Yes</v>
      </c>
      <c r="CB118" s="45">
        <v>2.8E-3</v>
      </c>
      <c r="CC118" s="24">
        <f t="shared" si="144"/>
        <v>5.5423594615993665E-3</v>
      </c>
      <c r="CD118" s="25" t="str">
        <f t="shared" si="145"/>
        <v>No</v>
      </c>
      <c r="CE118" s="42">
        <v>7.1999999999999998E-3</v>
      </c>
      <c r="CF118" s="30">
        <f t="shared" si="146"/>
        <v>5.3407391582995086E-4</v>
      </c>
      <c r="CG118" s="31" t="str">
        <f t="shared" si="147"/>
        <v>No</v>
      </c>
      <c r="CH118" s="45">
        <v>2.0500000000000001E-2</v>
      </c>
      <c r="CI118" s="24">
        <f t="shared" si="148"/>
        <v>2.1796165489404645E-2</v>
      </c>
      <c r="CJ118" s="25" t="str">
        <f t="shared" si="149"/>
        <v>No</v>
      </c>
      <c r="CK118" s="42">
        <v>0.50419999999999998</v>
      </c>
      <c r="CL118" s="30">
        <f t="shared" si="150"/>
        <v>0.35544589354952411</v>
      </c>
      <c r="CM118" s="31" t="str">
        <f t="shared" si="151"/>
        <v>No</v>
      </c>
      <c r="CN118" s="45">
        <v>0</v>
      </c>
      <c r="CO118" s="24">
        <f t="shared" si="152"/>
        <v>0</v>
      </c>
      <c r="CP118" s="25" t="str">
        <f t="shared" si="153"/>
        <v>No</v>
      </c>
      <c r="CQ118" s="42">
        <v>0.11899999999999999</v>
      </c>
      <c r="CR118" s="30">
        <f t="shared" si="154"/>
        <v>0.12510513036164844</v>
      </c>
      <c r="CS118" s="31" t="str">
        <f t="shared" si="155"/>
        <v>No</v>
      </c>
      <c r="CT118" s="45">
        <v>0</v>
      </c>
      <c r="CU118" s="24">
        <f t="shared" si="156"/>
        <v>0</v>
      </c>
      <c r="CV118" s="25" t="str">
        <f t="shared" si="157"/>
        <v>No</v>
      </c>
      <c r="CW118" s="34">
        <f t="shared" si="158"/>
        <v>13.6205</v>
      </c>
      <c r="CX118" s="35">
        <f t="shared" si="159"/>
        <v>0.52842466358990681</v>
      </c>
      <c r="CY118" s="34" t="str">
        <f t="shared" si="160"/>
        <v>No</v>
      </c>
      <c r="CZ118" s="42">
        <v>2.5</v>
      </c>
      <c r="DA118" s="30">
        <f t="shared" si="161"/>
        <v>1</v>
      </c>
      <c r="DB118" s="31" t="str">
        <f t="shared" si="162"/>
        <v>Yes</v>
      </c>
      <c r="DC118" s="45">
        <v>2.5</v>
      </c>
      <c r="DD118" s="24">
        <f t="shared" si="163"/>
        <v>1</v>
      </c>
      <c r="DE118" s="25" t="str">
        <f t="shared" si="164"/>
        <v>Yes</v>
      </c>
      <c r="DF118" s="42">
        <v>2.5</v>
      </c>
      <c r="DG118" s="30">
        <f t="shared" si="165"/>
        <v>1</v>
      </c>
      <c r="DH118" s="31" t="str">
        <f t="shared" si="166"/>
        <v>Yes</v>
      </c>
      <c r="DI118" s="45">
        <v>2.5</v>
      </c>
      <c r="DJ118" s="24">
        <f t="shared" si="167"/>
        <v>1</v>
      </c>
      <c r="DK118" s="25" t="str">
        <f t="shared" si="168"/>
        <v>Yes</v>
      </c>
      <c r="DL118" s="42">
        <v>2.2000000000000001E-3</v>
      </c>
      <c r="DM118" s="30">
        <f t="shared" si="169"/>
        <v>2.4719101123595509E-2</v>
      </c>
      <c r="DN118" s="31" t="str">
        <f t="shared" si="170"/>
        <v>No</v>
      </c>
      <c r="DO118" s="45">
        <v>2.5</v>
      </c>
      <c r="DP118" s="24">
        <f t="shared" si="171"/>
        <v>1</v>
      </c>
      <c r="DQ118" s="25" t="str">
        <f t="shared" si="172"/>
        <v>Yes</v>
      </c>
      <c r="DR118" s="42">
        <v>0.85440000000000005</v>
      </c>
      <c r="DS118" s="30">
        <f t="shared" si="173"/>
        <v>0.52520285222522745</v>
      </c>
      <c r="DT118" s="31" t="str">
        <f t="shared" si="174"/>
        <v>No</v>
      </c>
      <c r="DU118" s="45">
        <v>0.98229999999999995</v>
      </c>
      <c r="DV118" s="24">
        <f t="shared" si="175"/>
        <v>0.71507607192254496</v>
      </c>
      <c r="DW118" s="25" t="str">
        <f t="shared" si="176"/>
        <v>No</v>
      </c>
      <c r="DX118" s="42">
        <v>3.8300000000000001E-2</v>
      </c>
      <c r="DY118" s="30">
        <f t="shared" si="177"/>
        <v>9.3895562637901456E-2</v>
      </c>
      <c r="DZ118" s="31" t="str">
        <f t="shared" si="178"/>
        <v>No</v>
      </c>
      <c r="EA118" s="45">
        <v>0.5</v>
      </c>
      <c r="EB118" s="24">
        <f t="shared" si="179"/>
        <v>0.25242326332794834</v>
      </c>
      <c r="EC118" s="25" t="str">
        <f t="shared" si="180"/>
        <v>No</v>
      </c>
      <c r="ED118" s="37">
        <f t="shared" si="181"/>
        <v>37.193000000000005</v>
      </c>
      <c r="EE118" s="38">
        <f t="shared" si="182"/>
        <v>0.87606257474385085</v>
      </c>
      <c r="EF118" s="37" t="str">
        <f t="shared" si="183"/>
        <v>No</v>
      </c>
    </row>
    <row r="119" spans="1:136" s="7" customFormat="1" ht="12" x14ac:dyDescent="0.2">
      <c r="A119" s="18">
        <v>117</v>
      </c>
      <c r="B119" s="19" t="s">
        <v>51</v>
      </c>
      <c r="C119" s="19" t="s">
        <v>165</v>
      </c>
      <c r="D119" s="18">
        <v>3</v>
      </c>
      <c r="E119" s="42">
        <v>2.5000000000000001E-3</v>
      </c>
      <c r="F119" s="21">
        <f t="shared" si="92"/>
        <v>1.1160714285714286E-2</v>
      </c>
      <c r="G119" s="22" t="str">
        <f t="shared" si="93"/>
        <v>No</v>
      </c>
      <c r="H119" s="43">
        <v>5.0000000000000001E-3</v>
      </c>
      <c r="I119" s="24">
        <f t="shared" si="94"/>
        <v>3.996483094876508E-3</v>
      </c>
      <c r="J119" s="25" t="str">
        <f t="shared" si="95"/>
        <v>No</v>
      </c>
      <c r="K119" s="44">
        <v>2.8500000000000001E-2</v>
      </c>
      <c r="L119" s="21">
        <f t="shared" si="96"/>
        <v>2.2961650016113437E-2</v>
      </c>
      <c r="M119" s="22" t="str">
        <f t="shared" si="97"/>
        <v>No</v>
      </c>
      <c r="N119" s="45">
        <v>2.2499999999999999E-2</v>
      </c>
      <c r="O119" s="24">
        <f t="shared" si="98"/>
        <v>6.4084306465394467E-2</v>
      </c>
      <c r="P119" s="25" t="str">
        <f t="shared" si="99"/>
        <v>No</v>
      </c>
      <c r="Q119" s="42">
        <v>3.3999999999999998E-3</v>
      </c>
      <c r="R119" s="21">
        <f t="shared" si="100"/>
        <v>1.3239875389408101E-2</v>
      </c>
      <c r="S119" s="22" t="str">
        <f t="shared" si="101"/>
        <v>No</v>
      </c>
      <c r="T119" s="45">
        <v>0.54049999999999998</v>
      </c>
      <c r="U119" s="24">
        <f t="shared" si="102"/>
        <v>0.27117198474814369</v>
      </c>
      <c r="V119" s="25" t="str">
        <f t="shared" si="103"/>
        <v>Yes</v>
      </c>
      <c r="W119" s="42">
        <v>2.2955999999999999</v>
      </c>
      <c r="X119" s="21">
        <f t="shared" si="104"/>
        <v>0.92549241201162391</v>
      </c>
      <c r="Y119" s="22" t="str">
        <f t="shared" si="105"/>
        <v>No</v>
      </c>
      <c r="Z119" s="45">
        <v>2.53E-2</v>
      </c>
      <c r="AA119" s="24">
        <f t="shared" si="106"/>
        <v>2.1092121717382242E-2</v>
      </c>
      <c r="AB119" s="25" t="str">
        <f t="shared" si="107"/>
        <v>No</v>
      </c>
      <c r="AC119" s="42">
        <v>1.1999999999999999E-3</v>
      </c>
      <c r="AD119" s="21">
        <f t="shared" si="108"/>
        <v>3.0651340996168579E-3</v>
      </c>
      <c r="AE119" s="22" t="str">
        <f t="shared" si="109"/>
        <v>No</v>
      </c>
      <c r="AF119" s="45">
        <v>3.8999999999999998E-3</v>
      </c>
      <c r="AG119" s="24">
        <f t="shared" si="110"/>
        <v>3.027950310559006E-2</v>
      </c>
      <c r="AH119" s="25" t="str">
        <f t="shared" si="111"/>
        <v>No</v>
      </c>
      <c r="AI119" s="28">
        <f t="shared" si="112"/>
        <v>7.3209999999999997</v>
      </c>
      <c r="AJ119" s="29">
        <f t="shared" si="113"/>
        <v>0.24724517906336085</v>
      </c>
      <c r="AK119" s="28" t="str">
        <f t="shared" si="114"/>
        <v>No</v>
      </c>
      <c r="AL119" s="42">
        <v>2.2812999999999999</v>
      </c>
      <c r="AM119" s="30">
        <f t="shared" si="115"/>
        <v>0.89189656663495631</v>
      </c>
      <c r="AN119" s="31" t="str">
        <f t="shared" si="116"/>
        <v>Yes</v>
      </c>
      <c r="AO119" s="45">
        <v>0.625</v>
      </c>
      <c r="AP119" s="24">
        <f t="shared" si="117"/>
        <v>0.25</v>
      </c>
      <c r="AQ119" s="25" t="str">
        <f t="shared" si="118"/>
        <v>Yes</v>
      </c>
      <c r="AR119" s="42">
        <v>2.3380000000000001</v>
      </c>
      <c r="AS119" s="30">
        <f t="shared" si="119"/>
        <v>0.93549935979513443</v>
      </c>
      <c r="AT119" s="31" t="str">
        <f t="shared" si="120"/>
        <v>No</v>
      </c>
      <c r="AU119" s="45">
        <v>0.61119999999999997</v>
      </c>
      <c r="AV119" s="24">
        <f t="shared" si="121"/>
        <v>0.45589155370177264</v>
      </c>
      <c r="AW119" s="25" t="str">
        <f t="shared" si="122"/>
        <v>No</v>
      </c>
      <c r="AX119" s="42">
        <v>4.6600000000000003E-2</v>
      </c>
      <c r="AY119" s="30">
        <f t="shared" si="123"/>
        <v>7.8187919463087258E-2</v>
      </c>
      <c r="AZ119" s="31" t="str">
        <f t="shared" si="124"/>
        <v>No</v>
      </c>
      <c r="BA119" s="45">
        <v>0.129</v>
      </c>
      <c r="BB119" s="24">
        <f t="shared" si="125"/>
        <v>0.19664634146341464</v>
      </c>
      <c r="BC119" s="25" t="str">
        <f t="shared" si="126"/>
        <v>No</v>
      </c>
      <c r="BD119" s="42">
        <v>0.129</v>
      </c>
      <c r="BE119" s="30">
        <f t="shared" si="127"/>
        <v>0.19664634146341464</v>
      </c>
      <c r="BF119" s="31" t="str">
        <f t="shared" si="128"/>
        <v>No</v>
      </c>
      <c r="BG119" s="45">
        <v>1.4040999999999999</v>
      </c>
      <c r="BH119" s="24">
        <f t="shared" si="129"/>
        <v>0.40474125469788946</v>
      </c>
      <c r="BI119" s="25" t="str">
        <f t="shared" si="130"/>
        <v>No</v>
      </c>
      <c r="BJ119" s="42">
        <v>0.44650000000000001</v>
      </c>
      <c r="BK119" s="30">
        <f t="shared" si="131"/>
        <v>0.17860000000000001</v>
      </c>
      <c r="BL119" s="31" t="str">
        <f t="shared" si="132"/>
        <v>No</v>
      </c>
      <c r="BM119" s="45">
        <v>5.3100000000000001E-2</v>
      </c>
      <c r="BN119" s="24">
        <f t="shared" si="133"/>
        <v>4.1124942369755647E-2</v>
      </c>
      <c r="BO119" s="25" t="str">
        <f t="shared" si="134"/>
        <v>No</v>
      </c>
      <c r="BP119" s="32">
        <f t="shared" si="135"/>
        <v>20.159500000000001</v>
      </c>
      <c r="BQ119" s="33">
        <f t="shared" si="136"/>
        <v>0.19442367915951114</v>
      </c>
      <c r="BR119" s="32" t="str">
        <f t="shared" si="137"/>
        <v>No</v>
      </c>
      <c r="BS119" s="42">
        <v>2.9999999999999997E-4</v>
      </c>
      <c r="BT119" s="30">
        <f t="shared" si="138"/>
        <v>4.7626607397999675E-4</v>
      </c>
      <c r="BU119" s="31" t="str">
        <f t="shared" si="139"/>
        <v>No</v>
      </c>
      <c r="BV119" s="45">
        <v>2.3858999999999999</v>
      </c>
      <c r="BW119" s="24">
        <f t="shared" si="140"/>
        <v>0.85271939675918484</v>
      </c>
      <c r="BX119" s="25" t="str">
        <f t="shared" si="141"/>
        <v>No</v>
      </c>
      <c r="BY119" s="42">
        <v>2.5</v>
      </c>
      <c r="BZ119" s="30">
        <f t="shared" si="142"/>
        <v>1</v>
      </c>
      <c r="CA119" s="31" t="str">
        <f t="shared" si="143"/>
        <v>Yes</v>
      </c>
      <c r="CB119" s="45">
        <v>7.7000000000000002E-3</v>
      </c>
      <c r="CC119" s="24">
        <f t="shared" si="144"/>
        <v>1.524148851939826E-2</v>
      </c>
      <c r="CD119" s="25" t="str">
        <f t="shared" si="145"/>
        <v>No</v>
      </c>
      <c r="CE119" s="42">
        <v>2.1299999999999999E-2</v>
      </c>
      <c r="CF119" s="30">
        <f t="shared" si="146"/>
        <v>8.0645161290322578E-3</v>
      </c>
      <c r="CG119" s="31" t="str">
        <f t="shared" si="147"/>
        <v>No</v>
      </c>
      <c r="CH119" s="45">
        <v>2.87E-2</v>
      </c>
      <c r="CI119" s="24">
        <f t="shared" si="148"/>
        <v>3.8345105953582238E-2</v>
      </c>
      <c r="CJ119" s="25" t="str">
        <f t="shared" si="149"/>
        <v>No</v>
      </c>
      <c r="CK119" s="42">
        <v>0.1774</v>
      </c>
      <c r="CL119" s="30">
        <f t="shared" si="150"/>
        <v>0.12506168487839267</v>
      </c>
      <c r="CM119" s="31" t="str">
        <f t="shared" si="151"/>
        <v>No</v>
      </c>
      <c r="CN119" s="45">
        <v>0</v>
      </c>
      <c r="CO119" s="24">
        <f t="shared" si="152"/>
        <v>0</v>
      </c>
      <c r="CP119" s="25" t="str">
        <f t="shared" si="153"/>
        <v>No</v>
      </c>
      <c r="CQ119" s="42">
        <v>0.11899999999999999</v>
      </c>
      <c r="CR119" s="30">
        <f t="shared" si="154"/>
        <v>0.12510513036164844</v>
      </c>
      <c r="CS119" s="31" t="str">
        <f t="shared" si="155"/>
        <v>No</v>
      </c>
      <c r="CT119" s="45">
        <v>0</v>
      </c>
      <c r="CU119" s="24">
        <f t="shared" si="156"/>
        <v>0</v>
      </c>
      <c r="CV119" s="25" t="str">
        <f t="shared" si="157"/>
        <v>No</v>
      </c>
      <c r="CW119" s="34">
        <f t="shared" si="158"/>
        <v>13.100749999999998</v>
      </c>
      <c r="CX119" s="35">
        <f t="shared" si="159"/>
        <v>0.49166268809789038</v>
      </c>
      <c r="CY119" s="34" t="str">
        <f t="shared" si="160"/>
        <v>No</v>
      </c>
      <c r="CZ119" s="42">
        <v>0</v>
      </c>
      <c r="DA119" s="30">
        <f t="shared" si="161"/>
        <v>0</v>
      </c>
      <c r="DB119" s="31" t="str">
        <f t="shared" si="162"/>
        <v>No</v>
      </c>
      <c r="DC119" s="45">
        <v>2.5</v>
      </c>
      <c r="DD119" s="24">
        <f t="shared" si="163"/>
        <v>1</v>
      </c>
      <c r="DE119" s="25" t="str">
        <f t="shared" si="164"/>
        <v>Yes</v>
      </c>
      <c r="DF119" s="42">
        <v>2.5</v>
      </c>
      <c r="DG119" s="30">
        <f t="shared" si="165"/>
        <v>1</v>
      </c>
      <c r="DH119" s="31" t="str">
        <f t="shared" si="166"/>
        <v>Yes</v>
      </c>
      <c r="DI119" s="45">
        <v>2.5</v>
      </c>
      <c r="DJ119" s="24">
        <f t="shared" si="167"/>
        <v>1</v>
      </c>
      <c r="DK119" s="25" t="str">
        <f t="shared" si="168"/>
        <v>Yes</v>
      </c>
      <c r="DL119" s="42">
        <v>2.0999999999999999E-3</v>
      </c>
      <c r="DM119" s="30">
        <f t="shared" si="169"/>
        <v>2.3595505617977526E-2</v>
      </c>
      <c r="DN119" s="31" t="str">
        <f t="shared" si="170"/>
        <v>No</v>
      </c>
      <c r="DO119" s="45">
        <v>2.5</v>
      </c>
      <c r="DP119" s="24">
        <f t="shared" si="171"/>
        <v>1</v>
      </c>
      <c r="DQ119" s="25" t="str">
        <f t="shared" si="172"/>
        <v>Yes</v>
      </c>
      <c r="DR119" s="42">
        <v>0.90549999999999997</v>
      </c>
      <c r="DS119" s="30">
        <f t="shared" si="173"/>
        <v>0.55661421194984018</v>
      </c>
      <c r="DT119" s="31" t="str">
        <f t="shared" si="174"/>
        <v>No</v>
      </c>
      <c r="DU119" s="45">
        <v>1.0007999999999999</v>
      </c>
      <c r="DV119" s="24">
        <f t="shared" si="175"/>
        <v>0.72854335007643589</v>
      </c>
      <c r="DW119" s="25" t="str">
        <f t="shared" si="176"/>
        <v>No</v>
      </c>
      <c r="DX119" s="42">
        <v>5.2699999999999997E-2</v>
      </c>
      <c r="DY119" s="30">
        <f t="shared" si="177"/>
        <v>0.12919833292473645</v>
      </c>
      <c r="DZ119" s="31" t="str">
        <f t="shared" si="178"/>
        <v>No</v>
      </c>
      <c r="EA119" s="45">
        <v>1.5368999999999999</v>
      </c>
      <c r="EB119" s="24">
        <f t="shared" si="179"/>
        <v>0.77589862681744748</v>
      </c>
      <c r="EC119" s="25" t="str">
        <f t="shared" si="180"/>
        <v>No</v>
      </c>
      <c r="ED119" s="37">
        <f t="shared" si="181"/>
        <v>33.744999999999997</v>
      </c>
      <c r="EE119" s="38">
        <f t="shared" si="182"/>
        <v>0.76461747309221351</v>
      </c>
      <c r="EF119" s="37" t="str">
        <f t="shared" si="183"/>
        <v>No</v>
      </c>
    </row>
    <row r="120" spans="1:136" s="7" customFormat="1" ht="12" x14ac:dyDescent="0.2">
      <c r="A120" s="18">
        <v>118</v>
      </c>
      <c r="B120" s="19" t="s">
        <v>51</v>
      </c>
      <c r="C120" s="19" t="s">
        <v>166</v>
      </c>
      <c r="D120" s="18">
        <v>3</v>
      </c>
      <c r="E120" s="42">
        <v>4.0000000000000002E-4</v>
      </c>
      <c r="F120" s="21">
        <f t="shared" si="92"/>
        <v>1.7857142857142857E-3</v>
      </c>
      <c r="G120" s="22" t="str">
        <f t="shared" si="93"/>
        <v>No</v>
      </c>
      <c r="H120" s="43">
        <v>3.3E-3</v>
      </c>
      <c r="I120" s="24">
        <f t="shared" si="94"/>
        <v>2.6376788426184954E-3</v>
      </c>
      <c r="J120" s="25" t="str">
        <f t="shared" si="95"/>
        <v>No</v>
      </c>
      <c r="K120" s="44">
        <v>8.6900000000000005E-2</v>
      </c>
      <c r="L120" s="21">
        <f t="shared" si="96"/>
        <v>7.0012890750886236E-2</v>
      </c>
      <c r="M120" s="22" t="str">
        <f t="shared" si="97"/>
        <v>No</v>
      </c>
      <c r="N120" s="45">
        <v>8.2799999999999999E-2</v>
      </c>
      <c r="O120" s="24">
        <f t="shared" si="98"/>
        <v>0.23583024779265166</v>
      </c>
      <c r="P120" s="25" t="str">
        <f t="shared" si="99"/>
        <v>No</v>
      </c>
      <c r="Q120" s="42">
        <v>1.4999999999999999E-2</v>
      </c>
      <c r="R120" s="21">
        <f t="shared" si="100"/>
        <v>5.8411214953271035E-2</v>
      </c>
      <c r="S120" s="22" t="str">
        <f t="shared" si="101"/>
        <v>No</v>
      </c>
      <c r="T120" s="45">
        <v>0.54049999999999998</v>
      </c>
      <c r="U120" s="24">
        <f t="shared" si="102"/>
        <v>0.27117198474814369</v>
      </c>
      <c r="V120" s="25" t="str">
        <f t="shared" si="103"/>
        <v>Yes</v>
      </c>
      <c r="W120" s="42">
        <v>2.0316999999999998</v>
      </c>
      <c r="X120" s="21">
        <f t="shared" si="104"/>
        <v>0.71246367452373238</v>
      </c>
      <c r="Y120" s="22" t="str">
        <f t="shared" si="105"/>
        <v>No</v>
      </c>
      <c r="Z120" s="45">
        <v>3.7900000000000003E-2</v>
      </c>
      <c r="AA120" s="24">
        <f t="shared" si="106"/>
        <v>3.1596498541058775E-2</v>
      </c>
      <c r="AB120" s="25" t="str">
        <f t="shared" si="107"/>
        <v>No</v>
      </c>
      <c r="AC120" s="42">
        <v>4.0000000000000002E-4</v>
      </c>
      <c r="AD120" s="21">
        <f t="shared" si="108"/>
        <v>1.0217113665389529E-3</v>
      </c>
      <c r="AE120" s="22" t="str">
        <f t="shared" si="109"/>
        <v>No</v>
      </c>
      <c r="AF120" s="45">
        <v>1E-3</v>
      </c>
      <c r="AG120" s="24">
        <f t="shared" si="110"/>
        <v>7.763975155279503E-3</v>
      </c>
      <c r="AH120" s="25" t="str">
        <f t="shared" si="111"/>
        <v>No</v>
      </c>
      <c r="AI120" s="28">
        <f t="shared" si="112"/>
        <v>6.9997500000000015</v>
      </c>
      <c r="AJ120" s="29">
        <f t="shared" si="113"/>
        <v>0.21958935950413233</v>
      </c>
      <c r="AK120" s="28" t="str">
        <f t="shared" si="114"/>
        <v>No</v>
      </c>
      <c r="AL120" s="42">
        <v>2.3125</v>
      </c>
      <c r="AM120" s="30">
        <f t="shared" si="115"/>
        <v>0.91887918360287135</v>
      </c>
      <c r="AN120" s="31" t="str">
        <f t="shared" si="116"/>
        <v>Yes</v>
      </c>
      <c r="AO120" s="45">
        <v>0.625</v>
      </c>
      <c r="AP120" s="24">
        <f t="shared" si="117"/>
        <v>0.25</v>
      </c>
      <c r="AQ120" s="25" t="str">
        <f t="shared" si="118"/>
        <v>Yes</v>
      </c>
      <c r="AR120" s="42">
        <v>1.4461999999999999</v>
      </c>
      <c r="AS120" s="30">
        <f t="shared" si="119"/>
        <v>0.5786651728553136</v>
      </c>
      <c r="AT120" s="31" t="str">
        <f t="shared" si="120"/>
        <v>No</v>
      </c>
      <c r="AU120" s="45">
        <v>0.68640000000000001</v>
      </c>
      <c r="AV120" s="24">
        <f t="shared" si="121"/>
        <v>0.53430656934306564</v>
      </c>
      <c r="AW120" s="25" t="str">
        <f t="shared" si="122"/>
        <v>No</v>
      </c>
      <c r="AX120" s="42">
        <v>7.5600000000000001E-2</v>
      </c>
      <c r="AY120" s="30">
        <f t="shared" si="123"/>
        <v>0.12684563758389261</v>
      </c>
      <c r="AZ120" s="31" t="str">
        <f t="shared" si="124"/>
        <v>No</v>
      </c>
      <c r="BA120" s="45">
        <v>8.6699999999999999E-2</v>
      </c>
      <c r="BB120" s="24">
        <f t="shared" si="125"/>
        <v>0.13216463414634147</v>
      </c>
      <c r="BC120" s="25" t="str">
        <f t="shared" si="126"/>
        <v>No</v>
      </c>
      <c r="BD120" s="42">
        <v>8.6699999999999999E-2</v>
      </c>
      <c r="BE120" s="30">
        <f t="shared" si="127"/>
        <v>0.13216463414634147</v>
      </c>
      <c r="BF120" s="31" t="str">
        <f t="shared" si="128"/>
        <v>No</v>
      </c>
      <c r="BG120" s="45">
        <v>1.4052</v>
      </c>
      <c r="BH120" s="24">
        <f t="shared" si="129"/>
        <v>0.40537727666955764</v>
      </c>
      <c r="BI120" s="25" t="str">
        <f t="shared" si="130"/>
        <v>No</v>
      </c>
      <c r="BJ120" s="42">
        <v>0.31230000000000002</v>
      </c>
      <c r="BK120" s="30">
        <f t="shared" si="131"/>
        <v>0.12492</v>
      </c>
      <c r="BL120" s="31" t="str">
        <f t="shared" si="132"/>
        <v>No</v>
      </c>
      <c r="BM120" s="45">
        <v>0.1142</v>
      </c>
      <c r="BN120" s="24">
        <f t="shared" si="133"/>
        <v>9.74642692485016E-2</v>
      </c>
      <c r="BO120" s="25" t="str">
        <f t="shared" si="134"/>
        <v>No</v>
      </c>
      <c r="BP120" s="32">
        <f t="shared" si="135"/>
        <v>17.876999999999999</v>
      </c>
      <c r="BQ120" s="33">
        <f t="shared" si="136"/>
        <v>9.9606020810181824E-3</v>
      </c>
      <c r="BR120" s="32" t="str">
        <f t="shared" si="137"/>
        <v>No</v>
      </c>
      <c r="BS120" s="42">
        <v>2.0999999999999999E-3</v>
      </c>
      <c r="BT120" s="30">
        <f t="shared" si="138"/>
        <v>3.3338625178599775E-3</v>
      </c>
      <c r="BU120" s="31" t="str">
        <f t="shared" si="139"/>
        <v>No</v>
      </c>
      <c r="BV120" s="45">
        <v>2.4169999999999998</v>
      </c>
      <c r="BW120" s="24">
        <f t="shared" si="140"/>
        <v>0.90261511310765252</v>
      </c>
      <c r="BX120" s="25" t="str">
        <f t="shared" si="141"/>
        <v>No</v>
      </c>
      <c r="BY120" s="42">
        <v>2.5</v>
      </c>
      <c r="BZ120" s="30">
        <f t="shared" si="142"/>
        <v>1</v>
      </c>
      <c r="CA120" s="31" t="str">
        <f t="shared" si="143"/>
        <v>Yes</v>
      </c>
      <c r="CB120" s="45">
        <v>1.1599999999999999E-2</v>
      </c>
      <c r="CC120" s="24">
        <f t="shared" si="144"/>
        <v>2.2961203483768802E-2</v>
      </c>
      <c r="CD120" s="25" t="str">
        <f t="shared" si="145"/>
        <v>No</v>
      </c>
      <c r="CE120" s="42">
        <v>2.75E-2</v>
      </c>
      <c r="CF120" s="30">
        <f t="shared" si="146"/>
        <v>1.1375774407177953E-2</v>
      </c>
      <c r="CG120" s="31" t="str">
        <f t="shared" si="147"/>
        <v>No</v>
      </c>
      <c r="CH120" s="45">
        <v>9.5299999999999996E-2</v>
      </c>
      <c r="CI120" s="24">
        <f t="shared" si="148"/>
        <v>0.17275479313824418</v>
      </c>
      <c r="CJ120" s="25" t="str">
        <f t="shared" si="149"/>
        <v>No</v>
      </c>
      <c r="CK120" s="42">
        <v>0.74099999999999999</v>
      </c>
      <c r="CL120" s="30">
        <f t="shared" si="150"/>
        <v>0.52238279873105387</v>
      </c>
      <c r="CM120" s="31" t="str">
        <f t="shared" si="151"/>
        <v>Yes</v>
      </c>
      <c r="CN120" s="45">
        <v>0</v>
      </c>
      <c r="CO120" s="24">
        <f t="shared" si="152"/>
        <v>0</v>
      </c>
      <c r="CP120" s="25" t="str">
        <f t="shared" si="153"/>
        <v>No</v>
      </c>
      <c r="CQ120" s="42">
        <v>0.11899999999999999</v>
      </c>
      <c r="CR120" s="30">
        <f t="shared" si="154"/>
        <v>0.12510513036164844</v>
      </c>
      <c r="CS120" s="31" t="str">
        <f t="shared" si="155"/>
        <v>No</v>
      </c>
      <c r="CT120" s="45">
        <v>0</v>
      </c>
      <c r="CU120" s="24">
        <f t="shared" si="156"/>
        <v>0</v>
      </c>
      <c r="CV120" s="25" t="str">
        <f t="shared" si="157"/>
        <v>No</v>
      </c>
      <c r="CW120" s="34">
        <f t="shared" si="158"/>
        <v>14.783750000000001</v>
      </c>
      <c r="CX120" s="35">
        <f t="shared" si="159"/>
        <v>0.6107014658815626</v>
      </c>
      <c r="CY120" s="34" t="str">
        <f t="shared" si="160"/>
        <v>No</v>
      </c>
      <c r="CZ120" s="42">
        <v>1.25</v>
      </c>
      <c r="DA120" s="30">
        <f t="shared" si="161"/>
        <v>0.5</v>
      </c>
      <c r="DB120" s="31" t="str">
        <f t="shared" si="162"/>
        <v>Yes</v>
      </c>
      <c r="DC120" s="45">
        <v>2.5</v>
      </c>
      <c r="DD120" s="24">
        <f t="shared" si="163"/>
        <v>1</v>
      </c>
      <c r="DE120" s="25" t="str">
        <f t="shared" si="164"/>
        <v>Yes</v>
      </c>
      <c r="DF120" s="42">
        <v>2.5</v>
      </c>
      <c r="DG120" s="30">
        <f t="shared" si="165"/>
        <v>1</v>
      </c>
      <c r="DH120" s="31" t="str">
        <f t="shared" si="166"/>
        <v>Yes</v>
      </c>
      <c r="DI120" s="45">
        <v>2.5</v>
      </c>
      <c r="DJ120" s="24">
        <f t="shared" si="167"/>
        <v>1</v>
      </c>
      <c r="DK120" s="25" t="str">
        <f t="shared" si="168"/>
        <v>Yes</v>
      </c>
      <c r="DL120" s="42">
        <v>1E-3</v>
      </c>
      <c r="DM120" s="30">
        <f t="shared" si="169"/>
        <v>1.1235955056179777E-2</v>
      </c>
      <c r="DN120" s="31" t="str">
        <f t="shared" si="170"/>
        <v>No</v>
      </c>
      <c r="DO120" s="45">
        <v>1.25</v>
      </c>
      <c r="DP120" s="24">
        <f t="shared" si="171"/>
        <v>0.5</v>
      </c>
      <c r="DQ120" s="25" t="str">
        <f t="shared" si="172"/>
        <v>Yes</v>
      </c>
      <c r="DR120" s="42">
        <v>0.88970000000000005</v>
      </c>
      <c r="DS120" s="30">
        <f t="shared" si="173"/>
        <v>0.54690189328743544</v>
      </c>
      <c r="DT120" s="31" t="str">
        <f t="shared" si="174"/>
        <v>No</v>
      </c>
      <c r="DU120" s="45">
        <v>0.9798</v>
      </c>
      <c r="DV120" s="24">
        <f t="shared" si="175"/>
        <v>0.71325616946931647</v>
      </c>
      <c r="DW120" s="25" t="str">
        <f t="shared" si="176"/>
        <v>No</v>
      </c>
      <c r="DX120" s="42">
        <v>5.2299999999999999E-2</v>
      </c>
      <c r="DY120" s="30">
        <f t="shared" si="177"/>
        <v>0.12821770041676883</v>
      </c>
      <c r="DZ120" s="31" t="str">
        <f t="shared" si="178"/>
        <v>No</v>
      </c>
      <c r="EA120" s="45">
        <v>1.02</v>
      </c>
      <c r="EB120" s="24">
        <f t="shared" si="179"/>
        <v>0.51494345718901458</v>
      </c>
      <c r="EC120" s="25" t="str">
        <f t="shared" si="180"/>
        <v>No</v>
      </c>
      <c r="ED120" s="37">
        <f t="shared" si="181"/>
        <v>32.356999999999999</v>
      </c>
      <c r="EE120" s="38">
        <f t="shared" si="182"/>
        <v>0.71975500177769147</v>
      </c>
      <c r="EF120" s="37" t="str">
        <f t="shared" si="183"/>
        <v>No</v>
      </c>
    </row>
    <row r="121" spans="1:136" s="7" customFormat="1" ht="12" x14ac:dyDescent="0.2">
      <c r="A121" s="18">
        <v>119</v>
      </c>
      <c r="B121" s="19" t="s">
        <v>55</v>
      </c>
      <c r="C121" s="19" t="s">
        <v>167</v>
      </c>
      <c r="D121" s="18">
        <v>3</v>
      </c>
      <c r="E121" s="42">
        <v>0</v>
      </c>
      <c r="F121" s="21">
        <f t="shared" si="92"/>
        <v>0</v>
      </c>
      <c r="G121" s="22" t="str">
        <f t="shared" si="93"/>
        <v>No</v>
      </c>
      <c r="H121" s="43">
        <v>3.0000000000000001E-3</v>
      </c>
      <c r="I121" s="24">
        <f t="shared" si="94"/>
        <v>2.3978898569259051E-3</v>
      </c>
      <c r="J121" s="25" t="str">
        <f t="shared" si="95"/>
        <v>No</v>
      </c>
      <c r="K121" s="44">
        <v>1.0999999999999999E-2</v>
      </c>
      <c r="L121" s="21">
        <f t="shared" si="96"/>
        <v>8.8623912342893959E-3</v>
      </c>
      <c r="M121" s="22" t="str">
        <f t="shared" si="97"/>
        <v>No</v>
      </c>
      <c r="N121" s="45">
        <v>0</v>
      </c>
      <c r="O121" s="24">
        <f t="shared" si="98"/>
        <v>0</v>
      </c>
      <c r="P121" s="25" t="str">
        <f t="shared" si="99"/>
        <v>No</v>
      </c>
      <c r="Q121" s="42">
        <v>0</v>
      </c>
      <c r="R121" s="21">
        <f t="shared" si="100"/>
        <v>0</v>
      </c>
      <c r="S121" s="22" t="str">
        <f t="shared" si="101"/>
        <v>No</v>
      </c>
      <c r="T121" s="45">
        <v>1.9932000000000001</v>
      </c>
      <c r="U121" s="24">
        <f t="shared" si="102"/>
        <v>1</v>
      </c>
      <c r="V121" s="25" t="str">
        <f t="shared" si="103"/>
        <v>Yes</v>
      </c>
      <c r="W121" s="42">
        <v>1.6305000000000001</v>
      </c>
      <c r="X121" s="21">
        <f t="shared" si="104"/>
        <v>0.38860187278010977</v>
      </c>
      <c r="Y121" s="22" t="str">
        <f t="shared" si="105"/>
        <v>No</v>
      </c>
      <c r="Z121" s="45">
        <v>0</v>
      </c>
      <c r="AA121" s="24">
        <f t="shared" si="106"/>
        <v>0</v>
      </c>
      <c r="AB121" s="25" t="str">
        <f t="shared" si="107"/>
        <v>No</v>
      </c>
      <c r="AC121" s="42">
        <v>0</v>
      </c>
      <c r="AD121" s="21">
        <f t="shared" si="108"/>
        <v>0</v>
      </c>
      <c r="AE121" s="22" t="str">
        <f t="shared" si="109"/>
        <v>No</v>
      </c>
      <c r="AF121" s="45">
        <v>1E-3</v>
      </c>
      <c r="AG121" s="24">
        <f t="shared" si="110"/>
        <v>7.763975155279503E-3</v>
      </c>
      <c r="AH121" s="25" t="str">
        <f t="shared" si="111"/>
        <v>No</v>
      </c>
      <c r="AI121" s="28">
        <f t="shared" si="112"/>
        <v>9.0967500000000001</v>
      </c>
      <c r="AJ121" s="29">
        <f t="shared" si="113"/>
        <v>0.40011621900826444</v>
      </c>
      <c r="AK121" s="28" t="str">
        <f t="shared" si="114"/>
        <v>No</v>
      </c>
      <c r="AL121" s="42">
        <v>2.2812999999999999</v>
      </c>
      <c r="AM121" s="30">
        <f t="shared" si="115"/>
        <v>0.89189656663495631</v>
      </c>
      <c r="AN121" s="31" t="str">
        <f t="shared" si="116"/>
        <v>Yes</v>
      </c>
      <c r="AO121" s="45">
        <v>1.875</v>
      </c>
      <c r="AP121" s="24">
        <f t="shared" si="117"/>
        <v>0.75</v>
      </c>
      <c r="AQ121" s="25" t="str">
        <f t="shared" si="118"/>
        <v>Yes</v>
      </c>
      <c r="AR121" s="42">
        <v>0</v>
      </c>
      <c r="AS121" s="30">
        <f t="shared" si="119"/>
        <v>0</v>
      </c>
      <c r="AT121" s="31" t="str">
        <f t="shared" si="120"/>
        <v>No</v>
      </c>
      <c r="AU121" s="45">
        <v>0.74509999999999998</v>
      </c>
      <c r="AV121" s="24">
        <f t="shared" si="121"/>
        <v>0.59551616266944718</v>
      </c>
      <c r="AW121" s="25" t="str">
        <f t="shared" si="122"/>
        <v>No</v>
      </c>
      <c r="AX121" s="42">
        <v>1.8700000000000001E-2</v>
      </c>
      <c r="AY121" s="30">
        <f t="shared" si="123"/>
        <v>3.1375838926174501E-2</v>
      </c>
      <c r="AZ121" s="31" t="str">
        <f t="shared" si="124"/>
        <v>No</v>
      </c>
      <c r="BA121" s="45">
        <v>0.1862</v>
      </c>
      <c r="BB121" s="24">
        <f t="shared" si="125"/>
        <v>0.28384146341463412</v>
      </c>
      <c r="BC121" s="25" t="str">
        <f t="shared" si="126"/>
        <v>No</v>
      </c>
      <c r="BD121" s="42">
        <v>0.1862</v>
      </c>
      <c r="BE121" s="30">
        <f t="shared" si="127"/>
        <v>0.28384146341463412</v>
      </c>
      <c r="BF121" s="31" t="str">
        <f t="shared" si="128"/>
        <v>No</v>
      </c>
      <c r="BG121" s="45">
        <v>1.4722999999999999</v>
      </c>
      <c r="BH121" s="24">
        <f t="shared" si="129"/>
        <v>0.44417461694131244</v>
      </c>
      <c r="BI121" s="25" t="str">
        <f t="shared" si="130"/>
        <v>No</v>
      </c>
      <c r="BJ121" s="42">
        <v>1.6027</v>
      </c>
      <c r="BK121" s="30">
        <f t="shared" si="131"/>
        <v>0.64107999999999998</v>
      </c>
      <c r="BL121" s="31" t="str">
        <f t="shared" si="132"/>
        <v>Yes</v>
      </c>
      <c r="BM121" s="45">
        <v>2.58E-2</v>
      </c>
      <c r="BN121" s="24">
        <f t="shared" si="133"/>
        <v>1.5952051636698938E-2</v>
      </c>
      <c r="BO121" s="25" t="str">
        <f t="shared" si="134"/>
        <v>No</v>
      </c>
      <c r="BP121" s="32">
        <f t="shared" si="135"/>
        <v>20.983249999999998</v>
      </c>
      <c r="BQ121" s="33">
        <f t="shared" si="136"/>
        <v>0.26099606020810162</v>
      </c>
      <c r="BR121" s="32" t="str">
        <f t="shared" si="137"/>
        <v>No</v>
      </c>
      <c r="BS121" s="42">
        <v>5.0000000000000001E-4</v>
      </c>
      <c r="BT121" s="30">
        <f t="shared" si="138"/>
        <v>7.9377678996666136E-4</v>
      </c>
      <c r="BU121" s="31" t="str">
        <f t="shared" si="139"/>
        <v>No</v>
      </c>
      <c r="BV121" s="45">
        <v>2.2949000000000002</v>
      </c>
      <c r="BW121" s="24">
        <f t="shared" si="140"/>
        <v>0.70672228461415076</v>
      </c>
      <c r="BX121" s="25" t="str">
        <f t="shared" si="141"/>
        <v>No</v>
      </c>
      <c r="BY121" s="42">
        <v>2.5</v>
      </c>
      <c r="BZ121" s="30">
        <f t="shared" si="142"/>
        <v>1</v>
      </c>
      <c r="CA121" s="31" t="str">
        <f t="shared" si="143"/>
        <v>Yes</v>
      </c>
      <c r="CB121" s="45">
        <v>0</v>
      </c>
      <c r="CC121" s="24">
        <f t="shared" si="144"/>
        <v>0</v>
      </c>
      <c r="CD121" s="25" t="str">
        <f t="shared" si="145"/>
        <v>No</v>
      </c>
      <c r="CE121" s="42">
        <v>6.1999999999999998E-3</v>
      </c>
      <c r="CF121" s="30">
        <f t="shared" si="146"/>
        <v>0</v>
      </c>
      <c r="CG121" s="31" t="str">
        <f t="shared" si="147"/>
        <v>No</v>
      </c>
      <c r="CH121" s="45">
        <v>1.9400000000000001E-2</v>
      </c>
      <c r="CI121" s="24">
        <f t="shared" si="148"/>
        <v>1.9576185671039355E-2</v>
      </c>
      <c r="CJ121" s="25" t="str">
        <f t="shared" si="149"/>
        <v>No</v>
      </c>
      <c r="CK121" s="42">
        <v>0.157</v>
      </c>
      <c r="CL121" s="30">
        <f t="shared" si="150"/>
        <v>0.11068029608741628</v>
      </c>
      <c r="CM121" s="31" t="str">
        <f t="shared" si="151"/>
        <v>No</v>
      </c>
      <c r="CN121" s="45">
        <v>0</v>
      </c>
      <c r="CO121" s="24">
        <f t="shared" si="152"/>
        <v>0</v>
      </c>
      <c r="CP121" s="25" t="str">
        <f t="shared" si="153"/>
        <v>No</v>
      </c>
      <c r="CQ121" s="42">
        <v>0.17860000000000001</v>
      </c>
      <c r="CR121" s="30">
        <f t="shared" si="154"/>
        <v>0.25042052144659377</v>
      </c>
      <c r="CS121" s="31" t="str">
        <f t="shared" si="155"/>
        <v>No</v>
      </c>
      <c r="CT121" s="45">
        <v>0.1492</v>
      </c>
      <c r="CU121" s="24">
        <f t="shared" si="156"/>
        <v>0.27794336810730252</v>
      </c>
      <c r="CV121" s="25" t="str">
        <f t="shared" si="157"/>
        <v>No</v>
      </c>
      <c r="CW121" s="34">
        <f t="shared" si="158"/>
        <v>13.2645</v>
      </c>
      <c r="CX121" s="35">
        <f t="shared" si="159"/>
        <v>0.50324474386858353</v>
      </c>
      <c r="CY121" s="34" t="str">
        <f t="shared" si="160"/>
        <v>No</v>
      </c>
      <c r="CZ121" s="42">
        <v>1.25</v>
      </c>
      <c r="DA121" s="30">
        <f t="shared" si="161"/>
        <v>0.5</v>
      </c>
      <c r="DB121" s="31" t="str">
        <f t="shared" si="162"/>
        <v>Yes</v>
      </c>
      <c r="DC121" s="45">
        <v>1.5</v>
      </c>
      <c r="DD121" s="24">
        <f t="shared" si="163"/>
        <v>0.6</v>
      </c>
      <c r="DE121" s="25" t="str">
        <f t="shared" si="164"/>
        <v>Yes</v>
      </c>
      <c r="DF121" s="42">
        <v>2.5</v>
      </c>
      <c r="DG121" s="30">
        <f t="shared" si="165"/>
        <v>1</v>
      </c>
      <c r="DH121" s="31" t="str">
        <f t="shared" si="166"/>
        <v>Yes</v>
      </c>
      <c r="DI121" s="45">
        <v>2.5</v>
      </c>
      <c r="DJ121" s="24">
        <f t="shared" si="167"/>
        <v>1</v>
      </c>
      <c r="DK121" s="25" t="str">
        <f t="shared" si="168"/>
        <v>Yes</v>
      </c>
      <c r="DL121" s="42">
        <v>2E-3</v>
      </c>
      <c r="DM121" s="30">
        <f t="shared" si="169"/>
        <v>2.2471910112359553E-2</v>
      </c>
      <c r="DN121" s="31" t="str">
        <f t="shared" si="170"/>
        <v>No</v>
      </c>
      <c r="DO121" s="45">
        <v>0</v>
      </c>
      <c r="DP121" s="24">
        <f t="shared" si="171"/>
        <v>0</v>
      </c>
      <c r="DQ121" s="25" t="str">
        <f t="shared" si="172"/>
        <v>No</v>
      </c>
      <c r="DR121" s="42">
        <v>0.85870000000000002</v>
      </c>
      <c r="DS121" s="30">
        <f t="shared" si="173"/>
        <v>0.52784607819031226</v>
      </c>
      <c r="DT121" s="31" t="str">
        <f t="shared" si="174"/>
        <v>No</v>
      </c>
      <c r="DU121" s="45">
        <v>1.0056</v>
      </c>
      <c r="DV121" s="24">
        <f t="shared" si="175"/>
        <v>0.73203756278663468</v>
      </c>
      <c r="DW121" s="25" t="str">
        <f t="shared" si="176"/>
        <v>No</v>
      </c>
      <c r="DX121" s="42">
        <v>1.2699999999999999E-2</v>
      </c>
      <c r="DY121" s="30">
        <f t="shared" si="177"/>
        <v>3.1135082127972544E-2</v>
      </c>
      <c r="DZ121" s="31" t="str">
        <f t="shared" si="178"/>
        <v>No</v>
      </c>
      <c r="EA121" s="45">
        <v>1</v>
      </c>
      <c r="EB121" s="24">
        <f t="shared" si="179"/>
        <v>0.50484652665589669</v>
      </c>
      <c r="EC121" s="25" t="str">
        <f t="shared" si="180"/>
        <v>No</v>
      </c>
      <c r="ED121" s="37">
        <f t="shared" si="181"/>
        <v>26.572499999999998</v>
      </c>
      <c r="EE121" s="38">
        <f t="shared" si="182"/>
        <v>0.53279032935776838</v>
      </c>
      <c r="EF121" s="37" t="str">
        <f t="shared" si="183"/>
        <v>No</v>
      </c>
    </row>
    <row r="122" spans="1:136" s="7" customFormat="1" ht="12" x14ac:dyDescent="0.2">
      <c r="A122" s="18">
        <v>120</v>
      </c>
      <c r="B122" s="19" t="s">
        <v>61</v>
      </c>
      <c r="C122" s="19" t="s">
        <v>168</v>
      </c>
      <c r="D122" s="18">
        <v>3</v>
      </c>
      <c r="E122" s="42">
        <v>3.0999999999999999E-3</v>
      </c>
      <c r="F122" s="21">
        <f t="shared" si="92"/>
        <v>1.3839285714285714E-2</v>
      </c>
      <c r="G122" s="22" t="str">
        <f t="shared" si="93"/>
        <v>No</v>
      </c>
      <c r="H122" s="43">
        <v>8.9999999999999998E-4</v>
      </c>
      <c r="I122" s="24">
        <f t="shared" si="94"/>
        <v>7.1936695707777146E-4</v>
      </c>
      <c r="J122" s="25" t="str">
        <f t="shared" si="95"/>
        <v>No</v>
      </c>
      <c r="K122" s="44">
        <v>0</v>
      </c>
      <c r="L122" s="21">
        <f t="shared" si="96"/>
        <v>0</v>
      </c>
      <c r="M122" s="22" t="str">
        <f t="shared" si="97"/>
        <v>No</v>
      </c>
      <c r="N122" s="45">
        <v>0</v>
      </c>
      <c r="O122" s="24">
        <f t="shared" si="98"/>
        <v>0</v>
      </c>
      <c r="P122" s="25" t="str">
        <f t="shared" si="99"/>
        <v>No</v>
      </c>
      <c r="Q122" s="42">
        <v>0</v>
      </c>
      <c r="R122" s="21">
        <f t="shared" si="100"/>
        <v>0</v>
      </c>
      <c r="S122" s="22" t="str">
        <f t="shared" si="101"/>
        <v>No</v>
      </c>
      <c r="T122" s="45">
        <v>1.6554</v>
      </c>
      <c r="U122" s="24">
        <f t="shared" si="102"/>
        <v>0.83052378085490663</v>
      </c>
      <c r="V122" s="25" t="str">
        <f t="shared" si="103"/>
        <v>Yes</v>
      </c>
      <c r="W122" s="42">
        <v>1.6252</v>
      </c>
      <c r="X122" s="21">
        <f t="shared" si="104"/>
        <v>0.3843235389086212</v>
      </c>
      <c r="Y122" s="22" t="str">
        <f t="shared" si="105"/>
        <v>No</v>
      </c>
      <c r="Z122" s="45">
        <v>0.11360000000000001</v>
      </c>
      <c r="AA122" s="24">
        <f t="shared" si="106"/>
        <v>9.4706127553147154E-2</v>
      </c>
      <c r="AB122" s="25" t="str">
        <f t="shared" si="107"/>
        <v>No</v>
      </c>
      <c r="AC122" s="42">
        <v>0</v>
      </c>
      <c r="AD122" s="21">
        <f t="shared" si="108"/>
        <v>0</v>
      </c>
      <c r="AE122" s="22" t="str">
        <f t="shared" si="109"/>
        <v>No</v>
      </c>
      <c r="AF122" s="45">
        <v>0</v>
      </c>
      <c r="AG122" s="24">
        <f t="shared" si="110"/>
        <v>0</v>
      </c>
      <c r="AH122" s="25" t="str">
        <f t="shared" si="111"/>
        <v>No</v>
      </c>
      <c r="AI122" s="28">
        <f t="shared" si="112"/>
        <v>8.4954999999999998</v>
      </c>
      <c r="AJ122" s="29">
        <f t="shared" si="113"/>
        <v>0.34835571625344347</v>
      </c>
      <c r="AK122" s="28" t="str">
        <f t="shared" si="114"/>
        <v>No</v>
      </c>
      <c r="AL122" s="42">
        <v>1.25</v>
      </c>
      <c r="AM122" s="30">
        <f t="shared" si="115"/>
        <v>0</v>
      </c>
      <c r="AN122" s="31" t="str">
        <f t="shared" si="116"/>
        <v>No</v>
      </c>
      <c r="AO122" s="45">
        <v>1.875</v>
      </c>
      <c r="AP122" s="24">
        <f t="shared" si="117"/>
        <v>0.75</v>
      </c>
      <c r="AQ122" s="25" t="str">
        <f t="shared" si="118"/>
        <v>Yes</v>
      </c>
      <c r="AR122" s="42">
        <v>2.3062999999999998</v>
      </c>
      <c r="AS122" s="30">
        <f t="shared" si="119"/>
        <v>0.92281530089628672</v>
      </c>
      <c r="AT122" s="31" t="str">
        <f t="shared" si="120"/>
        <v>No</v>
      </c>
      <c r="AU122" s="45">
        <v>0.58630000000000004</v>
      </c>
      <c r="AV122" s="24">
        <f t="shared" si="121"/>
        <v>0.42992700729927008</v>
      </c>
      <c r="AW122" s="25" t="str">
        <f t="shared" si="122"/>
        <v>No</v>
      </c>
      <c r="AX122" s="42">
        <v>4.2000000000000003E-2</v>
      </c>
      <c r="AY122" s="30">
        <f t="shared" si="123"/>
        <v>7.046979865771813E-2</v>
      </c>
      <c r="AZ122" s="31" t="str">
        <f t="shared" si="124"/>
        <v>No</v>
      </c>
      <c r="BA122" s="45">
        <v>0</v>
      </c>
      <c r="BB122" s="24">
        <f t="shared" si="125"/>
        <v>0</v>
      </c>
      <c r="BC122" s="25" t="str">
        <f t="shared" si="126"/>
        <v>No</v>
      </c>
      <c r="BD122" s="42">
        <v>0</v>
      </c>
      <c r="BE122" s="30">
        <f t="shared" si="127"/>
        <v>0</v>
      </c>
      <c r="BF122" s="31" t="str">
        <f t="shared" si="128"/>
        <v>No</v>
      </c>
      <c r="BG122" s="45">
        <v>1.4637</v>
      </c>
      <c r="BH122" s="24">
        <f t="shared" si="129"/>
        <v>0.43920208152645268</v>
      </c>
      <c r="BI122" s="25" t="str">
        <f t="shared" si="130"/>
        <v>No</v>
      </c>
      <c r="BJ122" s="42">
        <v>0.20649999999999999</v>
      </c>
      <c r="BK122" s="30">
        <f t="shared" si="131"/>
        <v>8.2599999999999993E-2</v>
      </c>
      <c r="BL122" s="31" t="str">
        <f t="shared" si="132"/>
        <v>No</v>
      </c>
      <c r="BM122" s="45">
        <v>0.31769999999999998</v>
      </c>
      <c r="BN122" s="24">
        <f t="shared" si="133"/>
        <v>0.28510834485938219</v>
      </c>
      <c r="BO122" s="25" t="str">
        <f t="shared" si="134"/>
        <v>No</v>
      </c>
      <c r="BP122" s="32">
        <f t="shared" si="135"/>
        <v>20.118749999999999</v>
      </c>
      <c r="BQ122" s="33">
        <f t="shared" si="136"/>
        <v>0.19113041721385984</v>
      </c>
      <c r="BR122" s="32" t="str">
        <f t="shared" si="137"/>
        <v>No</v>
      </c>
      <c r="BS122" s="42">
        <v>2.0999999999999999E-3</v>
      </c>
      <c r="BT122" s="30">
        <f t="shared" si="138"/>
        <v>3.3338625178599775E-3</v>
      </c>
      <c r="BU122" s="31" t="str">
        <f t="shared" si="139"/>
        <v>No</v>
      </c>
      <c r="BV122" s="45">
        <v>2.4127999999999998</v>
      </c>
      <c r="BW122" s="24">
        <f t="shared" si="140"/>
        <v>0.89587678485480482</v>
      </c>
      <c r="BX122" s="25" t="str">
        <f t="shared" si="141"/>
        <v>No</v>
      </c>
      <c r="BY122" s="42">
        <v>2.5</v>
      </c>
      <c r="BZ122" s="30">
        <f t="shared" si="142"/>
        <v>1</v>
      </c>
      <c r="CA122" s="31" t="str">
        <f t="shared" si="143"/>
        <v>Yes</v>
      </c>
      <c r="CB122" s="45">
        <v>6.9000000000000006E-2</v>
      </c>
      <c r="CC122" s="24">
        <f t="shared" si="144"/>
        <v>0.13657957244655583</v>
      </c>
      <c r="CD122" s="25" t="str">
        <f t="shared" si="145"/>
        <v>No</v>
      </c>
      <c r="CE122" s="42">
        <v>0.1237</v>
      </c>
      <c r="CF122" s="30">
        <f t="shared" si="146"/>
        <v>6.2753685110019233E-2</v>
      </c>
      <c r="CG122" s="31" t="str">
        <f t="shared" si="147"/>
        <v>No</v>
      </c>
      <c r="CH122" s="45">
        <v>0.02</v>
      </c>
      <c r="CI122" s="24">
        <f t="shared" si="148"/>
        <v>2.0787083753784057E-2</v>
      </c>
      <c r="CJ122" s="25" t="str">
        <f t="shared" si="149"/>
        <v>No</v>
      </c>
      <c r="CK122" s="42">
        <v>0</v>
      </c>
      <c r="CL122" s="30">
        <f t="shared" si="150"/>
        <v>0</v>
      </c>
      <c r="CM122" s="31" t="str">
        <f t="shared" si="151"/>
        <v>No</v>
      </c>
      <c r="CN122" s="45">
        <v>0</v>
      </c>
      <c r="CO122" s="24">
        <f t="shared" si="152"/>
        <v>0</v>
      </c>
      <c r="CP122" s="25" t="str">
        <f t="shared" si="153"/>
        <v>No</v>
      </c>
      <c r="CQ122" s="42">
        <v>0.3569</v>
      </c>
      <c r="CR122" s="30">
        <f t="shared" si="154"/>
        <v>0.62531539108494527</v>
      </c>
      <c r="CS122" s="31" t="str">
        <f t="shared" si="155"/>
        <v>No</v>
      </c>
      <c r="CT122" s="45">
        <v>0</v>
      </c>
      <c r="CU122" s="24">
        <f t="shared" si="156"/>
        <v>0</v>
      </c>
      <c r="CV122" s="25" t="str">
        <f t="shared" si="157"/>
        <v>No</v>
      </c>
      <c r="CW122" s="34">
        <f t="shared" si="158"/>
        <v>13.711250000000001</v>
      </c>
      <c r="CX122" s="35">
        <f t="shared" si="159"/>
        <v>0.53484342121549711</v>
      </c>
      <c r="CY122" s="34" t="str">
        <f t="shared" si="160"/>
        <v>No</v>
      </c>
      <c r="CZ122" s="42">
        <v>2.5</v>
      </c>
      <c r="DA122" s="30">
        <f t="shared" si="161"/>
        <v>1</v>
      </c>
      <c r="DB122" s="31" t="str">
        <f t="shared" si="162"/>
        <v>Yes</v>
      </c>
      <c r="DC122" s="45">
        <v>2.5</v>
      </c>
      <c r="DD122" s="24">
        <f t="shared" si="163"/>
        <v>1</v>
      </c>
      <c r="DE122" s="25" t="str">
        <f t="shared" si="164"/>
        <v>Yes</v>
      </c>
      <c r="DF122" s="42">
        <v>2.5</v>
      </c>
      <c r="DG122" s="30">
        <f t="shared" si="165"/>
        <v>1</v>
      </c>
      <c r="DH122" s="31" t="str">
        <f t="shared" si="166"/>
        <v>Yes</v>
      </c>
      <c r="DI122" s="45">
        <v>0</v>
      </c>
      <c r="DJ122" s="24">
        <f t="shared" si="167"/>
        <v>0</v>
      </c>
      <c r="DK122" s="25" t="str">
        <f t="shared" si="168"/>
        <v>No</v>
      </c>
      <c r="DL122" s="42">
        <v>0</v>
      </c>
      <c r="DM122" s="30">
        <f t="shared" si="169"/>
        <v>0</v>
      </c>
      <c r="DN122" s="31" t="str">
        <f t="shared" si="170"/>
        <v>No</v>
      </c>
      <c r="DO122" s="45">
        <v>1.25</v>
      </c>
      <c r="DP122" s="24">
        <f t="shared" si="171"/>
        <v>0.5</v>
      </c>
      <c r="DQ122" s="25" t="str">
        <f t="shared" si="172"/>
        <v>Yes</v>
      </c>
      <c r="DR122" s="42">
        <v>1.7399999999999999E-2</v>
      </c>
      <c r="DS122" s="30">
        <f t="shared" si="173"/>
        <v>1.06958446029014E-2</v>
      </c>
      <c r="DT122" s="31" t="str">
        <f t="shared" si="174"/>
        <v>No</v>
      </c>
      <c r="DU122" s="45">
        <v>1.9E-3</v>
      </c>
      <c r="DV122" s="24">
        <f t="shared" si="175"/>
        <v>1.3831258644536654E-3</v>
      </c>
      <c r="DW122" s="25" t="str">
        <f t="shared" si="176"/>
        <v>No</v>
      </c>
      <c r="DX122" s="42">
        <v>3.7100000000000001E-2</v>
      </c>
      <c r="DY122" s="30">
        <f t="shared" si="177"/>
        <v>9.0953665113998536E-2</v>
      </c>
      <c r="DZ122" s="31" t="str">
        <f t="shared" si="178"/>
        <v>No</v>
      </c>
      <c r="EA122" s="45">
        <v>1.5</v>
      </c>
      <c r="EB122" s="24">
        <f t="shared" si="179"/>
        <v>0.75726978998384498</v>
      </c>
      <c r="EC122" s="25" t="str">
        <f t="shared" si="180"/>
        <v>No</v>
      </c>
      <c r="ED122" s="37">
        <f t="shared" si="181"/>
        <v>25.766000000000002</v>
      </c>
      <c r="EE122" s="38">
        <f t="shared" si="182"/>
        <v>0.50672290636413586</v>
      </c>
      <c r="EF122" s="37" t="str">
        <f t="shared" si="183"/>
        <v>No</v>
      </c>
    </row>
    <row r="123" spans="1:136" s="7" customFormat="1" ht="12" x14ac:dyDescent="0.2">
      <c r="A123" s="18">
        <v>121</v>
      </c>
      <c r="B123" s="19" t="s">
        <v>55</v>
      </c>
      <c r="C123" s="19" t="s">
        <v>169</v>
      </c>
      <c r="D123" s="18">
        <v>3</v>
      </c>
      <c r="E123" s="22">
        <v>0</v>
      </c>
      <c r="F123" s="21">
        <f t="shared" si="92"/>
        <v>0</v>
      </c>
      <c r="G123" s="22" t="str">
        <f t="shared" si="93"/>
        <v>No</v>
      </c>
      <c r="H123" s="39">
        <v>0</v>
      </c>
      <c r="I123" s="24">
        <f t="shared" si="94"/>
        <v>0</v>
      </c>
      <c r="J123" s="25" t="str">
        <f t="shared" si="95"/>
        <v>No</v>
      </c>
      <c r="K123" s="40">
        <v>0</v>
      </c>
      <c r="L123" s="21">
        <f t="shared" si="96"/>
        <v>0</v>
      </c>
      <c r="M123" s="22" t="str">
        <f t="shared" si="97"/>
        <v>No</v>
      </c>
      <c r="N123" s="41">
        <v>9.4600000000000004E-2</v>
      </c>
      <c r="O123" s="24">
        <f t="shared" si="98"/>
        <v>0.26943890629450296</v>
      </c>
      <c r="P123" s="25" t="str">
        <f t="shared" si="99"/>
        <v>No</v>
      </c>
      <c r="Q123" s="22">
        <v>2.0299999999999999E-2</v>
      </c>
      <c r="R123" s="21">
        <f t="shared" si="100"/>
        <v>7.9049844236760133E-2</v>
      </c>
      <c r="S123" s="22" t="str">
        <f t="shared" si="101"/>
        <v>No</v>
      </c>
      <c r="T123" s="41">
        <v>1.9932000000000001</v>
      </c>
      <c r="U123" s="24">
        <f t="shared" si="102"/>
        <v>1</v>
      </c>
      <c r="V123" s="25" t="str">
        <f t="shared" si="103"/>
        <v>Yes</v>
      </c>
      <c r="W123" s="22">
        <v>1.6086</v>
      </c>
      <c r="X123" s="21">
        <f t="shared" si="104"/>
        <v>0.37092347432999673</v>
      </c>
      <c r="Y123" s="22" t="str">
        <f t="shared" si="105"/>
        <v>No</v>
      </c>
      <c r="Z123" s="41">
        <v>3.7900000000000003E-2</v>
      </c>
      <c r="AA123" s="24">
        <f t="shared" si="106"/>
        <v>3.1596498541058775E-2</v>
      </c>
      <c r="AB123" s="25" t="str">
        <f t="shared" si="107"/>
        <v>No</v>
      </c>
      <c r="AC123" s="22">
        <v>0</v>
      </c>
      <c r="AD123" s="21">
        <f t="shared" si="108"/>
        <v>0</v>
      </c>
      <c r="AE123" s="22" t="str">
        <f t="shared" si="109"/>
        <v>No</v>
      </c>
      <c r="AF123" s="41">
        <v>0</v>
      </c>
      <c r="AG123" s="24">
        <f t="shared" si="110"/>
        <v>0</v>
      </c>
      <c r="AH123" s="25" t="str">
        <f t="shared" si="111"/>
        <v>No</v>
      </c>
      <c r="AI123" s="28">
        <f t="shared" si="112"/>
        <v>9.3864999999999998</v>
      </c>
      <c r="AJ123" s="29">
        <f t="shared" si="113"/>
        <v>0.42506026170798894</v>
      </c>
      <c r="AK123" s="28" t="str">
        <f t="shared" si="114"/>
        <v>No</v>
      </c>
      <c r="AL123" s="22">
        <v>2.2812999999999999</v>
      </c>
      <c r="AM123" s="30">
        <f t="shared" si="115"/>
        <v>0.89189656663495631</v>
      </c>
      <c r="AN123" s="31" t="str">
        <f t="shared" si="116"/>
        <v>Yes</v>
      </c>
      <c r="AO123" s="41">
        <v>1.875</v>
      </c>
      <c r="AP123" s="24">
        <f t="shared" si="117"/>
        <v>0.75</v>
      </c>
      <c r="AQ123" s="25" t="str">
        <f t="shared" si="118"/>
        <v>Yes</v>
      </c>
      <c r="AR123" s="22">
        <v>2.3649</v>
      </c>
      <c r="AS123" s="30">
        <f t="shared" si="119"/>
        <v>0.94626280409731112</v>
      </c>
      <c r="AT123" s="31" t="str">
        <f t="shared" si="120"/>
        <v>No</v>
      </c>
      <c r="AU123" s="41">
        <v>0.35070000000000001</v>
      </c>
      <c r="AV123" s="24">
        <f t="shared" si="121"/>
        <v>0.18425443169968719</v>
      </c>
      <c r="AW123" s="25" t="str">
        <f t="shared" si="122"/>
        <v>No</v>
      </c>
      <c r="AX123" s="22">
        <v>0.06</v>
      </c>
      <c r="AY123" s="30">
        <f t="shared" si="123"/>
        <v>0.10067114093959732</v>
      </c>
      <c r="AZ123" s="31" t="str">
        <f t="shared" si="124"/>
        <v>No</v>
      </c>
      <c r="BA123" s="41">
        <v>0.1406</v>
      </c>
      <c r="BB123" s="24">
        <f t="shared" si="125"/>
        <v>0.21432926829268292</v>
      </c>
      <c r="BC123" s="25" t="str">
        <f t="shared" si="126"/>
        <v>No</v>
      </c>
      <c r="BD123" s="22">
        <v>0.1406</v>
      </c>
      <c r="BE123" s="30">
        <f t="shared" si="127"/>
        <v>0.21432926829268292</v>
      </c>
      <c r="BF123" s="31" t="str">
        <f t="shared" si="128"/>
        <v>No</v>
      </c>
      <c r="BG123" s="41">
        <v>2.2970000000000002</v>
      </c>
      <c r="BH123" s="24">
        <f t="shared" si="129"/>
        <v>0.92101763515466895</v>
      </c>
      <c r="BI123" s="25" t="str">
        <f t="shared" si="130"/>
        <v>Yes</v>
      </c>
      <c r="BJ123" s="22">
        <v>0.2195</v>
      </c>
      <c r="BK123" s="30">
        <f t="shared" si="131"/>
        <v>8.7800000000000003E-2</v>
      </c>
      <c r="BL123" s="31" t="str">
        <f t="shared" si="132"/>
        <v>No</v>
      </c>
      <c r="BM123" s="41">
        <v>0.2636</v>
      </c>
      <c r="BN123" s="24">
        <f t="shared" si="133"/>
        <v>0.23522360534808667</v>
      </c>
      <c r="BO123" s="25" t="str">
        <f t="shared" si="134"/>
        <v>No</v>
      </c>
      <c r="BP123" s="32">
        <f t="shared" si="135"/>
        <v>24.983000000000001</v>
      </c>
      <c r="BQ123" s="33">
        <f t="shared" si="136"/>
        <v>0.58424083240731384</v>
      </c>
      <c r="BR123" s="32" t="str">
        <f t="shared" si="137"/>
        <v>No</v>
      </c>
      <c r="BS123" s="22">
        <v>2.0999999999999999E-3</v>
      </c>
      <c r="BT123" s="30">
        <f t="shared" si="138"/>
        <v>3.3338625178599775E-3</v>
      </c>
      <c r="BU123" s="31" t="str">
        <f t="shared" si="139"/>
        <v>No</v>
      </c>
      <c r="BV123" s="41">
        <v>2.4598</v>
      </c>
      <c r="BW123" s="24">
        <f t="shared" si="140"/>
        <v>0.97128188673191074</v>
      </c>
      <c r="BX123" s="25" t="str">
        <f t="shared" si="141"/>
        <v>Yes</v>
      </c>
      <c r="BY123" s="22">
        <v>2.5</v>
      </c>
      <c r="BZ123" s="30">
        <f t="shared" si="142"/>
        <v>1</v>
      </c>
      <c r="CA123" s="31" t="str">
        <f t="shared" si="143"/>
        <v>Yes</v>
      </c>
      <c r="CB123" s="41">
        <v>0</v>
      </c>
      <c r="CC123" s="24">
        <f t="shared" si="144"/>
        <v>0</v>
      </c>
      <c r="CD123" s="25" t="str">
        <f t="shared" si="145"/>
        <v>No</v>
      </c>
      <c r="CE123" s="22">
        <v>5.33E-2</v>
      </c>
      <c r="CF123" s="30">
        <f t="shared" si="146"/>
        <v>2.5154881435590686E-2</v>
      </c>
      <c r="CG123" s="31" t="str">
        <f t="shared" si="147"/>
        <v>No</v>
      </c>
      <c r="CH123" s="41">
        <v>0.10050000000000001</v>
      </c>
      <c r="CI123" s="24">
        <f t="shared" si="148"/>
        <v>0.18324924318869829</v>
      </c>
      <c r="CJ123" s="25" t="str">
        <f t="shared" si="149"/>
        <v>No</v>
      </c>
      <c r="CK123" s="22">
        <v>0.44679999999999997</v>
      </c>
      <c r="CL123" s="30">
        <f t="shared" si="150"/>
        <v>0.31498061332393368</v>
      </c>
      <c r="CM123" s="31" t="str">
        <f t="shared" si="151"/>
        <v>No</v>
      </c>
      <c r="CN123" s="41">
        <v>0</v>
      </c>
      <c r="CO123" s="24">
        <f t="shared" si="152"/>
        <v>0</v>
      </c>
      <c r="CP123" s="25" t="str">
        <f t="shared" si="153"/>
        <v>No</v>
      </c>
      <c r="CQ123" s="22">
        <v>0.3931</v>
      </c>
      <c r="CR123" s="30">
        <f t="shared" si="154"/>
        <v>0.70142977291841879</v>
      </c>
      <c r="CS123" s="31" t="str">
        <f t="shared" si="155"/>
        <v>Yes</v>
      </c>
      <c r="CT123" s="41">
        <v>2.6599999999999999E-2</v>
      </c>
      <c r="CU123" s="24">
        <f t="shared" si="156"/>
        <v>4.9552906110283151E-2</v>
      </c>
      <c r="CV123" s="25" t="str">
        <f t="shared" si="157"/>
        <v>No</v>
      </c>
      <c r="CW123" s="34">
        <f t="shared" si="158"/>
        <v>14.955499999999999</v>
      </c>
      <c r="CX123" s="35">
        <f t="shared" si="159"/>
        <v>0.62284936254486933</v>
      </c>
      <c r="CY123" s="34" t="str">
        <f t="shared" si="160"/>
        <v>No</v>
      </c>
      <c r="CZ123" s="22">
        <v>2.5</v>
      </c>
      <c r="DA123" s="30">
        <f t="shared" si="161"/>
        <v>1</v>
      </c>
      <c r="DB123" s="31" t="str">
        <f t="shared" si="162"/>
        <v>Yes</v>
      </c>
      <c r="DC123" s="41">
        <v>2.5</v>
      </c>
      <c r="DD123" s="24">
        <f t="shared" si="163"/>
        <v>1</v>
      </c>
      <c r="DE123" s="25" t="str">
        <f t="shared" si="164"/>
        <v>Yes</v>
      </c>
      <c r="DF123" s="22">
        <v>0</v>
      </c>
      <c r="DG123" s="30">
        <f t="shared" si="165"/>
        <v>0</v>
      </c>
      <c r="DH123" s="31" t="str">
        <f t="shared" si="166"/>
        <v>No</v>
      </c>
      <c r="DI123" s="41">
        <v>0</v>
      </c>
      <c r="DJ123" s="24">
        <f t="shared" si="167"/>
        <v>0</v>
      </c>
      <c r="DK123" s="25" t="str">
        <f t="shared" si="168"/>
        <v>No</v>
      </c>
      <c r="DL123" s="22">
        <v>0</v>
      </c>
      <c r="DM123" s="30">
        <f t="shared" si="169"/>
        <v>0</v>
      </c>
      <c r="DN123" s="31" t="str">
        <f t="shared" si="170"/>
        <v>No</v>
      </c>
      <c r="DO123" s="41">
        <v>0</v>
      </c>
      <c r="DP123" s="24">
        <f t="shared" si="171"/>
        <v>0</v>
      </c>
      <c r="DQ123" s="25" t="str">
        <f t="shared" si="172"/>
        <v>No</v>
      </c>
      <c r="DR123" s="22">
        <v>0</v>
      </c>
      <c r="DS123" s="30">
        <f t="shared" si="173"/>
        <v>0</v>
      </c>
      <c r="DT123" s="31" t="str">
        <f t="shared" si="174"/>
        <v>No</v>
      </c>
      <c r="DU123" s="41">
        <v>0</v>
      </c>
      <c r="DV123" s="24">
        <f t="shared" si="175"/>
        <v>0</v>
      </c>
      <c r="DW123" s="25" t="str">
        <f t="shared" si="176"/>
        <v>No</v>
      </c>
      <c r="DX123" s="22">
        <v>2.3400000000000001E-2</v>
      </c>
      <c r="DY123" s="30">
        <f t="shared" si="177"/>
        <v>5.736700171610689E-2</v>
      </c>
      <c r="DZ123" s="31" t="str">
        <f t="shared" si="178"/>
        <v>No</v>
      </c>
      <c r="EA123" s="41">
        <v>0</v>
      </c>
      <c r="EB123" s="24">
        <f t="shared" si="179"/>
        <v>0</v>
      </c>
      <c r="EC123" s="25" t="str">
        <f t="shared" si="180"/>
        <v>No</v>
      </c>
      <c r="ED123" s="37">
        <f t="shared" si="181"/>
        <v>12.5585</v>
      </c>
      <c r="EE123" s="38">
        <f t="shared" si="182"/>
        <v>7.9834513074113586E-2</v>
      </c>
      <c r="EF123" s="37" t="str">
        <f t="shared" si="183"/>
        <v>No</v>
      </c>
    </row>
    <row r="124" spans="1:136" s="7" customFormat="1" ht="12" x14ac:dyDescent="0.2">
      <c r="A124" s="18">
        <v>122</v>
      </c>
      <c r="B124" s="19" t="s">
        <v>53</v>
      </c>
      <c r="C124" s="19" t="s">
        <v>170</v>
      </c>
      <c r="D124" s="18">
        <v>3</v>
      </c>
      <c r="E124" s="42">
        <v>0</v>
      </c>
      <c r="F124" s="21">
        <f t="shared" si="92"/>
        <v>0</v>
      </c>
      <c r="G124" s="22" t="str">
        <f t="shared" si="93"/>
        <v>No</v>
      </c>
      <c r="H124" s="43">
        <v>0</v>
      </c>
      <c r="I124" s="24">
        <f t="shared" si="94"/>
        <v>0</v>
      </c>
      <c r="J124" s="25" t="str">
        <f t="shared" si="95"/>
        <v>No</v>
      </c>
      <c r="K124" s="44">
        <v>0</v>
      </c>
      <c r="L124" s="21">
        <f t="shared" si="96"/>
        <v>0</v>
      </c>
      <c r="M124" s="22" t="str">
        <f t="shared" si="97"/>
        <v>No</v>
      </c>
      <c r="N124" s="45">
        <v>0</v>
      </c>
      <c r="O124" s="24">
        <f t="shared" si="98"/>
        <v>0</v>
      </c>
      <c r="P124" s="25" t="str">
        <f t="shared" si="99"/>
        <v>No</v>
      </c>
      <c r="Q124" s="42">
        <v>0</v>
      </c>
      <c r="R124" s="21">
        <f t="shared" si="100"/>
        <v>0</v>
      </c>
      <c r="S124" s="22" t="str">
        <f t="shared" si="101"/>
        <v>No</v>
      </c>
      <c r="T124" s="45">
        <v>1.7567999999999999</v>
      </c>
      <c r="U124" s="24">
        <f t="shared" si="102"/>
        <v>0.88139674894641773</v>
      </c>
      <c r="V124" s="25" t="str">
        <f t="shared" si="103"/>
        <v>Yes</v>
      </c>
      <c r="W124" s="42">
        <v>1.8993</v>
      </c>
      <c r="X124" s="21">
        <f t="shared" si="104"/>
        <v>0.60558605101711327</v>
      </c>
      <c r="Y124" s="22" t="str">
        <f t="shared" si="105"/>
        <v>No</v>
      </c>
      <c r="Z124" s="45">
        <v>5.0500000000000003E-2</v>
      </c>
      <c r="AA124" s="24">
        <f t="shared" si="106"/>
        <v>4.2100875364735307E-2</v>
      </c>
      <c r="AB124" s="25" t="str">
        <f t="shared" si="107"/>
        <v>No</v>
      </c>
      <c r="AC124" s="42">
        <v>0</v>
      </c>
      <c r="AD124" s="21">
        <f t="shared" si="108"/>
        <v>0</v>
      </c>
      <c r="AE124" s="22" t="str">
        <f t="shared" si="109"/>
        <v>No</v>
      </c>
      <c r="AF124" s="45">
        <v>0</v>
      </c>
      <c r="AG124" s="24">
        <f t="shared" si="110"/>
        <v>0</v>
      </c>
      <c r="AH124" s="25" t="str">
        <f t="shared" si="111"/>
        <v>No</v>
      </c>
      <c r="AI124" s="28">
        <f t="shared" si="112"/>
        <v>9.2664999999999988</v>
      </c>
      <c r="AJ124" s="29">
        <f t="shared" si="113"/>
        <v>0.41472968319559217</v>
      </c>
      <c r="AK124" s="28" t="str">
        <f t="shared" si="114"/>
        <v>No</v>
      </c>
      <c r="AL124" s="42">
        <v>2.3437999999999999</v>
      </c>
      <c r="AM124" s="30">
        <f t="shared" si="115"/>
        <v>0.94594828331747816</v>
      </c>
      <c r="AN124" s="31" t="str">
        <f t="shared" si="116"/>
        <v>Yes</v>
      </c>
      <c r="AO124" s="45">
        <v>0.625</v>
      </c>
      <c r="AP124" s="24">
        <f t="shared" si="117"/>
        <v>0.25</v>
      </c>
      <c r="AQ124" s="25" t="str">
        <f t="shared" si="118"/>
        <v>Yes</v>
      </c>
      <c r="AR124" s="42">
        <v>1.9039999999999999</v>
      </c>
      <c r="AS124" s="30">
        <f t="shared" si="119"/>
        <v>0.761843790012804</v>
      </c>
      <c r="AT124" s="31" t="str">
        <f t="shared" si="120"/>
        <v>No</v>
      </c>
      <c r="AU124" s="45">
        <v>0.3493</v>
      </c>
      <c r="AV124" s="24">
        <f t="shared" si="121"/>
        <v>0.18279457768508864</v>
      </c>
      <c r="AW124" s="25" t="str">
        <f t="shared" si="122"/>
        <v>No</v>
      </c>
      <c r="AX124" s="42">
        <v>0</v>
      </c>
      <c r="AY124" s="30">
        <f t="shared" si="123"/>
        <v>0</v>
      </c>
      <c r="AZ124" s="31" t="str">
        <f t="shared" si="124"/>
        <v>No</v>
      </c>
      <c r="BA124" s="45">
        <v>0</v>
      </c>
      <c r="BB124" s="24">
        <f t="shared" si="125"/>
        <v>0</v>
      </c>
      <c r="BC124" s="25" t="str">
        <f t="shared" si="126"/>
        <v>No</v>
      </c>
      <c r="BD124" s="42">
        <v>0</v>
      </c>
      <c r="BE124" s="30">
        <f t="shared" si="127"/>
        <v>0</v>
      </c>
      <c r="BF124" s="31" t="str">
        <f t="shared" si="128"/>
        <v>No</v>
      </c>
      <c r="BG124" s="45">
        <v>1.4514</v>
      </c>
      <c r="BH124" s="24">
        <f t="shared" si="129"/>
        <v>0.43209019947961835</v>
      </c>
      <c r="BI124" s="25" t="str">
        <f t="shared" si="130"/>
        <v>No</v>
      </c>
      <c r="BJ124" s="42">
        <v>0.1227</v>
      </c>
      <c r="BK124" s="30">
        <f t="shared" si="131"/>
        <v>4.9079999999999999E-2</v>
      </c>
      <c r="BL124" s="31" t="str">
        <f t="shared" si="132"/>
        <v>No</v>
      </c>
      <c r="BM124" s="45">
        <v>0.30530000000000002</v>
      </c>
      <c r="BN124" s="24">
        <f t="shared" si="133"/>
        <v>0.2736745043798986</v>
      </c>
      <c r="BO124" s="25" t="str">
        <f t="shared" si="134"/>
        <v>No</v>
      </c>
      <c r="BP124" s="32">
        <f t="shared" si="135"/>
        <v>17.75375</v>
      </c>
      <c r="BQ124" s="33">
        <f t="shared" si="136"/>
        <v>0</v>
      </c>
      <c r="BR124" s="32" t="str">
        <f t="shared" si="137"/>
        <v>No</v>
      </c>
      <c r="BS124" s="42">
        <v>1.6999999999999999E-3</v>
      </c>
      <c r="BT124" s="30">
        <f t="shared" si="138"/>
        <v>2.6988410858866485E-3</v>
      </c>
      <c r="BU124" s="31" t="str">
        <f t="shared" si="139"/>
        <v>No</v>
      </c>
      <c r="BV124" s="45">
        <v>2.2627999999999999</v>
      </c>
      <c r="BW124" s="24">
        <f t="shared" si="140"/>
        <v>0.6552222043959568</v>
      </c>
      <c r="BX124" s="25" t="str">
        <f t="shared" si="141"/>
        <v>No</v>
      </c>
      <c r="BY124" s="42">
        <v>2.5</v>
      </c>
      <c r="BZ124" s="30">
        <f t="shared" si="142"/>
        <v>1</v>
      </c>
      <c r="CA124" s="31" t="str">
        <f t="shared" si="143"/>
        <v>Yes</v>
      </c>
      <c r="CB124" s="45">
        <v>3.7000000000000002E-3</v>
      </c>
      <c r="CC124" s="24">
        <f t="shared" si="144"/>
        <v>7.323832145684878E-3</v>
      </c>
      <c r="CD124" s="25" t="str">
        <f t="shared" si="145"/>
        <v>No</v>
      </c>
      <c r="CE124" s="42">
        <v>9.5899999999999999E-2</v>
      </c>
      <c r="CF124" s="30">
        <f t="shared" si="146"/>
        <v>4.7906430249946591E-2</v>
      </c>
      <c r="CG124" s="31" t="str">
        <f t="shared" si="147"/>
        <v>No</v>
      </c>
      <c r="CH124" s="45">
        <v>3.2500000000000001E-2</v>
      </c>
      <c r="CI124" s="24">
        <f t="shared" si="148"/>
        <v>4.6014127144298693E-2</v>
      </c>
      <c r="CJ124" s="25" t="str">
        <f t="shared" si="149"/>
        <v>No</v>
      </c>
      <c r="CK124" s="42">
        <v>0.1489</v>
      </c>
      <c r="CL124" s="30">
        <f t="shared" si="150"/>
        <v>0.10497003877335213</v>
      </c>
      <c r="CM124" s="31" t="str">
        <f t="shared" si="151"/>
        <v>No</v>
      </c>
      <c r="CN124" s="45">
        <v>1.4500000000000001E-2</v>
      </c>
      <c r="CO124" s="24">
        <f t="shared" si="152"/>
        <v>6.9745069745069749E-2</v>
      </c>
      <c r="CP124" s="25" t="str">
        <f t="shared" si="153"/>
        <v>No</v>
      </c>
      <c r="CQ124" s="42">
        <v>0.27429999999999999</v>
      </c>
      <c r="CR124" s="30">
        <f t="shared" si="154"/>
        <v>0.45164003364171568</v>
      </c>
      <c r="CS124" s="31" t="str">
        <f t="shared" si="155"/>
        <v>No</v>
      </c>
      <c r="CT124" s="45">
        <v>5.3199999999999997E-2</v>
      </c>
      <c r="CU124" s="24">
        <f t="shared" si="156"/>
        <v>9.9105812220566303E-2</v>
      </c>
      <c r="CV124" s="25" t="str">
        <f t="shared" si="157"/>
        <v>No</v>
      </c>
      <c r="CW124" s="34">
        <f t="shared" si="158"/>
        <v>13.46875</v>
      </c>
      <c r="CX124" s="35">
        <f t="shared" si="159"/>
        <v>0.51769136915813485</v>
      </c>
      <c r="CY124" s="34" t="str">
        <f t="shared" si="160"/>
        <v>No</v>
      </c>
      <c r="CZ124" s="42">
        <v>2.5</v>
      </c>
      <c r="DA124" s="30">
        <f t="shared" si="161"/>
        <v>1</v>
      </c>
      <c r="DB124" s="31" t="str">
        <f t="shared" si="162"/>
        <v>Yes</v>
      </c>
      <c r="DC124" s="45">
        <v>2.5</v>
      </c>
      <c r="DD124" s="24">
        <f t="shared" si="163"/>
        <v>1</v>
      </c>
      <c r="DE124" s="25" t="str">
        <f t="shared" si="164"/>
        <v>Yes</v>
      </c>
      <c r="DF124" s="42">
        <v>2.5</v>
      </c>
      <c r="DG124" s="30">
        <f t="shared" si="165"/>
        <v>1</v>
      </c>
      <c r="DH124" s="31" t="str">
        <f t="shared" si="166"/>
        <v>Yes</v>
      </c>
      <c r="DI124" s="45">
        <v>0</v>
      </c>
      <c r="DJ124" s="24">
        <f t="shared" si="167"/>
        <v>0</v>
      </c>
      <c r="DK124" s="25" t="str">
        <f t="shared" si="168"/>
        <v>No</v>
      </c>
      <c r="DL124" s="42">
        <v>0</v>
      </c>
      <c r="DM124" s="30">
        <f t="shared" si="169"/>
        <v>0</v>
      </c>
      <c r="DN124" s="31" t="str">
        <f t="shared" si="170"/>
        <v>No</v>
      </c>
      <c r="DO124" s="45">
        <v>0</v>
      </c>
      <c r="DP124" s="24">
        <f t="shared" si="171"/>
        <v>0</v>
      </c>
      <c r="DQ124" s="25" t="str">
        <f t="shared" si="172"/>
        <v>No</v>
      </c>
      <c r="DR124" s="42">
        <v>0</v>
      </c>
      <c r="DS124" s="30">
        <f t="shared" si="173"/>
        <v>0</v>
      </c>
      <c r="DT124" s="31" t="str">
        <f t="shared" si="174"/>
        <v>No</v>
      </c>
      <c r="DU124" s="45">
        <v>0</v>
      </c>
      <c r="DV124" s="24">
        <f t="shared" si="175"/>
        <v>0</v>
      </c>
      <c r="DW124" s="25" t="str">
        <f t="shared" si="176"/>
        <v>No</v>
      </c>
      <c r="DX124" s="42">
        <v>0</v>
      </c>
      <c r="DY124" s="30">
        <f t="shared" si="177"/>
        <v>0</v>
      </c>
      <c r="DZ124" s="31" t="str">
        <f t="shared" si="178"/>
        <v>No</v>
      </c>
      <c r="EA124" s="45">
        <v>0</v>
      </c>
      <c r="EB124" s="24">
        <f t="shared" si="179"/>
        <v>0</v>
      </c>
      <c r="EC124" s="25" t="str">
        <f t="shared" si="180"/>
        <v>No</v>
      </c>
      <c r="ED124" s="37">
        <f t="shared" si="181"/>
        <v>18.75</v>
      </c>
      <c r="EE124" s="38">
        <f t="shared" si="182"/>
        <v>0.27995410323539865</v>
      </c>
      <c r="EF124" s="37" t="str">
        <f t="shared" si="183"/>
        <v>No</v>
      </c>
    </row>
    <row r="125" spans="1:136" s="7" customFormat="1" ht="12" x14ac:dyDescent="0.2">
      <c r="A125" s="18">
        <v>123</v>
      </c>
      <c r="B125" s="19" t="s">
        <v>53</v>
      </c>
      <c r="C125" s="19" t="s">
        <v>171</v>
      </c>
      <c r="D125" s="18">
        <v>3</v>
      </c>
      <c r="E125" s="42">
        <v>7.4999999999999997E-3</v>
      </c>
      <c r="F125" s="21">
        <f t="shared" si="92"/>
        <v>3.3482142857142856E-2</v>
      </c>
      <c r="G125" s="22" t="str">
        <f t="shared" si="93"/>
        <v>No</v>
      </c>
      <c r="H125" s="43">
        <v>0</v>
      </c>
      <c r="I125" s="24">
        <f t="shared" si="94"/>
        <v>0</v>
      </c>
      <c r="J125" s="25" t="str">
        <f t="shared" si="95"/>
        <v>No</v>
      </c>
      <c r="K125" s="44">
        <v>0</v>
      </c>
      <c r="L125" s="21">
        <f t="shared" si="96"/>
        <v>0</v>
      </c>
      <c r="M125" s="22" t="str">
        <f t="shared" si="97"/>
        <v>No</v>
      </c>
      <c r="N125" s="45">
        <v>0</v>
      </c>
      <c r="O125" s="24">
        <f t="shared" si="98"/>
        <v>0</v>
      </c>
      <c r="P125" s="25" t="str">
        <f t="shared" si="99"/>
        <v>No</v>
      </c>
      <c r="Q125" s="42">
        <v>0</v>
      </c>
      <c r="R125" s="21">
        <f t="shared" si="100"/>
        <v>0</v>
      </c>
      <c r="S125" s="22" t="str">
        <f t="shared" si="101"/>
        <v>No</v>
      </c>
      <c r="T125" s="45">
        <v>1.7567999999999999</v>
      </c>
      <c r="U125" s="24">
        <f t="shared" si="102"/>
        <v>0.88139674894641773</v>
      </c>
      <c r="V125" s="25" t="str">
        <f t="shared" si="103"/>
        <v>Yes</v>
      </c>
      <c r="W125" s="42">
        <v>1.1967000000000001</v>
      </c>
      <c r="X125" s="21">
        <f t="shared" si="104"/>
        <v>3.8424281562802781E-2</v>
      </c>
      <c r="Y125" s="22" t="str">
        <f t="shared" si="105"/>
        <v>No</v>
      </c>
      <c r="Z125" s="45">
        <v>0.17680000000000001</v>
      </c>
      <c r="AA125" s="24">
        <f t="shared" si="106"/>
        <v>0.14739474781158818</v>
      </c>
      <c r="AB125" s="25" t="str">
        <f t="shared" si="107"/>
        <v>No</v>
      </c>
      <c r="AC125" s="42">
        <v>0</v>
      </c>
      <c r="AD125" s="21">
        <f t="shared" si="108"/>
        <v>0</v>
      </c>
      <c r="AE125" s="22" t="str">
        <f t="shared" si="109"/>
        <v>No</v>
      </c>
      <c r="AF125" s="45">
        <v>0</v>
      </c>
      <c r="AG125" s="24">
        <f t="shared" si="110"/>
        <v>0</v>
      </c>
      <c r="AH125" s="25" t="str">
        <f t="shared" si="111"/>
        <v>No</v>
      </c>
      <c r="AI125" s="28">
        <f t="shared" si="112"/>
        <v>7.8445</v>
      </c>
      <c r="AJ125" s="29">
        <f t="shared" si="113"/>
        <v>0.29231232782369143</v>
      </c>
      <c r="AK125" s="28" t="str">
        <f t="shared" si="114"/>
        <v>No</v>
      </c>
      <c r="AL125" s="42">
        <v>2.375</v>
      </c>
      <c r="AM125" s="30">
        <f t="shared" si="115"/>
        <v>0.9729309002853932</v>
      </c>
      <c r="AN125" s="31" t="str">
        <f t="shared" si="116"/>
        <v>Yes</v>
      </c>
      <c r="AO125" s="45">
        <v>1.25</v>
      </c>
      <c r="AP125" s="24">
        <f t="shared" si="117"/>
        <v>0.5</v>
      </c>
      <c r="AQ125" s="25" t="str">
        <f t="shared" si="118"/>
        <v>Yes</v>
      </c>
      <c r="AR125" s="42">
        <v>2.3649</v>
      </c>
      <c r="AS125" s="30">
        <f t="shared" si="119"/>
        <v>0.94626280409731112</v>
      </c>
      <c r="AT125" s="31" t="str">
        <f t="shared" si="120"/>
        <v>No</v>
      </c>
      <c r="AU125" s="45">
        <v>0.44650000000000001</v>
      </c>
      <c r="AV125" s="24">
        <f t="shared" si="121"/>
        <v>0.28415015641293012</v>
      </c>
      <c r="AW125" s="25" t="str">
        <f t="shared" si="122"/>
        <v>No</v>
      </c>
      <c r="AX125" s="42">
        <v>5.1299999999999998E-2</v>
      </c>
      <c r="AY125" s="30">
        <f t="shared" si="123"/>
        <v>8.6073825503355711E-2</v>
      </c>
      <c r="AZ125" s="31" t="str">
        <f t="shared" si="124"/>
        <v>No</v>
      </c>
      <c r="BA125" s="45">
        <v>0</v>
      </c>
      <c r="BB125" s="24">
        <f t="shared" si="125"/>
        <v>0</v>
      </c>
      <c r="BC125" s="25" t="str">
        <f t="shared" si="126"/>
        <v>No</v>
      </c>
      <c r="BD125" s="42">
        <v>0</v>
      </c>
      <c r="BE125" s="30">
        <f t="shared" si="127"/>
        <v>0</v>
      </c>
      <c r="BF125" s="31" t="str">
        <f t="shared" si="128"/>
        <v>No</v>
      </c>
      <c r="BG125" s="45">
        <v>1.4637</v>
      </c>
      <c r="BH125" s="24">
        <f t="shared" si="129"/>
        <v>0.43920208152645268</v>
      </c>
      <c r="BI125" s="25" t="str">
        <f t="shared" si="130"/>
        <v>No</v>
      </c>
      <c r="BJ125" s="42">
        <v>0.21210000000000001</v>
      </c>
      <c r="BK125" s="30">
        <f t="shared" si="131"/>
        <v>8.4839999999999999E-2</v>
      </c>
      <c r="BL125" s="31" t="str">
        <f t="shared" si="132"/>
        <v>No</v>
      </c>
      <c r="BM125" s="45">
        <v>0.28810000000000002</v>
      </c>
      <c r="BN125" s="24">
        <f t="shared" si="133"/>
        <v>0.25781466113416324</v>
      </c>
      <c r="BO125" s="25" t="str">
        <f t="shared" si="134"/>
        <v>No</v>
      </c>
      <c r="BP125" s="32">
        <f t="shared" si="135"/>
        <v>21.129000000000001</v>
      </c>
      <c r="BQ125" s="33">
        <f t="shared" si="136"/>
        <v>0.27277502778058399</v>
      </c>
      <c r="BR125" s="32" t="str">
        <f t="shared" si="137"/>
        <v>No</v>
      </c>
      <c r="BS125" s="42">
        <v>0</v>
      </c>
      <c r="BT125" s="30">
        <f t="shared" si="138"/>
        <v>0</v>
      </c>
      <c r="BU125" s="31" t="str">
        <f t="shared" si="139"/>
        <v>No</v>
      </c>
      <c r="BV125" s="45">
        <v>2.3894000000000002</v>
      </c>
      <c r="BW125" s="24">
        <f t="shared" si="140"/>
        <v>0.85833467030322508</v>
      </c>
      <c r="BX125" s="25" t="str">
        <f t="shared" si="141"/>
        <v>No</v>
      </c>
      <c r="BY125" s="42">
        <v>1.25</v>
      </c>
      <c r="BZ125" s="30">
        <f t="shared" si="142"/>
        <v>0.5</v>
      </c>
      <c r="CA125" s="31" t="str">
        <f t="shared" si="143"/>
        <v>Yes</v>
      </c>
      <c r="CB125" s="45">
        <v>1.0500000000000001E-2</v>
      </c>
      <c r="CC125" s="24">
        <f t="shared" si="144"/>
        <v>2.0783847980997628E-2</v>
      </c>
      <c r="CD125" s="25" t="str">
        <f t="shared" si="145"/>
        <v>No</v>
      </c>
      <c r="CE125" s="42">
        <v>0.2074</v>
      </c>
      <c r="CF125" s="30">
        <f t="shared" si="146"/>
        <v>0.1074556718649861</v>
      </c>
      <c r="CG125" s="31" t="str">
        <f t="shared" si="147"/>
        <v>No</v>
      </c>
      <c r="CH125" s="45">
        <v>2.4500000000000001E-2</v>
      </c>
      <c r="CI125" s="24">
        <f t="shared" si="148"/>
        <v>2.9868819374369325E-2</v>
      </c>
      <c r="CJ125" s="25" t="str">
        <f t="shared" si="149"/>
        <v>No</v>
      </c>
      <c r="CK125" s="42">
        <v>0</v>
      </c>
      <c r="CL125" s="30">
        <f t="shared" si="150"/>
        <v>0</v>
      </c>
      <c r="CM125" s="31" t="str">
        <f t="shared" si="151"/>
        <v>No</v>
      </c>
      <c r="CN125" s="45">
        <v>0</v>
      </c>
      <c r="CO125" s="24">
        <f t="shared" si="152"/>
        <v>0</v>
      </c>
      <c r="CP125" s="25" t="str">
        <f t="shared" si="153"/>
        <v>No</v>
      </c>
      <c r="CQ125" s="42">
        <v>0.3931</v>
      </c>
      <c r="CR125" s="30">
        <f t="shared" si="154"/>
        <v>0.70142977291841879</v>
      </c>
      <c r="CS125" s="31" t="str">
        <f t="shared" si="155"/>
        <v>Yes</v>
      </c>
      <c r="CT125" s="45">
        <v>2.6599999999999999E-2</v>
      </c>
      <c r="CU125" s="24">
        <f t="shared" si="156"/>
        <v>4.9552906110283151E-2</v>
      </c>
      <c r="CV125" s="25" t="str">
        <f t="shared" si="157"/>
        <v>No</v>
      </c>
      <c r="CW125" s="34">
        <f t="shared" si="158"/>
        <v>10.753749999999998</v>
      </c>
      <c r="CX125" s="35">
        <f t="shared" si="159"/>
        <v>0.32565911622725574</v>
      </c>
      <c r="CY125" s="34" t="str">
        <f t="shared" si="160"/>
        <v>No</v>
      </c>
      <c r="CZ125" s="42">
        <v>2.5</v>
      </c>
      <c r="DA125" s="30">
        <f t="shared" si="161"/>
        <v>1</v>
      </c>
      <c r="DB125" s="31" t="str">
        <f t="shared" si="162"/>
        <v>Yes</v>
      </c>
      <c r="DC125" s="45">
        <v>0</v>
      </c>
      <c r="DD125" s="24">
        <f t="shared" si="163"/>
        <v>0</v>
      </c>
      <c r="DE125" s="25" t="str">
        <f t="shared" si="164"/>
        <v>No</v>
      </c>
      <c r="DF125" s="42">
        <v>0</v>
      </c>
      <c r="DG125" s="30">
        <f t="shared" si="165"/>
        <v>0</v>
      </c>
      <c r="DH125" s="31" t="str">
        <f t="shared" si="166"/>
        <v>No</v>
      </c>
      <c r="DI125" s="45">
        <v>0</v>
      </c>
      <c r="DJ125" s="24">
        <f t="shared" si="167"/>
        <v>0</v>
      </c>
      <c r="DK125" s="25" t="str">
        <f t="shared" si="168"/>
        <v>No</v>
      </c>
      <c r="DL125" s="42">
        <v>2E-3</v>
      </c>
      <c r="DM125" s="30">
        <f t="shared" si="169"/>
        <v>2.2471910112359553E-2</v>
      </c>
      <c r="DN125" s="31" t="str">
        <f t="shared" si="170"/>
        <v>No</v>
      </c>
      <c r="DO125" s="45">
        <v>1.25</v>
      </c>
      <c r="DP125" s="24">
        <f t="shared" si="171"/>
        <v>0.5</v>
      </c>
      <c r="DQ125" s="25" t="str">
        <f t="shared" si="172"/>
        <v>Yes</v>
      </c>
      <c r="DR125" s="42">
        <v>0.92059999999999997</v>
      </c>
      <c r="DS125" s="30">
        <f t="shared" si="173"/>
        <v>0.5658962380132776</v>
      </c>
      <c r="DT125" s="31" t="str">
        <f t="shared" si="174"/>
        <v>No</v>
      </c>
      <c r="DU125" s="45">
        <v>0.98780000000000001</v>
      </c>
      <c r="DV125" s="24">
        <f t="shared" si="175"/>
        <v>0.71907985731964774</v>
      </c>
      <c r="DW125" s="25" t="str">
        <f t="shared" si="176"/>
        <v>No</v>
      </c>
      <c r="DX125" s="42">
        <v>4.7E-2</v>
      </c>
      <c r="DY125" s="30">
        <f t="shared" si="177"/>
        <v>0.1152243196861976</v>
      </c>
      <c r="DZ125" s="31" t="str">
        <f t="shared" si="178"/>
        <v>No</v>
      </c>
      <c r="EA125" s="45">
        <v>1</v>
      </c>
      <c r="EB125" s="24">
        <f t="shared" si="179"/>
        <v>0.50484652665589669</v>
      </c>
      <c r="EC125" s="25" t="str">
        <f t="shared" si="180"/>
        <v>No</v>
      </c>
      <c r="ED125" s="37">
        <f t="shared" si="181"/>
        <v>16.7685</v>
      </c>
      <c r="EE125" s="38">
        <f t="shared" si="182"/>
        <v>0.21590872361744073</v>
      </c>
      <c r="EF125" s="37" t="str">
        <f t="shared" si="183"/>
        <v>No</v>
      </c>
    </row>
    <row r="126" spans="1:136" s="7" customFormat="1" ht="12" x14ac:dyDescent="0.2">
      <c r="A126" s="18">
        <v>124</v>
      </c>
      <c r="B126" s="19" t="s">
        <v>51</v>
      </c>
      <c r="C126" s="19" t="s">
        <v>132</v>
      </c>
      <c r="D126" s="18">
        <v>3</v>
      </c>
      <c r="E126" s="42">
        <v>1.38E-2</v>
      </c>
      <c r="F126" s="21">
        <f t="shared" si="92"/>
        <v>6.1607142857142853E-2</v>
      </c>
      <c r="G126" s="22" t="str">
        <f t="shared" si="93"/>
        <v>No</v>
      </c>
      <c r="H126" s="43">
        <v>5.7999999999999996E-3</v>
      </c>
      <c r="I126" s="24">
        <f t="shared" si="94"/>
        <v>4.635920390056749E-3</v>
      </c>
      <c r="J126" s="25" t="str">
        <f t="shared" si="95"/>
        <v>No</v>
      </c>
      <c r="K126" s="44">
        <v>0</v>
      </c>
      <c r="L126" s="21">
        <f t="shared" si="96"/>
        <v>0</v>
      </c>
      <c r="M126" s="22" t="str">
        <f t="shared" si="97"/>
        <v>No</v>
      </c>
      <c r="N126" s="45">
        <v>3.3399999999999999E-2</v>
      </c>
      <c r="O126" s="24">
        <f t="shared" si="98"/>
        <v>9.5129592708630015E-2</v>
      </c>
      <c r="P126" s="25" t="str">
        <f t="shared" si="99"/>
        <v>No</v>
      </c>
      <c r="Q126" s="42">
        <v>1.0699999999999999E-2</v>
      </c>
      <c r="R126" s="21">
        <f t="shared" si="100"/>
        <v>4.1666666666666671E-2</v>
      </c>
      <c r="S126" s="22" t="str">
        <f t="shared" si="101"/>
        <v>No</v>
      </c>
      <c r="T126" s="45">
        <v>0.54049999999999998</v>
      </c>
      <c r="U126" s="24">
        <f t="shared" si="102"/>
        <v>0.27117198474814369</v>
      </c>
      <c r="V126" s="25" t="str">
        <f t="shared" si="103"/>
        <v>Yes</v>
      </c>
      <c r="W126" s="42">
        <v>1.885</v>
      </c>
      <c r="X126" s="21">
        <f t="shared" si="104"/>
        <v>0.59404262189215362</v>
      </c>
      <c r="Y126" s="22" t="str">
        <f t="shared" si="105"/>
        <v>No</v>
      </c>
      <c r="Z126" s="45">
        <v>2.53E-2</v>
      </c>
      <c r="AA126" s="24">
        <f t="shared" si="106"/>
        <v>2.1092121717382242E-2</v>
      </c>
      <c r="AB126" s="25" t="str">
        <f t="shared" si="107"/>
        <v>No</v>
      </c>
      <c r="AC126" s="42">
        <v>2.8299999999999999E-2</v>
      </c>
      <c r="AD126" s="21">
        <f t="shared" si="108"/>
        <v>7.22860791826309E-2</v>
      </c>
      <c r="AE126" s="22" t="str">
        <f t="shared" si="109"/>
        <v>Yes</v>
      </c>
      <c r="AF126" s="45">
        <v>3.0000000000000001E-3</v>
      </c>
      <c r="AG126" s="24">
        <f t="shared" si="110"/>
        <v>2.3291925465838512E-2</v>
      </c>
      <c r="AH126" s="25" t="str">
        <f t="shared" si="111"/>
        <v>No</v>
      </c>
      <c r="AI126" s="28">
        <f t="shared" si="112"/>
        <v>6.3645000000000014</v>
      </c>
      <c r="AJ126" s="29">
        <f t="shared" si="113"/>
        <v>0.16490185950413233</v>
      </c>
      <c r="AK126" s="28" t="str">
        <f t="shared" si="114"/>
        <v>No</v>
      </c>
      <c r="AL126" s="42">
        <v>2.3437999999999999</v>
      </c>
      <c r="AM126" s="30">
        <f t="shared" si="115"/>
        <v>0.94594828331747816</v>
      </c>
      <c r="AN126" s="31" t="str">
        <f t="shared" si="116"/>
        <v>Yes</v>
      </c>
      <c r="AO126" s="45">
        <v>1.875</v>
      </c>
      <c r="AP126" s="24">
        <f t="shared" si="117"/>
        <v>0.75</v>
      </c>
      <c r="AQ126" s="25" t="str">
        <f t="shared" si="118"/>
        <v>Yes</v>
      </c>
      <c r="AR126" s="42">
        <v>2.3809999999999998</v>
      </c>
      <c r="AS126" s="30">
        <f t="shared" si="119"/>
        <v>0.95270486555697809</v>
      </c>
      <c r="AT126" s="31" t="str">
        <f t="shared" si="120"/>
        <v>No</v>
      </c>
      <c r="AU126" s="45">
        <v>1.0884</v>
      </c>
      <c r="AV126" s="24">
        <f t="shared" si="121"/>
        <v>0.95349322210636078</v>
      </c>
      <c r="AW126" s="25" t="str">
        <f t="shared" si="122"/>
        <v>Yes</v>
      </c>
      <c r="AX126" s="42">
        <v>5.0700000000000002E-2</v>
      </c>
      <c r="AY126" s="30">
        <f t="shared" si="123"/>
        <v>8.5067114093959742E-2</v>
      </c>
      <c r="AZ126" s="31" t="str">
        <f t="shared" si="124"/>
        <v>No</v>
      </c>
      <c r="BA126" s="45">
        <v>8.8099999999999998E-2</v>
      </c>
      <c r="BB126" s="24">
        <f t="shared" si="125"/>
        <v>0.13429878048780486</v>
      </c>
      <c r="BC126" s="25" t="str">
        <f t="shared" si="126"/>
        <v>No</v>
      </c>
      <c r="BD126" s="42">
        <v>8.8099999999999998E-2</v>
      </c>
      <c r="BE126" s="30">
        <f t="shared" si="127"/>
        <v>0.13429878048780486</v>
      </c>
      <c r="BF126" s="31" t="str">
        <f t="shared" si="128"/>
        <v>No</v>
      </c>
      <c r="BG126" s="45">
        <v>1.4514</v>
      </c>
      <c r="BH126" s="24">
        <f t="shared" si="129"/>
        <v>0.43209019947961835</v>
      </c>
      <c r="BI126" s="25" t="str">
        <f t="shared" si="130"/>
        <v>No</v>
      </c>
      <c r="BJ126" s="42">
        <v>0.53449999999999998</v>
      </c>
      <c r="BK126" s="30">
        <f t="shared" si="131"/>
        <v>0.21379999999999999</v>
      </c>
      <c r="BL126" s="31" t="str">
        <f t="shared" si="132"/>
        <v>No</v>
      </c>
      <c r="BM126" s="45">
        <v>6.88E-2</v>
      </c>
      <c r="BN126" s="24">
        <f t="shared" si="133"/>
        <v>5.5601659751037341E-2</v>
      </c>
      <c r="BO126" s="25" t="str">
        <f t="shared" si="134"/>
        <v>No</v>
      </c>
      <c r="BP126" s="32">
        <f t="shared" si="135"/>
        <v>24.924500000000002</v>
      </c>
      <c r="BQ126" s="33">
        <f t="shared" si="136"/>
        <v>0.57951308212950814</v>
      </c>
      <c r="BR126" s="32" t="str">
        <f t="shared" si="137"/>
        <v>No</v>
      </c>
      <c r="BS126" s="42">
        <v>1.1000000000000001E-3</v>
      </c>
      <c r="BT126" s="30">
        <f t="shared" si="138"/>
        <v>1.746308937926655E-3</v>
      </c>
      <c r="BU126" s="31" t="str">
        <f t="shared" si="139"/>
        <v>No</v>
      </c>
      <c r="BV126" s="45">
        <v>2.3828</v>
      </c>
      <c r="BW126" s="24">
        <f t="shared" si="140"/>
        <v>0.84774586876303548</v>
      </c>
      <c r="BX126" s="25" t="str">
        <f t="shared" si="141"/>
        <v>No</v>
      </c>
      <c r="BY126" s="42">
        <v>2.5</v>
      </c>
      <c r="BZ126" s="30">
        <f t="shared" si="142"/>
        <v>1</v>
      </c>
      <c r="CA126" s="31" t="str">
        <f t="shared" si="143"/>
        <v>Yes</v>
      </c>
      <c r="CB126" s="45">
        <v>8.9999999999999993E-3</v>
      </c>
      <c r="CC126" s="24">
        <f t="shared" si="144"/>
        <v>1.7814726840855107E-2</v>
      </c>
      <c r="CD126" s="25" t="str">
        <f t="shared" si="145"/>
        <v>No</v>
      </c>
      <c r="CE126" s="42">
        <v>1.2800000000000001E-2</v>
      </c>
      <c r="CF126" s="30">
        <f t="shared" si="146"/>
        <v>3.5248878444776761E-3</v>
      </c>
      <c r="CG126" s="31" t="str">
        <f t="shared" si="147"/>
        <v>No</v>
      </c>
      <c r="CH126" s="45">
        <v>0.1002</v>
      </c>
      <c r="CI126" s="24">
        <f t="shared" si="148"/>
        <v>0.18264379414732593</v>
      </c>
      <c r="CJ126" s="25" t="str">
        <f t="shared" si="149"/>
        <v>No</v>
      </c>
      <c r="CK126" s="42">
        <v>0.42920000000000003</v>
      </c>
      <c r="CL126" s="30">
        <f t="shared" si="150"/>
        <v>0.30257314064152274</v>
      </c>
      <c r="CM126" s="31" t="str">
        <f t="shared" si="151"/>
        <v>No</v>
      </c>
      <c r="CN126" s="45">
        <v>0</v>
      </c>
      <c r="CO126" s="24">
        <f t="shared" si="152"/>
        <v>0</v>
      </c>
      <c r="CP126" s="25" t="str">
        <f t="shared" si="153"/>
        <v>No</v>
      </c>
      <c r="CQ126" s="42">
        <v>0.17860000000000001</v>
      </c>
      <c r="CR126" s="30">
        <f t="shared" si="154"/>
        <v>0.25042052144659377</v>
      </c>
      <c r="CS126" s="31" t="str">
        <f t="shared" si="155"/>
        <v>No</v>
      </c>
      <c r="CT126" s="45">
        <v>0</v>
      </c>
      <c r="CU126" s="24">
        <f t="shared" si="156"/>
        <v>0</v>
      </c>
      <c r="CV126" s="25" t="str">
        <f t="shared" si="157"/>
        <v>No</v>
      </c>
      <c r="CW126" s="34">
        <f t="shared" si="158"/>
        <v>14.034250000000002</v>
      </c>
      <c r="CX126" s="35">
        <f t="shared" si="159"/>
        <v>0.55768924725478775</v>
      </c>
      <c r="CY126" s="34" t="str">
        <f t="shared" si="160"/>
        <v>No</v>
      </c>
      <c r="CZ126" s="42">
        <v>2.5</v>
      </c>
      <c r="DA126" s="30">
        <f t="shared" si="161"/>
        <v>1</v>
      </c>
      <c r="DB126" s="31" t="str">
        <f t="shared" si="162"/>
        <v>Yes</v>
      </c>
      <c r="DC126" s="45">
        <v>2.5</v>
      </c>
      <c r="DD126" s="24">
        <f t="shared" si="163"/>
        <v>1</v>
      </c>
      <c r="DE126" s="25" t="str">
        <f t="shared" si="164"/>
        <v>Yes</v>
      </c>
      <c r="DF126" s="42">
        <v>0</v>
      </c>
      <c r="DG126" s="30">
        <f t="shared" si="165"/>
        <v>0</v>
      </c>
      <c r="DH126" s="31" t="str">
        <f t="shared" si="166"/>
        <v>No</v>
      </c>
      <c r="DI126" s="45">
        <v>0</v>
      </c>
      <c r="DJ126" s="24">
        <f t="shared" si="167"/>
        <v>0</v>
      </c>
      <c r="DK126" s="25" t="str">
        <f t="shared" si="168"/>
        <v>No</v>
      </c>
      <c r="DL126" s="42">
        <v>0</v>
      </c>
      <c r="DM126" s="30">
        <f t="shared" si="169"/>
        <v>0</v>
      </c>
      <c r="DN126" s="31" t="str">
        <f t="shared" si="170"/>
        <v>No</v>
      </c>
      <c r="DO126" s="45">
        <v>0</v>
      </c>
      <c r="DP126" s="24">
        <f t="shared" si="171"/>
        <v>0</v>
      </c>
      <c r="DQ126" s="25" t="str">
        <f t="shared" si="172"/>
        <v>No</v>
      </c>
      <c r="DR126" s="42">
        <v>0</v>
      </c>
      <c r="DS126" s="30">
        <f t="shared" si="173"/>
        <v>0</v>
      </c>
      <c r="DT126" s="31" t="str">
        <f t="shared" si="174"/>
        <v>No</v>
      </c>
      <c r="DU126" s="45">
        <v>0</v>
      </c>
      <c r="DV126" s="24">
        <f t="shared" si="175"/>
        <v>0</v>
      </c>
      <c r="DW126" s="25" t="str">
        <f t="shared" si="176"/>
        <v>No</v>
      </c>
      <c r="DX126" s="42">
        <v>1.24E-2</v>
      </c>
      <c r="DY126" s="30">
        <f t="shared" si="177"/>
        <v>3.0399607746996814E-2</v>
      </c>
      <c r="DZ126" s="31" t="str">
        <f t="shared" si="178"/>
        <v>No</v>
      </c>
      <c r="EA126" s="45">
        <v>0.05</v>
      </c>
      <c r="EB126" s="24">
        <f t="shared" si="179"/>
        <v>2.5242326332794832E-2</v>
      </c>
      <c r="EC126" s="25" t="str">
        <f t="shared" si="180"/>
        <v>No</v>
      </c>
      <c r="ED126" s="37">
        <f t="shared" si="181"/>
        <v>12.656000000000001</v>
      </c>
      <c r="EE126" s="38">
        <f t="shared" si="182"/>
        <v>8.2985875432302292E-2</v>
      </c>
      <c r="EF126" s="37" t="str">
        <f t="shared" si="183"/>
        <v>No</v>
      </c>
    </row>
    <row r="127" spans="1:136" s="7" customFormat="1" ht="12" x14ac:dyDescent="0.2">
      <c r="A127" s="18">
        <v>125</v>
      </c>
      <c r="B127" s="19" t="s">
        <v>53</v>
      </c>
      <c r="C127" s="19" t="s">
        <v>172</v>
      </c>
      <c r="D127" s="18">
        <v>3</v>
      </c>
      <c r="E127" s="42">
        <v>1.0500000000000001E-2</v>
      </c>
      <c r="F127" s="21">
        <f t="shared" si="92"/>
        <v>4.6875E-2</v>
      </c>
      <c r="G127" s="22" t="str">
        <f t="shared" si="93"/>
        <v>No</v>
      </c>
      <c r="H127" s="43">
        <v>0</v>
      </c>
      <c r="I127" s="24">
        <f t="shared" si="94"/>
        <v>0</v>
      </c>
      <c r="J127" s="25" t="str">
        <f t="shared" si="95"/>
        <v>No</v>
      </c>
      <c r="K127" s="44">
        <v>0</v>
      </c>
      <c r="L127" s="21">
        <f t="shared" si="96"/>
        <v>0</v>
      </c>
      <c r="M127" s="22" t="str">
        <f t="shared" si="97"/>
        <v>No</v>
      </c>
      <c r="N127" s="45">
        <v>0</v>
      </c>
      <c r="O127" s="24">
        <f t="shared" si="98"/>
        <v>0</v>
      </c>
      <c r="P127" s="25" t="str">
        <f t="shared" si="99"/>
        <v>No</v>
      </c>
      <c r="Q127" s="42">
        <v>0</v>
      </c>
      <c r="R127" s="21">
        <f t="shared" si="100"/>
        <v>0</v>
      </c>
      <c r="S127" s="22" t="str">
        <f t="shared" si="101"/>
        <v>No</v>
      </c>
      <c r="T127" s="45">
        <v>1.7567999999999999</v>
      </c>
      <c r="U127" s="24">
        <f t="shared" si="102"/>
        <v>0.88139674894641773</v>
      </c>
      <c r="V127" s="25" t="str">
        <f t="shared" si="103"/>
        <v>Yes</v>
      </c>
      <c r="W127" s="42">
        <v>1.5971</v>
      </c>
      <c r="X127" s="21">
        <f t="shared" si="104"/>
        <v>0.3616402970616725</v>
      </c>
      <c r="Y127" s="22" t="str">
        <f t="shared" si="105"/>
        <v>No</v>
      </c>
      <c r="Z127" s="45">
        <v>0.1641</v>
      </c>
      <c r="AA127" s="24">
        <f t="shared" si="106"/>
        <v>0.13680700291788245</v>
      </c>
      <c r="AB127" s="25" t="str">
        <f t="shared" si="107"/>
        <v>No</v>
      </c>
      <c r="AC127" s="42">
        <v>0</v>
      </c>
      <c r="AD127" s="21">
        <f t="shared" si="108"/>
        <v>0</v>
      </c>
      <c r="AE127" s="22" t="str">
        <f t="shared" si="109"/>
        <v>No</v>
      </c>
      <c r="AF127" s="45">
        <v>0</v>
      </c>
      <c r="AG127" s="24">
        <f t="shared" si="110"/>
        <v>0</v>
      </c>
      <c r="AH127" s="25" t="str">
        <f t="shared" si="111"/>
        <v>No</v>
      </c>
      <c r="AI127" s="28">
        <f t="shared" si="112"/>
        <v>8.8212499999999991</v>
      </c>
      <c r="AJ127" s="29">
        <f t="shared" si="113"/>
        <v>0.37639893250688694</v>
      </c>
      <c r="AK127" s="28" t="str">
        <f t="shared" si="114"/>
        <v>No</v>
      </c>
      <c r="AL127" s="42">
        <v>1.25</v>
      </c>
      <c r="AM127" s="30">
        <f t="shared" si="115"/>
        <v>0</v>
      </c>
      <c r="AN127" s="31" t="str">
        <f t="shared" si="116"/>
        <v>No</v>
      </c>
      <c r="AO127" s="45">
        <v>1.25</v>
      </c>
      <c r="AP127" s="24">
        <f t="shared" si="117"/>
        <v>0.5</v>
      </c>
      <c r="AQ127" s="25" t="str">
        <f t="shared" si="118"/>
        <v>Yes</v>
      </c>
      <c r="AR127" s="42">
        <v>2.3892000000000002</v>
      </c>
      <c r="AS127" s="30">
        <f t="shared" si="119"/>
        <v>0.95598591549295775</v>
      </c>
      <c r="AT127" s="31" t="str">
        <f t="shared" si="120"/>
        <v>No</v>
      </c>
      <c r="AU127" s="45">
        <v>0.57410000000000005</v>
      </c>
      <c r="AV127" s="24">
        <f t="shared" si="121"/>
        <v>0.41720542231491142</v>
      </c>
      <c r="AW127" s="25" t="str">
        <f t="shared" si="122"/>
        <v>No</v>
      </c>
      <c r="AX127" s="42">
        <v>1.95E-2</v>
      </c>
      <c r="AY127" s="30">
        <f t="shared" si="123"/>
        <v>3.2718120805369129E-2</v>
      </c>
      <c r="AZ127" s="31" t="str">
        <f t="shared" si="124"/>
        <v>No</v>
      </c>
      <c r="BA127" s="45">
        <v>7.1800000000000003E-2</v>
      </c>
      <c r="BB127" s="24">
        <f t="shared" si="125"/>
        <v>0.10945121951219512</v>
      </c>
      <c r="BC127" s="25" t="str">
        <f t="shared" si="126"/>
        <v>No</v>
      </c>
      <c r="BD127" s="42">
        <v>7.1800000000000003E-2</v>
      </c>
      <c r="BE127" s="30">
        <f t="shared" si="127"/>
        <v>0.10945121951219512</v>
      </c>
      <c r="BF127" s="31" t="str">
        <f t="shared" si="128"/>
        <v>No</v>
      </c>
      <c r="BG127" s="45">
        <v>1.4637</v>
      </c>
      <c r="BH127" s="24">
        <f t="shared" si="129"/>
        <v>0.43920208152645268</v>
      </c>
      <c r="BI127" s="25" t="str">
        <f t="shared" si="130"/>
        <v>No</v>
      </c>
      <c r="BJ127" s="42">
        <v>0.2147</v>
      </c>
      <c r="BK127" s="30">
        <f t="shared" si="131"/>
        <v>8.5879999999999998E-2</v>
      </c>
      <c r="BL127" s="31" t="str">
        <f t="shared" si="132"/>
        <v>No</v>
      </c>
      <c r="BM127" s="45">
        <v>0.3458</v>
      </c>
      <c r="BN127" s="24">
        <f t="shared" si="133"/>
        <v>0.31101890272014754</v>
      </c>
      <c r="BO127" s="25" t="str">
        <f t="shared" si="134"/>
        <v>No</v>
      </c>
      <c r="BP127" s="32">
        <f t="shared" si="135"/>
        <v>19.126500000000004</v>
      </c>
      <c r="BQ127" s="33">
        <f t="shared" si="136"/>
        <v>0.11094049904030737</v>
      </c>
      <c r="BR127" s="32" t="str">
        <f t="shared" si="137"/>
        <v>No</v>
      </c>
      <c r="BS127" s="42">
        <v>2.8999999999999998E-3</v>
      </c>
      <c r="BT127" s="30">
        <f t="shared" si="138"/>
        <v>4.6039053818066359E-3</v>
      </c>
      <c r="BU127" s="31" t="str">
        <f t="shared" si="139"/>
        <v>No</v>
      </c>
      <c r="BV127" s="45">
        <v>2.3961999999999999</v>
      </c>
      <c r="BW127" s="24">
        <f t="shared" si="140"/>
        <v>0.869244344617359</v>
      </c>
      <c r="BX127" s="25" t="str">
        <f t="shared" si="141"/>
        <v>No</v>
      </c>
      <c r="BY127" s="42">
        <v>1.25</v>
      </c>
      <c r="BZ127" s="30">
        <f t="shared" si="142"/>
        <v>0.5</v>
      </c>
      <c r="CA127" s="31" t="str">
        <f t="shared" si="143"/>
        <v>Yes</v>
      </c>
      <c r="CB127" s="45">
        <v>1.5E-3</v>
      </c>
      <c r="CC127" s="24">
        <f t="shared" si="144"/>
        <v>2.9691211401425182E-3</v>
      </c>
      <c r="CD127" s="25" t="str">
        <f t="shared" si="145"/>
        <v>No</v>
      </c>
      <c r="CE127" s="42">
        <v>5.6000000000000001E-2</v>
      </c>
      <c r="CF127" s="30">
        <f t="shared" si="146"/>
        <v>2.6596881008331553E-2</v>
      </c>
      <c r="CG127" s="31" t="str">
        <f t="shared" si="147"/>
        <v>No</v>
      </c>
      <c r="CH127" s="45">
        <v>3.5900000000000001E-2</v>
      </c>
      <c r="CI127" s="24">
        <f t="shared" si="148"/>
        <v>5.2875882946518668E-2</v>
      </c>
      <c r="CJ127" s="25" t="str">
        <f t="shared" si="149"/>
        <v>No</v>
      </c>
      <c r="CK127" s="42">
        <v>0.14280000000000001</v>
      </c>
      <c r="CL127" s="30">
        <f t="shared" si="150"/>
        <v>0.10066972153683469</v>
      </c>
      <c r="CM127" s="31" t="str">
        <f t="shared" si="151"/>
        <v>No</v>
      </c>
      <c r="CN127" s="45">
        <v>0</v>
      </c>
      <c r="CO127" s="24">
        <f t="shared" si="152"/>
        <v>0</v>
      </c>
      <c r="CP127" s="25" t="str">
        <f t="shared" si="153"/>
        <v>No</v>
      </c>
      <c r="CQ127" s="42">
        <v>0.3931</v>
      </c>
      <c r="CR127" s="30">
        <f t="shared" si="154"/>
        <v>0.70142977291841879</v>
      </c>
      <c r="CS127" s="31" t="str">
        <f t="shared" si="155"/>
        <v>Yes</v>
      </c>
      <c r="CT127" s="45">
        <v>0</v>
      </c>
      <c r="CU127" s="24">
        <f t="shared" si="156"/>
        <v>0</v>
      </c>
      <c r="CV127" s="25" t="str">
        <f t="shared" si="157"/>
        <v>No</v>
      </c>
      <c r="CW127" s="34">
        <f t="shared" si="158"/>
        <v>10.696</v>
      </c>
      <c r="CX127" s="35">
        <f t="shared" si="159"/>
        <v>0.32157445228369852</v>
      </c>
      <c r="CY127" s="34" t="str">
        <f t="shared" si="160"/>
        <v>No</v>
      </c>
      <c r="CZ127" s="42">
        <v>1.25</v>
      </c>
      <c r="DA127" s="30">
        <f t="shared" si="161"/>
        <v>0.5</v>
      </c>
      <c r="DB127" s="31" t="str">
        <f t="shared" si="162"/>
        <v>Yes</v>
      </c>
      <c r="DC127" s="45">
        <v>0</v>
      </c>
      <c r="DD127" s="24">
        <f t="shared" si="163"/>
        <v>0</v>
      </c>
      <c r="DE127" s="25" t="str">
        <f t="shared" si="164"/>
        <v>No</v>
      </c>
      <c r="DF127" s="42">
        <v>0</v>
      </c>
      <c r="DG127" s="30">
        <f t="shared" si="165"/>
        <v>0</v>
      </c>
      <c r="DH127" s="31" t="str">
        <f t="shared" si="166"/>
        <v>No</v>
      </c>
      <c r="DI127" s="45">
        <v>0</v>
      </c>
      <c r="DJ127" s="24">
        <f t="shared" si="167"/>
        <v>0</v>
      </c>
      <c r="DK127" s="25" t="str">
        <f t="shared" si="168"/>
        <v>No</v>
      </c>
      <c r="DL127" s="42">
        <v>0</v>
      </c>
      <c r="DM127" s="30">
        <f t="shared" si="169"/>
        <v>0</v>
      </c>
      <c r="DN127" s="31" t="str">
        <f t="shared" si="170"/>
        <v>No</v>
      </c>
      <c r="DO127" s="45">
        <v>1.25</v>
      </c>
      <c r="DP127" s="24">
        <f t="shared" si="171"/>
        <v>0.5</v>
      </c>
      <c r="DQ127" s="25" t="str">
        <f t="shared" si="172"/>
        <v>Yes</v>
      </c>
      <c r="DR127" s="42">
        <v>0.83909999999999996</v>
      </c>
      <c r="DS127" s="30">
        <f t="shared" si="173"/>
        <v>0.51579788541922789</v>
      </c>
      <c r="DT127" s="31" t="str">
        <f t="shared" si="174"/>
        <v>No</v>
      </c>
      <c r="DU127" s="45">
        <v>0.69630000000000003</v>
      </c>
      <c r="DV127" s="24">
        <f t="shared" si="175"/>
        <v>0.50687923127320378</v>
      </c>
      <c r="DW127" s="25" t="str">
        <f t="shared" si="176"/>
        <v>No</v>
      </c>
      <c r="DX127" s="42">
        <v>0</v>
      </c>
      <c r="DY127" s="30">
        <f t="shared" si="177"/>
        <v>0</v>
      </c>
      <c r="DZ127" s="31" t="str">
        <f t="shared" si="178"/>
        <v>No</v>
      </c>
      <c r="EA127" s="45">
        <v>0</v>
      </c>
      <c r="EB127" s="24">
        <f t="shared" si="179"/>
        <v>0</v>
      </c>
      <c r="EC127" s="25" t="str">
        <f t="shared" si="180"/>
        <v>No</v>
      </c>
      <c r="ED127" s="37">
        <f t="shared" si="181"/>
        <v>10.0885</v>
      </c>
      <c r="EE127" s="38">
        <f t="shared" si="182"/>
        <v>0</v>
      </c>
      <c r="EF127" s="37" t="str">
        <f t="shared" si="183"/>
        <v>No</v>
      </c>
    </row>
  </sheetData>
  <mergeCells count="4">
    <mergeCell ref="A1:A2"/>
    <mergeCell ref="B1:B2"/>
    <mergeCell ref="C1:C2"/>
    <mergeCell ref="D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2018-08-28T14:30:55Z</dcterms:modified>
</cp:coreProperties>
</file>