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NSPORT INDONESIA\MANSPORT INDONESIA\MANSPORT BASELAYER\INVOICE 2024\"/>
    </mc:Choice>
  </mc:AlternateContent>
  <xr:revisionPtr revIDLastSave="0" documentId="13_ncr:1_{8B41DDF4-ADC0-48DC-A669-0A0CB356EC09}" xr6:coauthVersionLast="47" xr6:coauthVersionMax="47" xr10:uidLastSave="{00000000-0000-0000-0000-000000000000}"/>
  <bookViews>
    <workbookView xWindow="-110" yWindow="-110" windowWidth="19420" windowHeight="10300" xr2:uid="{D19DC524-7117-46AC-B037-E8E756D8F0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5" i="1" l="1" a="1"/>
  <c r="Q5" i="1" s="1"/>
  <c r="Q6" i="1"/>
  <c r="L46" i="1"/>
  <c r="N46" i="1"/>
  <c r="N45" i="1"/>
  <c r="N44" i="1"/>
  <c r="M45" i="1"/>
  <c r="L45" i="1"/>
  <c r="E45" i="1"/>
  <c r="E44" i="1"/>
  <c r="N42" i="1"/>
  <c r="N37" i="1"/>
  <c r="N31" i="1"/>
  <c r="N23" i="1"/>
  <c r="N15" i="1"/>
  <c r="N8" i="1"/>
  <c r="L42" i="1"/>
  <c r="L37" i="1"/>
  <c r="L31" i="1"/>
  <c r="L23" i="1"/>
  <c r="L15" i="1"/>
  <c r="L8" i="1"/>
  <c r="L44" i="1"/>
  <c r="M7" i="1"/>
  <c r="N7" i="1"/>
  <c r="M50" i="1"/>
  <c r="L50" i="1"/>
  <c r="E50" i="1"/>
  <c r="M49" i="1"/>
  <c r="L49" i="1"/>
  <c r="E49" i="1"/>
  <c r="M48" i="1"/>
  <c r="L48" i="1"/>
  <c r="E48" i="1"/>
  <c r="M44" i="1"/>
  <c r="M41" i="1"/>
  <c r="L41" i="1"/>
  <c r="E41" i="1"/>
  <c r="M40" i="1"/>
  <c r="L40" i="1"/>
  <c r="E40" i="1"/>
  <c r="M39" i="1"/>
  <c r="L39" i="1"/>
  <c r="E39" i="1"/>
  <c r="E30" i="1"/>
  <c r="L30" i="1"/>
  <c r="N30" i="1" s="1"/>
  <c r="M30" i="1"/>
  <c r="M36" i="1"/>
  <c r="L36" i="1"/>
  <c r="E36" i="1"/>
  <c r="M35" i="1"/>
  <c r="L35" i="1"/>
  <c r="E35" i="1"/>
  <c r="M34" i="1"/>
  <c r="L34" i="1"/>
  <c r="E34" i="1"/>
  <c r="M33" i="1"/>
  <c r="L33" i="1"/>
  <c r="E33" i="1"/>
  <c r="E7" i="1"/>
  <c r="L7" i="1"/>
  <c r="M29" i="1"/>
  <c r="L29" i="1"/>
  <c r="E29" i="1"/>
  <c r="M28" i="1"/>
  <c r="L28" i="1"/>
  <c r="E28" i="1"/>
  <c r="M27" i="1"/>
  <c r="L27" i="1"/>
  <c r="E27" i="1"/>
  <c r="M26" i="1"/>
  <c r="L26" i="1"/>
  <c r="E26" i="1"/>
  <c r="M25" i="1"/>
  <c r="L25" i="1"/>
  <c r="E25" i="1"/>
  <c r="M22" i="1"/>
  <c r="L22" i="1"/>
  <c r="E22" i="1"/>
  <c r="M21" i="1"/>
  <c r="L21" i="1"/>
  <c r="E21" i="1"/>
  <c r="M20" i="1"/>
  <c r="L20" i="1"/>
  <c r="E20" i="1"/>
  <c r="M19" i="1"/>
  <c r="L19" i="1"/>
  <c r="E19" i="1"/>
  <c r="M18" i="1"/>
  <c r="L18" i="1"/>
  <c r="E18" i="1"/>
  <c r="M17" i="1"/>
  <c r="L17" i="1"/>
  <c r="E17" i="1"/>
  <c r="M14" i="1"/>
  <c r="L14" i="1"/>
  <c r="E14" i="1"/>
  <c r="M13" i="1"/>
  <c r="L13" i="1"/>
  <c r="E13" i="1"/>
  <c r="M12" i="1"/>
  <c r="L12" i="1"/>
  <c r="E12" i="1"/>
  <c r="M11" i="1"/>
  <c r="L11" i="1"/>
  <c r="E11" i="1"/>
  <c r="M10" i="1"/>
  <c r="L10" i="1"/>
  <c r="E10" i="1"/>
  <c r="M5" i="1"/>
  <c r="M6" i="1"/>
  <c r="M4" i="1"/>
  <c r="E4" i="1"/>
  <c r="E5" i="1"/>
  <c r="E6" i="1"/>
  <c r="L4" i="1"/>
  <c r="L5" i="1"/>
  <c r="L6" i="1"/>
  <c r="L51" i="1" l="1"/>
  <c r="N48" i="1"/>
  <c r="N49" i="1"/>
  <c r="N50" i="1"/>
  <c r="N40" i="1"/>
  <c r="N39" i="1"/>
  <c r="N41" i="1"/>
  <c r="N36" i="1"/>
  <c r="N34" i="1"/>
  <c r="N35" i="1"/>
  <c r="N33" i="1"/>
  <c r="N26" i="1"/>
  <c r="N27" i="1"/>
  <c r="N28" i="1"/>
  <c r="N25" i="1"/>
  <c r="N29" i="1"/>
  <c r="N22" i="1"/>
  <c r="N21" i="1"/>
  <c r="N20" i="1"/>
  <c r="N19" i="1"/>
  <c r="N18" i="1"/>
  <c r="N17" i="1"/>
  <c r="N10" i="1"/>
  <c r="N13" i="1"/>
  <c r="N11" i="1"/>
  <c r="N14" i="1"/>
  <c r="N4" i="1"/>
  <c r="N12" i="1"/>
  <c r="N6" i="1"/>
  <c r="N5" i="1"/>
  <c r="N5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<sst xmlns="http://schemas.openxmlformats.org/spreadsheetml/2006/main" count="68" uniqueCount="53">
  <si>
    <t>SIZE</t>
  </si>
  <si>
    <t>M</t>
  </si>
  <si>
    <t>L</t>
  </si>
  <si>
    <t>XL</t>
  </si>
  <si>
    <t>2XL</t>
  </si>
  <si>
    <t>BASELAYER LONGPANTS ( MS-BLP-HITAM-001 )</t>
  </si>
  <si>
    <t>BASELAYER LONGPANTS ( MS-BLP-PUTIH-001 )</t>
  </si>
  <si>
    <t xml:space="preserve">BASELAYER LONGSLEEVE  ( MS-BLS-HITAM-004 ) </t>
  </si>
  <si>
    <t xml:space="preserve">BASELAYER LONGSLEEVE ( MS-BLS-PUTIH-004 ) </t>
  </si>
  <si>
    <t>BASELAYER SHORTPANTS  ( MS-BSP-HITAM-003 )</t>
  </si>
  <si>
    <t>BASELAYER SHORTPANTS ( MS-BSP-PUTIH-003 )</t>
  </si>
  <si>
    <t>BASELAYER SLEEVE ARM ( MS-BSA-HITAM-007 )</t>
  </si>
  <si>
    <t>BASELAYER SLEEVE ARM ( MS-BSA-PUTIH-007 )</t>
  </si>
  <si>
    <t>REK BCA 8470358816 : A/N SATRIA MAURA R</t>
  </si>
  <si>
    <t>QTY</t>
  </si>
  <si>
    <t>BANDROL</t>
  </si>
  <si>
    <t>DISC ( % )</t>
  </si>
  <si>
    <t>DISKON</t>
  </si>
  <si>
    <t>TOTAL</t>
  </si>
  <si>
    <t>SUBTOTAL</t>
  </si>
  <si>
    <t>NO</t>
  </si>
  <si>
    <t>JENIS &amp; KODE</t>
  </si>
  <si>
    <t>HARGA</t>
  </si>
  <si>
    <t>BASELAYER SHORTPANTS ( MS-BSP-BIRU-003 )</t>
  </si>
  <si>
    <t xml:space="preserve">BASELAYER LONGSLEEVE ( MS-BLS-BIRU-004 ) </t>
  </si>
  <si>
    <t>BASELAYER SLEEVE ARM ( MS-BSA-B.NAVY-007 )</t>
  </si>
  <si>
    <t>TOTAL QTY</t>
  </si>
  <si>
    <t>TOTAL PEMBAYARAN</t>
  </si>
  <si>
    <t>PT.JEZ ( SENIN, 12 AGUSTUS 2024 )</t>
  </si>
  <si>
    <t>BASELAYER LONGPANTS HITAM JEZ</t>
  </si>
  <si>
    <t>S</t>
  </si>
  <si>
    <t>ALL SIZE</t>
  </si>
  <si>
    <t>BASELAYER SHORTPANTS HITAM JEZ</t>
  </si>
  <si>
    <t xml:space="preserve">BASELAYER LONGSLEEVE ( MS-BLS-M.MAROON-004 ) </t>
  </si>
  <si>
    <t>BASELAYER LONGSLEEVE HITAM JEZ</t>
  </si>
  <si>
    <t>BASELAYER LONGPANTS  ( MS-BLP-B.NAVY-001 )</t>
  </si>
  <si>
    <t>BASELAYER SHORTPANTS ( MS-BSP-B.NAVY-003 )</t>
  </si>
  <si>
    <t xml:space="preserve">BASELAYER LONGSLEEVE ( MS-BLS-B.NAVY-004 ) </t>
  </si>
  <si>
    <t>BASELAYER SHORTSLEEVE ( MS-BSS-HITAM-005 )</t>
  </si>
  <si>
    <t>BASELAYER SHORTSLEEVE ( MS-BSS-PUTIH-005 )</t>
  </si>
  <si>
    <t>BASELAYER SHORTSLEEVE ( MS-BSS-BIRU-005 )</t>
  </si>
  <si>
    <t>BASELAYER SHORTSLEEVE ( MS-BSS-B.NAVY-005 )</t>
  </si>
  <si>
    <t>BASELAYER SHORTSLEEVE ( MS-BSS-ABU-005 )</t>
  </si>
  <si>
    <t>BASELAYER SHORTSLEEVE ( MS-BSS-MERAH-005 )</t>
  </si>
  <si>
    <t>BASELAYER SLEEVELESS ( MS-BSL-HITAM-006 )</t>
  </si>
  <si>
    <t>BASELAYER SLEEVELESS ( MS-BSL-BIRU-006 )</t>
  </si>
  <si>
    <t>BASELAYER SLEEVELESS ( MS-BSL-B.NAVY-006 )</t>
  </si>
  <si>
    <t>BASELAYER SLEEVELESS ( MS-BSL-MERAH-006 )</t>
  </si>
  <si>
    <t>BASELAYER MANSET DADA JEZ HITAM</t>
  </si>
  <si>
    <t>BASELAYER HIJAB SPORT ( MS-BHS-HITAM-009 )</t>
  </si>
  <si>
    <t>BASELAYER HIJAB SPORT ( MS-BHS-PUTIH-009 )</t>
  </si>
  <si>
    <t>BASELAYER HIJAB SPORT ( MS-BHS-B.NAVY-009 )</t>
  </si>
  <si>
    <t>BASELAYER SPORTBRA ( MS-BSB-HITAM-008 )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</si>
</sst>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-&quot;Rp&quot;* #,##0_-;\-&quot;Rp&quot;* #,##0_-;_-&quot;Rp&quot;* &quot;-&quot;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6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42" fontId="1" fillId="2" borderId="0" xfId="0" applyNumberFormat="1" applyFont="1" applyFill="1" applyAlignment="1">
      <alignment horizontal="center"/>
    </xf>
    <xf numFmtId="0" fontId="1" fillId="4" borderId="0" xfId="0" applyFont="1" applyFill="1" applyAlignment="1">
      <alignment horizontal="center"/>
    </xf>
    <xf numFmtId="9" fontId="1" fillId="2" borderId="0" xfId="0" applyNumberFormat="1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/>
    </xf>
    <xf numFmtId="0" fontId="1" fillId="6" borderId="0" xfId="0" applyFont="1" applyFill="1" applyAlignment="1">
      <alignment horizontal="left"/>
    </xf>
    <xf numFmtId="42" fontId="1" fillId="6" borderId="0" xfId="0" applyNumberFormat="1" applyFont="1" applyFill="1" applyAlignment="1">
      <alignment horizontal="center"/>
    </xf>
    <xf numFmtId="9" fontId="1" fillId="6" borderId="0" xfId="0" applyNumberFormat="1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7" borderId="0" xfId="0" applyFont="1" applyFill="1" applyAlignment="1">
      <alignment horizontal="left"/>
    </xf>
    <xf numFmtId="42" fontId="1" fillId="7" borderId="0" xfId="0" applyNumberFormat="1" applyFont="1" applyFill="1" applyAlignment="1">
      <alignment horizontal="center"/>
    </xf>
    <xf numFmtId="9" fontId="1" fillId="7" borderId="0" xfId="0" applyNumberFormat="1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1" fillId="8" borderId="0" xfId="0" applyFont="1" applyFill="1" applyAlignment="1">
      <alignment horizontal="left"/>
    </xf>
    <xf numFmtId="42" fontId="1" fillId="8" borderId="0" xfId="0" applyNumberFormat="1" applyFont="1" applyFill="1" applyAlignment="1">
      <alignment horizontal="center"/>
    </xf>
    <xf numFmtId="9" fontId="1" fillId="8" borderId="0" xfId="0" applyNumberFormat="1" applyFont="1" applyFill="1" applyAlignment="1">
      <alignment horizontal="center"/>
    </xf>
    <xf numFmtId="0" fontId="1" fillId="5" borderId="0" xfId="0" applyFont="1" applyFill="1" applyAlignment="1">
      <alignment horizontal="left"/>
    </xf>
    <xf numFmtId="42" fontId="1" fillId="5" borderId="0" xfId="0" applyNumberFormat="1" applyFont="1" applyFill="1" applyAlignment="1">
      <alignment horizontal="center"/>
    </xf>
    <xf numFmtId="0" fontId="1" fillId="5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1" fillId="5" borderId="0" xfId="0" applyFont="1" applyFill="1" applyAlignment="1">
      <alignment horizontal="center" vertical="center"/>
    </xf>
    <xf numFmtId="42" fontId="1" fillId="5" borderId="0" xfId="0" applyNumberFormat="1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4" borderId="0" xfId="0" applyFon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1" fillId="9" borderId="0" xfId="0" applyFont="1" applyFill="1" applyAlignment="1">
      <alignment horizontal="center"/>
    </xf>
    <xf numFmtId="0" fontId="1" fillId="9" borderId="0" xfId="0" applyFont="1" applyFill="1" applyAlignment="1">
      <alignment horizontal="left"/>
    </xf>
    <xf numFmtId="42" fontId="1" fillId="9" borderId="0" xfId="0" applyNumberFormat="1" applyFont="1" applyFill="1" applyAlignment="1">
      <alignment horizontal="center"/>
    </xf>
    <xf numFmtId="9" fontId="1" fillId="9" borderId="0" xfId="0" applyNumberFormat="1" applyFont="1" applyFill="1" applyAlignment="1">
      <alignment horizontal="center"/>
    </xf>
    <xf numFmtId="0" fontId="1" fillId="10" borderId="0" xfId="0" applyFont="1" applyFill="1" applyAlignment="1">
      <alignment horizontal="center"/>
    </xf>
    <xf numFmtId="0" fontId="1" fillId="10" borderId="0" xfId="0" applyFont="1" applyFill="1" applyAlignment="1">
      <alignment horizontal="left"/>
    </xf>
    <xf numFmtId="42" fontId="1" fillId="10" borderId="0" xfId="0" applyNumberFormat="1" applyFont="1" applyFill="1" applyAlignment="1">
      <alignment horizontal="center"/>
    </xf>
    <xf numFmtId="9" fontId="1" fillId="10" borderId="0" xfId="0" applyNumberFormat="1" applyFont="1" applyFill="1" applyAlignment="1">
      <alignment horizontal="center"/>
    </xf>
    <xf numFmtId="0" fontId="1" fillId="11" borderId="0" xfId="0" applyFont="1" applyFill="1" applyAlignment="1">
      <alignment horizontal="center"/>
    </xf>
    <xf numFmtId="0" fontId="1" fillId="11" borderId="0" xfId="0" applyFont="1" applyFill="1" applyAlignment="1">
      <alignment horizontal="left"/>
    </xf>
    <xf numFmtId="42" fontId="1" fillId="11" borderId="0" xfId="0" applyNumberFormat="1" applyFont="1" applyFill="1" applyAlignment="1">
      <alignment horizontal="center"/>
    </xf>
    <xf numFmtId="9" fontId="1" fillId="11" borderId="0" xfId="0" applyNumberFormat="1" applyFont="1" applyFill="1" applyAlignment="1">
      <alignment horizontal="center"/>
    </xf>
    <xf numFmtId="0" fontId="1" fillId="12" borderId="0" xfId="0" applyFont="1" applyFill="1" applyAlignment="1">
      <alignment horizontal="center"/>
    </xf>
    <xf numFmtId="0" fontId="1" fillId="12" borderId="0" xfId="0" applyFont="1" applyFill="1" applyAlignment="1">
      <alignment horizontal="left"/>
    </xf>
    <xf numFmtId="42" fontId="1" fillId="12" borderId="0" xfId="0" applyNumberFormat="1" applyFont="1" applyFill="1" applyAlignment="1">
      <alignment horizontal="center"/>
    </xf>
    <xf numFmtId="9" fontId="1" fillId="1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55D35-3858-4AFC-B1B8-54BAE810535D}">
  <dimension ref="A1:S52"/>
  <sheetViews>
    <sheetView tabSelected="1" zoomScale="70" zoomScaleNormal="70" workbookViewId="0">
      <selection activeCell="D62" sqref="D62"/>
    </sheetView>
  </sheetViews>
  <sheetFormatPr defaultRowHeight="14.5" x14ac:dyDescent="0.35"/>
  <cols>
    <col min="1" max="1" width="6.6328125" customWidth="1"/>
    <col min="2" max="2" width="50.6328125" customWidth="1"/>
    <col min="3" max="4" width="12.6328125" customWidth="1"/>
    <col min="5" max="5" width="14.6328125" customWidth="1"/>
    <col min="6" max="6" width="9.08984375" customWidth="1"/>
    <col min="7" max="7" width="3.26953125" customWidth="1"/>
    <col min="8" max="8" width="3.7265625" customWidth="1"/>
    <col min="9" max="9" width="4.36328125" customWidth="1"/>
    <col min="10" max="10" width="4.08984375" customWidth="1"/>
    <col min="11" max="11" width="4.7265625" customWidth="1"/>
    <col min="12" max="12" width="5.90625" customWidth="1"/>
    <col min="13" max="13" width="13" customWidth="1"/>
    <col min="14" max="14" width="17.08984375" customWidth="1"/>
    <col min="16" max="16" width="20.81640625" customWidth="1"/>
    <col min="17" max="17" width="16.81640625" customWidth="1"/>
  </cols>
  <sheetData>
    <row r="1" spans="1:19" ht="33.5" x14ac:dyDescent="0.35">
      <c r="A1" s="28" t="s">
        <v>28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</row>
    <row r="2" spans="1:19" ht="18.5" customHeight="1" x14ac:dyDescent="0.35">
      <c r="A2" s="27" t="s">
        <v>20</v>
      </c>
      <c r="B2" s="27" t="s">
        <v>21</v>
      </c>
      <c r="C2" s="27" t="s">
        <v>15</v>
      </c>
      <c r="D2" s="27" t="s">
        <v>16</v>
      </c>
      <c r="E2" s="27" t="s">
        <v>17</v>
      </c>
      <c r="F2" s="29" t="s">
        <v>0</v>
      </c>
      <c r="G2" s="29"/>
      <c r="H2" s="29"/>
      <c r="I2" s="29"/>
      <c r="J2" s="29"/>
      <c r="K2" s="29"/>
      <c r="L2" s="27" t="s">
        <v>14</v>
      </c>
      <c r="M2" s="27" t="s">
        <v>18</v>
      </c>
      <c r="N2" s="27" t="s">
        <v>19</v>
      </c>
      <c r="P2" s="31" t="s">
        <v>13</v>
      </c>
      <c r="Q2" s="31"/>
      <c r="R2" s="31"/>
      <c r="S2" s="31"/>
    </row>
    <row r="3" spans="1:19" ht="14.5" customHeight="1" x14ac:dyDescent="0.35">
      <c r="A3" s="27"/>
      <c r="B3" s="27"/>
      <c r="C3" s="27"/>
      <c r="D3" s="27"/>
      <c r="E3" s="27"/>
      <c r="F3" s="4" t="s">
        <v>31</v>
      </c>
      <c r="G3" s="4" t="s">
        <v>30</v>
      </c>
      <c r="H3" s="4" t="s">
        <v>1</v>
      </c>
      <c r="I3" s="4" t="s">
        <v>2</v>
      </c>
      <c r="J3" s="4" t="s">
        <v>3</v>
      </c>
      <c r="K3" s="4" t="s">
        <v>4</v>
      </c>
      <c r="L3" s="27"/>
      <c r="M3" s="27"/>
      <c r="N3" s="27"/>
      <c r="P3" s="31"/>
      <c r="Q3" s="31"/>
      <c r="R3" s="31"/>
      <c r="S3" s="31"/>
    </row>
    <row r="4" spans="1:19" x14ac:dyDescent="0.35">
      <c r="A4" s="2">
        <v>1</v>
      </c>
      <c r="B4" s="1" t="s">
        <v>5</v>
      </c>
      <c r="C4" s="3">
        <v>166300</v>
      </c>
      <c r="D4" s="5">
        <v>0.4</v>
      </c>
      <c r="E4" s="3">
        <f>C4*D4</f>
        <v>66520</v>
      </c>
      <c r="F4" s="2"/>
      <c r="G4" s="2">
        <v>4</v>
      </c>
      <c r="H4" s="2">
        <v>16</v>
      </c>
      <c r="I4" s="2">
        <v>17</v>
      </c>
      <c r="J4" s="2">
        <v>8</v>
      </c>
      <c r="K4" s="2">
        <v>3</v>
      </c>
      <c r="L4" s="2">
        <f>F4+G4+H4+I4+J4+K4</f>
        <v>48</v>
      </c>
      <c r="M4" s="3">
        <f>C4-D4*C4</f>
        <v>99780</v>
      </c>
      <c r="N4" s="3">
        <f>M4*L4</f>
        <v>4789440</v>
      </c>
    </row>
    <row r="5" spans="1:19" x14ac:dyDescent="0.35">
      <c r="A5" s="2">
        <v>2</v>
      </c>
      <c r="B5" s="1" t="s">
        <v>6</v>
      </c>
      <c r="C5" s="3">
        <v>166300</v>
      </c>
      <c r="D5" s="5">
        <v>0.4</v>
      </c>
      <c r="E5" s="3">
        <f t="shared" ref="E5:E7" si="0">C5*D5</f>
        <v>66520</v>
      </c>
      <c r="F5" s="2"/>
      <c r="G5" s="2">
        <v>2</v>
      </c>
      <c r="H5" s="2">
        <v>4</v>
      </c>
      <c r="I5" s="2">
        <v>4</v>
      </c>
      <c r="J5" s="2">
        <v>2</v>
      </c>
      <c r="K5" s="2"/>
      <c r="L5" s="2">
        <f>F5+G5+H5+I5+J5+K5</f>
        <v>12</v>
      </c>
      <c r="M5" s="3">
        <f t="shared" ref="M5:M6" si="1">C5-D5*C5</f>
        <v>99780</v>
      </c>
      <c r="N5" s="3">
        <f t="shared" ref="N5:N6" si="2">M5*L5</f>
        <v>1197360</v>
      </c>
      <c r="P5" s="20" t="s">
        <v>26</v>
      </c>
      <c r="Q5" s="6" t="e" cm="1">
        <f t="array" ref="Q5">L8+L15+L23+L31+L37+L42+S38L46+L51</f>
        <v>#NAME?</v>
      </c>
    </row>
    <row r="6" spans="1:19" x14ac:dyDescent="0.35">
      <c r="A6" s="2">
        <v>3</v>
      </c>
      <c r="B6" s="1" t="s">
        <v>35</v>
      </c>
      <c r="C6" s="3">
        <v>166300</v>
      </c>
      <c r="D6" s="5">
        <v>0.4</v>
      </c>
      <c r="E6" s="3">
        <f t="shared" si="0"/>
        <v>66520</v>
      </c>
      <c r="F6" s="2"/>
      <c r="G6" s="2"/>
      <c r="H6" s="2"/>
      <c r="I6" s="2">
        <v>1</v>
      </c>
      <c r="J6" s="2">
        <v>1</v>
      </c>
      <c r="K6" s="2"/>
      <c r="L6" s="2">
        <f>F6+H6+G6+I6+J6+K6</f>
        <v>2</v>
      </c>
      <c r="M6" s="3">
        <f t="shared" si="1"/>
        <v>99780</v>
      </c>
      <c r="N6" s="3">
        <f t="shared" si="2"/>
        <v>199560</v>
      </c>
      <c r="P6" s="20" t="s">
        <v>27</v>
      </c>
      <c r="Q6" s="21">
        <f>N8+N15+N23+N31+N37+N42+N46+N51</f>
        <v>43682436</v>
      </c>
    </row>
    <row r="7" spans="1:19" x14ac:dyDescent="0.35">
      <c r="A7" s="2">
        <v>4</v>
      </c>
      <c r="B7" s="1" t="s">
        <v>29</v>
      </c>
      <c r="C7" s="3">
        <v>166300</v>
      </c>
      <c r="D7" s="5">
        <v>0.4</v>
      </c>
      <c r="E7" s="3">
        <f t="shared" si="0"/>
        <v>66520</v>
      </c>
      <c r="F7" s="2"/>
      <c r="G7" s="2">
        <v>8</v>
      </c>
      <c r="H7" s="2">
        <v>24</v>
      </c>
      <c r="I7" s="2">
        <v>24</v>
      </c>
      <c r="J7" s="2">
        <v>12</v>
      </c>
      <c r="K7" s="2">
        <v>6</v>
      </c>
      <c r="L7" s="2">
        <f>F7+H7+G7+I7+J7+K7</f>
        <v>74</v>
      </c>
      <c r="M7" s="3">
        <f>C7-D7*C7</f>
        <v>99780</v>
      </c>
      <c r="N7" s="3">
        <f>M7*L7</f>
        <v>7383720</v>
      </c>
    </row>
    <row r="8" spans="1:19" x14ac:dyDescent="0.35">
      <c r="A8" s="30"/>
      <c r="B8" s="30"/>
      <c r="C8" s="30"/>
      <c r="D8" s="30"/>
      <c r="E8" s="30"/>
      <c r="F8" s="30"/>
      <c r="G8" s="30"/>
      <c r="H8" s="30"/>
      <c r="I8" s="30"/>
      <c r="J8" s="30"/>
      <c r="K8" s="30"/>
      <c r="L8" s="25">
        <f>L7+L6+L5+L4</f>
        <v>136</v>
      </c>
      <c r="M8" s="7" t="s">
        <v>18</v>
      </c>
      <c r="N8" s="26">
        <f>N7+N6+N5+N4</f>
        <v>13570080</v>
      </c>
    </row>
    <row r="9" spans="1:19" x14ac:dyDescent="0.35">
      <c r="A9" s="30"/>
      <c r="B9" s="30"/>
      <c r="C9" s="30"/>
      <c r="D9" s="30"/>
      <c r="E9" s="30"/>
      <c r="F9" s="30"/>
      <c r="G9" s="30"/>
      <c r="H9" s="30"/>
      <c r="I9" s="30"/>
      <c r="J9" s="30"/>
      <c r="K9" s="30"/>
      <c r="L9" s="25"/>
      <c r="M9" s="7" t="s">
        <v>22</v>
      </c>
      <c r="N9" s="25"/>
    </row>
    <row r="10" spans="1:19" x14ac:dyDescent="0.35">
      <c r="A10" s="8">
        <v>1</v>
      </c>
      <c r="B10" s="9" t="s">
        <v>9</v>
      </c>
      <c r="C10" s="10">
        <v>131900</v>
      </c>
      <c r="D10" s="11">
        <v>0.4</v>
      </c>
      <c r="E10" s="10">
        <f>C10*D10</f>
        <v>52760</v>
      </c>
      <c r="F10" s="8"/>
      <c r="G10" s="8">
        <v>4</v>
      </c>
      <c r="H10" s="8">
        <v>8</v>
      </c>
      <c r="I10" s="8">
        <v>8</v>
      </c>
      <c r="J10" s="8">
        <v>6</v>
      </c>
      <c r="K10" s="8">
        <v>2</v>
      </c>
      <c r="L10" s="8">
        <f>F10+G10+H10+I10+J10+K10</f>
        <v>28</v>
      </c>
      <c r="M10" s="10">
        <f>C10-D10*C10</f>
        <v>79140</v>
      </c>
      <c r="N10" s="10">
        <f>M10*L10</f>
        <v>2215920</v>
      </c>
    </row>
    <row r="11" spans="1:19" x14ac:dyDescent="0.35">
      <c r="A11" s="8">
        <v>2</v>
      </c>
      <c r="B11" s="9" t="s">
        <v>10</v>
      </c>
      <c r="C11" s="10">
        <v>131900</v>
      </c>
      <c r="D11" s="11">
        <v>0.4</v>
      </c>
      <c r="E11" s="10">
        <f t="shared" ref="E11:E14" si="3">C11*D11</f>
        <v>52760</v>
      </c>
      <c r="F11" s="8"/>
      <c r="G11" s="8"/>
      <c r="H11" s="8">
        <v>3</v>
      </c>
      <c r="I11" s="8">
        <v>3</v>
      </c>
      <c r="J11" s="8">
        <v>1</v>
      </c>
      <c r="K11" s="8"/>
      <c r="L11" s="8">
        <f>F11+G11+H11+I11+J11+K11</f>
        <v>7</v>
      </c>
      <c r="M11" s="10">
        <f t="shared" ref="M11:M14" si="4">C11-D11*C11</f>
        <v>79140</v>
      </c>
      <c r="N11" s="10">
        <f t="shared" ref="N11:N14" si="5">M11*L11</f>
        <v>553980</v>
      </c>
    </row>
    <row r="12" spans="1:19" x14ac:dyDescent="0.35">
      <c r="A12" s="8">
        <v>3</v>
      </c>
      <c r="B12" s="9" t="s">
        <v>23</v>
      </c>
      <c r="C12" s="10">
        <v>131900</v>
      </c>
      <c r="D12" s="11">
        <v>0.4</v>
      </c>
      <c r="E12" s="10">
        <f t="shared" si="3"/>
        <v>52760</v>
      </c>
      <c r="F12" s="8"/>
      <c r="G12" s="8"/>
      <c r="H12" s="8">
        <v>1</v>
      </c>
      <c r="I12" s="8">
        <v>2</v>
      </c>
      <c r="J12" s="8">
        <v>1</v>
      </c>
      <c r="K12" s="8"/>
      <c r="L12" s="8">
        <f>F12+H12+G12+I12+J12+K12</f>
        <v>4</v>
      </c>
      <c r="M12" s="10">
        <f t="shared" si="4"/>
        <v>79140</v>
      </c>
      <c r="N12" s="10">
        <f t="shared" si="5"/>
        <v>316560</v>
      </c>
    </row>
    <row r="13" spans="1:19" x14ac:dyDescent="0.35">
      <c r="A13" s="8">
        <v>4</v>
      </c>
      <c r="B13" s="9" t="s">
        <v>36</v>
      </c>
      <c r="C13" s="10">
        <v>131900</v>
      </c>
      <c r="D13" s="11">
        <v>0.4</v>
      </c>
      <c r="E13" s="10">
        <f t="shared" si="3"/>
        <v>52760</v>
      </c>
      <c r="F13" s="8"/>
      <c r="G13" s="8"/>
      <c r="H13" s="8">
        <v>1</v>
      </c>
      <c r="I13" s="8">
        <v>2</v>
      </c>
      <c r="J13" s="8">
        <v>1</v>
      </c>
      <c r="K13" s="8"/>
      <c r="L13" s="8">
        <f>F13+H13+G13+I13+J13+K13</f>
        <v>4</v>
      </c>
      <c r="M13" s="10">
        <f t="shared" si="4"/>
        <v>79140</v>
      </c>
      <c r="N13" s="10">
        <f t="shared" si="5"/>
        <v>316560</v>
      </c>
    </row>
    <row r="14" spans="1:19" x14ac:dyDescent="0.35">
      <c r="A14" s="8">
        <v>5</v>
      </c>
      <c r="B14" s="9" t="s">
        <v>32</v>
      </c>
      <c r="C14" s="10">
        <v>131900</v>
      </c>
      <c r="D14" s="11">
        <v>0.4</v>
      </c>
      <c r="E14" s="10">
        <f t="shared" si="3"/>
        <v>52760</v>
      </c>
      <c r="F14" s="8"/>
      <c r="G14" s="8">
        <v>2</v>
      </c>
      <c r="H14" s="8">
        <v>4</v>
      </c>
      <c r="I14" s="8">
        <v>4</v>
      </c>
      <c r="J14" s="8">
        <v>2</v>
      </c>
      <c r="K14" s="8">
        <v>1</v>
      </c>
      <c r="L14" s="8">
        <f>F14+H14+G14+I14+J14+K14</f>
        <v>13</v>
      </c>
      <c r="M14" s="10">
        <f t="shared" si="4"/>
        <v>79140</v>
      </c>
      <c r="N14" s="10">
        <f t="shared" si="5"/>
        <v>1028820</v>
      </c>
    </row>
    <row r="15" spans="1:19" x14ac:dyDescent="0.35">
      <c r="A15" s="30"/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25">
        <f>L14+L13+L12+L11+L10</f>
        <v>56</v>
      </c>
      <c r="M15" s="7" t="s">
        <v>18</v>
      </c>
      <c r="N15" s="26">
        <f>N14+N13+N12+N11+N10</f>
        <v>4431840</v>
      </c>
    </row>
    <row r="16" spans="1:19" x14ac:dyDescent="0.35">
      <c r="A16" s="30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25"/>
      <c r="M16" s="7" t="s">
        <v>22</v>
      </c>
      <c r="N16" s="25"/>
    </row>
    <row r="17" spans="1:14" x14ac:dyDescent="0.35">
      <c r="A17" s="16">
        <v>1</v>
      </c>
      <c r="B17" s="17" t="s">
        <v>7</v>
      </c>
      <c r="C17" s="18">
        <v>183043</v>
      </c>
      <c r="D17" s="19">
        <v>0.4</v>
      </c>
      <c r="E17" s="18">
        <f>C17*D17</f>
        <v>73217.2</v>
      </c>
      <c r="F17" s="16"/>
      <c r="G17" s="16">
        <v>6</v>
      </c>
      <c r="H17" s="16">
        <v>30</v>
      </c>
      <c r="I17" s="16">
        <v>30</v>
      </c>
      <c r="J17" s="16">
        <v>15</v>
      </c>
      <c r="K17" s="16">
        <v>3</v>
      </c>
      <c r="L17" s="16">
        <f>F17+G17+H17+I17+J17+K17</f>
        <v>84</v>
      </c>
      <c r="M17" s="18">
        <f>C17-D17*C17</f>
        <v>109825.8</v>
      </c>
      <c r="N17" s="18">
        <f>M17*L17</f>
        <v>9225367.2000000011</v>
      </c>
    </row>
    <row r="18" spans="1:14" x14ac:dyDescent="0.35">
      <c r="A18" s="16">
        <v>2</v>
      </c>
      <c r="B18" s="17" t="s">
        <v>8</v>
      </c>
      <c r="C18" s="18">
        <v>183043</v>
      </c>
      <c r="D18" s="19">
        <v>0.4</v>
      </c>
      <c r="E18" s="18">
        <f t="shared" ref="E18:E22" si="6">C18*D18</f>
        <v>73217.2</v>
      </c>
      <c r="F18" s="16"/>
      <c r="G18" s="16">
        <v>1</v>
      </c>
      <c r="H18" s="16">
        <v>3</v>
      </c>
      <c r="I18" s="16">
        <v>3</v>
      </c>
      <c r="J18" s="16">
        <v>2</v>
      </c>
      <c r="K18" s="16">
        <v>1</v>
      </c>
      <c r="L18" s="16">
        <f>F18+G18+H18+I18+J18+K18</f>
        <v>10</v>
      </c>
      <c r="M18" s="18">
        <f t="shared" ref="M18:M22" si="7">C18-D18*C18</f>
        <v>109825.8</v>
      </c>
      <c r="N18" s="18">
        <f t="shared" ref="N18:N22" si="8">M18*L18</f>
        <v>1098258</v>
      </c>
    </row>
    <row r="19" spans="1:14" x14ac:dyDescent="0.35">
      <c r="A19" s="16">
        <v>3</v>
      </c>
      <c r="B19" s="17" t="s">
        <v>24</v>
      </c>
      <c r="C19" s="18">
        <v>183043</v>
      </c>
      <c r="D19" s="19">
        <v>0.4</v>
      </c>
      <c r="E19" s="18">
        <f t="shared" si="6"/>
        <v>73217.2</v>
      </c>
      <c r="F19" s="16"/>
      <c r="G19" s="16"/>
      <c r="H19" s="16">
        <v>1</v>
      </c>
      <c r="I19" s="16">
        <v>1</v>
      </c>
      <c r="J19" s="16">
        <v>1</v>
      </c>
      <c r="K19" s="16"/>
      <c r="L19" s="16">
        <f>F19+H19+G19+I19+J19+K19</f>
        <v>3</v>
      </c>
      <c r="M19" s="18">
        <f t="shared" si="7"/>
        <v>109825.8</v>
      </c>
      <c r="N19" s="18">
        <f t="shared" si="8"/>
        <v>329477.40000000002</v>
      </c>
    </row>
    <row r="20" spans="1:14" x14ac:dyDescent="0.35">
      <c r="A20" s="16">
        <v>4</v>
      </c>
      <c r="B20" s="17" t="s">
        <v>37</v>
      </c>
      <c r="C20" s="18">
        <v>183043</v>
      </c>
      <c r="D20" s="19">
        <v>0.4</v>
      </c>
      <c r="E20" s="18">
        <f t="shared" si="6"/>
        <v>73217.2</v>
      </c>
      <c r="F20" s="16"/>
      <c r="G20" s="16"/>
      <c r="H20" s="16">
        <v>3</v>
      </c>
      <c r="I20" s="16">
        <v>2</v>
      </c>
      <c r="J20" s="16">
        <v>1</v>
      </c>
      <c r="K20" s="16"/>
      <c r="L20" s="16">
        <f>F20+H20+G20+I20+J20+K20</f>
        <v>6</v>
      </c>
      <c r="M20" s="18">
        <f t="shared" si="7"/>
        <v>109825.8</v>
      </c>
      <c r="N20" s="18">
        <f t="shared" si="8"/>
        <v>658954.80000000005</v>
      </c>
    </row>
    <row r="21" spans="1:14" x14ac:dyDescent="0.35">
      <c r="A21" s="16">
        <v>5</v>
      </c>
      <c r="B21" s="17" t="s">
        <v>33</v>
      </c>
      <c r="C21" s="18">
        <v>183043</v>
      </c>
      <c r="D21" s="19">
        <v>0.4</v>
      </c>
      <c r="E21" s="18">
        <f t="shared" si="6"/>
        <v>73217.2</v>
      </c>
      <c r="F21" s="16"/>
      <c r="G21" s="16"/>
      <c r="H21" s="16">
        <v>1</v>
      </c>
      <c r="I21" s="16">
        <v>1</v>
      </c>
      <c r="J21" s="16">
        <v>1</v>
      </c>
      <c r="K21" s="16"/>
      <c r="L21" s="16">
        <f>F21+H21+G21+I21+J21+K21</f>
        <v>3</v>
      </c>
      <c r="M21" s="18">
        <f t="shared" si="7"/>
        <v>109825.8</v>
      </c>
      <c r="N21" s="18">
        <f t="shared" si="8"/>
        <v>329477.40000000002</v>
      </c>
    </row>
    <row r="22" spans="1:14" x14ac:dyDescent="0.35">
      <c r="A22" s="16">
        <v>6</v>
      </c>
      <c r="B22" s="17" t="s">
        <v>34</v>
      </c>
      <c r="C22" s="18">
        <v>183043</v>
      </c>
      <c r="D22" s="19">
        <v>0.4</v>
      </c>
      <c r="E22" s="18">
        <f t="shared" si="6"/>
        <v>73217.2</v>
      </c>
      <c r="F22" s="16"/>
      <c r="G22" s="16">
        <v>3</v>
      </c>
      <c r="H22" s="16">
        <v>8</v>
      </c>
      <c r="I22" s="16">
        <v>9</v>
      </c>
      <c r="J22" s="16">
        <v>4</v>
      </c>
      <c r="K22" s="16">
        <v>2</v>
      </c>
      <c r="L22" s="16">
        <f t="shared" ref="L22" si="9">F22+H22+G22+I22+J22+K22</f>
        <v>26</v>
      </c>
      <c r="M22" s="18">
        <f t="shared" si="7"/>
        <v>109825.8</v>
      </c>
      <c r="N22" s="18">
        <f t="shared" si="8"/>
        <v>2855470.8000000003</v>
      </c>
    </row>
    <row r="23" spans="1:14" x14ac:dyDescent="0.35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5">
        <f>L22+L21+L20+L19+L18+L17</f>
        <v>132</v>
      </c>
      <c r="M23" s="7" t="s">
        <v>18</v>
      </c>
      <c r="N23" s="26">
        <f>N22+N21+N20+N19+N18+N17</f>
        <v>14497005.600000001</v>
      </c>
    </row>
    <row r="24" spans="1:14" x14ac:dyDescent="0.35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5"/>
      <c r="M24" s="7" t="s">
        <v>22</v>
      </c>
      <c r="N24" s="25"/>
    </row>
    <row r="25" spans="1:14" x14ac:dyDescent="0.35">
      <c r="A25" s="12">
        <v>1</v>
      </c>
      <c r="B25" s="13" t="s">
        <v>38</v>
      </c>
      <c r="C25" s="14">
        <v>156833</v>
      </c>
      <c r="D25" s="15">
        <v>0.4</v>
      </c>
      <c r="E25" s="14">
        <f>C25*D25</f>
        <v>62733.200000000004</v>
      </c>
      <c r="F25" s="12"/>
      <c r="G25" s="12"/>
      <c r="H25" s="12">
        <v>4</v>
      </c>
      <c r="I25" s="12">
        <v>5</v>
      </c>
      <c r="J25" s="12">
        <v>2</v>
      </c>
      <c r="K25" s="12">
        <v>1</v>
      </c>
      <c r="L25" s="12">
        <f>F25+G25+H25+I25+J25+K25</f>
        <v>12</v>
      </c>
      <c r="M25" s="14">
        <f>C25-D25*C25</f>
        <v>94099.799999999988</v>
      </c>
      <c r="N25" s="14">
        <f>M25*L25</f>
        <v>1129197.5999999999</v>
      </c>
    </row>
    <row r="26" spans="1:14" x14ac:dyDescent="0.35">
      <c r="A26" s="12">
        <v>2</v>
      </c>
      <c r="B26" s="13" t="s">
        <v>39</v>
      </c>
      <c r="C26" s="14">
        <v>156833</v>
      </c>
      <c r="D26" s="15">
        <v>0.4</v>
      </c>
      <c r="E26" s="14">
        <f t="shared" ref="E26:E30" si="10">C26*D26</f>
        <v>62733.200000000004</v>
      </c>
      <c r="F26" s="12"/>
      <c r="G26" s="12"/>
      <c r="H26" s="12"/>
      <c r="I26" s="12">
        <v>2</v>
      </c>
      <c r="J26" s="12">
        <v>2</v>
      </c>
      <c r="K26" s="12"/>
      <c r="L26" s="12">
        <f>F26+G26+H26+I26+J26+K26</f>
        <v>4</v>
      </c>
      <c r="M26" s="14">
        <f t="shared" ref="M26:M30" si="11">C26-D26*C26</f>
        <v>94099.799999999988</v>
      </c>
      <c r="N26" s="14">
        <f t="shared" ref="N26:N30" si="12">M26*L26</f>
        <v>376399.19999999995</v>
      </c>
    </row>
    <row r="27" spans="1:14" x14ac:dyDescent="0.35">
      <c r="A27" s="12">
        <v>3</v>
      </c>
      <c r="B27" s="13" t="s">
        <v>40</v>
      </c>
      <c r="C27" s="14">
        <v>156833</v>
      </c>
      <c r="D27" s="15">
        <v>0.4</v>
      </c>
      <c r="E27" s="14">
        <f t="shared" si="10"/>
        <v>62733.200000000004</v>
      </c>
      <c r="F27" s="12"/>
      <c r="G27" s="12"/>
      <c r="H27" s="12">
        <v>1</v>
      </c>
      <c r="I27" s="12">
        <v>1</v>
      </c>
      <c r="J27" s="12"/>
      <c r="K27" s="12"/>
      <c r="L27" s="12">
        <f>F27+H27+G27+I27+J27+K27</f>
        <v>2</v>
      </c>
      <c r="M27" s="14">
        <f t="shared" si="11"/>
        <v>94099.799999999988</v>
      </c>
      <c r="N27" s="14">
        <f t="shared" si="12"/>
        <v>188199.59999999998</v>
      </c>
    </row>
    <row r="28" spans="1:14" x14ac:dyDescent="0.35">
      <c r="A28" s="12">
        <v>4</v>
      </c>
      <c r="B28" s="13" t="s">
        <v>41</v>
      </c>
      <c r="C28" s="14">
        <v>156833</v>
      </c>
      <c r="D28" s="15">
        <v>0.4</v>
      </c>
      <c r="E28" s="14">
        <f t="shared" si="10"/>
        <v>62733.200000000004</v>
      </c>
      <c r="F28" s="12"/>
      <c r="G28" s="12"/>
      <c r="H28" s="12">
        <v>1</v>
      </c>
      <c r="I28" s="12">
        <v>2</v>
      </c>
      <c r="J28" s="12">
        <v>1</v>
      </c>
      <c r="K28" s="12"/>
      <c r="L28" s="12">
        <f>F28+H28+G28+I28+J28+K28</f>
        <v>4</v>
      </c>
      <c r="M28" s="14">
        <f t="shared" si="11"/>
        <v>94099.799999999988</v>
      </c>
      <c r="N28" s="14">
        <f t="shared" si="12"/>
        <v>376399.19999999995</v>
      </c>
    </row>
    <row r="29" spans="1:14" x14ac:dyDescent="0.35">
      <c r="A29" s="12">
        <v>5</v>
      </c>
      <c r="B29" s="13" t="s">
        <v>42</v>
      </c>
      <c r="C29" s="14">
        <v>156833</v>
      </c>
      <c r="D29" s="15">
        <v>0.4</v>
      </c>
      <c r="E29" s="14">
        <f t="shared" si="10"/>
        <v>62733.200000000004</v>
      </c>
      <c r="F29" s="12"/>
      <c r="G29" s="12"/>
      <c r="H29" s="12">
        <v>1</v>
      </c>
      <c r="I29" s="12">
        <v>1</v>
      </c>
      <c r="J29" s="12">
        <v>1</v>
      </c>
      <c r="K29" s="12"/>
      <c r="L29" s="12">
        <f>F29+H29+G29+I29+J29+K29</f>
        <v>3</v>
      </c>
      <c r="M29" s="14">
        <f t="shared" si="11"/>
        <v>94099.799999999988</v>
      </c>
      <c r="N29" s="14">
        <f t="shared" si="12"/>
        <v>282299.39999999997</v>
      </c>
    </row>
    <row r="30" spans="1:14" x14ac:dyDescent="0.35">
      <c r="A30" s="12">
        <v>6</v>
      </c>
      <c r="B30" s="13" t="s">
        <v>43</v>
      </c>
      <c r="C30" s="14">
        <v>156833</v>
      </c>
      <c r="D30" s="15">
        <v>0.4</v>
      </c>
      <c r="E30" s="14">
        <f t="shared" si="10"/>
        <v>62733.200000000004</v>
      </c>
      <c r="F30" s="12"/>
      <c r="G30" s="12"/>
      <c r="H30" s="12">
        <v>1</v>
      </c>
      <c r="I30" s="12">
        <v>1</v>
      </c>
      <c r="J30" s="12">
        <v>1</v>
      </c>
      <c r="K30" s="12"/>
      <c r="L30" s="12">
        <f t="shared" ref="L30" si="13">F30+H30+G30+I30+J30+K30</f>
        <v>3</v>
      </c>
      <c r="M30" s="14">
        <f t="shared" si="11"/>
        <v>94099.799999999988</v>
      </c>
      <c r="N30" s="14">
        <f t="shared" si="12"/>
        <v>282299.39999999997</v>
      </c>
    </row>
    <row r="31" spans="1:14" x14ac:dyDescent="0.35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5">
        <f>L30+L29+L28+L27+L26+L25</f>
        <v>28</v>
      </c>
      <c r="M31" s="7" t="s">
        <v>18</v>
      </c>
      <c r="N31" s="26">
        <f>N30+N29+N28+N27+N26+N25</f>
        <v>2634794.3999999994</v>
      </c>
    </row>
    <row r="32" spans="1:14" x14ac:dyDescent="0.35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5"/>
      <c r="M32" s="7" t="s">
        <v>22</v>
      </c>
      <c r="N32" s="26"/>
    </row>
    <row r="33" spans="1:14" x14ac:dyDescent="0.35">
      <c r="A33" s="32">
        <v>1</v>
      </c>
      <c r="B33" s="33" t="s">
        <v>44</v>
      </c>
      <c r="C33" s="34">
        <v>133900</v>
      </c>
      <c r="D33" s="35">
        <v>0.4</v>
      </c>
      <c r="E33" s="34">
        <f>C33*D33</f>
        <v>53560</v>
      </c>
      <c r="F33" s="32"/>
      <c r="G33" s="32"/>
      <c r="H33" s="32"/>
      <c r="I33" s="32">
        <v>3</v>
      </c>
      <c r="J33" s="32">
        <v>2</v>
      </c>
      <c r="K33" s="32"/>
      <c r="L33" s="32">
        <f>F33+G33+H33+I33+J33+K33</f>
        <v>5</v>
      </c>
      <c r="M33" s="34">
        <f>C33-D33*C33</f>
        <v>80340</v>
      </c>
      <c r="N33" s="34">
        <f>M33*L33</f>
        <v>401700</v>
      </c>
    </row>
    <row r="34" spans="1:14" x14ac:dyDescent="0.35">
      <c r="A34" s="32">
        <v>2</v>
      </c>
      <c r="B34" s="33" t="s">
        <v>45</v>
      </c>
      <c r="C34" s="34">
        <v>133900</v>
      </c>
      <c r="D34" s="35">
        <v>0.4</v>
      </c>
      <c r="E34" s="34">
        <f t="shared" ref="E34:E36" si="14">C34*D34</f>
        <v>53560</v>
      </c>
      <c r="F34" s="32"/>
      <c r="G34" s="32"/>
      <c r="H34" s="32">
        <v>1</v>
      </c>
      <c r="I34" s="32">
        <v>1</v>
      </c>
      <c r="J34" s="32">
        <v>1</v>
      </c>
      <c r="K34" s="32"/>
      <c r="L34" s="32">
        <f>F34+G34+H34+I34+J34+K34</f>
        <v>3</v>
      </c>
      <c r="M34" s="34">
        <f t="shared" ref="M34:M36" si="15">C34-D34*C34</f>
        <v>80340</v>
      </c>
      <c r="N34" s="34">
        <f t="shared" ref="N34:N36" si="16">M34*L34</f>
        <v>241020</v>
      </c>
    </row>
    <row r="35" spans="1:14" x14ac:dyDescent="0.35">
      <c r="A35" s="32">
        <v>3</v>
      </c>
      <c r="B35" s="33" t="s">
        <v>46</v>
      </c>
      <c r="C35" s="34">
        <v>133900</v>
      </c>
      <c r="D35" s="35">
        <v>0.4</v>
      </c>
      <c r="E35" s="34">
        <f t="shared" si="14"/>
        <v>53560</v>
      </c>
      <c r="F35" s="32"/>
      <c r="G35" s="32"/>
      <c r="H35" s="32">
        <v>2</v>
      </c>
      <c r="I35" s="32">
        <v>1</v>
      </c>
      <c r="J35" s="32">
        <v>1</v>
      </c>
      <c r="K35" s="32"/>
      <c r="L35" s="32">
        <f>F35+H35+G35+I35+J35+K35</f>
        <v>4</v>
      </c>
      <c r="M35" s="34">
        <f t="shared" si="15"/>
        <v>80340</v>
      </c>
      <c r="N35" s="34">
        <f t="shared" si="16"/>
        <v>321360</v>
      </c>
    </row>
    <row r="36" spans="1:14" x14ac:dyDescent="0.35">
      <c r="A36" s="32">
        <v>4</v>
      </c>
      <c r="B36" s="33" t="s">
        <v>47</v>
      </c>
      <c r="C36" s="34">
        <v>133900</v>
      </c>
      <c r="D36" s="35">
        <v>0.4</v>
      </c>
      <c r="E36" s="34">
        <f t="shared" si="14"/>
        <v>53560</v>
      </c>
      <c r="F36" s="32"/>
      <c r="G36" s="32"/>
      <c r="H36" s="32">
        <v>1</v>
      </c>
      <c r="I36" s="32">
        <v>1</v>
      </c>
      <c r="J36" s="32">
        <v>1</v>
      </c>
      <c r="K36" s="32"/>
      <c r="L36" s="32">
        <f>F36+H36+G36+I36+J36+K36</f>
        <v>3</v>
      </c>
      <c r="M36" s="34">
        <f t="shared" si="15"/>
        <v>80340</v>
      </c>
      <c r="N36" s="34">
        <f t="shared" si="16"/>
        <v>241020</v>
      </c>
    </row>
    <row r="37" spans="1:14" x14ac:dyDescent="0.35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5">
        <f>L36+L35+L34+L33</f>
        <v>15</v>
      </c>
      <c r="M37" s="22" t="s">
        <v>18</v>
      </c>
      <c r="N37" s="26">
        <f>N36+N35+N34+N33</f>
        <v>1205100</v>
      </c>
    </row>
    <row r="38" spans="1:14" x14ac:dyDescent="0.35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5"/>
      <c r="M38" s="22" t="s">
        <v>22</v>
      </c>
      <c r="N38" s="26"/>
    </row>
    <row r="39" spans="1:14" x14ac:dyDescent="0.35">
      <c r="A39" s="36">
        <v>1</v>
      </c>
      <c r="B39" s="37" t="s">
        <v>11</v>
      </c>
      <c r="C39" s="38">
        <v>96380</v>
      </c>
      <c r="D39" s="39">
        <v>0.4</v>
      </c>
      <c r="E39" s="38">
        <f>C39*D39</f>
        <v>38552</v>
      </c>
      <c r="F39" s="36"/>
      <c r="G39" s="36">
        <v>2</v>
      </c>
      <c r="H39" s="36">
        <v>6</v>
      </c>
      <c r="I39" s="36">
        <v>4</v>
      </c>
      <c r="J39" s="36">
        <v>3</v>
      </c>
      <c r="K39" s="36"/>
      <c r="L39" s="36">
        <f>F39+G39+H39+I39+J39+K39</f>
        <v>15</v>
      </c>
      <c r="M39" s="38">
        <f>C39-D39*C39</f>
        <v>57828</v>
      </c>
      <c r="N39" s="38">
        <f>M39*L39</f>
        <v>867420</v>
      </c>
    </row>
    <row r="40" spans="1:14" x14ac:dyDescent="0.35">
      <c r="A40" s="36">
        <v>2</v>
      </c>
      <c r="B40" s="37" t="s">
        <v>12</v>
      </c>
      <c r="C40" s="38">
        <v>96380</v>
      </c>
      <c r="D40" s="39">
        <v>0.4</v>
      </c>
      <c r="E40" s="38">
        <f t="shared" ref="E40:E41" si="17">C40*D40</f>
        <v>38552</v>
      </c>
      <c r="F40" s="36"/>
      <c r="G40" s="36"/>
      <c r="H40" s="36"/>
      <c r="I40" s="36">
        <v>4</v>
      </c>
      <c r="J40" s="36">
        <v>3</v>
      </c>
      <c r="K40" s="36"/>
      <c r="L40" s="36">
        <f>F40+G40+H40+I40+J40+K40</f>
        <v>7</v>
      </c>
      <c r="M40" s="38">
        <f t="shared" ref="M40:M41" si="18">C40-D40*C40</f>
        <v>57828</v>
      </c>
      <c r="N40" s="38">
        <f t="shared" ref="N40:N41" si="19">M40*L40</f>
        <v>404796</v>
      </c>
    </row>
    <row r="41" spans="1:14" x14ac:dyDescent="0.35">
      <c r="A41" s="36">
        <v>3</v>
      </c>
      <c r="B41" s="37" t="s">
        <v>25</v>
      </c>
      <c r="C41" s="38">
        <v>96380</v>
      </c>
      <c r="D41" s="39">
        <v>0.4</v>
      </c>
      <c r="E41" s="38">
        <f t="shared" si="17"/>
        <v>38552</v>
      </c>
      <c r="F41" s="36"/>
      <c r="G41" s="36"/>
      <c r="H41" s="36">
        <v>2</v>
      </c>
      <c r="I41" s="36">
        <v>4</v>
      </c>
      <c r="J41" s="36">
        <v>3</v>
      </c>
      <c r="K41" s="36"/>
      <c r="L41" s="36">
        <f>F41+H41+G41+I41+J41+K41</f>
        <v>9</v>
      </c>
      <c r="M41" s="38">
        <f t="shared" si="18"/>
        <v>57828</v>
      </c>
      <c r="N41" s="38">
        <f t="shared" si="19"/>
        <v>520452</v>
      </c>
    </row>
    <row r="42" spans="1:14" x14ac:dyDescent="0.35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5">
        <f>L41+L40+L39</f>
        <v>31</v>
      </c>
      <c r="M42" s="23" t="s">
        <v>18</v>
      </c>
      <c r="N42" s="26">
        <f>N41+N40+N39</f>
        <v>1792668</v>
      </c>
    </row>
    <row r="43" spans="1:14" x14ac:dyDescent="0.35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5"/>
      <c r="M43" s="23" t="s">
        <v>22</v>
      </c>
      <c r="N43" s="26"/>
    </row>
    <row r="44" spans="1:14" x14ac:dyDescent="0.35">
      <c r="A44" s="40">
        <v>1</v>
      </c>
      <c r="B44" s="41" t="s">
        <v>52</v>
      </c>
      <c r="C44" s="42">
        <v>131900</v>
      </c>
      <c r="D44" s="43">
        <v>0.4</v>
      </c>
      <c r="E44" s="42">
        <f>C44*D44</f>
        <v>52760</v>
      </c>
      <c r="F44" s="40"/>
      <c r="G44" s="40"/>
      <c r="H44" s="40">
        <v>6</v>
      </c>
      <c r="I44" s="40">
        <v>6</v>
      </c>
      <c r="J44" s="40">
        <v>6</v>
      </c>
      <c r="K44" s="40"/>
      <c r="L44" s="40">
        <f>F44+G44+H44+I44+J44+K44</f>
        <v>18</v>
      </c>
      <c r="M44" s="42">
        <f>C44-D44*C44</f>
        <v>79140</v>
      </c>
      <c r="N44" s="42">
        <f>M44*L44</f>
        <v>1424520</v>
      </c>
    </row>
    <row r="45" spans="1:14" x14ac:dyDescent="0.35">
      <c r="A45" s="40">
        <v>2</v>
      </c>
      <c r="B45" s="41" t="s">
        <v>48</v>
      </c>
      <c r="C45" s="42">
        <v>131900</v>
      </c>
      <c r="D45" s="43">
        <v>0.4</v>
      </c>
      <c r="E45" s="42">
        <f>C45*D45</f>
        <v>52760</v>
      </c>
      <c r="F45" s="40"/>
      <c r="G45" s="40"/>
      <c r="H45" s="40">
        <v>12</v>
      </c>
      <c r="I45" s="40">
        <v>12</v>
      </c>
      <c r="J45" s="40">
        <v>12</v>
      </c>
      <c r="K45" s="40"/>
      <c r="L45" s="40">
        <f>F45+G45+H45+I45+J45+K45</f>
        <v>36</v>
      </c>
      <c r="M45" s="42">
        <f>C45-D45*C45</f>
        <v>79140</v>
      </c>
      <c r="N45" s="42">
        <f>M45*L45</f>
        <v>2849040</v>
      </c>
    </row>
    <row r="46" spans="1:14" x14ac:dyDescent="0.35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5">
        <f>L44+L45</f>
        <v>54</v>
      </c>
      <c r="M46" s="23" t="s">
        <v>18</v>
      </c>
      <c r="N46" s="26">
        <f>N44+N45</f>
        <v>4273560</v>
      </c>
    </row>
    <row r="47" spans="1:14" x14ac:dyDescent="0.35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5"/>
      <c r="M47" s="23" t="s">
        <v>22</v>
      </c>
      <c r="N47" s="26"/>
    </row>
    <row r="48" spans="1:14" x14ac:dyDescent="0.35">
      <c r="A48" s="44">
        <v>1</v>
      </c>
      <c r="B48" s="45" t="s">
        <v>49</v>
      </c>
      <c r="C48" s="46">
        <v>101380</v>
      </c>
      <c r="D48" s="47">
        <v>0.4</v>
      </c>
      <c r="E48" s="46">
        <f>C48*D48</f>
        <v>40552</v>
      </c>
      <c r="F48" s="44">
        <v>12</v>
      </c>
      <c r="G48" s="44"/>
      <c r="H48" s="44"/>
      <c r="I48" s="44"/>
      <c r="J48" s="44"/>
      <c r="K48" s="44"/>
      <c r="L48" s="44">
        <f>F48+G48+H48+I48+J48+K48</f>
        <v>12</v>
      </c>
      <c r="M48" s="46">
        <f>C48-D48*C48</f>
        <v>60828</v>
      </c>
      <c r="N48" s="46">
        <f>M48*L48</f>
        <v>729936</v>
      </c>
    </row>
    <row r="49" spans="1:14" x14ac:dyDescent="0.35">
      <c r="A49" s="44">
        <v>2</v>
      </c>
      <c r="B49" s="45" t="s">
        <v>50</v>
      </c>
      <c r="C49" s="46">
        <v>101380</v>
      </c>
      <c r="D49" s="47">
        <v>0.4</v>
      </c>
      <c r="E49" s="46">
        <f t="shared" ref="E49:E50" si="20">C49*D49</f>
        <v>40552</v>
      </c>
      <c r="F49" s="44">
        <v>3</v>
      </c>
      <c r="G49" s="44"/>
      <c r="H49" s="44"/>
      <c r="I49" s="44"/>
      <c r="J49" s="44"/>
      <c r="K49" s="44"/>
      <c r="L49" s="44">
        <f>F49+G49+H49+I49+J49+K49</f>
        <v>3</v>
      </c>
      <c r="M49" s="46">
        <f t="shared" ref="M49:M50" si="21">C49-D49*C49</f>
        <v>60828</v>
      </c>
      <c r="N49" s="46">
        <f t="shared" ref="N49:N50" si="22">M49*L49</f>
        <v>182484</v>
      </c>
    </row>
    <row r="50" spans="1:14" x14ac:dyDescent="0.35">
      <c r="A50" s="44">
        <v>3</v>
      </c>
      <c r="B50" s="45" t="s">
        <v>51</v>
      </c>
      <c r="C50" s="46">
        <v>101380</v>
      </c>
      <c r="D50" s="47">
        <v>0.4</v>
      </c>
      <c r="E50" s="46">
        <f t="shared" si="20"/>
        <v>40552</v>
      </c>
      <c r="F50" s="44">
        <v>6</v>
      </c>
      <c r="G50" s="44"/>
      <c r="H50" s="44"/>
      <c r="I50" s="44"/>
      <c r="J50" s="44"/>
      <c r="K50" s="44"/>
      <c r="L50" s="44">
        <f>F50+H50+G50+I50+J50+K50</f>
        <v>6</v>
      </c>
      <c r="M50" s="46">
        <f t="shared" si="21"/>
        <v>60828</v>
      </c>
      <c r="N50" s="46">
        <f t="shared" si="22"/>
        <v>364968</v>
      </c>
    </row>
    <row r="51" spans="1:14" x14ac:dyDescent="0.35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5">
        <f>L50+L49+L48</f>
        <v>21</v>
      </c>
      <c r="M51" s="23" t="s">
        <v>18</v>
      </c>
      <c r="N51" s="26">
        <f>N50+N49+N48</f>
        <v>1277388</v>
      </c>
    </row>
    <row r="52" spans="1:14" x14ac:dyDescent="0.35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5"/>
      <c r="M52" s="23" t="s">
        <v>22</v>
      </c>
      <c r="N52" s="26"/>
    </row>
  </sheetData>
  <mergeCells count="35">
    <mergeCell ref="A37:K38"/>
    <mergeCell ref="L37:L38"/>
    <mergeCell ref="N37:N38"/>
    <mergeCell ref="A15:K16"/>
    <mergeCell ref="A23:K24"/>
    <mergeCell ref="A31:K32"/>
    <mergeCell ref="L31:L32"/>
    <mergeCell ref="N31:N32"/>
    <mergeCell ref="P2:S3"/>
    <mergeCell ref="N15:N16"/>
    <mergeCell ref="L8:L9"/>
    <mergeCell ref="L15:L16"/>
    <mergeCell ref="L23:L24"/>
    <mergeCell ref="N23:N24"/>
    <mergeCell ref="N2:N3"/>
    <mergeCell ref="A2:A3"/>
    <mergeCell ref="N8:N9"/>
    <mergeCell ref="D2:D3"/>
    <mergeCell ref="E2:E3"/>
    <mergeCell ref="A1:M1"/>
    <mergeCell ref="F2:K2"/>
    <mergeCell ref="B2:B3"/>
    <mergeCell ref="L2:L3"/>
    <mergeCell ref="C2:C3"/>
    <mergeCell ref="M2:M3"/>
    <mergeCell ref="A8:K9"/>
    <mergeCell ref="A51:K52"/>
    <mergeCell ref="L51:L52"/>
    <mergeCell ref="N51:N52"/>
    <mergeCell ref="A42:K43"/>
    <mergeCell ref="L42:L43"/>
    <mergeCell ref="N42:N43"/>
    <mergeCell ref="A46:K47"/>
    <mergeCell ref="L46:L47"/>
    <mergeCell ref="N46:N4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2024-04-30T13:10:52Z</dcterms:created>
  <dcterms:modified xsi:type="dcterms:W3CDTF">2024-08-11T15:52:53Z</dcterms:modified>
</cp:coreProperties>
</file>