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2.0" sheetId="1" r:id="rId4"/>
    <sheet state="visible" name="v1.0" sheetId="2" r:id="rId5"/>
  </sheets>
  <definedNames/>
  <calcPr/>
</workbook>
</file>

<file path=xl/sharedStrings.xml><?xml version="1.0" encoding="utf-8"?>
<sst xmlns="http://schemas.openxmlformats.org/spreadsheetml/2006/main" count="132" uniqueCount="126">
  <si>
    <t xml:space="preserve"> BN7 一级</t>
  </si>
  <si>
    <t>S24 二级</t>
  </si>
  <si>
    <t>Cost in USD
价格(美元)</t>
  </si>
  <si>
    <t>Ref Index
引用索引</t>
  </si>
  <si>
    <t>Note
注解</t>
  </si>
  <si>
    <t>Exploded Rocket Cost
爆炸火箭的费用</t>
  </si>
  <si>
    <t>Dry Mass (metric ton,mt)
干重(公吨)</t>
  </si>
  <si>
    <t>N/A</t>
  </si>
  <si>
    <t>1,2</t>
  </si>
  <si>
    <t>Fuel Mass (mt)
燃料重量(公吨)</t>
  </si>
  <si>
    <t>3,4</t>
  </si>
  <si>
    <t>L-OX mass (mt)
液氧重量(公吨)</t>
  </si>
  <si>
    <t>5,7</t>
  </si>
  <si>
    <t xml:space="preserve"> = fuel mass * [lox/ch4 ratio * (lox/ch4 ratio + 1)]
 = 燃料重量 * [液氧/液化甲烷质量比 * (液氧/液化甲烷质量比 + 1)]</t>
  </si>
  <si>
    <t>L-CH4 mass (mt)
液化甲烷重量(公吨)</t>
  </si>
  <si>
    <t>5,8</t>
  </si>
  <si>
    <t xml:space="preserve"> = fuel mass - lox mass
 = 燃料重量 - 液氧重量</t>
  </si>
  <si>
    <t>Raptor 2 Total #/$
猛禽2发动机数量/总价格</t>
  </si>
  <si>
    <t>raptor 2 engine cost includes labor
猛禽2发动机的单价已经包括了人工</t>
  </si>
  <si>
    <t>Raptor 2 Total Mass (mt)
猛禽2发动机总重量(公吨)</t>
  </si>
  <si>
    <t xml:space="preserve"> = # of engine x each engine weight
 = 发动机数量 x 发动机质量</t>
  </si>
  <si>
    <t>Steel Frame Mass (mt)
不锈钢箭体
重量(公吨) / 材料价格</t>
  </si>
  <si>
    <t>9,10</t>
  </si>
  <si>
    <t xml:space="preserve"> = (dry mass - total engine mass) x stainless steel mass%
 = (干重 - 发动机总重) x 不锈钢重量百分比</t>
  </si>
  <si>
    <t>SN24 Thermal Tile #/$
二级隔热瓦数量/总价格</t>
  </si>
  <si>
    <t>12,13</t>
  </si>
  <si>
    <t>thermal tile cost includes labor
隔热瓦单价已经包括了人工</t>
  </si>
  <si>
    <t>Rocket Component Subtotal
箭体部件小计</t>
  </si>
  <si>
    <t>Rocket Miscellaneous
箭体其他部件(如电池/天线/阀门/等)</t>
  </si>
  <si>
    <t xml:space="preserve"> = misc % x component subtotal (w/o labor + w/ labor)
 = 其他部件价格占小计的百分比 x 小计</t>
  </si>
  <si>
    <t>Rocket Total
火箭总价</t>
  </si>
  <si>
    <t xml:space="preserve"> = Rocket Component Subtotal + Misc.
 = 箭体部件小计 + 箭体其他部件</t>
  </si>
  <si>
    <t xml:space="preserve"> </t>
  </si>
  <si>
    <t>Damaged Launch Facilities
That Need Total Replacement
发射场损坏部分需要替换的费用</t>
  </si>
  <si>
    <t>OLM/OLT/Pad Total Cost
(w/ Labor)
发射台/塔/产地/其他设备的总成本
(包括人工)</t>
  </si>
  <si>
    <t xml:space="preserve">OLM/OLT/Pad Total Material Cost
发射台/塔/产地/其他设备的总材料成本
</t>
  </si>
  <si>
    <t>50% estimates the material cost vs the total cost
50% 是指材料成本占总成本的百分比。</t>
  </si>
  <si>
    <t>OLM/OLT/Pad Material Damage
Due to OTF Launch
发射场损坏部分需要替换的
材料费用的百分比</t>
  </si>
  <si>
    <t>50% is % estimate of the total GSE cost that is damaged due to OTF
and beyond salvage. Very conservative, in reality, total damage likely less than 50%.
50% 指的是发射场因为发射造成的不可挽回的破坏 占总发射场成本的比例
50%是非常保守的估计，现实里大概率损失要比50%小。</t>
  </si>
  <si>
    <t>Labor Related to OTF Launch
星舰试飞有关的人工费用</t>
  </si>
  <si>
    <t>Starbase Employee # 2022
2022年星舰基地的员工数</t>
  </si>
  <si>
    <t>Starbase Employee # 2020
2020年星舰基地的员工数</t>
  </si>
  <si>
    <t>Avg Starbase Employee # 20-22
2020-2022年星舰基地的平均员工数</t>
  </si>
  <si>
    <t>Build Engineer Labor %
制造人员占总员工的百分比</t>
  </si>
  <si>
    <t>70% is a very conservative and overestimated
guess for build engineer %
70% 是非常保守的高估的对制造人员占总员工的百分比的猜测。</t>
  </si>
  <si>
    <t>Build Engineer % on
Non-Salvageable Work
Related to OTF Launch
因为星舰试飞失败
相关的无法再用的
制造人员人工的百分比</t>
  </si>
  <si>
    <t>50% refers to % of the work gone into GSE and vehicle
that have been damaged in OTF beyond future use.
(think about how starbase buildings, pipes, infra and other BNs and Ss
their labor gone into that can and will be reused in the future)
50%指的是有多少人工投入到那些被毁坏而无法再用的发射场设备和火箭
 和 总人工的百分比。
(想象一下，星舰基地有多少房子，设备，管道，等等，以及其他
已经或正在制造的星舰，那些都是可以在未来使用的）</t>
  </si>
  <si>
    <t>Build Engineer #
制造人员数量/人工费用</t>
  </si>
  <si>
    <t xml:space="preserve"> = Avg * build enginer % * OTF %
 = 平均员工数 x 制造人员百分比 x 试飞百分比</t>
  </si>
  <si>
    <t>Total
总计</t>
  </si>
  <si>
    <t>Known Stats
已知数据</t>
  </si>
  <si>
    <t>Value</t>
  </si>
  <si>
    <t>Note / Ref / Citation</t>
  </si>
  <si>
    <t>Super Heavy Dry Mass
一级干重(公吨)</t>
  </si>
  <si>
    <r>
      <rPr>
        <color rgb="FF1F3E78"/>
        <u/>
      </rPr>
      <t>https://en.wikipedia.org/wiki/SpaceX_Starship</t>
    </r>
    <r>
      <rPr>
        <color rgb="FF000000"/>
      </rPr>
      <t xml:space="preserve"> (as of 2023/04/25, 快照于2023年4月25日)</t>
    </r>
  </si>
  <si>
    <t>Starship Dry Mass
二级干重(公吨)</t>
  </si>
  <si>
    <r>
      <rPr>
        <rFont val="Verdana"/>
        <color rgb="FF000000"/>
        <u/>
      </rPr>
      <t>https://en.wikipedia.org/wiki/SpaceX_Starship</t>
    </r>
    <r>
      <rPr>
        <rFont val="Verdana"/>
        <color rgb="FF000000"/>
      </rPr>
      <t xml:space="preserve"> (as of 2023/04/25, 快照于2023年4月25日)</t>
    </r>
  </si>
  <si>
    <t>Super Heavy Fuel Mass
一级燃料重量(公吨)</t>
  </si>
  <si>
    <r>
      <rPr>
        <color rgb="FF1F3E78"/>
        <u/>
      </rPr>
      <t>https://www.spacex.com/vehicles/starship/</t>
    </r>
    <r>
      <rPr>
        <color rgb="FF000000"/>
      </rPr>
      <t xml:space="preserve"> (as of 2023/04/25, 快照于2023年4月25日)</t>
    </r>
  </si>
  <si>
    <t>Starship Fuel Mass
二级燃料重量(公吨)</t>
  </si>
  <si>
    <t>https://www.spacex.com/vehicles/starship/ (as of 2023/04/25, 快照于2023年4月25日)</t>
  </si>
  <si>
    <t>L-OX:L-CH4 mass ratio
液氧和液化甲烷质量比</t>
  </si>
  <si>
    <r>
      <rPr>
        <color rgb="FF1155CC"/>
        <u/>
      </rPr>
      <t xml:space="preserve">https://www.faa.gov/space/stakeholder_engagement/spacex_starship/media/Draft_PEA_for_SpaceX_Starship_Super_Heavy_at_Boca_Chica.pdf
</t>
    </r>
    <r>
      <rPr>
        <color rgb="FF000000"/>
      </rPr>
      <t>p12/第12页：“The Raptor engine is powered by liquid oxygen (LOX) and liquid methane (LCH4) in a 3.6:1 mass ratio, respectively”
液氧和液化甲烷的质量比是3.6比1.</t>
    </r>
  </si>
  <si>
    <t>Raptor 2 weight (mt)
猛禽2重量(公吨)</t>
  </si>
  <si>
    <r>
      <rPr>
        <color rgb="FF1F3E78"/>
        <u/>
      </rPr>
      <t xml:space="preserve">https://everydayastronaut.com/spacex-raptor-engine-comparison
</t>
    </r>
    <r>
      <rPr>
        <color rgb="FF000000"/>
      </rPr>
      <t xml:space="preserve">"Raptor 2 is significantly lighter than Raptor 1, with Raptor 1 having a mass of 2,000 kg and Raptor 2 being 1,600 kg"
</t>
    </r>
    <r>
      <rPr/>
      <t>(as of 2023/04/25, 快照于2023年4月25日)</t>
    </r>
  </si>
  <si>
    <t>L-OX wholesale $/mt
液氧市场批发价/每吨</t>
  </si>
  <si>
    <r>
      <rPr>
        <color rgb="FF1F3E78"/>
        <u/>
      </rPr>
      <t xml:space="preserve">https://www.quora.com/How-much-does-NASA-pay-per-kg-for-hydrogen-and-oxygen-in-rocket-fuel
</t>
    </r>
    <r>
      <rPr>
        <color rgb="FF000000"/>
      </rPr>
      <t>(as of 2023/04/25, 快照于2023年4月25日)</t>
    </r>
  </si>
  <si>
    <t>L-CH4 wholesale $/mt
液化甲烷市场批发价/每吨</t>
  </si>
  <si>
    <r>
      <rPr>
        <sz val="11.0"/>
      </rPr>
      <t xml:space="preserve">1. mmBTU to ton ratio: 52:1
</t>
    </r>
    <r>
      <rPr>
        <color rgb="FF1155CC"/>
        <sz val="11.0"/>
        <u/>
      </rPr>
      <t xml:space="preserve">https://www.hebrewenergy.com/energy-conversion-table-conversion-calculator-energy-calculator-one-bcm-of-natural-gas-one-billion-cubic-meters-of-gas-convert-1-bcm-of-gas-conversion-of-gas/
</t>
    </r>
    <r>
      <rPr>
        <sz val="11.0"/>
      </rPr>
      <t xml:space="preserve">2. US wholesale LNG price per mmBTU: $2.5/mmBTU </t>
    </r>
    <r>
      <rPr>
        <color rgb="FF1155CC"/>
        <sz val="11.0"/>
        <u/>
      </rPr>
      <t xml:space="preserve">https://www.marketwatch.com/investing/future/ng.1/charts?mod=mw_quote_tab
</t>
    </r>
    <r>
      <rPr>
        <sz val="11.0"/>
      </rPr>
      <t>(as of 2023/04/25, 快照于2023年4月25日)</t>
    </r>
  </si>
  <si>
    <t>Steel Frame Weight %
不锈钢占箭体干重的百分比</t>
  </si>
  <si>
    <t>Leaving 10% for all other components, like computer, cable, hydraulic, etc
箭体干重的90%给不锈钢，其余给其他部件， 像电脑，电缆，阀门，液压，等等。</t>
  </si>
  <si>
    <t>30X Stainless Steel $/mt
30X不锈钢价格/每吨</t>
  </si>
  <si>
    <r>
      <rPr>
        <color rgb="FF1F3E78"/>
        <u/>
      </rPr>
      <t xml:space="preserve">https://www.aist.org/AIST/aist/AIST/Publications/Monthly/036-037_November-2022.pdf
</t>
    </r>
    <r>
      <rPr>
        <color rgb="FF000000"/>
      </rPr>
      <t>(as of 2023/04/25, 快照于2023年4月25日)</t>
    </r>
  </si>
  <si>
    <t>Raptor 2 $/each (w/ labor)
猛禽2发动机单价(含人工)</t>
  </si>
  <si>
    <r>
      <rPr>
        <color rgb="FF1155CC"/>
        <u/>
      </rPr>
      <t xml:space="preserve">https://en.wikipedia.org/wiki/SpaceX_Raptor
</t>
    </r>
    <r>
      <rPr/>
      <t>"In 2019 the (marginal) cost of the engine was stated to be approaching $1 million. SpaceX plans to mass-produce up to 500 Raptor engines per year, each costing less than $250,000"
2019 $1mm/unit, eventually $250k/unit en-masse. Right now estimated to be $750k/unit
2019年，发动机的边际单价是$1百万美元。最终大规模生产单价预计$25万美元。现在(2023年)保守估计$75万美元</t>
    </r>
  </si>
  <si>
    <t>Starship Thermal Tile #
二级隔热瓦数量</t>
  </si>
  <si>
    <r>
      <rPr>
        <color rgb="FF1F3E78"/>
        <u/>
      </rPr>
      <t xml:space="preserve">https://www.reddit.com/r/SpaceXLounge/comments/oyrly7/so_i_counted_the_amount_of_tiles_on_starship/
</t>
    </r>
    <r>
      <rPr>
        <color rgb="FF000000"/>
      </rPr>
      <t>(as of 2023/04/25, 快照于2023年4月25日)</t>
    </r>
  </si>
  <si>
    <t>Starship Thermal Tile $/unit
二级隔热瓦单价</t>
  </si>
  <si>
    <r>
      <rPr>
        <color rgb="FF1155CC"/>
        <u/>
      </rPr>
      <t xml:space="preserve">https://www.latimes.com/archives/la-xpm-2003-feb-06-sci-tiles6-story.html#:~:text=Today%2C%20there%20are%2024%2C000%20to,to%20make%2C%20NASA%20officials%20said.
</t>
    </r>
    <r>
      <rPr>
        <color rgb="FF000000"/>
      </rPr>
      <t xml:space="preserve">Space Shuttle Tile $2000/tile, but it's more expensive and better performance than starships. So wild guess of a quarter of price, thus $500.
</t>
    </r>
    <r>
      <rPr/>
      <t>航天飞机隔热瓦$2千美元每块。但航天飞机隔热瓦的性能要求要比星舰高得多，
因为航天飞机是铝合金材料，星舰是不锈钢，耐热程度高得多（翻倍）。
所以根据通常物理/经济定律：结果和输入数值的平方成比，
我的非常不精确的估计是星舰隔热瓦价格是航天飞机的四分之一。</t>
    </r>
  </si>
  <si>
    <t>Miscellaneous cost %
火箭其他部件的价格百分比</t>
  </si>
  <si>
    <t>Just a wild guess
是一个大胆的猜测。</t>
  </si>
  <si>
    <r>
      <rPr>
        <color rgb="FF1F3E78"/>
        <u/>
      </rPr>
      <t xml:space="preserve">https://www.houstonchronicle.com/news/houston-texas/space/article/SpaceX-is-our-largest-largest-private-employer-17118164.php
</t>
    </r>
    <r>
      <rPr>
        <color rgb="FF000000"/>
      </rPr>
      <t>(as of 2023/04/25, 快照于2023年4月25日)</t>
    </r>
  </si>
  <si>
    <t>Starbase Employee # 2020
2000年星舰基地的员工数</t>
  </si>
  <si>
    <t>https://en.wikipedia.org/wiki/SpaceX_Starbase#:~:text=By%20March%202020%2C%20there%20were,generation%20SpaceX%20launch%20vehicle%2C%20Starship.
"By March 2020, there were over 500 people employed at the facility, with most of the work force involved
in 24/7 production operations for the third-generation SpaceX launch vehicle, Starship"
(as of 2023/04/25, 快照于2023年4月25日)</t>
  </si>
  <si>
    <t>Startbase Build Engineer
Avg Salary
星舰基地的制造员工平均工资</t>
  </si>
  <si>
    <r>
      <rPr>
        <rFont val="Verdana"/>
        <color rgb="FF000000"/>
        <u/>
      </rPr>
      <t xml:space="preserve">https://www.glassdoor.com/Salary/SpaceX-Build-Engineer-Salaries-E40371_D_KO7,21.htm
</t>
    </r>
    <r>
      <rPr>
        <rFont val="Verdana"/>
        <color rgb="FF000000"/>
      </rPr>
      <t>(as of 2023/04/25, 快照于2023年4月25日)</t>
    </r>
  </si>
  <si>
    <t>OLM/OLT/Pad
发射台/发射塔/发射场</t>
  </si>
  <si>
    <r>
      <rPr>
        <color rgb="FF1F3E78"/>
        <u/>
      </rPr>
      <t xml:space="preserve">https://www.nextbigfuture.com/2023/02/spacex-building-a-third-mechazilla-launch-tower.html
</t>
    </r>
    <r>
      <rPr>
        <color rgb="FF000000"/>
      </rPr>
      <t>(as of 2023/04/25, 快照于2023年4月25日)
这是用最高的估计</t>
    </r>
  </si>
  <si>
    <t>BN7</t>
  </si>
  <si>
    <t>SN24</t>
  </si>
  <si>
    <t>Cost</t>
  </si>
  <si>
    <t>Assumptions / Known Stats</t>
  </si>
  <si>
    <t>Dry Mass (metric ton, or mt)</t>
  </si>
  <si>
    <t>L-OX:L-CH4 mix ratio (mass based)</t>
  </si>
  <si>
    <t>https://www.faa.gov/space/stakeholder_engagement/spacex_starship/media/Draft_PEA_for_SpaceX_Starship_Super_Heavy_at_Boca_Chica.pdf</t>
  </si>
  <si>
    <t>Wet Mass (mt)</t>
  </si>
  <si>
    <t>Raptor 2 weight (mt)</t>
  </si>
  <si>
    <t>https://everydayastronaut.com/spacex-raptor-engine-comparison</t>
  </si>
  <si>
    <t>Fuel Mass (mt)</t>
  </si>
  <si>
    <t>L-OX wholesale $/mt</t>
  </si>
  <si>
    <t>https://www.quora.com/How-much-does-NASA-pay-per-kg-for-hydrogen-and-oxygen-in-rocket-fuel</t>
  </si>
  <si>
    <t>L-OX mass (mt)</t>
  </si>
  <si>
    <t>L-CH4 wholesale $/mt</t>
  </si>
  <si>
    <r>
      <rPr/>
      <t xml:space="preserve">1. mmBTU to ton ratio: 52:1   ref: </t>
    </r>
    <r>
      <rPr>
        <color rgb="FF1155CC"/>
        <u/>
      </rPr>
      <t xml:space="preserve">https://www.hebrewenergy.com/energy-conversion-table-conversion-calculator-energy-calculator-one-bcm-of-natural-gas-one-billion-cubic-meters-of-gas-convert-1-bcm-of-gas-conversion-of-gas/
</t>
    </r>
    <r>
      <rPr/>
      <t xml:space="preserve">2. US wholesale LNG price per mmBTU: $2.5/mmBTU </t>
    </r>
    <r>
      <rPr>
        <color rgb="FF1155CC"/>
        <u/>
      </rPr>
      <t>https://www.marketwatch.com/investing/future/ng.1/charts?mod=mw_quote_tab</t>
    </r>
  </si>
  <si>
    <t>L-CH4 mass (mt)</t>
  </si>
  <si>
    <t>Steel Frame Weight %</t>
  </si>
  <si>
    <t>Leaving 10% for all other components, like computer, cable, hydrolic, etc</t>
  </si>
  <si>
    <t>Raptor 2 Total #</t>
  </si>
  <si>
    <t>30X Stainless Steel $/mt</t>
  </si>
  <si>
    <t>https://www.aist.org/AIST/aist/AIST/Publications/Monthly/036-037_November-2022.pdf</t>
  </si>
  <si>
    <t>Raptor 2 Total Mass (mt)</t>
  </si>
  <si>
    <t>Raptor 2 cost / each unit</t>
  </si>
  <si>
    <r>
      <rPr>
        <color rgb="FF1155CC"/>
        <u/>
      </rPr>
      <t xml:space="preserve">https://en.wikipedia.org/wiki/SpaceX_Raptor
</t>
    </r>
    <r>
      <rPr/>
      <t>2019 $1mm/unit, eventually $250k/unit en-masse. Right now estimated to be $750k/unit</t>
    </r>
  </si>
  <si>
    <t>Steel Frame Mass (mt)</t>
  </si>
  <si>
    <t>SN24 Thermal Tile #</t>
  </si>
  <si>
    <t>Starship Thermal Tile #</t>
  </si>
  <si>
    <t>https://www.reddit.com/r/SpaceXLounge/comments/oyrly7/so_i_counted_the_amount_of_tiles_on_starship/</t>
  </si>
  <si>
    <t>Subtotal</t>
  </si>
  <si>
    <t>Starship Thermal Tile $/unit</t>
  </si>
  <si>
    <r>
      <rPr>
        <color rgb="FF1155CC"/>
        <u/>
      </rPr>
      <t xml:space="preserve">https://www.latimes.com/archives/la-xpm-2003-feb-06-sci-tiles6-story.html#:~:text=Today%2C%20there%20are%2024%2C000%20to,to%20make%2C%20NASA%20officials%20said.
</t>
    </r>
    <r>
      <rPr>
        <color rgb="FF000000"/>
      </rPr>
      <t>Space Shuttle Tile $2000/tile, but it's more expensive and better performance than starships. So wild guess of a quarter of price, thus $500.</t>
    </r>
  </si>
  <si>
    <t>Miscellaneous</t>
  </si>
  <si>
    <t>Miscellaneous cost % estimate</t>
  </si>
  <si>
    <t>Just a wild guess</t>
  </si>
  <si>
    <t>Total</t>
  </si>
  <si>
    <t>Note 1: round up and call it a day: $50MM</t>
  </si>
  <si>
    <t>Note 2: this is a mixture of material cost (such as steel, LOX, LCH4) and material/labor combined
cost (such as Raptor 2 unit price). In the end, 30X steel need labors to turn into starship, that's not
counted here, and I would say that's part of the misc. and the final round up from $46MM to $50MM.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</si>
</sst>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0">
    <font>
      <sz val="10.0"/>
      <color rgb="FF000000"/>
      <name val="Verdana"/>
      <scheme val="minor"/>
    </font>
    <font>
      <color theme="1"/>
      <name val="Verdana"/>
      <scheme val="minor"/>
    </font>
    <font>
      <b/>
      <color theme="1"/>
      <name val="Verdana"/>
      <scheme val="minor"/>
    </font>
    <font>
      <color rgb="FF1A1A1A"/>
      <name val="Verdana"/>
    </font>
    <font>
      <color theme="1"/>
      <name val="Arial"/>
    </font>
    <font>
      <u/>
      <color rgb="FF0000FF"/>
    </font>
    <font>
      <u/>
      <color rgb="FF000000"/>
      <name val="Verdana"/>
    </font>
    <font>
      <color rgb="FF000000"/>
      <name val="Verdana"/>
      <scheme val="minor"/>
    </font>
    <font>
      <u/>
      <color rgb="FF000000"/>
      <name val="Verdana"/>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Alignment="1" applyFont="1">
      <alignment horizontal="left" readingOrder="0"/>
    </xf>
    <xf borderId="0" fillId="0" fontId="2" numFmtId="0" xfId="0" applyAlignment="1" applyFont="1">
      <alignment readingOrder="0"/>
    </xf>
    <xf borderId="0" fillId="0" fontId="1" numFmtId="3" xfId="0" applyAlignment="1" applyFont="1" applyNumberFormat="1">
      <alignment readingOrder="0"/>
    </xf>
    <xf borderId="0" fillId="0" fontId="1" numFmtId="3" xfId="0" applyAlignment="1" applyFont="1" applyNumberFormat="1">
      <alignment horizontal="right" readingOrder="0"/>
    </xf>
    <xf borderId="0" fillId="0" fontId="1" numFmtId="0" xfId="0" applyAlignment="1" applyFont="1">
      <alignment horizontal="right"/>
    </xf>
    <xf borderId="0" fillId="0" fontId="1" numFmtId="164" xfId="0" applyAlignment="1" applyFont="1" applyNumberFormat="1">
      <alignment horizontal="right"/>
    </xf>
    <xf borderId="0" fillId="0" fontId="1" numFmtId="3" xfId="0" applyAlignment="1" applyFont="1" applyNumberFormat="1">
      <alignment horizontal="right"/>
    </xf>
    <xf borderId="0" fillId="0" fontId="1" numFmtId="164" xfId="0" applyAlignment="1" applyFont="1" applyNumberFormat="1">
      <alignment horizontal="right" readingOrder="0"/>
    </xf>
    <xf borderId="0" fillId="0" fontId="1" numFmtId="164" xfId="0" applyFont="1" applyNumberFormat="1"/>
    <xf borderId="0" fillId="0" fontId="1" numFmtId="165" xfId="0" applyAlignment="1" applyFont="1" applyNumberFormat="1">
      <alignment horizontal="right"/>
    </xf>
    <xf borderId="0" fillId="0" fontId="1" numFmtId="0" xfId="0" applyAlignment="1" applyFont="1">
      <alignment horizontal="left"/>
    </xf>
    <xf borderId="0" fillId="0" fontId="1" numFmtId="165" xfId="0" applyFont="1" applyNumberFormat="1"/>
    <xf borderId="0" fillId="2" fontId="1" numFmtId="0" xfId="0" applyAlignment="1" applyFill="1" applyFont="1">
      <alignment horizontal="right" readingOrder="0"/>
    </xf>
    <xf borderId="0" fillId="2" fontId="1" numFmtId="165" xfId="0" applyFont="1" applyNumberFormat="1"/>
    <xf borderId="0" fillId="0" fontId="1" numFmtId="0" xfId="0" applyAlignment="1" applyFont="1">
      <alignment horizontal="center" readingOrder="0"/>
    </xf>
    <xf borderId="0" fillId="0" fontId="3" numFmtId="0" xfId="0" applyAlignment="1" applyFont="1">
      <alignment horizontal="right" readingOrder="0" vertical="bottom"/>
    </xf>
    <xf borderId="0" fillId="0" fontId="3" numFmtId="9" xfId="0" applyAlignment="1" applyFont="1" applyNumberFormat="1">
      <alignment horizontal="center" readingOrder="0" vertical="bottom"/>
    </xf>
    <xf borderId="0" fillId="0" fontId="4" numFmtId="164" xfId="0" applyAlignment="1" applyFont="1" applyNumberFormat="1">
      <alignment vertical="bottom"/>
    </xf>
    <xf borderId="0" fillId="0" fontId="4" numFmtId="0" xfId="0" applyAlignment="1" applyFont="1">
      <alignment readingOrder="0" vertical="bottom"/>
    </xf>
    <xf borderId="0" fillId="0" fontId="4" numFmtId="0" xfId="0" applyAlignment="1" applyFont="1">
      <alignment vertical="bottom"/>
    </xf>
    <xf borderId="0" fillId="2" fontId="3" numFmtId="0" xfId="0" applyAlignment="1" applyFont="1">
      <alignment horizontal="right" readingOrder="0" vertical="bottom"/>
    </xf>
    <xf borderId="0" fillId="2" fontId="4" numFmtId="164" xfId="0" applyAlignment="1" applyFont="1" applyNumberFormat="1">
      <alignment vertical="bottom"/>
    </xf>
    <xf borderId="0" fillId="0" fontId="1" numFmtId="9" xfId="0" applyAlignment="1" applyFont="1" applyNumberFormat="1">
      <alignment horizontal="center" readingOrder="0"/>
    </xf>
    <xf borderId="0" fillId="0" fontId="1" numFmtId="0" xfId="0" applyAlignment="1" applyFont="1">
      <alignment horizontal="center"/>
    </xf>
    <xf borderId="0" fillId="2" fontId="1" numFmtId="164" xfId="0" applyFont="1" applyNumberFormat="1"/>
    <xf borderId="0" fillId="2" fontId="2" numFmtId="0" xfId="0" applyAlignment="1" applyFont="1">
      <alignment readingOrder="0"/>
    </xf>
    <xf borderId="0" fillId="0" fontId="2" numFmtId="0" xfId="0" applyAlignment="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7" numFmtId="0" xfId="0" applyAlignment="1" applyFont="1">
      <alignment readingOrder="0"/>
    </xf>
    <xf borderId="0" fillId="0" fontId="1" numFmtId="9" xfId="0" applyAlignment="1" applyFont="1" applyNumberFormat="1">
      <alignment horizontal="right" readingOrder="0"/>
    </xf>
    <xf borderId="0" fillId="0" fontId="1" numFmtId="164" xfId="0" applyAlignment="1" applyFont="1" applyNumberFormat="1">
      <alignment readingOrder="0"/>
    </xf>
    <xf borderId="0" fillId="3" fontId="8" numFmtId="0" xfId="0" applyAlignment="1" applyFill="1" applyFont="1">
      <alignment horizontal="left" readingOrder="0"/>
    </xf>
    <xf borderId="0" fillId="0" fontId="9" numFmtId="0" xfId="0" applyAlignment="1" applyFont="1">
      <alignment readingOrder="0"/>
    </xf>
    <xf borderId="0" fillId="0" fontId="1" numFmtId="0" xfId="0" applyFont="1"/>
    <xf borderId="0" fillId="0" fontId="1" numFmtId="9" xfId="0" applyAlignment="1" applyFont="1" applyNumberFormat="1">
      <alignment readingOrder="0"/>
    </xf>
    <xf borderId="0" fillId="0" fontId="1"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atimes.com/archives/la-xpm-2003-feb-06-sci-tiles6-story.html" TargetMode="External"/><Relationship Id="rId10" Type="http://schemas.openxmlformats.org/officeDocument/2006/relationships/hyperlink" Target="https://www.reddit.com/r/SpaceXLounge/comments/oyrly7/so_i_counted_the_amount_of_tiles_on_starship/" TargetMode="External"/><Relationship Id="rId13" Type="http://schemas.openxmlformats.org/officeDocument/2006/relationships/hyperlink" Target="https://www.glassdoor.com/Salary/SpaceX-Build-Engineer-Salaries-E40371_D_KO7,21.htm" TargetMode="External"/><Relationship Id="rId12" Type="http://schemas.openxmlformats.org/officeDocument/2006/relationships/hyperlink" Target="https://www.houstonchronicle.com/news/houston-texas/space/article/SpaceX-is-our-largest-largest-private-employer-17118164.php" TargetMode="External"/><Relationship Id="rId1" Type="http://schemas.openxmlformats.org/officeDocument/2006/relationships/hyperlink" Target="https://en.wikipedia.org/wiki/SpaceX_Starship" TargetMode="External"/><Relationship Id="rId2" Type="http://schemas.openxmlformats.org/officeDocument/2006/relationships/hyperlink" Target="https://en.wikipedia.org/wiki/SpaceX_Starship" TargetMode="External"/><Relationship Id="rId3" Type="http://schemas.openxmlformats.org/officeDocument/2006/relationships/hyperlink" Target="https://www.spacex.com/vehicles/starship/" TargetMode="External"/><Relationship Id="rId4" Type="http://schemas.openxmlformats.org/officeDocument/2006/relationships/hyperlink" Target="https://www.faa.gov/space/stakeholder_engagement/spacex_starship/media/Draft_PEA_for_SpaceX_Starship_Super_Heavy_at_Boca_Chica.pdf" TargetMode="External"/><Relationship Id="rId9" Type="http://schemas.openxmlformats.org/officeDocument/2006/relationships/hyperlink" Target="https://en.wikipedia.org/wiki/SpaceX_Raptor" TargetMode="External"/><Relationship Id="rId15" Type="http://schemas.openxmlformats.org/officeDocument/2006/relationships/drawing" Target="../drawings/drawing1.xml"/><Relationship Id="rId14" Type="http://schemas.openxmlformats.org/officeDocument/2006/relationships/hyperlink" Target="https://www.nextbigfuture.com/2023/02/spacex-building-a-third-mechazilla-launch-tower.html" TargetMode="External"/><Relationship Id="rId5" Type="http://schemas.openxmlformats.org/officeDocument/2006/relationships/hyperlink" Target="https://everydayastronaut.com/spacex-raptor-engine-comparison" TargetMode="External"/><Relationship Id="rId6" Type="http://schemas.openxmlformats.org/officeDocument/2006/relationships/hyperlink" Target="https://www.quora.com/How-much-does-NASA-pay-per-kg-for-hydrogen-and-oxygen-in-rocket-fuel" TargetMode="External"/><Relationship Id="rId7" Type="http://schemas.openxmlformats.org/officeDocument/2006/relationships/hyperlink" Target="https://www.hebrewenergy.com/energy-conversion-table-conversion-calculator-energy-calculator-one-bcm-of-natural-gas-one-billion-cubic-meters-of-gas-convert-1-bcm-of-gas-conversion-of-gas/" TargetMode="External"/><Relationship Id="rId8" Type="http://schemas.openxmlformats.org/officeDocument/2006/relationships/hyperlink" Target="https://www.aist.org/AIST/aist/AIST/Publications/Monthly/036-037_November-2022.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a.gov/space/stakeholder_engagement/spacex_starship/media/Draft_PEA_for_SpaceX_Starship_Super_Heavy_at_Boca_Chica.pdf" TargetMode="External"/><Relationship Id="rId2" Type="http://schemas.openxmlformats.org/officeDocument/2006/relationships/hyperlink" Target="https://everydayastronaut.com/spacex-raptor-engine-comparison" TargetMode="External"/><Relationship Id="rId3" Type="http://schemas.openxmlformats.org/officeDocument/2006/relationships/hyperlink" Target="https://www.quora.com/How-much-does-NASA-pay-per-kg-for-hydrogen-and-oxygen-in-rocket-fuel" TargetMode="External"/><Relationship Id="rId4" Type="http://schemas.openxmlformats.org/officeDocument/2006/relationships/hyperlink" Target="https://www.hebrewenergy.com/energy-conversion-table-conversion-calculator-energy-calculator-one-bcm-of-natural-gas-one-billion-cubic-meters-of-gas-convert-1-bcm-of-gas-conversion-of-gas/" TargetMode="External"/><Relationship Id="rId9" Type="http://schemas.openxmlformats.org/officeDocument/2006/relationships/drawing" Target="../drawings/drawing2.xml"/><Relationship Id="rId5" Type="http://schemas.openxmlformats.org/officeDocument/2006/relationships/hyperlink" Target="https://www.aist.org/AIST/aist/AIST/Publications/Monthly/036-037_November-2022.pdf" TargetMode="External"/><Relationship Id="rId6" Type="http://schemas.openxmlformats.org/officeDocument/2006/relationships/hyperlink" Target="https://en.wikipedia.org/wiki/SpaceX_Raptor" TargetMode="External"/><Relationship Id="rId7" Type="http://schemas.openxmlformats.org/officeDocument/2006/relationships/hyperlink" Target="https://www.reddit.com/r/SpaceXLounge/comments/oyrly7/so_i_counted_the_amount_of_tiles_on_starship/" TargetMode="External"/><Relationship Id="rId8" Type="http://schemas.openxmlformats.org/officeDocument/2006/relationships/hyperlink" Target="https://www.latimes.com/archives/la-xpm-2003-feb-06-sci-tiles6-story.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75"/>
  <cols>
    <col customWidth="1" min="1" max="1" width="28.56"/>
    <col customWidth="1" min="2" max="2" width="21.56"/>
    <col customWidth="1" min="3" max="3" width="11.33"/>
    <col customWidth="1" min="4" max="4" width="24.33"/>
    <col customWidth="1" min="5" max="5" width="15.22"/>
    <col customWidth="1" min="6" max="6" width="12.67"/>
    <col customWidth="1" min="7" max="7" width="111.44"/>
  </cols>
  <sheetData>
    <row r="1">
      <c r="B1" s="1" t="s">
        <v>0</v>
      </c>
      <c r="C1" s="1" t="s">
        <v>1</v>
      </c>
      <c r="D1" s="1" t="s">
        <v>2</v>
      </c>
      <c r="E1" s="1" t="s">
        <v>3</v>
      </c>
      <c r="F1" s="2" t="s">
        <v>4</v>
      </c>
    </row>
    <row r="2">
      <c r="A2" s="3" t="s">
        <v>5</v>
      </c>
      <c r="B2" s="1"/>
      <c r="C2" s="1"/>
      <c r="D2" s="1"/>
      <c r="E2" s="1"/>
      <c r="F2" s="1"/>
    </row>
    <row r="3">
      <c r="A3" s="1" t="s">
        <v>6</v>
      </c>
      <c r="B3" s="1">
        <f>$C$34</f>
        <v>200</v>
      </c>
      <c r="C3" s="1">
        <f>$C$35</f>
        <v>100</v>
      </c>
      <c r="D3" s="1" t="s">
        <v>7</v>
      </c>
      <c r="E3" s="1" t="s">
        <v>8</v>
      </c>
      <c r="F3" s="1"/>
    </row>
    <row r="4">
      <c r="A4" s="1" t="s">
        <v>9</v>
      </c>
      <c r="B4" s="4">
        <f>$C$36</f>
        <v>3400</v>
      </c>
      <c r="C4" s="5">
        <f>$C$37</f>
        <v>1200</v>
      </c>
      <c r="D4" s="1" t="s">
        <v>7</v>
      </c>
      <c r="E4" s="1" t="s">
        <v>10</v>
      </c>
      <c r="F4" s="1"/>
    </row>
    <row r="5">
      <c r="A5" s="1" t="s">
        <v>11</v>
      </c>
      <c r="B5" s="6">
        <f t="shared" ref="B5:C5" si="1">round(B4*($C$38/($C$38+1)),0)</f>
        <v>2661</v>
      </c>
      <c r="C5" s="6">
        <f t="shared" si="1"/>
        <v>939</v>
      </c>
      <c r="D5" s="7">
        <f>(B5+C5)*$C$40</f>
        <v>576000</v>
      </c>
      <c r="E5" s="1" t="s">
        <v>12</v>
      </c>
      <c r="F5" s="2" t="s">
        <v>13</v>
      </c>
    </row>
    <row r="6">
      <c r="A6" s="1" t="s">
        <v>14</v>
      </c>
      <c r="B6" s="8">
        <f t="shared" ref="B6:C6" si="2">B4-B5</f>
        <v>739</v>
      </c>
      <c r="C6" s="8">
        <f t="shared" si="2"/>
        <v>261</v>
      </c>
      <c r="D6" s="9">
        <f>(B6+C6)*$C$41</f>
        <v>130000</v>
      </c>
      <c r="E6" s="1" t="s">
        <v>15</v>
      </c>
      <c r="F6" s="2" t="s">
        <v>16</v>
      </c>
    </row>
    <row r="7">
      <c r="A7" s="1" t="s">
        <v>17</v>
      </c>
      <c r="B7" s="1">
        <v>33.0</v>
      </c>
      <c r="C7" s="1">
        <v>6.0</v>
      </c>
      <c r="D7" s="9">
        <f>(B7+C7)*C44</f>
        <v>29250000</v>
      </c>
      <c r="E7" s="1">
        <v>11.0</v>
      </c>
      <c r="F7" s="2" t="s">
        <v>18</v>
      </c>
    </row>
    <row r="8">
      <c r="A8" s="1" t="s">
        <v>19</v>
      </c>
      <c r="B8" s="6">
        <f t="shared" ref="B8:C8" si="3">B7*$C$39</f>
        <v>52.8</v>
      </c>
      <c r="C8" s="6">
        <f t="shared" si="3"/>
        <v>9.6</v>
      </c>
      <c r="D8" s="1" t="s">
        <v>7</v>
      </c>
      <c r="E8" s="1">
        <v>6.0</v>
      </c>
      <c r="F8" s="2" t="s">
        <v>20</v>
      </c>
    </row>
    <row r="9">
      <c r="A9" s="1" t="s">
        <v>21</v>
      </c>
      <c r="B9" s="6">
        <f t="shared" ref="B9:C9" si="4">ROUND((B3-B8)*$C$42,0)</f>
        <v>132</v>
      </c>
      <c r="C9" s="6">
        <f t="shared" si="4"/>
        <v>81</v>
      </c>
      <c r="D9" s="7">
        <f>(B9+C9)*C43</f>
        <v>639000</v>
      </c>
      <c r="E9" s="1" t="s">
        <v>22</v>
      </c>
      <c r="F9" s="2" t="s">
        <v>23</v>
      </c>
    </row>
    <row r="10">
      <c r="A10" s="1" t="s">
        <v>24</v>
      </c>
      <c r="B10" s="1">
        <v>0.0</v>
      </c>
      <c r="C10" s="8">
        <f>$C$45</f>
        <v>15500</v>
      </c>
      <c r="D10" s="10">
        <f>C10*$C$46</f>
        <v>7750000</v>
      </c>
      <c r="E10" s="1" t="s">
        <v>25</v>
      </c>
      <c r="F10" s="2" t="s">
        <v>26</v>
      </c>
    </row>
    <row r="11">
      <c r="A11" s="1" t="s">
        <v>27</v>
      </c>
      <c r="B11" s="6"/>
      <c r="C11" s="6"/>
      <c r="D11" s="11">
        <f>sum(D3:D10)</f>
        <v>38345000</v>
      </c>
      <c r="E11" s="6"/>
      <c r="F11" s="12"/>
    </row>
    <row r="12">
      <c r="A12" s="1" t="s">
        <v>28</v>
      </c>
      <c r="B12" s="6"/>
      <c r="C12" s="6"/>
      <c r="D12" s="13">
        <f>D11*$C$47</f>
        <v>7669000</v>
      </c>
      <c r="E12" s="1">
        <v>14.0</v>
      </c>
      <c r="F12" s="2" t="s">
        <v>29</v>
      </c>
    </row>
    <row r="13">
      <c r="A13" s="14" t="s">
        <v>30</v>
      </c>
      <c r="B13" s="6"/>
      <c r="C13" s="6"/>
      <c r="D13" s="15">
        <f>sum(D11:D12)</f>
        <v>46014000</v>
      </c>
      <c r="E13" s="1"/>
      <c r="F13" s="2" t="s">
        <v>31</v>
      </c>
    </row>
    <row r="14">
      <c r="A14" s="1"/>
      <c r="B14" s="16"/>
      <c r="C14" s="16"/>
      <c r="E14" s="6"/>
      <c r="F14" s="1" t="s">
        <v>32</v>
      </c>
    </row>
    <row r="15">
      <c r="A15" s="3" t="s">
        <v>33</v>
      </c>
      <c r="B15" s="6"/>
      <c r="C15" s="6"/>
      <c r="E15" s="1"/>
      <c r="F15" s="6"/>
    </row>
    <row r="16">
      <c r="A16" s="17" t="s">
        <v>34</v>
      </c>
      <c r="B16" s="18"/>
      <c r="C16" s="18"/>
      <c r="D16" s="19">
        <f>$C$51*1</f>
        <v>100000000</v>
      </c>
      <c r="E16" s="20">
        <v>18.0</v>
      </c>
      <c r="F16" s="20"/>
      <c r="H16" s="21"/>
      <c r="I16" s="21"/>
      <c r="J16" s="21"/>
      <c r="K16" s="21"/>
      <c r="L16" s="21"/>
      <c r="M16" s="21"/>
      <c r="N16" s="21"/>
      <c r="O16" s="21"/>
      <c r="P16" s="21"/>
      <c r="Q16" s="21"/>
      <c r="R16" s="21"/>
      <c r="S16" s="21"/>
      <c r="T16" s="21"/>
      <c r="U16" s="21"/>
      <c r="V16" s="21"/>
      <c r="W16" s="21"/>
      <c r="X16" s="21"/>
    </row>
    <row r="17">
      <c r="A17" s="17" t="s">
        <v>35</v>
      </c>
      <c r="B17" s="18">
        <v>0.5</v>
      </c>
      <c r="D17" s="19">
        <f>D16*B17</f>
        <v>50000000</v>
      </c>
      <c r="E17" s="20"/>
      <c r="F17" s="20" t="s">
        <v>36</v>
      </c>
      <c r="H17" s="21"/>
      <c r="I17" s="21"/>
      <c r="J17" s="21"/>
      <c r="K17" s="21"/>
      <c r="L17" s="21"/>
      <c r="M17" s="21"/>
      <c r="N17" s="21"/>
      <c r="O17" s="21"/>
      <c r="P17" s="21"/>
      <c r="Q17" s="21"/>
      <c r="R17" s="21"/>
      <c r="S17" s="21"/>
      <c r="T17" s="21"/>
      <c r="U17" s="21"/>
      <c r="V17" s="21"/>
      <c r="W17" s="21"/>
      <c r="X17" s="21"/>
    </row>
    <row r="18">
      <c r="A18" s="22" t="s">
        <v>37</v>
      </c>
      <c r="B18" s="18">
        <v>0.5</v>
      </c>
      <c r="D18" s="23">
        <f>D16*B17*B18</f>
        <v>25000000</v>
      </c>
      <c r="E18" s="20"/>
      <c r="F18" s="20" t="s">
        <v>38</v>
      </c>
      <c r="H18" s="21"/>
      <c r="I18" s="21"/>
      <c r="J18" s="21"/>
      <c r="K18" s="21"/>
      <c r="L18" s="21"/>
      <c r="M18" s="21"/>
      <c r="N18" s="21"/>
      <c r="O18" s="21"/>
      <c r="P18" s="21"/>
      <c r="Q18" s="21"/>
      <c r="R18" s="21"/>
      <c r="S18" s="21"/>
      <c r="T18" s="21"/>
      <c r="U18" s="21"/>
      <c r="V18" s="21"/>
      <c r="W18" s="21"/>
      <c r="X18" s="21"/>
    </row>
    <row r="19">
      <c r="A19" s="1"/>
      <c r="B19" s="24"/>
      <c r="E19" s="6"/>
      <c r="F19" s="6"/>
    </row>
    <row r="20">
      <c r="A20" s="1"/>
      <c r="B20" s="16"/>
      <c r="C20" s="16"/>
      <c r="E20" s="6"/>
      <c r="F20" s="6"/>
    </row>
    <row r="21">
      <c r="A21" s="3" t="s">
        <v>39</v>
      </c>
      <c r="B21" s="16"/>
      <c r="C21" s="16"/>
      <c r="E21" s="6"/>
      <c r="F21" s="6"/>
    </row>
    <row r="22">
      <c r="A22" s="1" t="s">
        <v>40</v>
      </c>
      <c r="B22" s="16">
        <v>1600.0</v>
      </c>
      <c r="E22" s="1">
        <v>15.0</v>
      </c>
      <c r="F22" s="1"/>
    </row>
    <row r="23">
      <c r="A23" s="1" t="s">
        <v>41</v>
      </c>
      <c r="B23" s="16">
        <v>500.0</v>
      </c>
      <c r="E23" s="1">
        <v>16.0</v>
      </c>
      <c r="F23" s="1"/>
    </row>
    <row r="24">
      <c r="A24" s="1" t="s">
        <v>42</v>
      </c>
      <c r="B24" s="16">
        <f>AVERAGE(B22:C23)</f>
        <v>1050</v>
      </c>
      <c r="E24" s="6"/>
      <c r="F24" s="6"/>
    </row>
    <row r="25">
      <c r="A25" s="1" t="s">
        <v>43</v>
      </c>
      <c r="B25" s="24">
        <v>0.7</v>
      </c>
      <c r="E25" s="6"/>
      <c r="F25" s="2" t="s">
        <v>44</v>
      </c>
    </row>
    <row r="26">
      <c r="A26" s="1" t="s">
        <v>45</v>
      </c>
      <c r="B26" s="24">
        <v>0.5</v>
      </c>
      <c r="E26" s="6"/>
      <c r="F26" s="2" t="s">
        <v>46</v>
      </c>
    </row>
    <row r="27">
      <c r="A27" s="14" t="s">
        <v>47</v>
      </c>
      <c r="B27" s="25">
        <f>ROUND(B24*B25*B26,0)</f>
        <v>368</v>
      </c>
      <c r="D27" s="26">
        <f>B27*$C$50</f>
        <v>56672000</v>
      </c>
      <c r="E27" s="1">
        <v>17.0</v>
      </c>
      <c r="F27" s="2" t="s">
        <v>48</v>
      </c>
    </row>
    <row r="28">
      <c r="A28" s="3"/>
      <c r="B28" s="6"/>
      <c r="C28" s="6"/>
      <c r="E28" s="6"/>
      <c r="F28" s="6"/>
      <c r="G28" s="6"/>
    </row>
    <row r="29">
      <c r="A29" s="3"/>
      <c r="B29" s="6"/>
      <c r="C29" s="6"/>
      <c r="E29" s="6"/>
      <c r="F29" s="6"/>
    </row>
    <row r="30">
      <c r="A30" s="27" t="s">
        <v>49</v>
      </c>
      <c r="B30" s="6"/>
      <c r="C30" s="6"/>
      <c r="D30" s="15">
        <f>D13+D18+D27</f>
        <v>127686000</v>
      </c>
      <c r="E30" s="6"/>
      <c r="F30" s="6"/>
    </row>
    <row r="33">
      <c r="A33" s="3" t="s">
        <v>3</v>
      </c>
      <c r="B33" s="28" t="s">
        <v>50</v>
      </c>
      <c r="C33" s="28" t="s">
        <v>51</v>
      </c>
      <c r="D33" s="3" t="s">
        <v>52</v>
      </c>
    </row>
    <row r="34">
      <c r="A34" s="29">
        <v>1.0</v>
      </c>
      <c r="B34" s="1" t="s">
        <v>53</v>
      </c>
      <c r="C34" s="1">
        <v>200.0</v>
      </c>
      <c r="D34" s="30" t="s">
        <v>54</v>
      </c>
    </row>
    <row r="35">
      <c r="A35" s="29">
        <f t="shared" ref="A35:A49" si="5">A34+1</f>
        <v>2</v>
      </c>
      <c r="B35" s="1" t="s">
        <v>55</v>
      </c>
      <c r="C35" s="1">
        <v>100.0</v>
      </c>
      <c r="D35" s="31" t="s">
        <v>56</v>
      </c>
    </row>
    <row r="36">
      <c r="A36" s="29">
        <f t="shared" si="5"/>
        <v>3</v>
      </c>
      <c r="B36" s="1" t="s">
        <v>57</v>
      </c>
      <c r="C36" s="1">
        <v>3400.0</v>
      </c>
      <c r="D36" s="30" t="s">
        <v>58</v>
      </c>
    </row>
    <row r="37">
      <c r="A37" s="29">
        <f t="shared" si="5"/>
        <v>4</v>
      </c>
      <c r="B37" s="1" t="s">
        <v>59</v>
      </c>
      <c r="C37" s="1">
        <v>1200.0</v>
      </c>
      <c r="D37" s="32" t="s">
        <v>60</v>
      </c>
    </row>
    <row r="38">
      <c r="A38" s="29">
        <f t="shared" si="5"/>
        <v>5</v>
      </c>
      <c r="B38" s="1" t="s">
        <v>61</v>
      </c>
      <c r="C38" s="1">
        <v>3.6</v>
      </c>
      <c r="D38" s="30" t="s">
        <v>62</v>
      </c>
    </row>
    <row r="39">
      <c r="A39" s="29">
        <f t="shared" si="5"/>
        <v>6</v>
      </c>
      <c r="B39" s="1" t="s">
        <v>63</v>
      </c>
      <c r="C39" s="1">
        <v>1.6</v>
      </c>
      <c r="D39" s="30" t="s">
        <v>64</v>
      </c>
    </row>
    <row r="40">
      <c r="A40" s="29">
        <f t="shared" si="5"/>
        <v>7</v>
      </c>
      <c r="B40" s="1" t="s">
        <v>65</v>
      </c>
      <c r="C40" s="9">
        <v>160.0</v>
      </c>
      <c r="D40" s="30" t="s">
        <v>66</v>
      </c>
    </row>
    <row r="41">
      <c r="A41" s="29">
        <f t="shared" si="5"/>
        <v>8</v>
      </c>
      <c r="B41" s="1" t="s">
        <v>67</v>
      </c>
      <c r="C41" s="9">
        <v>130.0</v>
      </c>
      <c r="D41" s="30" t="s">
        <v>68</v>
      </c>
    </row>
    <row r="42">
      <c r="A42" s="29">
        <f t="shared" si="5"/>
        <v>9</v>
      </c>
      <c r="B42" s="1" t="s">
        <v>69</v>
      </c>
      <c r="C42" s="33">
        <v>0.9</v>
      </c>
      <c r="D42" s="29" t="s">
        <v>70</v>
      </c>
    </row>
    <row r="43">
      <c r="A43" s="29">
        <f t="shared" si="5"/>
        <v>10</v>
      </c>
      <c r="B43" s="1" t="s">
        <v>71</v>
      </c>
      <c r="C43" s="9">
        <v>3000.0</v>
      </c>
      <c r="D43" s="30" t="s">
        <v>72</v>
      </c>
    </row>
    <row r="44">
      <c r="A44" s="29">
        <f t="shared" si="5"/>
        <v>11</v>
      </c>
      <c r="B44" s="1" t="s">
        <v>73</v>
      </c>
      <c r="C44" s="9">
        <v>750000.0</v>
      </c>
      <c r="D44" s="30" t="s">
        <v>74</v>
      </c>
    </row>
    <row r="45">
      <c r="A45" s="29">
        <f t="shared" si="5"/>
        <v>12</v>
      </c>
      <c r="B45" s="1" t="s">
        <v>75</v>
      </c>
      <c r="C45" s="5">
        <v>15500.0</v>
      </c>
      <c r="D45" s="30" t="s">
        <v>76</v>
      </c>
    </row>
    <row r="46">
      <c r="A46" s="29">
        <f t="shared" si="5"/>
        <v>13</v>
      </c>
      <c r="B46" s="1" t="s">
        <v>77</v>
      </c>
      <c r="C46" s="9">
        <v>500.0</v>
      </c>
      <c r="D46" s="30" t="s">
        <v>78</v>
      </c>
    </row>
    <row r="47">
      <c r="A47" s="29">
        <f t="shared" si="5"/>
        <v>14</v>
      </c>
      <c r="B47" s="1" t="s">
        <v>79</v>
      </c>
      <c r="C47" s="33">
        <v>0.2</v>
      </c>
      <c r="D47" s="29" t="s">
        <v>80</v>
      </c>
    </row>
    <row r="48">
      <c r="A48" s="29">
        <f t="shared" si="5"/>
        <v>15</v>
      </c>
      <c r="B48" s="1" t="s">
        <v>40</v>
      </c>
      <c r="C48" s="29">
        <v>1600.0</v>
      </c>
      <c r="D48" s="30" t="s">
        <v>81</v>
      </c>
    </row>
    <row r="49">
      <c r="A49" s="29">
        <f t="shared" si="5"/>
        <v>16</v>
      </c>
      <c r="B49" s="1" t="s">
        <v>82</v>
      </c>
      <c r="C49" s="29">
        <v>500.0</v>
      </c>
      <c r="D49" s="29" t="s">
        <v>83</v>
      </c>
    </row>
    <row r="50">
      <c r="A50" s="29">
        <v>17.0</v>
      </c>
      <c r="B50" s="1" t="s">
        <v>84</v>
      </c>
      <c r="C50" s="34">
        <v>154000.0</v>
      </c>
      <c r="D50" s="35" t="s">
        <v>85</v>
      </c>
    </row>
    <row r="51">
      <c r="A51" s="29">
        <v>18.0</v>
      </c>
      <c r="B51" s="1" t="s">
        <v>86</v>
      </c>
      <c r="C51" s="34">
        <v>1.0E8</v>
      </c>
      <c r="D51" s="30" t="s">
        <v>87</v>
      </c>
    </row>
    <row r="66">
      <c r="G66" s="12"/>
    </row>
    <row r="67">
      <c r="G67" s="12"/>
    </row>
    <row r="68">
      <c r="G68" s="12"/>
    </row>
    <row r="69">
      <c r="G69" s="12"/>
    </row>
    <row r="70">
      <c r="G70" s="12"/>
    </row>
    <row r="71">
      <c r="G71" s="12"/>
    </row>
    <row r="72">
      <c r="G72" s="12"/>
    </row>
    <row r="73">
      <c r="G73" s="12"/>
    </row>
    <row r="74">
      <c r="G74" s="12"/>
    </row>
    <row r="75">
      <c r="G75" s="12"/>
    </row>
    <row r="76">
      <c r="G76" s="12"/>
    </row>
    <row r="77">
      <c r="G77" s="12"/>
    </row>
    <row r="78">
      <c r="G78" s="12"/>
    </row>
    <row r="79">
      <c r="G79" s="12"/>
    </row>
    <row r="80">
      <c r="G80" s="12"/>
    </row>
    <row r="81">
      <c r="G81" s="12"/>
    </row>
    <row r="82">
      <c r="G82" s="12"/>
    </row>
    <row r="83">
      <c r="G83" s="12"/>
    </row>
    <row r="84">
      <c r="G84" s="12"/>
    </row>
    <row r="85">
      <c r="G85" s="12"/>
    </row>
    <row r="86">
      <c r="G86" s="12"/>
    </row>
    <row r="87">
      <c r="G87" s="12"/>
    </row>
    <row r="88">
      <c r="G88" s="12"/>
    </row>
    <row r="89">
      <c r="G89" s="12"/>
    </row>
    <row r="90">
      <c r="G90" s="12"/>
    </row>
    <row r="91">
      <c r="G91" s="12"/>
    </row>
    <row r="92">
      <c r="G92" s="12"/>
    </row>
    <row r="93">
      <c r="G93" s="12"/>
    </row>
    <row r="94">
      <c r="G94" s="12"/>
    </row>
    <row r="95">
      <c r="G95" s="12"/>
    </row>
    <row r="96">
      <c r="G96" s="12"/>
    </row>
    <row r="97">
      <c r="G97" s="12"/>
    </row>
    <row r="98">
      <c r="G98" s="12"/>
    </row>
    <row r="99">
      <c r="G99" s="12"/>
    </row>
    <row r="100">
      <c r="G100" s="12"/>
    </row>
    <row r="101">
      <c r="G101" s="12"/>
    </row>
    <row r="102">
      <c r="G102" s="12"/>
    </row>
    <row r="103">
      <c r="G103" s="12"/>
    </row>
    <row r="104">
      <c r="G104" s="12"/>
    </row>
    <row r="105">
      <c r="G105" s="12"/>
    </row>
    <row r="106">
      <c r="G106" s="12"/>
    </row>
    <row r="107">
      <c r="G107" s="12"/>
    </row>
    <row r="108">
      <c r="G108" s="12"/>
    </row>
    <row r="109">
      <c r="G109" s="12"/>
    </row>
    <row r="110">
      <c r="G110" s="12"/>
    </row>
    <row r="111">
      <c r="G111" s="12"/>
    </row>
    <row r="112">
      <c r="G112" s="12"/>
    </row>
    <row r="113">
      <c r="G113" s="12"/>
    </row>
    <row r="114">
      <c r="G114" s="12"/>
    </row>
    <row r="115">
      <c r="G115" s="12"/>
    </row>
    <row r="116">
      <c r="G116" s="12"/>
    </row>
    <row r="117">
      <c r="G117" s="12"/>
    </row>
    <row r="118">
      <c r="G118" s="12"/>
    </row>
    <row r="119">
      <c r="G119" s="12"/>
    </row>
    <row r="120">
      <c r="G120" s="12"/>
    </row>
    <row r="121">
      <c r="G121" s="12"/>
    </row>
    <row r="122">
      <c r="G122" s="12"/>
    </row>
    <row r="123">
      <c r="G123" s="12"/>
    </row>
    <row r="124">
      <c r="G124" s="12"/>
    </row>
    <row r="125">
      <c r="G125" s="12"/>
    </row>
    <row r="126">
      <c r="G126" s="12"/>
    </row>
    <row r="127">
      <c r="G127" s="12"/>
    </row>
    <row r="128">
      <c r="G128" s="12"/>
    </row>
    <row r="129">
      <c r="G129" s="12"/>
    </row>
    <row r="130">
      <c r="G130" s="12"/>
    </row>
    <row r="131">
      <c r="G131" s="12"/>
    </row>
    <row r="132">
      <c r="G132" s="12"/>
    </row>
    <row r="133">
      <c r="G133" s="12"/>
    </row>
    <row r="134">
      <c r="G134" s="12"/>
    </row>
    <row r="135">
      <c r="G135" s="12"/>
    </row>
    <row r="136">
      <c r="G136" s="12"/>
    </row>
    <row r="137">
      <c r="G137" s="12"/>
    </row>
    <row r="138">
      <c r="G138" s="12"/>
    </row>
    <row r="139">
      <c r="G139" s="12"/>
    </row>
    <row r="140">
      <c r="G140" s="12"/>
    </row>
    <row r="141">
      <c r="G141" s="12"/>
    </row>
    <row r="142">
      <c r="G142" s="12"/>
    </row>
    <row r="143">
      <c r="G143" s="12"/>
    </row>
    <row r="144">
      <c r="G144" s="12"/>
    </row>
    <row r="145">
      <c r="G145" s="12"/>
    </row>
    <row r="146">
      <c r="G146" s="12"/>
    </row>
    <row r="147">
      <c r="G147" s="12"/>
    </row>
    <row r="148">
      <c r="G148" s="12"/>
    </row>
    <row r="149">
      <c r="G149" s="12"/>
    </row>
    <row r="150">
      <c r="G150" s="12"/>
    </row>
    <row r="151">
      <c r="G151" s="12"/>
    </row>
    <row r="152">
      <c r="G152" s="12"/>
    </row>
    <row r="153">
      <c r="G153" s="12"/>
    </row>
    <row r="154">
      <c r="G154" s="12"/>
    </row>
    <row r="155">
      <c r="G155" s="12"/>
    </row>
    <row r="156">
      <c r="G156" s="12"/>
    </row>
    <row r="157">
      <c r="G157" s="12"/>
    </row>
    <row r="158">
      <c r="G158" s="12"/>
    </row>
    <row r="159">
      <c r="G159" s="12"/>
    </row>
    <row r="160">
      <c r="G160" s="12"/>
    </row>
    <row r="161">
      <c r="G161" s="12"/>
    </row>
    <row r="162">
      <c r="G162" s="12"/>
    </row>
    <row r="163">
      <c r="G163" s="12"/>
    </row>
    <row r="164">
      <c r="G164" s="12"/>
    </row>
    <row r="165">
      <c r="G165" s="12"/>
    </row>
    <row r="166">
      <c r="G166" s="12"/>
    </row>
    <row r="167">
      <c r="G167" s="12"/>
    </row>
    <row r="168">
      <c r="G168" s="12"/>
    </row>
    <row r="169">
      <c r="G169" s="12"/>
    </row>
    <row r="170">
      <c r="G170" s="12"/>
    </row>
    <row r="171">
      <c r="G171" s="12"/>
    </row>
    <row r="172">
      <c r="G172" s="12"/>
    </row>
    <row r="173">
      <c r="G173" s="12"/>
    </row>
    <row r="174">
      <c r="G174" s="12"/>
    </row>
    <row r="175">
      <c r="G175" s="12"/>
    </row>
    <row r="176">
      <c r="G176" s="12"/>
    </row>
    <row r="177">
      <c r="G177" s="12"/>
    </row>
    <row r="178">
      <c r="G178" s="12"/>
    </row>
    <row r="179">
      <c r="G179" s="12"/>
    </row>
    <row r="180">
      <c r="G180" s="12"/>
    </row>
    <row r="181">
      <c r="G181" s="12"/>
    </row>
    <row r="182">
      <c r="G182" s="12"/>
    </row>
    <row r="183">
      <c r="G183" s="12"/>
    </row>
    <row r="184">
      <c r="G184" s="12"/>
    </row>
    <row r="185">
      <c r="G185" s="12"/>
    </row>
    <row r="186">
      <c r="G186" s="12"/>
    </row>
    <row r="187">
      <c r="G187" s="12"/>
    </row>
    <row r="188">
      <c r="G188" s="12"/>
    </row>
    <row r="189">
      <c r="G189" s="12"/>
    </row>
    <row r="190">
      <c r="G190" s="12"/>
    </row>
    <row r="191">
      <c r="G191" s="12"/>
    </row>
    <row r="192">
      <c r="G192" s="12"/>
    </row>
    <row r="193">
      <c r="G193" s="12"/>
    </row>
    <row r="194">
      <c r="G194" s="12"/>
    </row>
    <row r="195">
      <c r="G195" s="12"/>
    </row>
    <row r="196">
      <c r="G196" s="12"/>
    </row>
    <row r="197">
      <c r="G197" s="12"/>
    </row>
    <row r="198">
      <c r="G198" s="12"/>
    </row>
    <row r="199">
      <c r="G199" s="12"/>
    </row>
    <row r="200">
      <c r="G200" s="12"/>
    </row>
    <row r="201">
      <c r="G201" s="12"/>
    </row>
    <row r="202">
      <c r="G202" s="12"/>
    </row>
    <row r="203">
      <c r="G203" s="12"/>
    </row>
    <row r="204">
      <c r="G204" s="12"/>
    </row>
    <row r="205">
      <c r="G205" s="12"/>
    </row>
    <row r="206">
      <c r="G206" s="12"/>
    </row>
    <row r="207">
      <c r="G207" s="12"/>
    </row>
    <row r="208">
      <c r="G208" s="12"/>
    </row>
    <row r="209">
      <c r="G209" s="12"/>
    </row>
    <row r="210">
      <c r="G210" s="12"/>
    </row>
    <row r="211">
      <c r="G211" s="12"/>
    </row>
    <row r="212">
      <c r="G212" s="12"/>
    </row>
    <row r="213">
      <c r="G213" s="12"/>
    </row>
    <row r="214">
      <c r="G214" s="12"/>
    </row>
    <row r="215">
      <c r="G215" s="12"/>
    </row>
    <row r="216">
      <c r="G216" s="12"/>
    </row>
    <row r="217">
      <c r="G217" s="12"/>
    </row>
    <row r="218">
      <c r="G218" s="12"/>
    </row>
    <row r="219">
      <c r="G219" s="12"/>
    </row>
    <row r="220">
      <c r="G220" s="12"/>
    </row>
    <row r="221">
      <c r="G221" s="12"/>
    </row>
    <row r="222">
      <c r="G222" s="12"/>
    </row>
    <row r="223">
      <c r="G223" s="12"/>
    </row>
    <row r="224">
      <c r="G224" s="12"/>
    </row>
    <row r="225">
      <c r="G225" s="12"/>
    </row>
    <row r="226">
      <c r="G226" s="12"/>
    </row>
    <row r="227">
      <c r="G227" s="12"/>
    </row>
    <row r="228">
      <c r="G228" s="12"/>
    </row>
    <row r="229">
      <c r="G229" s="12"/>
    </row>
    <row r="230">
      <c r="G230" s="12"/>
    </row>
    <row r="231">
      <c r="G231" s="12"/>
    </row>
    <row r="232">
      <c r="G232" s="12"/>
    </row>
    <row r="233">
      <c r="G233" s="12"/>
    </row>
    <row r="234">
      <c r="G234" s="12"/>
    </row>
    <row r="235">
      <c r="G235" s="12"/>
    </row>
    <row r="236">
      <c r="G236" s="12"/>
    </row>
    <row r="237">
      <c r="G237" s="12"/>
    </row>
    <row r="238">
      <c r="G238" s="12"/>
    </row>
    <row r="239">
      <c r="G239" s="12"/>
    </row>
    <row r="240">
      <c r="G240" s="12"/>
    </row>
    <row r="241">
      <c r="G241" s="12"/>
    </row>
    <row r="242">
      <c r="G242" s="12"/>
    </row>
    <row r="243">
      <c r="G243" s="12"/>
    </row>
    <row r="244">
      <c r="G244" s="12"/>
    </row>
    <row r="245">
      <c r="G245" s="12"/>
    </row>
    <row r="246">
      <c r="G246" s="12"/>
    </row>
    <row r="247">
      <c r="G247" s="12"/>
    </row>
    <row r="248">
      <c r="G248" s="12"/>
    </row>
    <row r="249">
      <c r="G249" s="12"/>
    </row>
    <row r="250">
      <c r="G250" s="12"/>
    </row>
    <row r="251">
      <c r="G251" s="12"/>
    </row>
    <row r="252">
      <c r="G252" s="12"/>
    </row>
    <row r="253">
      <c r="G253" s="12"/>
    </row>
    <row r="254">
      <c r="G254" s="12"/>
    </row>
    <row r="255">
      <c r="G255" s="12"/>
    </row>
    <row r="256">
      <c r="G256" s="12"/>
    </row>
    <row r="257">
      <c r="G257" s="12"/>
    </row>
    <row r="258">
      <c r="G258" s="12"/>
    </row>
    <row r="259">
      <c r="G259" s="12"/>
    </row>
    <row r="260">
      <c r="G260" s="12"/>
    </row>
    <row r="261">
      <c r="G261" s="12"/>
    </row>
    <row r="262">
      <c r="G262" s="12"/>
    </row>
    <row r="263">
      <c r="G263" s="12"/>
    </row>
    <row r="264">
      <c r="G264" s="12"/>
    </row>
    <row r="265">
      <c r="G265" s="12"/>
    </row>
    <row r="266">
      <c r="G266" s="12"/>
    </row>
    <row r="267">
      <c r="G267" s="12"/>
    </row>
    <row r="268">
      <c r="G268" s="12"/>
    </row>
    <row r="269">
      <c r="G269" s="12"/>
    </row>
    <row r="270">
      <c r="G270" s="12"/>
    </row>
    <row r="271">
      <c r="G271" s="12"/>
    </row>
    <row r="272">
      <c r="G272" s="12"/>
    </row>
    <row r="273">
      <c r="G273" s="12"/>
    </row>
    <row r="274">
      <c r="G274" s="12"/>
    </row>
    <row r="275">
      <c r="G275" s="12"/>
    </row>
    <row r="276">
      <c r="G276" s="12"/>
    </row>
    <row r="277">
      <c r="G277" s="12"/>
    </row>
    <row r="278">
      <c r="G278" s="12"/>
    </row>
    <row r="279">
      <c r="G279" s="12"/>
    </row>
    <row r="280">
      <c r="G280" s="12"/>
    </row>
    <row r="281">
      <c r="G281" s="12"/>
    </row>
    <row r="282">
      <c r="G282" s="12"/>
    </row>
    <row r="283">
      <c r="G283" s="12"/>
    </row>
    <row r="284">
      <c r="G284" s="12"/>
    </row>
    <row r="285">
      <c r="G285" s="12"/>
    </row>
    <row r="286">
      <c r="G286" s="12"/>
    </row>
    <row r="287">
      <c r="G287" s="12"/>
    </row>
    <row r="288">
      <c r="G288" s="12"/>
    </row>
    <row r="289">
      <c r="G289" s="12"/>
    </row>
    <row r="290">
      <c r="G290" s="12"/>
    </row>
    <row r="291">
      <c r="G291" s="12"/>
    </row>
    <row r="292">
      <c r="G292" s="12"/>
    </row>
    <row r="293">
      <c r="G293" s="12"/>
    </row>
    <row r="294">
      <c r="G294" s="12"/>
    </row>
    <row r="295">
      <c r="G295" s="12"/>
    </row>
    <row r="296">
      <c r="G296" s="12"/>
    </row>
    <row r="297">
      <c r="G297" s="12"/>
    </row>
    <row r="298">
      <c r="G298" s="12"/>
    </row>
    <row r="299">
      <c r="G299" s="12"/>
    </row>
    <row r="300">
      <c r="G300" s="12"/>
    </row>
    <row r="301">
      <c r="G301" s="12"/>
    </row>
    <row r="302">
      <c r="G302" s="12"/>
    </row>
    <row r="303">
      <c r="G303" s="12"/>
    </row>
    <row r="304">
      <c r="G304" s="12"/>
    </row>
    <row r="305">
      <c r="G305" s="12"/>
    </row>
    <row r="306">
      <c r="G306" s="12"/>
    </row>
    <row r="307">
      <c r="G307" s="12"/>
    </row>
    <row r="308">
      <c r="G308" s="12"/>
    </row>
    <row r="309">
      <c r="G309" s="12"/>
    </row>
    <row r="310">
      <c r="G310" s="12"/>
    </row>
    <row r="311">
      <c r="G311" s="12"/>
    </row>
    <row r="312">
      <c r="G312" s="12"/>
    </row>
    <row r="313">
      <c r="G313" s="12"/>
    </row>
    <row r="314">
      <c r="G314" s="12"/>
    </row>
    <row r="315">
      <c r="G315" s="12"/>
    </row>
    <row r="316">
      <c r="G316" s="12"/>
    </row>
    <row r="317">
      <c r="G317" s="12"/>
    </row>
    <row r="318">
      <c r="G318" s="12"/>
    </row>
    <row r="319">
      <c r="G319" s="12"/>
    </row>
    <row r="320">
      <c r="G320" s="12"/>
    </row>
    <row r="321">
      <c r="G321" s="12"/>
    </row>
    <row r="322">
      <c r="G322" s="12"/>
    </row>
    <row r="323">
      <c r="G323" s="12"/>
    </row>
    <row r="324">
      <c r="G324" s="12"/>
    </row>
    <row r="325">
      <c r="G325" s="12"/>
    </row>
    <row r="326">
      <c r="G326" s="12"/>
    </row>
    <row r="327">
      <c r="G327" s="12"/>
    </row>
    <row r="328">
      <c r="G328" s="12"/>
    </row>
    <row r="329">
      <c r="G329" s="12"/>
    </row>
    <row r="330">
      <c r="G330" s="12"/>
    </row>
    <row r="331">
      <c r="G331" s="12"/>
    </row>
    <row r="332">
      <c r="G332" s="12"/>
    </row>
    <row r="333">
      <c r="G333" s="12"/>
    </row>
    <row r="334">
      <c r="G334" s="12"/>
    </row>
    <row r="335">
      <c r="G335" s="12"/>
    </row>
    <row r="336">
      <c r="G336" s="12"/>
    </row>
    <row r="337">
      <c r="G337" s="12"/>
    </row>
    <row r="338">
      <c r="G338" s="12"/>
    </row>
    <row r="339">
      <c r="G339" s="12"/>
    </row>
    <row r="340">
      <c r="G340" s="12"/>
    </row>
    <row r="341">
      <c r="G341" s="12"/>
    </row>
    <row r="342">
      <c r="G342" s="12"/>
    </row>
    <row r="343">
      <c r="G343" s="12"/>
    </row>
    <row r="344">
      <c r="G344" s="12"/>
    </row>
    <row r="345">
      <c r="G345" s="12"/>
    </row>
    <row r="346">
      <c r="G346" s="12"/>
    </row>
    <row r="347">
      <c r="G347" s="12"/>
    </row>
    <row r="348">
      <c r="G348" s="12"/>
    </row>
    <row r="349">
      <c r="G349" s="12"/>
    </row>
    <row r="350">
      <c r="G350" s="12"/>
    </row>
    <row r="351">
      <c r="G351" s="12"/>
    </row>
    <row r="352">
      <c r="G352" s="12"/>
    </row>
    <row r="353">
      <c r="G353" s="12"/>
    </row>
    <row r="354">
      <c r="G354" s="12"/>
    </row>
    <row r="355">
      <c r="G355" s="12"/>
    </row>
    <row r="356">
      <c r="G356" s="12"/>
    </row>
    <row r="357">
      <c r="G357" s="12"/>
    </row>
    <row r="358">
      <c r="G358" s="12"/>
    </row>
    <row r="359">
      <c r="G359" s="12"/>
    </row>
    <row r="360">
      <c r="G360" s="12"/>
    </row>
    <row r="361">
      <c r="G361" s="12"/>
    </row>
    <row r="362">
      <c r="G362" s="12"/>
    </row>
    <row r="363">
      <c r="G363" s="12"/>
    </row>
    <row r="364">
      <c r="G364" s="12"/>
    </row>
    <row r="365">
      <c r="G365" s="12"/>
    </row>
    <row r="366">
      <c r="G366" s="12"/>
    </row>
    <row r="367">
      <c r="G367" s="12"/>
    </row>
    <row r="368">
      <c r="G368" s="12"/>
    </row>
    <row r="369">
      <c r="G369" s="12"/>
    </row>
    <row r="370">
      <c r="G370" s="12"/>
    </row>
    <row r="371">
      <c r="G371" s="12"/>
    </row>
    <row r="372">
      <c r="G372" s="12"/>
    </row>
    <row r="373">
      <c r="G373" s="12"/>
    </row>
    <row r="374">
      <c r="G374" s="12"/>
    </row>
    <row r="375">
      <c r="G375" s="12"/>
    </row>
    <row r="376">
      <c r="G376" s="12"/>
    </row>
    <row r="377">
      <c r="G377" s="12"/>
    </row>
    <row r="378">
      <c r="G378" s="12"/>
    </row>
    <row r="379">
      <c r="G379" s="12"/>
    </row>
    <row r="380">
      <c r="G380" s="12"/>
    </row>
    <row r="381">
      <c r="G381" s="12"/>
    </row>
    <row r="382">
      <c r="G382" s="12"/>
    </row>
    <row r="383">
      <c r="G383" s="12"/>
    </row>
    <row r="384">
      <c r="G384" s="12"/>
    </row>
    <row r="385">
      <c r="G385" s="12"/>
    </row>
    <row r="386">
      <c r="G386" s="12"/>
    </row>
    <row r="387">
      <c r="G387" s="12"/>
    </row>
    <row r="388">
      <c r="G388" s="12"/>
    </row>
    <row r="389">
      <c r="G389" s="12"/>
    </row>
    <row r="390">
      <c r="G390" s="12"/>
    </row>
    <row r="391">
      <c r="G391" s="12"/>
    </row>
    <row r="392">
      <c r="G392" s="12"/>
    </row>
    <row r="393">
      <c r="G393" s="12"/>
    </row>
    <row r="394">
      <c r="G394" s="12"/>
    </row>
    <row r="395">
      <c r="G395" s="12"/>
    </row>
    <row r="396">
      <c r="G396" s="12"/>
    </row>
    <row r="397">
      <c r="G397" s="12"/>
    </row>
    <row r="398">
      <c r="G398" s="12"/>
    </row>
    <row r="399">
      <c r="G399" s="12"/>
    </row>
    <row r="400">
      <c r="G400" s="12"/>
    </row>
    <row r="401">
      <c r="G401" s="12"/>
    </row>
    <row r="402">
      <c r="G402" s="12"/>
    </row>
    <row r="403">
      <c r="G403" s="12"/>
    </row>
    <row r="404">
      <c r="G404" s="12"/>
    </row>
    <row r="405">
      <c r="G405" s="12"/>
    </row>
    <row r="406">
      <c r="G406" s="12"/>
    </row>
    <row r="407">
      <c r="G407" s="12"/>
    </row>
    <row r="408">
      <c r="G408" s="12"/>
    </row>
    <row r="409">
      <c r="G409" s="12"/>
    </row>
    <row r="410">
      <c r="G410" s="12"/>
    </row>
    <row r="411">
      <c r="G411" s="12"/>
    </row>
    <row r="412">
      <c r="G412" s="12"/>
    </row>
    <row r="413">
      <c r="G413" s="12"/>
    </row>
    <row r="414">
      <c r="G414" s="12"/>
    </row>
    <row r="415">
      <c r="G415" s="12"/>
    </row>
    <row r="416">
      <c r="G416" s="12"/>
    </row>
    <row r="417">
      <c r="G417" s="12"/>
    </row>
    <row r="418">
      <c r="G418" s="12"/>
    </row>
    <row r="419">
      <c r="G419" s="12"/>
    </row>
    <row r="420">
      <c r="G420" s="12"/>
    </row>
    <row r="421">
      <c r="G421" s="12"/>
    </row>
    <row r="422">
      <c r="G422" s="12"/>
    </row>
    <row r="423">
      <c r="G423" s="12"/>
    </row>
    <row r="424">
      <c r="G424" s="12"/>
    </row>
    <row r="425">
      <c r="G425" s="12"/>
    </row>
    <row r="426">
      <c r="G426" s="12"/>
    </row>
    <row r="427">
      <c r="G427" s="12"/>
    </row>
    <row r="428">
      <c r="G428" s="12"/>
    </row>
    <row r="429">
      <c r="G429" s="12"/>
    </row>
    <row r="430">
      <c r="G430" s="12"/>
    </row>
    <row r="431">
      <c r="G431" s="12"/>
    </row>
    <row r="432">
      <c r="G432" s="12"/>
    </row>
    <row r="433">
      <c r="G433" s="12"/>
    </row>
    <row r="434">
      <c r="G434" s="12"/>
    </row>
    <row r="435">
      <c r="G435" s="12"/>
    </row>
    <row r="436">
      <c r="G436" s="12"/>
    </row>
    <row r="437">
      <c r="G437" s="12"/>
    </row>
    <row r="438">
      <c r="G438" s="12"/>
    </row>
    <row r="439">
      <c r="G439" s="12"/>
    </row>
    <row r="440">
      <c r="G440" s="12"/>
    </row>
    <row r="441">
      <c r="G441" s="12"/>
    </row>
    <row r="442">
      <c r="G442" s="12"/>
    </row>
    <row r="443">
      <c r="G443" s="12"/>
    </row>
    <row r="444">
      <c r="G444" s="12"/>
    </row>
    <row r="445">
      <c r="G445" s="12"/>
    </row>
    <row r="446">
      <c r="G446" s="12"/>
    </row>
    <row r="447">
      <c r="G447" s="12"/>
    </row>
    <row r="448">
      <c r="G448" s="12"/>
    </row>
    <row r="449">
      <c r="G449" s="12"/>
    </row>
    <row r="450">
      <c r="G450" s="12"/>
    </row>
    <row r="451">
      <c r="G451" s="12"/>
    </row>
    <row r="452">
      <c r="G452" s="12"/>
    </row>
    <row r="453">
      <c r="G453" s="12"/>
    </row>
    <row r="454">
      <c r="G454" s="12"/>
    </row>
    <row r="455">
      <c r="G455" s="12"/>
    </row>
    <row r="456">
      <c r="G456" s="12"/>
    </row>
    <row r="457">
      <c r="G457" s="12"/>
    </row>
    <row r="458">
      <c r="G458" s="12"/>
    </row>
    <row r="459">
      <c r="G459" s="12"/>
    </row>
    <row r="460">
      <c r="G460" s="12"/>
    </row>
    <row r="461">
      <c r="G461" s="12"/>
    </row>
    <row r="462">
      <c r="G462" s="12"/>
    </row>
    <row r="463">
      <c r="G463" s="12"/>
    </row>
    <row r="464">
      <c r="G464" s="12"/>
    </row>
    <row r="465">
      <c r="G465" s="12"/>
    </row>
    <row r="466">
      <c r="G466" s="12"/>
    </row>
    <row r="467">
      <c r="G467" s="12"/>
    </row>
    <row r="468">
      <c r="G468" s="12"/>
    </row>
    <row r="469">
      <c r="G469" s="12"/>
    </row>
    <row r="470">
      <c r="G470" s="12"/>
    </row>
    <row r="471">
      <c r="G471" s="12"/>
    </row>
    <row r="472">
      <c r="G472" s="12"/>
    </row>
    <row r="473">
      <c r="G473" s="12"/>
    </row>
    <row r="474">
      <c r="G474" s="12"/>
    </row>
    <row r="475">
      <c r="G475" s="12"/>
    </row>
    <row r="476">
      <c r="G476" s="12"/>
    </row>
    <row r="477">
      <c r="G477" s="12"/>
    </row>
    <row r="478">
      <c r="G478" s="12"/>
    </row>
    <row r="479">
      <c r="G479" s="12"/>
    </row>
    <row r="480">
      <c r="G480" s="12"/>
    </row>
    <row r="481">
      <c r="G481" s="12"/>
    </row>
    <row r="482">
      <c r="G482" s="12"/>
    </row>
    <row r="483">
      <c r="G483" s="12"/>
    </row>
    <row r="484">
      <c r="G484" s="12"/>
    </row>
    <row r="485">
      <c r="G485" s="12"/>
    </row>
    <row r="486">
      <c r="G486" s="12"/>
    </row>
    <row r="487">
      <c r="G487" s="12"/>
    </row>
    <row r="488">
      <c r="G488" s="12"/>
    </row>
    <row r="489">
      <c r="G489" s="12"/>
    </row>
    <row r="490">
      <c r="G490" s="12"/>
    </row>
    <row r="491">
      <c r="G491" s="12"/>
    </row>
    <row r="492">
      <c r="G492" s="12"/>
    </row>
    <row r="493">
      <c r="G493" s="12"/>
    </row>
    <row r="494">
      <c r="G494" s="12"/>
    </row>
    <row r="495">
      <c r="G495" s="12"/>
    </row>
    <row r="496">
      <c r="G496" s="12"/>
    </row>
    <row r="497">
      <c r="G497" s="12"/>
    </row>
    <row r="498">
      <c r="G498" s="12"/>
    </row>
    <row r="499">
      <c r="G499" s="12"/>
    </row>
    <row r="500">
      <c r="G500" s="12"/>
    </row>
    <row r="501">
      <c r="G501" s="12"/>
    </row>
    <row r="502">
      <c r="G502" s="12"/>
    </row>
    <row r="503">
      <c r="G503" s="12"/>
    </row>
    <row r="504">
      <c r="G504" s="12"/>
    </row>
    <row r="505">
      <c r="G505" s="12"/>
    </row>
    <row r="506">
      <c r="G506" s="12"/>
    </row>
    <row r="507">
      <c r="G507" s="12"/>
    </row>
    <row r="508">
      <c r="G508" s="12"/>
    </row>
    <row r="509">
      <c r="G509" s="12"/>
    </row>
    <row r="510">
      <c r="G510" s="12"/>
    </row>
    <row r="511">
      <c r="G511" s="12"/>
    </row>
    <row r="512">
      <c r="G512" s="12"/>
    </row>
    <row r="513">
      <c r="G513" s="12"/>
    </row>
    <row r="514">
      <c r="G514" s="12"/>
    </row>
    <row r="515">
      <c r="G515" s="12"/>
    </row>
    <row r="516">
      <c r="G516" s="12"/>
    </row>
    <row r="517">
      <c r="G517" s="12"/>
    </row>
    <row r="518">
      <c r="G518" s="12"/>
    </row>
    <row r="519">
      <c r="G519" s="12"/>
    </row>
    <row r="520">
      <c r="G520" s="12"/>
    </row>
    <row r="521">
      <c r="G521" s="12"/>
    </row>
    <row r="522">
      <c r="G522" s="12"/>
    </row>
    <row r="523">
      <c r="G523" s="12"/>
    </row>
    <row r="524">
      <c r="G524" s="12"/>
    </row>
    <row r="525">
      <c r="G525" s="12"/>
    </row>
    <row r="526">
      <c r="G526" s="12"/>
    </row>
    <row r="527">
      <c r="G527" s="12"/>
    </row>
    <row r="528">
      <c r="G528" s="12"/>
    </row>
    <row r="529">
      <c r="G529" s="12"/>
    </row>
    <row r="530">
      <c r="G530" s="12"/>
    </row>
    <row r="531">
      <c r="G531" s="12"/>
    </row>
    <row r="532">
      <c r="G532" s="12"/>
    </row>
    <row r="533">
      <c r="G533" s="12"/>
    </row>
    <row r="534">
      <c r="G534" s="12"/>
    </row>
    <row r="535">
      <c r="G535" s="12"/>
    </row>
    <row r="536">
      <c r="G536" s="12"/>
    </row>
    <row r="537">
      <c r="G537" s="12"/>
    </row>
    <row r="538">
      <c r="G538" s="12"/>
    </row>
    <row r="539">
      <c r="G539" s="12"/>
    </row>
    <row r="540">
      <c r="G540" s="12"/>
    </row>
    <row r="541">
      <c r="G541" s="12"/>
    </row>
    <row r="542">
      <c r="G542" s="12"/>
    </row>
    <row r="543">
      <c r="G543" s="12"/>
    </row>
    <row r="544">
      <c r="G544" s="12"/>
    </row>
    <row r="545">
      <c r="G545" s="12"/>
    </row>
    <row r="546">
      <c r="G546" s="12"/>
    </row>
    <row r="547">
      <c r="G547" s="12"/>
    </row>
    <row r="548">
      <c r="G548" s="12"/>
    </row>
    <row r="549">
      <c r="G549" s="12"/>
    </row>
    <row r="550">
      <c r="G550" s="12"/>
    </row>
    <row r="551">
      <c r="G551" s="12"/>
    </row>
    <row r="552">
      <c r="G552" s="12"/>
    </row>
    <row r="553">
      <c r="G553" s="12"/>
    </row>
    <row r="554">
      <c r="G554" s="12"/>
    </row>
    <row r="555">
      <c r="G555" s="12"/>
    </row>
    <row r="556">
      <c r="G556" s="12"/>
    </row>
    <row r="557">
      <c r="G557" s="12"/>
    </row>
    <row r="558">
      <c r="G558" s="12"/>
    </row>
    <row r="559">
      <c r="G559" s="12"/>
    </row>
    <row r="560">
      <c r="G560" s="12"/>
    </row>
    <row r="561">
      <c r="G561" s="12"/>
    </row>
    <row r="562">
      <c r="G562" s="12"/>
    </row>
    <row r="563">
      <c r="G563" s="12"/>
    </row>
    <row r="564">
      <c r="G564" s="12"/>
    </row>
    <row r="565">
      <c r="G565" s="12"/>
    </row>
    <row r="566">
      <c r="G566" s="12"/>
    </row>
    <row r="567">
      <c r="G567" s="12"/>
    </row>
    <row r="568">
      <c r="G568" s="12"/>
    </row>
    <row r="569">
      <c r="G569" s="12"/>
    </row>
    <row r="570">
      <c r="G570" s="12"/>
    </row>
    <row r="571">
      <c r="G571" s="12"/>
    </row>
    <row r="572">
      <c r="G572" s="12"/>
    </row>
    <row r="573">
      <c r="G573" s="12"/>
    </row>
    <row r="574">
      <c r="G574" s="12"/>
    </row>
    <row r="575">
      <c r="G575" s="12"/>
    </row>
    <row r="576">
      <c r="G576" s="12"/>
    </row>
    <row r="577">
      <c r="G577" s="12"/>
    </row>
    <row r="578">
      <c r="G578" s="12"/>
    </row>
    <row r="579">
      <c r="G579" s="12"/>
    </row>
    <row r="580">
      <c r="G580" s="12"/>
    </row>
    <row r="581">
      <c r="G581" s="12"/>
    </row>
    <row r="582">
      <c r="G582" s="12"/>
    </row>
    <row r="583">
      <c r="G583" s="12"/>
    </row>
    <row r="584">
      <c r="G584" s="12"/>
    </row>
    <row r="585">
      <c r="G585" s="12"/>
    </row>
    <row r="586">
      <c r="G586" s="12"/>
    </row>
    <row r="587">
      <c r="G587" s="12"/>
    </row>
    <row r="588">
      <c r="G588" s="12"/>
    </row>
    <row r="589">
      <c r="G589" s="12"/>
    </row>
    <row r="590">
      <c r="G590" s="12"/>
    </row>
    <row r="591">
      <c r="G591" s="12"/>
    </row>
    <row r="592">
      <c r="G592" s="12"/>
    </row>
    <row r="593">
      <c r="G593" s="12"/>
    </row>
    <row r="594">
      <c r="G594" s="12"/>
    </row>
    <row r="595">
      <c r="G595" s="12"/>
    </row>
    <row r="596">
      <c r="G596" s="12"/>
    </row>
    <row r="597">
      <c r="G597" s="12"/>
    </row>
    <row r="598">
      <c r="G598" s="12"/>
    </row>
    <row r="599">
      <c r="G599" s="12"/>
    </row>
    <row r="600">
      <c r="G600" s="12"/>
    </row>
    <row r="601">
      <c r="G601" s="12"/>
    </row>
    <row r="602">
      <c r="G602" s="12"/>
    </row>
    <row r="603">
      <c r="G603" s="12"/>
    </row>
    <row r="604">
      <c r="G604" s="12"/>
    </row>
    <row r="605">
      <c r="G605" s="12"/>
    </row>
    <row r="606">
      <c r="G606" s="12"/>
    </row>
    <row r="607">
      <c r="G607" s="12"/>
    </row>
    <row r="608">
      <c r="G608" s="12"/>
    </row>
    <row r="609">
      <c r="G609" s="12"/>
    </row>
    <row r="610">
      <c r="G610" s="12"/>
    </row>
    <row r="611">
      <c r="G611" s="12"/>
    </row>
    <row r="612">
      <c r="G612" s="12"/>
    </row>
    <row r="613">
      <c r="G613" s="12"/>
    </row>
    <row r="614">
      <c r="G614" s="12"/>
    </row>
    <row r="615">
      <c r="G615" s="12"/>
    </row>
    <row r="616">
      <c r="G616" s="12"/>
    </row>
    <row r="617">
      <c r="G617" s="12"/>
    </row>
    <row r="618">
      <c r="G618" s="12"/>
    </row>
    <row r="619">
      <c r="G619" s="12"/>
    </row>
    <row r="620">
      <c r="G620" s="12"/>
    </row>
    <row r="621">
      <c r="G621" s="12"/>
    </row>
    <row r="622">
      <c r="G622" s="12"/>
    </row>
    <row r="623">
      <c r="G623" s="12"/>
    </row>
    <row r="624">
      <c r="G624" s="12"/>
    </row>
    <row r="625">
      <c r="G625" s="12"/>
    </row>
    <row r="626">
      <c r="G626" s="12"/>
    </row>
    <row r="627">
      <c r="G627" s="12"/>
    </row>
    <row r="628">
      <c r="G628" s="12"/>
    </row>
    <row r="629">
      <c r="G629" s="12"/>
    </row>
    <row r="630">
      <c r="G630" s="12"/>
    </row>
    <row r="631">
      <c r="G631" s="12"/>
    </row>
    <row r="632">
      <c r="G632" s="12"/>
    </row>
    <row r="633">
      <c r="G633" s="12"/>
    </row>
    <row r="634">
      <c r="G634" s="12"/>
    </row>
    <row r="635">
      <c r="G635" s="12"/>
    </row>
    <row r="636">
      <c r="G636" s="12"/>
    </row>
    <row r="637">
      <c r="G637" s="12"/>
    </row>
    <row r="638">
      <c r="G638" s="12"/>
    </row>
    <row r="639">
      <c r="G639" s="12"/>
    </row>
    <row r="640">
      <c r="G640" s="12"/>
    </row>
    <row r="641">
      <c r="G641" s="12"/>
    </row>
    <row r="642">
      <c r="G642" s="12"/>
    </row>
    <row r="643">
      <c r="G643" s="12"/>
    </row>
    <row r="644">
      <c r="G644" s="12"/>
    </row>
    <row r="645">
      <c r="G645" s="12"/>
    </row>
    <row r="646">
      <c r="G646" s="12"/>
    </row>
    <row r="647">
      <c r="G647" s="12"/>
    </row>
    <row r="648">
      <c r="G648" s="12"/>
    </row>
    <row r="649">
      <c r="G649" s="12"/>
    </row>
    <row r="650">
      <c r="G650" s="12"/>
    </row>
    <row r="651">
      <c r="G651" s="12"/>
    </row>
    <row r="652">
      <c r="G652" s="12"/>
    </row>
    <row r="653">
      <c r="G653" s="12"/>
    </row>
    <row r="654">
      <c r="G654" s="12"/>
    </row>
    <row r="655">
      <c r="G655" s="12"/>
    </row>
    <row r="656">
      <c r="G656" s="12"/>
    </row>
    <row r="657">
      <c r="G657" s="12"/>
    </row>
    <row r="658">
      <c r="G658" s="12"/>
    </row>
    <row r="659">
      <c r="G659" s="12"/>
    </row>
    <row r="660">
      <c r="G660" s="12"/>
    </row>
    <row r="661">
      <c r="G661" s="12"/>
    </row>
    <row r="662">
      <c r="G662" s="12"/>
    </row>
    <row r="663">
      <c r="G663" s="12"/>
    </row>
    <row r="664">
      <c r="G664" s="12"/>
    </row>
    <row r="665">
      <c r="G665" s="12"/>
    </row>
    <row r="666">
      <c r="G666" s="12"/>
    </row>
    <row r="667">
      <c r="G667" s="12"/>
    </row>
    <row r="668">
      <c r="G668" s="12"/>
    </row>
    <row r="669">
      <c r="G669" s="12"/>
    </row>
    <row r="670">
      <c r="G670" s="12"/>
    </row>
    <row r="671">
      <c r="G671" s="12"/>
    </row>
    <row r="672">
      <c r="G672" s="12"/>
    </row>
    <row r="673">
      <c r="G673" s="12"/>
    </row>
    <row r="674">
      <c r="G674" s="12"/>
    </row>
    <row r="675">
      <c r="G675" s="12"/>
    </row>
    <row r="676">
      <c r="G676" s="12"/>
    </row>
    <row r="677">
      <c r="G677" s="12"/>
    </row>
    <row r="678">
      <c r="G678" s="12"/>
    </row>
    <row r="679">
      <c r="G679" s="12"/>
    </row>
    <row r="680">
      <c r="G680" s="12"/>
    </row>
    <row r="681">
      <c r="G681" s="12"/>
    </row>
    <row r="682">
      <c r="G682" s="12"/>
    </row>
    <row r="683">
      <c r="G683" s="12"/>
    </row>
    <row r="684">
      <c r="G684" s="12"/>
    </row>
    <row r="685">
      <c r="G685" s="12"/>
    </row>
    <row r="686">
      <c r="G686" s="12"/>
    </row>
    <row r="687">
      <c r="G687" s="12"/>
    </row>
    <row r="688">
      <c r="G688" s="12"/>
    </row>
    <row r="689">
      <c r="G689" s="12"/>
    </row>
    <row r="690">
      <c r="G690" s="12"/>
    </row>
    <row r="691">
      <c r="G691" s="12"/>
    </row>
    <row r="692">
      <c r="G692" s="12"/>
    </row>
    <row r="693">
      <c r="G693" s="12"/>
    </row>
    <row r="694">
      <c r="G694" s="12"/>
    </row>
    <row r="695">
      <c r="G695" s="12"/>
    </row>
    <row r="696">
      <c r="G696" s="12"/>
    </row>
    <row r="697">
      <c r="G697" s="12"/>
    </row>
    <row r="698">
      <c r="G698" s="12"/>
    </row>
    <row r="699">
      <c r="G699" s="12"/>
    </row>
    <row r="700">
      <c r="G700" s="12"/>
    </row>
    <row r="701">
      <c r="G701" s="12"/>
    </row>
    <row r="702">
      <c r="G702" s="12"/>
    </row>
    <row r="703">
      <c r="G703" s="12"/>
    </row>
    <row r="704">
      <c r="G704" s="12"/>
    </row>
    <row r="705">
      <c r="G705" s="12"/>
    </row>
    <row r="706">
      <c r="G706" s="12"/>
    </row>
    <row r="707">
      <c r="G707" s="12"/>
    </row>
    <row r="708">
      <c r="G708" s="12"/>
    </row>
    <row r="709">
      <c r="G709" s="12"/>
    </row>
    <row r="710">
      <c r="G710" s="12"/>
    </row>
    <row r="711">
      <c r="G711" s="12"/>
    </row>
    <row r="712">
      <c r="G712" s="12"/>
    </row>
    <row r="713">
      <c r="G713" s="12"/>
    </row>
    <row r="714">
      <c r="G714" s="12"/>
    </row>
    <row r="715">
      <c r="G715" s="12"/>
    </row>
    <row r="716">
      <c r="G716" s="12"/>
    </row>
    <row r="717">
      <c r="G717" s="12"/>
    </row>
    <row r="718">
      <c r="G718" s="12"/>
    </row>
    <row r="719">
      <c r="G719" s="12"/>
    </row>
    <row r="720">
      <c r="G720" s="12"/>
    </row>
    <row r="721">
      <c r="G721" s="12"/>
    </row>
    <row r="722">
      <c r="G722" s="12"/>
    </row>
    <row r="723">
      <c r="G723" s="12"/>
    </row>
    <row r="724">
      <c r="G724" s="12"/>
    </row>
    <row r="725">
      <c r="G725" s="12"/>
    </row>
    <row r="726">
      <c r="G726" s="12"/>
    </row>
    <row r="727">
      <c r="G727" s="12"/>
    </row>
    <row r="728">
      <c r="G728" s="12"/>
    </row>
    <row r="729">
      <c r="G729" s="12"/>
    </row>
    <row r="730">
      <c r="G730" s="12"/>
    </row>
    <row r="731">
      <c r="G731" s="12"/>
    </row>
    <row r="732">
      <c r="G732" s="12"/>
    </row>
    <row r="733">
      <c r="G733" s="12"/>
    </row>
    <row r="734">
      <c r="G734" s="12"/>
    </row>
    <row r="735">
      <c r="G735" s="12"/>
    </row>
    <row r="736">
      <c r="G736" s="12"/>
    </row>
    <row r="737">
      <c r="G737" s="12"/>
    </row>
    <row r="738">
      <c r="G738" s="12"/>
    </row>
    <row r="739">
      <c r="G739" s="12"/>
    </row>
    <row r="740">
      <c r="G740" s="12"/>
    </row>
    <row r="741">
      <c r="G741" s="12"/>
    </row>
    <row r="742">
      <c r="G742" s="12"/>
    </row>
    <row r="743">
      <c r="G743" s="12"/>
    </row>
    <row r="744">
      <c r="G744" s="12"/>
    </row>
    <row r="745">
      <c r="G745" s="12"/>
    </row>
    <row r="746">
      <c r="G746" s="12"/>
    </row>
    <row r="747">
      <c r="G747" s="12"/>
    </row>
    <row r="748">
      <c r="G748" s="12"/>
    </row>
    <row r="749">
      <c r="G749" s="12"/>
    </row>
    <row r="750">
      <c r="G750" s="12"/>
    </row>
    <row r="751">
      <c r="G751" s="12"/>
    </row>
    <row r="752">
      <c r="G752" s="12"/>
    </row>
    <row r="753">
      <c r="G753" s="12"/>
    </row>
    <row r="754">
      <c r="G754" s="12"/>
    </row>
    <row r="755">
      <c r="G755" s="12"/>
    </row>
    <row r="756">
      <c r="G756" s="12"/>
    </row>
    <row r="757">
      <c r="G757" s="12"/>
    </row>
    <row r="758">
      <c r="G758" s="12"/>
    </row>
    <row r="759">
      <c r="G759" s="12"/>
    </row>
    <row r="760">
      <c r="G760" s="12"/>
    </row>
    <row r="761">
      <c r="G761" s="12"/>
    </row>
    <row r="762">
      <c r="G762" s="12"/>
    </row>
    <row r="763">
      <c r="G763" s="12"/>
    </row>
    <row r="764">
      <c r="G764" s="12"/>
    </row>
    <row r="765">
      <c r="G765" s="12"/>
    </row>
    <row r="766">
      <c r="G766" s="12"/>
    </row>
    <row r="767">
      <c r="G767" s="12"/>
    </row>
    <row r="768">
      <c r="G768" s="12"/>
    </row>
    <row r="769">
      <c r="G769" s="12"/>
    </row>
    <row r="770">
      <c r="G770" s="12"/>
    </row>
    <row r="771">
      <c r="G771" s="12"/>
    </row>
    <row r="772">
      <c r="G772" s="12"/>
    </row>
    <row r="773">
      <c r="G773" s="12"/>
    </row>
    <row r="774">
      <c r="G774" s="12"/>
    </row>
    <row r="775">
      <c r="G775" s="12"/>
    </row>
    <row r="776">
      <c r="G776" s="12"/>
    </row>
    <row r="777">
      <c r="G777" s="12"/>
    </row>
    <row r="778">
      <c r="G778" s="12"/>
    </row>
    <row r="779">
      <c r="G779" s="12"/>
    </row>
    <row r="780">
      <c r="G780" s="12"/>
    </row>
    <row r="781">
      <c r="G781" s="12"/>
    </row>
    <row r="782">
      <c r="G782" s="12"/>
    </row>
    <row r="783">
      <c r="G783" s="12"/>
    </row>
    <row r="784">
      <c r="G784" s="12"/>
    </row>
    <row r="785">
      <c r="G785" s="12"/>
    </row>
    <row r="786">
      <c r="G786" s="12"/>
    </row>
    <row r="787">
      <c r="G787" s="12"/>
    </row>
    <row r="788">
      <c r="G788" s="12"/>
    </row>
    <row r="789">
      <c r="G789" s="12"/>
    </row>
    <row r="790">
      <c r="G790" s="12"/>
    </row>
    <row r="791">
      <c r="G791" s="12"/>
    </row>
    <row r="792">
      <c r="G792" s="12"/>
    </row>
    <row r="793">
      <c r="G793" s="12"/>
    </row>
    <row r="794">
      <c r="G794" s="12"/>
    </row>
    <row r="795">
      <c r="G795" s="12"/>
    </row>
    <row r="796">
      <c r="G796" s="12"/>
    </row>
    <row r="797">
      <c r="G797" s="12"/>
    </row>
    <row r="798">
      <c r="G798" s="12"/>
    </row>
    <row r="799">
      <c r="G799" s="12"/>
    </row>
    <row r="800">
      <c r="G800" s="12"/>
    </row>
    <row r="801">
      <c r="G801" s="12"/>
    </row>
    <row r="802">
      <c r="G802" s="12"/>
    </row>
    <row r="803">
      <c r="G803" s="12"/>
    </row>
    <row r="804">
      <c r="G804" s="12"/>
    </row>
    <row r="805">
      <c r="G805" s="12"/>
    </row>
    <row r="806">
      <c r="G806" s="12"/>
    </row>
    <row r="807">
      <c r="G807" s="12"/>
    </row>
    <row r="808">
      <c r="G808" s="12"/>
    </row>
    <row r="809">
      <c r="G809" s="12"/>
    </row>
    <row r="810">
      <c r="G810" s="12"/>
    </row>
    <row r="811">
      <c r="G811" s="12"/>
    </row>
    <row r="812">
      <c r="G812" s="12"/>
    </row>
    <row r="813">
      <c r="G813" s="12"/>
    </row>
    <row r="814">
      <c r="G814" s="12"/>
    </row>
    <row r="815">
      <c r="G815" s="12"/>
    </row>
    <row r="816">
      <c r="G816" s="12"/>
    </row>
    <row r="817">
      <c r="G817" s="12"/>
    </row>
    <row r="818">
      <c r="G818" s="12"/>
    </row>
    <row r="819">
      <c r="G819" s="12"/>
    </row>
    <row r="820">
      <c r="G820" s="12"/>
    </row>
    <row r="821">
      <c r="G821" s="12"/>
    </row>
    <row r="822">
      <c r="G822" s="12"/>
    </row>
    <row r="823">
      <c r="G823" s="12"/>
    </row>
    <row r="824">
      <c r="G824" s="12"/>
    </row>
    <row r="825">
      <c r="G825" s="12"/>
    </row>
    <row r="826">
      <c r="G826" s="12"/>
    </row>
    <row r="827">
      <c r="G827" s="12"/>
    </row>
    <row r="828">
      <c r="G828" s="12"/>
    </row>
    <row r="829">
      <c r="G829" s="12"/>
    </row>
    <row r="830">
      <c r="G830" s="12"/>
    </row>
    <row r="831">
      <c r="G831" s="12"/>
    </row>
    <row r="832">
      <c r="G832" s="12"/>
    </row>
    <row r="833">
      <c r="G833" s="12"/>
    </row>
    <row r="834">
      <c r="G834" s="12"/>
    </row>
    <row r="835">
      <c r="G835" s="12"/>
    </row>
    <row r="836">
      <c r="G836" s="12"/>
    </row>
    <row r="837">
      <c r="G837" s="12"/>
    </row>
    <row r="838">
      <c r="G838" s="12"/>
    </row>
    <row r="839">
      <c r="G839" s="12"/>
    </row>
    <row r="840">
      <c r="G840" s="12"/>
    </row>
    <row r="841">
      <c r="G841" s="12"/>
    </row>
    <row r="842">
      <c r="G842" s="12"/>
    </row>
    <row r="843">
      <c r="G843" s="12"/>
    </row>
    <row r="844">
      <c r="G844" s="12"/>
    </row>
    <row r="845">
      <c r="G845" s="12"/>
    </row>
    <row r="846">
      <c r="G846" s="12"/>
    </row>
    <row r="847">
      <c r="G847" s="12"/>
    </row>
    <row r="848">
      <c r="G848" s="12"/>
    </row>
    <row r="849">
      <c r="G849" s="12"/>
    </row>
    <row r="850">
      <c r="G850" s="12"/>
    </row>
    <row r="851">
      <c r="G851" s="12"/>
    </row>
    <row r="852">
      <c r="G852" s="12"/>
    </row>
    <row r="853">
      <c r="G853" s="12"/>
    </row>
    <row r="854">
      <c r="G854" s="12"/>
    </row>
    <row r="855">
      <c r="G855" s="12"/>
    </row>
    <row r="856">
      <c r="G856" s="12"/>
    </row>
    <row r="857">
      <c r="G857" s="12"/>
    </row>
    <row r="858">
      <c r="G858" s="12"/>
    </row>
    <row r="859">
      <c r="G859" s="12"/>
    </row>
    <row r="860">
      <c r="G860" s="12"/>
    </row>
    <row r="861">
      <c r="G861" s="12"/>
    </row>
    <row r="862">
      <c r="G862" s="12"/>
    </row>
    <row r="863">
      <c r="G863" s="12"/>
    </row>
    <row r="864">
      <c r="G864" s="12"/>
    </row>
    <row r="865">
      <c r="G865" s="12"/>
    </row>
    <row r="866">
      <c r="G866" s="12"/>
    </row>
    <row r="867">
      <c r="G867" s="12"/>
    </row>
    <row r="868">
      <c r="G868" s="12"/>
    </row>
    <row r="869">
      <c r="G869" s="12"/>
    </row>
    <row r="870">
      <c r="G870" s="12"/>
    </row>
    <row r="871">
      <c r="G871" s="12"/>
    </row>
    <row r="872">
      <c r="G872" s="12"/>
    </row>
    <row r="873">
      <c r="G873" s="12"/>
    </row>
    <row r="874">
      <c r="G874" s="12"/>
    </row>
    <row r="875">
      <c r="G875" s="12"/>
    </row>
    <row r="876">
      <c r="G876" s="12"/>
    </row>
    <row r="877">
      <c r="G877" s="12"/>
    </row>
    <row r="878">
      <c r="G878" s="12"/>
    </row>
    <row r="879">
      <c r="G879" s="12"/>
    </row>
    <row r="880">
      <c r="G880" s="12"/>
    </row>
    <row r="881">
      <c r="G881" s="12"/>
    </row>
    <row r="882">
      <c r="G882" s="12"/>
    </row>
    <row r="883">
      <c r="G883" s="12"/>
    </row>
    <row r="884">
      <c r="G884" s="12"/>
    </row>
    <row r="885">
      <c r="G885" s="12"/>
    </row>
    <row r="886">
      <c r="G886" s="12"/>
    </row>
    <row r="887">
      <c r="G887" s="12"/>
    </row>
    <row r="888">
      <c r="G888" s="12"/>
    </row>
    <row r="889">
      <c r="G889" s="12"/>
    </row>
    <row r="890">
      <c r="G890" s="12"/>
    </row>
    <row r="891">
      <c r="G891" s="12"/>
    </row>
    <row r="892">
      <c r="G892" s="12"/>
    </row>
    <row r="893">
      <c r="G893" s="12"/>
    </row>
    <row r="894">
      <c r="G894" s="12"/>
    </row>
    <row r="895">
      <c r="G895" s="12"/>
    </row>
    <row r="896">
      <c r="G896" s="12"/>
    </row>
    <row r="897">
      <c r="G897" s="12"/>
    </row>
    <row r="898">
      <c r="G898" s="12"/>
    </row>
    <row r="899">
      <c r="G899" s="12"/>
    </row>
    <row r="900">
      <c r="G900" s="12"/>
    </row>
    <row r="901">
      <c r="G901" s="12"/>
    </row>
    <row r="902">
      <c r="G902" s="12"/>
    </row>
    <row r="903">
      <c r="G903" s="12"/>
    </row>
    <row r="904">
      <c r="G904" s="12"/>
    </row>
    <row r="905">
      <c r="G905" s="12"/>
    </row>
    <row r="906">
      <c r="G906" s="12"/>
    </row>
    <row r="907">
      <c r="G907" s="12"/>
    </row>
    <row r="908">
      <c r="G908" s="12"/>
    </row>
    <row r="909">
      <c r="G909" s="12"/>
    </row>
    <row r="910">
      <c r="G910" s="12"/>
    </row>
    <row r="911">
      <c r="G911" s="12"/>
    </row>
    <row r="912">
      <c r="G912" s="12"/>
    </row>
    <row r="913">
      <c r="G913" s="12"/>
    </row>
    <row r="914">
      <c r="G914" s="12"/>
    </row>
    <row r="915">
      <c r="G915" s="12"/>
    </row>
    <row r="916">
      <c r="G916" s="12"/>
    </row>
    <row r="917">
      <c r="G917" s="12"/>
    </row>
    <row r="918">
      <c r="G918" s="12"/>
    </row>
    <row r="919">
      <c r="G919" s="12"/>
    </row>
    <row r="920">
      <c r="G920" s="12"/>
    </row>
    <row r="921">
      <c r="G921" s="12"/>
    </row>
    <row r="922">
      <c r="G922" s="12"/>
    </row>
    <row r="923">
      <c r="G923" s="12"/>
    </row>
    <row r="924">
      <c r="G924" s="12"/>
    </row>
    <row r="925">
      <c r="G925" s="12"/>
    </row>
    <row r="926">
      <c r="G926" s="12"/>
    </row>
    <row r="927">
      <c r="G927" s="12"/>
    </row>
    <row r="928">
      <c r="G928" s="12"/>
    </row>
    <row r="929">
      <c r="G929" s="12"/>
    </row>
    <row r="930">
      <c r="G930" s="12"/>
    </row>
    <row r="931">
      <c r="G931" s="12"/>
    </row>
    <row r="932">
      <c r="G932" s="12"/>
    </row>
    <row r="933">
      <c r="G933" s="12"/>
    </row>
    <row r="934">
      <c r="G934" s="12"/>
    </row>
    <row r="935">
      <c r="G935" s="12"/>
    </row>
    <row r="936">
      <c r="G936" s="12"/>
    </row>
    <row r="937">
      <c r="G937" s="12"/>
    </row>
    <row r="938">
      <c r="G938" s="12"/>
    </row>
    <row r="939">
      <c r="G939" s="12"/>
    </row>
    <row r="940">
      <c r="G940" s="12"/>
    </row>
    <row r="941">
      <c r="G941" s="12"/>
    </row>
    <row r="942">
      <c r="G942" s="12"/>
    </row>
    <row r="943">
      <c r="G943" s="12"/>
    </row>
    <row r="944">
      <c r="G944" s="12"/>
    </row>
    <row r="945">
      <c r="G945" s="12"/>
    </row>
    <row r="946">
      <c r="G946" s="12"/>
    </row>
    <row r="947">
      <c r="G947" s="12"/>
    </row>
    <row r="948">
      <c r="G948" s="12"/>
    </row>
    <row r="949">
      <c r="G949" s="12"/>
    </row>
    <row r="950">
      <c r="G950" s="12"/>
    </row>
    <row r="951">
      <c r="G951" s="12"/>
    </row>
    <row r="952">
      <c r="G952" s="12"/>
    </row>
    <row r="953">
      <c r="G953" s="12"/>
    </row>
    <row r="954">
      <c r="G954" s="12"/>
    </row>
    <row r="955">
      <c r="G955" s="12"/>
    </row>
    <row r="956">
      <c r="G956" s="12"/>
    </row>
    <row r="957">
      <c r="G957" s="12"/>
    </row>
    <row r="958">
      <c r="G958" s="12"/>
    </row>
    <row r="959">
      <c r="G959" s="12"/>
    </row>
    <row r="960">
      <c r="G960" s="12"/>
    </row>
    <row r="961">
      <c r="G961" s="12"/>
    </row>
    <row r="962">
      <c r="G962" s="12"/>
    </row>
    <row r="963">
      <c r="G963" s="12"/>
    </row>
    <row r="964">
      <c r="G964" s="12"/>
    </row>
    <row r="965">
      <c r="G965" s="12"/>
    </row>
    <row r="966">
      <c r="G966" s="12"/>
    </row>
    <row r="967">
      <c r="G967" s="12"/>
    </row>
    <row r="968">
      <c r="G968" s="12"/>
    </row>
    <row r="969">
      <c r="G969" s="12"/>
    </row>
    <row r="970">
      <c r="G970" s="12"/>
    </row>
    <row r="971">
      <c r="G971" s="12"/>
    </row>
    <row r="972">
      <c r="G972" s="12"/>
    </row>
    <row r="973">
      <c r="G973" s="12"/>
    </row>
    <row r="974">
      <c r="G974" s="12"/>
    </row>
    <row r="975">
      <c r="G975" s="12"/>
    </row>
    <row r="976">
      <c r="G976" s="12"/>
    </row>
    <row r="977">
      <c r="G977" s="12"/>
    </row>
    <row r="978">
      <c r="G978" s="12"/>
    </row>
    <row r="979">
      <c r="G979" s="12"/>
    </row>
    <row r="980">
      <c r="G980" s="12"/>
    </row>
    <row r="981">
      <c r="G981" s="12"/>
    </row>
    <row r="982">
      <c r="G982" s="12"/>
    </row>
    <row r="983">
      <c r="G983" s="12"/>
    </row>
    <row r="984">
      <c r="G984" s="12"/>
    </row>
    <row r="985">
      <c r="G985" s="12"/>
    </row>
    <row r="986">
      <c r="G986" s="12"/>
    </row>
    <row r="987">
      <c r="G987" s="12"/>
    </row>
    <row r="988">
      <c r="G988" s="12"/>
    </row>
    <row r="989">
      <c r="G989" s="12"/>
    </row>
    <row r="990">
      <c r="G990" s="12"/>
    </row>
    <row r="991">
      <c r="G991" s="12"/>
    </row>
    <row r="992">
      <c r="G992" s="12"/>
    </row>
    <row r="993">
      <c r="G993" s="12"/>
    </row>
    <row r="994">
      <c r="G994" s="12"/>
    </row>
    <row r="995">
      <c r="G995" s="12"/>
    </row>
    <row r="996">
      <c r="G996" s="12"/>
    </row>
    <row r="997">
      <c r="G997" s="12"/>
    </row>
    <row r="998">
      <c r="G998" s="12"/>
    </row>
    <row r="999">
      <c r="G999" s="12"/>
    </row>
    <row r="1000">
      <c r="G1000" s="12"/>
    </row>
    <row r="1001">
      <c r="G1001" s="12"/>
    </row>
    <row r="1002">
      <c r="G1002" s="12"/>
    </row>
    <row r="1003">
      <c r="G1003" s="12"/>
    </row>
    <row r="1004">
      <c r="G1004" s="12"/>
    </row>
    <row r="1005">
      <c r="G1005" s="12"/>
    </row>
  </sheetData>
  <mergeCells count="73">
    <mergeCell ref="D34:G34"/>
    <mergeCell ref="D35:G35"/>
    <mergeCell ref="D36:G36"/>
    <mergeCell ref="D37:G37"/>
    <mergeCell ref="D38:G38"/>
    <mergeCell ref="D39:G39"/>
    <mergeCell ref="D40:G40"/>
    <mergeCell ref="D41:G41"/>
    <mergeCell ref="D42:G42"/>
    <mergeCell ref="D43:G43"/>
    <mergeCell ref="D44:G44"/>
    <mergeCell ref="D45:G45"/>
    <mergeCell ref="D46:G46"/>
    <mergeCell ref="D47:G47"/>
    <mergeCell ref="D48:G48"/>
    <mergeCell ref="D49:G49"/>
    <mergeCell ref="D50:G50"/>
    <mergeCell ref="D51:G51"/>
    <mergeCell ref="D52:G52"/>
    <mergeCell ref="D53:G53"/>
    <mergeCell ref="D54:G54"/>
    <mergeCell ref="D62:G62"/>
    <mergeCell ref="D63:G63"/>
    <mergeCell ref="D64:G64"/>
    <mergeCell ref="D65:G65"/>
    <mergeCell ref="D55:G55"/>
    <mergeCell ref="D56:G56"/>
    <mergeCell ref="D57:G57"/>
    <mergeCell ref="D58:G58"/>
    <mergeCell ref="D59:G59"/>
    <mergeCell ref="D60:G60"/>
    <mergeCell ref="D61:G61"/>
    <mergeCell ref="F1:G1"/>
    <mergeCell ref="F2:G2"/>
    <mergeCell ref="F3:G3"/>
    <mergeCell ref="F4:G4"/>
    <mergeCell ref="F5:G5"/>
    <mergeCell ref="F6:G6"/>
    <mergeCell ref="F7:G7"/>
    <mergeCell ref="F8:G8"/>
    <mergeCell ref="F9:G9"/>
    <mergeCell ref="F10:G10"/>
    <mergeCell ref="F11:G11"/>
    <mergeCell ref="F12:G12"/>
    <mergeCell ref="F13:G13"/>
    <mergeCell ref="F14:G14"/>
    <mergeCell ref="F19:G19"/>
    <mergeCell ref="F20:G20"/>
    <mergeCell ref="F21:G21"/>
    <mergeCell ref="F15:G15"/>
    <mergeCell ref="F16:G16"/>
    <mergeCell ref="B17:C17"/>
    <mergeCell ref="F17:G17"/>
    <mergeCell ref="B18:C18"/>
    <mergeCell ref="F18:G18"/>
    <mergeCell ref="B19:C19"/>
    <mergeCell ref="B25:C25"/>
    <mergeCell ref="B26:C26"/>
    <mergeCell ref="B27:C27"/>
    <mergeCell ref="B22:C22"/>
    <mergeCell ref="F22:G22"/>
    <mergeCell ref="B23:C23"/>
    <mergeCell ref="F23:G23"/>
    <mergeCell ref="B24:C24"/>
    <mergeCell ref="F24:G24"/>
    <mergeCell ref="F25:G25"/>
    <mergeCell ref="F26:G26"/>
    <mergeCell ref="F27:G27"/>
    <mergeCell ref="F29:G29"/>
    <mergeCell ref="F30:G30"/>
    <mergeCell ref="F31:G31"/>
    <mergeCell ref="F32:G32"/>
    <mergeCell ref="D33:G33"/>
  </mergeCells>
  <hyperlinks>
    <hyperlink r:id="rId1" ref="D34"/>
    <hyperlink r:id="rId2" ref="D35"/>
    <hyperlink r:id="rId3" ref="D36"/>
    <hyperlink r:id="rId4" ref="D38"/>
    <hyperlink r:id="rId5" ref="D39"/>
    <hyperlink r:id="rId6" ref="D40"/>
    <hyperlink r:id="rId7" ref="D41"/>
    <hyperlink r:id="rId8" ref="D43"/>
    <hyperlink r:id="rId9" ref="D44"/>
    <hyperlink r:id="rId10" ref="D45"/>
    <hyperlink r:id="rId11" location=":~:text=Today%2C%20there%20are%2024%2C000%20to,to%20make%2C%20NASA%20officials%20said." ref="D46"/>
    <hyperlink r:id="rId12" ref="D48"/>
    <hyperlink r:id="rId13" ref="D50"/>
    <hyperlink r:id="rId14" ref="D51"/>
  </hyperlinks>
  <printOptions gridLines="1" horizontalCentered="1"/>
  <pageMargins bottom="0.75" footer="0.0" header="0.0" left="0.7" right="0.7" top="0.75"/>
  <pageSetup fitToHeight="0" cellComments="atEnd" orientation="portrait" pageOrder="overThenDown"/>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75"/>
  <cols>
    <col customWidth="1" min="1" max="1" width="19.22"/>
    <col customWidth="1" min="5" max="5" width="11.11"/>
    <col customWidth="1" min="6" max="6" width="21.67"/>
  </cols>
  <sheetData>
    <row r="1">
      <c r="B1" s="3" t="s">
        <v>88</v>
      </c>
      <c r="C1" s="3" t="s">
        <v>89</v>
      </c>
      <c r="D1" s="3" t="s">
        <v>90</v>
      </c>
      <c r="E1" s="3"/>
      <c r="F1" s="3" t="s">
        <v>91</v>
      </c>
      <c r="G1" s="3" t="s">
        <v>51</v>
      </c>
      <c r="H1" s="3" t="s">
        <v>52</v>
      </c>
    </row>
    <row r="2">
      <c r="A2" s="29" t="s">
        <v>92</v>
      </c>
      <c r="B2" s="29">
        <v>250.0</v>
      </c>
      <c r="C2" s="29">
        <v>125.0</v>
      </c>
      <c r="E2" s="29"/>
      <c r="F2" s="29" t="s">
        <v>93</v>
      </c>
      <c r="G2" s="29">
        <v>3.6</v>
      </c>
      <c r="H2" s="36" t="s">
        <v>94</v>
      </c>
    </row>
    <row r="3">
      <c r="A3" s="29" t="s">
        <v>95</v>
      </c>
      <c r="B3" s="29">
        <v>3400.0</v>
      </c>
      <c r="C3" s="29">
        <v>1200.0</v>
      </c>
      <c r="E3" s="29"/>
      <c r="F3" s="29" t="s">
        <v>96</v>
      </c>
      <c r="G3" s="29">
        <v>1.6</v>
      </c>
      <c r="H3" s="36" t="s">
        <v>97</v>
      </c>
    </row>
    <row r="4">
      <c r="A4" s="29" t="s">
        <v>98</v>
      </c>
      <c r="B4" s="37">
        <f t="shared" ref="B4:C4" si="1">B3-B2</f>
        <v>3150</v>
      </c>
      <c r="C4" s="37">
        <f t="shared" si="1"/>
        <v>1075</v>
      </c>
      <c r="E4" s="29"/>
      <c r="F4" s="29" t="s">
        <v>99</v>
      </c>
      <c r="G4" s="34">
        <v>160.0</v>
      </c>
      <c r="H4" s="36" t="s">
        <v>100</v>
      </c>
    </row>
    <row r="5">
      <c r="A5" s="29" t="s">
        <v>101</v>
      </c>
      <c r="B5" s="37">
        <f t="shared" ref="B5:C5" si="2">round(B4*($G$2/($G$2+1)),0)</f>
        <v>2465</v>
      </c>
      <c r="C5" s="37">
        <f t="shared" si="2"/>
        <v>841</v>
      </c>
      <c r="D5" s="10">
        <f>(B5+C5)*$G$4</f>
        <v>528960</v>
      </c>
      <c r="F5" s="29" t="s">
        <v>102</v>
      </c>
      <c r="G5" s="34">
        <v>130.0</v>
      </c>
      <c r="H5" s="30" t="s">
        <v>103</v>
      </c>
    </row>
    <row r="6">
      <c r="A6" s="29" t="s">
        <v>104</v>
      </c>
      <c r="B6" s="37">
        <f t="shared" ref="B6:C6" si="3">B4-B5</f>
        <v>685</v>
      </c>
      <c r="C6" s="37">
        <f t="shared" si="3"/>
        <v>234</v>
      </c>
      <c r="D6" s="10">
        <f>(B6+C6)*$G$5</f>
        <v>119470</v>
      </c>
      <c r="F6" s="29" t="s">
        <v>105</v>
      </c>
      <c r="G6" s="38">
        <v>0.9</v>
      </c>
      <c r="H6" s="29" t="s">
        <v>106</v>
      </c>
    </row>
    <row r="7">
      <c r="A7" s="29" t="s">
        <v>107</v>
      </c>
      <c r="B7" s="29">
        <v>33.0</v>
      </c>
      <c r="C7" s="29">
        <v>6.0</v>
      </c>
      <c r="D7" s="10">
        <f>(B7+C7)*G8</f>
        <v>29250000</v>
      </c>
      <c r="F7" s="29" t="s">
        <v>108</v>
      </c>
      <c r="G7" s="34">
        <v>3000.0</v>
      </c>
      <c r="H7" s="36" t="s">
        <v>109</v>
      </c>
    </row>
    <row r="8">
      <c r="A8" s="29" t="s">
        <v>110</v>
      </c>
      <c r="B8" s="37">
        <f t="shared" ref="B8:C8" si="4">B7*$G$3</f>
        <v>52.8</v>
      </c>
      <c r="C8" s="37">
        <f t="shared" si="4"/>
        <v>9.6</v>
      </c>
      <c r="F8" s="29" t="s">
        <v>111</v>
      </c>
      <c r="G8" s="34">
        <v>750000.0</v>
      </c>
      <c r="H8" s="30" t="s">
        <v>112</v>
      </c>
    </row>
    <row r="9">
      <c r="A9" s="29" t="s">
        <v>113</v>
      </c>
      <c r="B9" s="37">
        <f t="shared" ref="B9:C9" si="5">ROUND((B2-B8)*$G$6,0)</f>
        <v>177</v>
      </c>
      <c r="C9" s="37">
        <f t="shared" si="5"/>
        <v>104</v>
      </c>
      <c r="D9" s="10">
        <f>(B9+C9)*G7</f>
        <v>843000</v>
      </c>
    </row>
    <row r="10">
      <c r="A10" s="29" t="s">
        <v>114</v>
      </c>
      <c r="B10" s="29">
        <v>0.0</v>
      </c>
      <c r="C10" s="39">
        <f>$G$10</f>
        <v>15500</v>
      </c>
      <c r="D10" s="10">
        <f>C10*$G$11</f>
        <v>7750000</v>
      </c>
      <c r="F10" s="29" t="s">
        <v>115</v>
      </c>
      <c r="G10" s="4">
        <v>15500.0</v>
      </c>
      <c r="H10" s="36" t="s">
        <v>116</v>
      </c>
    </row>
    <row r="11">
      <c r="A11" s="29" t="s">
        <v>117</v>
      </c>
      <c r="D11" s="13">
        <f>sum(D2:D10)</f>
        <v>38491430</v>
      </c>
      <c r="F11" s="29" t="s">
        <v>118</v>
      </c>
      <c r="G11" s="34">
        <v>500.0</v>
      </c>
      <c r="H11" s="30" t="s">
        <v>119</v>
      </c>
    </row>
    <row r="12">
      <c r="A12" s="29" t="s">
        <v>120</v>
      </c>
      <c r="D12" s="13">
        <f>D11*$G$12</f>
        <v>7698286</v>
      </c>
      <c r="F12" s="29" t="s">
        <v>121</v>
      </c>
      <c r="G12" s="38">
        <v>0.2</v>
      </c>
      <c r="H12" s="29" t="s">
        <v>122</v>
      </c>
    </row>
    <row r="13">
      <c r="A13" s="29" t="s">
        <v>123</v>
      </c>
      <c r="D13" s="13">
        <f>D11+D12</f>
        <v>46189716</v>
      </c>
    </row>
    <row r="15">
      <c r="D15" s="3" t="s">
        <v>124</v>
      </c>
    </row>
    <row r="16">
      <c r="D16" s="29" t="s">
        <v>125</v>
      </c>
    </row>
    <row r="17">
      <c r="D17" s="29"/>
    </row>
    <row r="18">
      <c r="D18" s="29"/>
    </row>
  </sheetData>
  <mergeCells count="4">
    <mergeCell ref="D15:H15"/>
    <mergeCell ref="D16:H16"/>
    <mergeCell ref="D17:H17"/>
    <mergeCell ref="D18:H18"/>
  </mergeCells>
  <hyperlinks>
    <hyperlink r:id="rId1" ref="H2"/>
    <hyperlink r:id="rId2" ref="H3"/>
    <hyperlink r:id="rId3" ref="H4"/>
    <hyperlink r:id="rId4" ref="H5"/>
    <hyperlink r:id="rId5" ref="H7"/>
    <hyperlink r:id="rId6" ref="H8"/>
    <hyperlink r:id="rId7" ref="H10"/>
    <hyperlink r:id="rId8" location=":~:text=Today%2C%20there%20are%2024%2C000%20to,to%20make%2C%20NASA%20officials%20said." ref="H11"/>
  </hyperlinks>
  <printOptions gridLines="1" horizontalCentered="1"/>
  <pageMargins bottom="0.75" footer="0.0" header="0.0" left="0.7" right="0.7" top="0.75"/>
  <pageSetup fitToHeight="0" cellComments="atEnd" orientation="landscape" pageOrder="overThenDown"/>
  <drawing r:id="rId9"/>
</worksheet>
</file>