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B0CEE50F-2E1E-1E4A-A0DC-2A51BA2281D2}" xr6:coauthVersionLast="47" xr6:coauthVersionMax="47" xr10:uidLastSave="{00000000-0000-0000-0000-000000000000}"/>
  <bookViews>
    <workbookView xWindow="0" yWindow="680" windowWidth="28800" windowHeight="17960" tabRatio="945" firstSheet="3" activeTab="14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H1953" i="1" s="1"/>
  <c r="O374" i="97" s="1"/>
  <c r="I379" i="98" s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5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O367" i="17"/>
  <c r="I387" i="36" s="1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66" i="97"/>
  <c r="I471" i="98" s="1"/>
  <c r="O447" i="97"/>
  <c r="I452" i="98" s="1"/>
  <c r="O446" i="97"/>
  <c r="I451" i="98" s="1"/>
  <c r="O445" i="97"/>
  <c r="I450" i="98" s="1"/>
  <c r="O444" i="97"/>
  <c r="I449" i="98" s="1"/>
  <c r="O423" i="97"/>
  <c r="O402" i="97"/>
  <c r="I407" i="98" s="1"/>
  <c r="O400" i="97"/>
  <c r="I405" i="98" s="1"/>
  <c r="O397" i="97"/>
  <c r="I402" i="98" s="1"/>
  <c r="O388" i="97"/>
  <c r="I393" i="98" s="1"/>
  <c r="O377" i="97"/>
  <c r="I382" i="98" s="1"/>
  <c r="O375" i="97"/>
  <c r="I380" i="98" s="1"/>
  <c r="O367" i="97"/>
  <c r="I372" i="98" s="1"/>
  <c r="O355" i="97"/>
  <c r="I360" i="98" s="1"/>
  <c r="O354" i="97"/>
  <c r="I359" i="98" s="1"/>
  <c r="O350" i="97"/>
  <c r="I355" i="98" s="1"/>
  <c r="O349" i="97"/>
  <c r="I354" i="98" s="1"/>
  <c r="O341" i="97"/>
  <c r="I346" i="98" s="1"/>
  <c r="O340" i="97"/>
  <c r="I345" i="98" s="1"/>
  <c r="O327" i="97"/>
  <c r="I324" i="98" s="1"/>
  <c r="O322" i="97"/>
  <c r="I319" i="98" s="1"/>
  <c r="O262" i="97"/>
  <c r="I261" i="98" s="1"/>
  <c r="E469" i="98"/>
  <c r="I519" i="98"/>
  <c r="I518" i="98"/>
  <c r="I498" i="98"/>
  <c r="I478" i="98"/>
  <c r="I477" i="98"/>
  <c r="I476" i="98"/>
  <c r="I453" i="98"/>
  <c r="I432" i="98"/>
  <c r="I431" i="98"/>
  <c r="I428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O310" i="17"/>
  <c r="R330" i="36" s="1"/>
  <c r="M39" i="17"/>
  <c r="M176" i="17"/>
  <c r="M182" i="17"/>
  <c r="M227" i="17"/>
  <c r="M233" i="17"/>
  <c r="M240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O345" i="17"/>
  <c r="I354" i="36" s="1"/>
  <c r="L331" i="36"/>
  <c r="M104" i="17"/>
  <c r="C118" i="36"/>
  <c r="K118" i="17"/>
  <c r="M118" i="17" s="1"/>
  <c r="K376" i="17"/>
  <c r="M376" i="17" s="1"/>
  <c r="I379" i="36"/>
  <c r="O360" i="17"/>
  <c r="I380" i="36" s="1"/>
  <c r="G357" i="17"/>
  <c r="C357" i="17"/>
  <c r="C377" i="36" s="1"/>
  <c r="K356" i="17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H1922" i="1" l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<sst xmlns="http://schemas.openxmlformats.org/spreadsheetml/2006/main" count="11470" uniqueCount="2257">
  <si>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</si>
  <si>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</si>
  <si>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</si>
  <si>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</si>
  <si>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</si>
  <si>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</si>
  <si>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</si>
  <si>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</si>
  <si>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</si>
  <si>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</si>
  <si>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</si>
  <si>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</si>
  <si>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</si>
  <si>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</si>
  <si>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</si>
  <si>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</si>
  <si>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</si>
  <si>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</si>
  <si>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</si>
  <si>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</si>
  <si>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</si>
  <si>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</si>
  <si>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</si>
  <si>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</si>
  <si>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</si>
  <si>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</si>
  <si>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</si>
  <si>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</si>
  <si>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</si>
  <si>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</si>
  <si>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</si>
  <si>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</si>
  <si>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</si>
  <si>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</si>
  <si>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</si>
  <si>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</si>
  <si>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</si>
  <si>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</si>
  <si>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</si>
  <si>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</si>
  <si>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</si>
  <si>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</si>
  <si>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</si>
  <si>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</si>
  <si>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</si>
  <si>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</si>
  <si>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</si>
  <si>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</si>
  <si>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</si>
  <si>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</si>
  <si>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</si>
  <si>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</si>
  <si>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</si>
  <si>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</si>
  <si>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</si>
  <si>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</si>
  <si>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</si>
  <si>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</si>
  <si>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</si>
  <si>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</si>
  <si>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</si>
  <si>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</si>
  <si>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</si>
  <si>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</si>
  <si>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</si>
  <si>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</si>
  <si>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</si>
  <si>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</si>
  <si>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</si>
  <si>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</si>
  <si>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</si>
  <si>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</si>
  <si>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</si>
  <si>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</si>
  <si>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</si>
  <si>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</si>
  <si>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</si>
  <si>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</si>
  <si>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</si>
  <si>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</si>
  <si>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</si>
  <si>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</si>
  <si>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</si>
  <si>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</si>
  <si>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</si>
  <si>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</si>
  <si>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</si>
  <si>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</si>
  <si>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</si>
  <si>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</si>
  <si>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</si>
  <si>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</si>
  <si>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</si>
  <si>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</si>
  <si>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</si>
  <si>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</si>
  <si>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</si>
  <si>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</si>
  <si>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</si>
  <si>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</si>
  <si>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</si>
  <si>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</si>
  <si>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</si>
  <si>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</si>
  <si>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</si>
  <si>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</si>
  <si>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</si>
  <si>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</si>
  <si>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</si>
  <si>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</si>
  <si>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</si>
  <si>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</si>
  <si>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</si>
  <si>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</si>
  <si>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</si>
  <si>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</si>
  <si>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</si>
  <si>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</si>
  <si>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</si>
  <si>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</si>
  <si>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</si>
  <si>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</si>
  <si>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</si>
  <si>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</si>
  <si>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</si>
  <si>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</si>
  <si>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</si>
  <si>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</si>
  <si>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</si>
  <si>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</si>
  <si>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</si>
  <si>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</si>
  <si>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</si>
  <si>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</si>
  <si>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</si>
  <si>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</si>
  <si>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</si>
  <si>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</si>
  <si>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</si>
  <si>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</si>
  <si>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</si>
  <si>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</si>
  <si>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</si>
  <si>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</si>
  <si>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</si>
  <si>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</si>
  <si>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</si>
  <si>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</si>
  <si>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</si>
  <si>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</si>
  <si>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</si>
  <si>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</si>
  <si>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</si>
  <si>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</si>
  <si>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</si>
  <si>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</si>
  <si>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</si>
  <si>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</si>
  <si>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</si>
  <si>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</si>
  <si>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</si>
  <si>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</si>
  <si>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</si>
  <si>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</si>
  <si>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</si>
  <si>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</si>
  <si>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</si>
  <si>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</si>
  <si>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</si>
  <si>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</si>
  <si>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</si>
  <si>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</si>
  <si>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</si>
  <si>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</si>
  <si>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</si>
  <si>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</si>
  <si>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</si>
  <si>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</si>
  <si>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</si>
  <si>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</si>
  <si>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</si>
  <si>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</si>
  <si>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</si>
  <si>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</si>
  <si>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</si>
  <si>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</si>
  <si>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</si>
  <si>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</si>
  <si>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</si>
  <si>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</si>
  <si>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</si>
  <si>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</si>
  <si>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</si>
  <si>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</si>
  <si>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</si>
  <si>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</si>
  <si>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</si>
  <si>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</si>
  <si>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</si>
  <si>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</si>
  <si>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</si>
  <si>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</si>
  <si>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</si>
  <si>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</si>
  <si>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</si>
  <si>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</si>
  <si>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</si>
  <si>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</si>
  <si>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</si>
  <si>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</si>
  <si>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</si>
  <si>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</si>
  <si>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</si>
  <si>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</si>
  <si>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</si>
  <si>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</si>
  <si>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</si>
  <si>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</si>
  <si>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</si>
  <si>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</si>
  <si>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</si>
  <si>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</si>
  <si>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</si>
  <si>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</si>
  <si>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</si>
  <si>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</si>
  <si>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</si>
  <si>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</si>
  <si>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</si>
  <si>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</si>
  <si>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</si>
  <si>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</si>
  <si>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</si>
  <si>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</si>
  <si>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</si>
  <si>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</si>
  <si>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</si>
  <si>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</si>
  <si>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</si>
  <si>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</si>
  <si>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</si>
  <si>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</si>
  <si>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</si>
  <si>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</si>
  <si>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</si>
  <si>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</si>
  <si>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</si>
  <si>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</si>
  <si>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</si>
  <si>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</si>
  <si>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</si>
  <si>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</si>
  <si>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</si>
  <si>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</si>
  <si>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</si>
  <si>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</si>
  <si>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</si>
  <si>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</si>
  <si>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</si>
  <si>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</si>
  <si>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</si>
  <si>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</si>
  <si>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</si>
  <si>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</si>
  <si>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</si>
  <si>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</si>
  <si>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</si>
  <si>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</si>
  <si>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</si>
  <si>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</si>
  <si>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</si>
  <si>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</si>
  <si>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</si>
  <si>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</si>
  <si>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</si>
  <si>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</si>
  <si>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</si>
  <si>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</si>
  <si>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</si>
  <si>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</si>
  <si>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</si>
  <si>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</si>
  <si>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</si>
  <si>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</si>
  <si>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</si>
  <si>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</si>
  <si>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</si>
  <si>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</si>
  <si>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</si>
  <si>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</si>
  <si>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</si>
  <si>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</si>
  <si>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</si>
  <si>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</si>
  <si>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</si>
  <si>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</si>
  <si>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</si>
  <si>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</si>
  <si>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</si>
  <si>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</si>
  <si>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</si>
  <si>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</si>
  <si>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</si>
  <si>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</si>
  <si>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</si>
  <si>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</si>
  <si>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</si>
  <si>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</si>
  <si>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</si>
  <si>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</si>
  <si>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</si>
  <si>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</si>
  <si>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</si>
  <si>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</si>
  <si>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</si>
  <si>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</si>
  <si>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</si>
  <si>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</si>
  <si>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</si>
  <si>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</si>
  <si>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</si>
  <si>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</si>
  <si>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</si>
  <si>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</si>
  <si>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</si>
  <si>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</si>
  <si>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</si>
  <si>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</si>
  <si>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</si>
  <si>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</si>
  <si>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</si>
  <si>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</si>
  <si>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</si>
  <si>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</si>
  <si>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</si>
  <si>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</si>
  <si>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</si>
  <si>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</si>
  <si>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</si>
  <si>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</si>
  <si>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</si>
  <si>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</si>
  <si>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</si>
  <si>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</si>
  <si>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</si>
  <si>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</si>
  <si>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</si>
  <si>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</si>
  <si>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</si>
  <si>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</si>
  <si>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</si>
  <si>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</si>
  <si>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</si>
  <si>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</si>
  <si>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</si>
  <si>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</si>
  <si>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</si>
  <si>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</si>
  <si>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</si>
  <si>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</si>
  <si>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</si>
  <si>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</si>
  <si>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</si>
  <si>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</si>
  <si>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</si>
  <si>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</si>
  <si>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</si>
  <si>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</si>
  <si>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</si>
  <si>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</si>
  <si>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</si>
  <si>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</si>
  <si>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</si>
  <si>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</si>
  <si>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</si>
  <si>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</si>
  <si>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</si>
  <si>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</si>
  <si>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</si>
  <si>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</si>
  <si>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</si>
  <si>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</si>
  <si>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</si>
  <si>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</si>
  <si>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</si>
  <si>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</si>
  <si>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</si>
  <si>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</si>
  <si>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</si>
  <si>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</si>
  <si>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</si>
  <si>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</si>
  <si>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</si>
  <si>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</si>
  <si>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</si>
  <si>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</si>
  <si>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</si>
  <si>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</si>
  <si>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</si>
  <si>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</si>
  <si>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</si>
  <si>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</si>
  <si>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</si>
  <si>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</si>
  <si>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</si>
  <si>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</si>
  <si>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</si>
  <si>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</si>
  <si>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</si>
  <si>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</si>
  <si>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</si>
  <si>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</si>
  <si>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</si>
  <si>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</si>
  <si>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</si>
  <si>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</si>
  <si>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</si>
  <si>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</si>
  <si>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</si>
  <si>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</si>
  <si>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</si>
  <si>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</si>
  <si>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</si>
  <si>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</si>
  <si>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</si>
  <si>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</si>
  <si>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</si>
  <si>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</si>
  <si>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</si>
  <si>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</si>
  <si>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</si>
  <si>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</si>
  <si>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</si>
  <si>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</si>
  <si>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</si>
  <si>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</si>
  <si>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</si>
  <si>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</si>
  <si>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</si>
  <si>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</si>
  <si>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</si>
  <si>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</si>
  <si>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</si>
  <si>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</si>
  <si>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</si>
  <si>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</si>
  <si>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</si>
  <si>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</si>
  <si>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</si>
  <si>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</si>
  <si>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</si>
  <si>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</si>
  <si>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</si>
  <si>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</si>
  <si>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</si>
  <si>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</si>
  <si>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</si>
  <si>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</si>
  <si>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</si>
  <si>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</si>
  <si>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</si>
  <si>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</si>
  <si>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</si>
  <si>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</si>
  <si>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</si>
  <si>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</si>
  <si>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</si>
  <si>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</si>
  <si>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</si>
  <si>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</si>
  <si>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</si>
  <si>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</si>
  <si>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</si>
  <si>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</si>
  <si>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</si>
  <si>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</si>
  <si>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</si>
  <si>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</si>
  <si>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</si>
  <si>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</si>
  <si>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</si>
  <si>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</si>
  <si>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</si>
  <si>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</si>
  <si>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</si>
  <si>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</si>
  <si>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</si>
  <si>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</si>
  <si>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</si>
  <si>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</si>
  <si>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</si>
  <si>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</si>
  <si>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</si>
  <si>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</si>
  <si>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</si>
  <si>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</si>
  <si>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</si>
  <si>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</si>
  <si>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</si>
  <si>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</si>
  <si>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</si>
  <si>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</si>
  <si>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</si>
  <si>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</si>
  <si>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</si>
  <si>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</si>
  <si>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</si>
  <si>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</si>
  <si>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</si>
  <si>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</si>
  <si>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</si>
  <si>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</si>
  <si>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</si>
  <si>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</si>
  <si>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</si>
  <si>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</si>
  <si>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</si>
  <si>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</si>
  <si>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</si>
  <si>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</si>
  <si>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</si>
  <si>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</si>
  <si>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</si>
  <si>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</si>
  <si>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</si>
  <si>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</si>
  <si>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</si>
  <si>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</si>
  <si>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</si>
  <si>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</si>
  <si>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</si>
  <si>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</si>
  <si>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</si>
  <si>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</si>
  <si>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</si>
  <si>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</si>
  <si>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</si>
  <si>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</si>
  <si>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</si>
  <si>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</si>
  <si>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</si>
  <si>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</si>
  <si>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</si>
  <si>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</si>
  <si>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</si>
  <si>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</si>
  <si>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</si>
  <si>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</si>
  <si>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</si>
  <si>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</si>
  <si>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</si>
  <si>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</si>
  <si>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</si>
  <si>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</si>
  <si>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</si>
  <si>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</si>
  <si>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</si>
  <si>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</si>
  <si>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</si>
  <si>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</si>
  <si>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</si>
  <si>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</si>
  <si>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</si>
  <si>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</si>
  <si>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</si>
  <si>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</si>
  <si>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</si>
  <si>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</si>
  <si>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</si>
  <si>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</si>
  <si>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</si>
  <si>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</si>
  <si>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</si>
  <si>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</si>
  <si>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</si>
  <si>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</si>
  <si>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</si>
  <si>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</si>
  <si>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</si>
  <si>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</si>
  <si>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</si>
  <si>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</si>
  <si>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</si>
  <si>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</si>
  <si>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</si>
  <si>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</si>
  <si>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</si>
  <si>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</si>
  <si>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</si>
  <si>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</si>
  <si>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</si>
  <si>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</si>
  <si>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</si>
  <si>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</si>
  <si>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</si>
  <si>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</si>
  <si>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</si>
  <si>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</si>
  <si>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</si>
  <si>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</si>
  <si>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</si>
  <si>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</si>
  <si>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</si>
  <si>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</si>
  <si>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</si>
  <si>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</si>
  <si>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</si>
  <si>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</si>
  <si>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</si>
  <si>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</si>
  <si>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</si>
  <si>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</si>
  <si>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</si>
  <si>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</si>
  <si>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</si>
  <si>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</si>
  <si>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</si>
  <si>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</si>
  <si>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</si>
  <si>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</si>
  <si>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</si>
  <si>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</si>
  <si>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</si>
  <si>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</si>
  <si>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</si>
  <si>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</si>
  <si>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</si>
  <si>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</si>
  <si>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</si>
  <si>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</si>
  <si>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</si>
  <si>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</si>
  <si>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</si>
  <si>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</si>
  <si>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</si>
  <si>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</si>
  <si>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</si>
  <si>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</si>
  <si>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</si>
  <si>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</si>
  <si>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</si>
  <si>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</si>
  <si>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</si>
  <si>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</si>
  <si>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</si>
  <si>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</si>
  <si>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</si>
  <si>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</si>
  <si>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</si>
  <si>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</si>
  <si>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</si>
  <si>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</si>
  <si>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</si>
  <si>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</si>
  <si>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</si>
  <si>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</si>
  <si>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</si>
  <si>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</si>
  <si>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</si>
  <si>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</si>
  <si>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</si>
  <si>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</si>
  <si>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</si>
  <si>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</si>
  <si>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</si>
  <si>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</si>
  <si>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</si>
  <si>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</si>
  <si>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</si>
  <si>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</si>
  <si>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</si>
  <si>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</si>
  <si>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</si>
  <si>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</si>
  <si>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</si>
  <si>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</si>
  <si>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</si>
  <si>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</si>
  <si>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</si>
  <si>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</si>
  <si>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</si>
  <si>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</si>
  <si>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</si>
  <si>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</si>
  <si>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</si>
  <si>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</si>
  <si>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</si>
  <si>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</si>
  <si>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</si>
  <si>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</si>
  <si>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</si>
  <si>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</si>
  <si>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</si>
  <si>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</si>
  <si>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</si>
  <si>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</si>
  <si>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</si>
  <si>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</si>
  <si>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</si>
  <si>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</si>
  <si>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</si>
  <si>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</si>
  <si>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</si>
  <si>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</si>
  <si>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</si>
  <si>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</si>
  <si>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</si>
  <si>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</si>
  <si>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</si>
  <si>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</si>
  <si>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</si>
  <si>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</si>
  <si>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</si>
  <si>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</si>
  <si>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</si>
  <si>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</si>
  <si>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</si>
  <si>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</si>
  <si>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</si>
  <si>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</si>
  <si>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</si>
  <si>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</si>
  <si>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</si>
  <si>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</si>
  <si>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</si>
  <si>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</si>
  <si>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</si>
  <si>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</si>
  <si>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</si>
  <si>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</si>
  <si>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</si>
  <si>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</si>
  <si>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</si>
  <si>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</si>
  <si>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</si>
  <si>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</si>
  <si>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</si>
  <si>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</si>
  <si>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</si>
  <si>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</si>
  <si>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</si>
  <si>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</si>
  <si>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</si>
  <si>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</si>
  <si>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</si>
  <si>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</si>
  <si>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</si>
  <si>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</si>
  <si>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</si>
  <si>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</si>
  <si>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</si>
  <si>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</si>
  <si>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</si>
  <si>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</si>
  <si>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</si>
  <si>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</si>
  <si>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</si>
  <si>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</si>
  <si>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</si>
  <si>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</si>
  <si>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</si>
  <si>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</si>
  <si>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</si>
  <si>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</si>
  <si>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</si>
  <si>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</si>
  <si>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</si>
  <si>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</si>
  <si>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</si>
  <si>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</si>
  <si>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</si>
  <si>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</si>
  <si>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</si>
  <si>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</si>
  <si>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</si>
  <si>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</si>
  <si>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</si>
  <si>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</si>
  <si>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</si>
  <si>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</si>
  <si>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</si>
  <si>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</si>
  <si>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</si>
  <si>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</si>
  <si>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</si>
  <si>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</si>
  <si>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</si>
  <si>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</si>
  <si>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</si>
  <si>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</si>
  <si>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</si>
  <si>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</si>
  <si>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</si>
  <si>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</si>
  <si>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</si>
  <si>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</si>
  <si>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</si>
  <si>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</si>
  <si>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</si>
  <si>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</si>
  <si>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</si>
  <si>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</si>
  <si>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</si>
  <si>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</si>
  <si>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</si>
  <si>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</si>
  <si>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</si>
  <si>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</si>
  <si>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</si>
  <si>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</si>
  <si>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</si>
  <si>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</si>
  <si>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</si>
  <si>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</si>
  <si>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</si>
  <si>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</si>
  <si>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</si>
  <si>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</si>
  <si>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</si>
  <si>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</si>
  <si>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</si>
  <si>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</si>
  <si>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</si>
  <si>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</si>
  <si>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</si>
  <si>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</si>
  <si>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</si>
  <si>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</si>
  <si>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</si>
  <si>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</si>
  <si>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</si>
  <si>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</si>
  <si>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</si>
  <si>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</si>
  <si>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</si>
  <si>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</si>
  <si>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</si>
  <si>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</si>
  <si>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</si>
  <si>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</si>
  <si>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</si>
  <si>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</si>
  <si>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</si>
  <si>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</si>
  <si>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</si>
  <si>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</si>
  <si>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</si>
  <si>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</si>
  <si>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</si>
  <si>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</si>
  <si>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</si>
  <si>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</si>
  <si>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</si>
  <si>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</si>
  <si>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</si>
  <si>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</si>
  <si>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</si>
  <si>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</si>
  <si>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</si>
  <si>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</si>
  <si>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</si>
  <si>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</si>
  <si>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</si>
  <si>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</si>
  <si>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</si>
  <si>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</si>
  <si>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</si>
  <si>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</si>
  <si>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</si>
  <si>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</si>
  <si>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</si>
  <si>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</si>
  <si>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</si>
  <si>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</si>
  <si>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</si>
  <si>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</si>
  <si>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</si>
  <si>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</si>
  <si>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</si>
  <si>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</si>
  <si>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</si>
  <si>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</si>
  <si>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</si>
  <si>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</si>
  <si>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</si>
  <si>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</si>
  <si>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</si>
  <si>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</si>
  <si>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</si>
  <si>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</si>
  <si>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</si>
  <si>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</si>
  <si>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</si>
  <si>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</si>
  <si>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</si>
  <si>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</si>
  <si>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</si>
  <si>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</si>
  <si>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</si>
  <si>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</si>
  <si>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</si>
  <si>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</si>
  <si>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</si>
  <si>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</si>
  <si>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</si>
  <si>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</si>
  <si>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</si>
  <si>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</si>
  <si>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</si>
  <si>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</si>
  <si>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</si>
  <si>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</si>
  <si>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</si>
  <si>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</si>
  <si>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</si>
  <si>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</si>
  <si>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</si>
  <si>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</si>
  <si>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</si>
  <si>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</si>
  <si>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</si>
  <si>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</si>
  <si>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</si>
  <si>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</si>
  <si>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</si>
  <si>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</si>
  <si>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</si>
  <si>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</si>
  <si>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</si>
  <si>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</si>
  <si>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</si>
  <si>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</si>
  <si>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</si>
  <si>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</si>
  <si>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</si>
  <si>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</si>
  <si>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</si>
  <si>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</si>
  <si>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</si>
  <si>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</si>
  <si>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</si>
  <si>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</si>
  <si>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</si>
  <si>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</si>
  <si>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</si>
  <si>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</si>
  <si>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</si>
  <si>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</si>
  <si>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</si>
  <si>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</si>
  <si>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</si>
  <si>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</si>
  <si>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</si>
  <si>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</si>
  <si>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</si>
  <si>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</si>
  <si>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</si>
  <si>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</si>
  <si>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</si>
  <si>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</si>
  <si>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</si>
  <si>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</si>
  <si>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</si>
  <si>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</si>
  <si>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</si>
  <si>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</si>
  <si>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</si>
  <si>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</si>
  <si>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</si>
  <si>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</si>
  <si>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</si>
  <si>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</si>
  <si>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</si>
  <si>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</si>
  <si>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</si>
  <si>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</si>
  <si>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</si>
  <si>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</si>
  <si>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</si>
  <si>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</si>
  <si>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</si>
  <si>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</si>
  <si>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</si>
  <si>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</si>
  <si>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</si>
  <si>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</si>
  <si>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</si>
  <si>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</si>
  <si>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</si>
  <si>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</si>
  <si>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</si>
  <si>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</si>
  <si>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</si>
  <si>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</si>
  <si>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</si>
  <si>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</si>
  <si>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</si>
  <si>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</si>
  <si>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</si>
  <si>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</si>
  <si>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</si>
  <si>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</si>
  <si>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</si>
  <si>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</si>
  <si>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</si>
  <si>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</si>
  <si>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</si>
  <si>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</si>
  <si>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</si>
  <si>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</si>
  <si>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</si>
  <si>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</si>
  <si>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</si>
  <si>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</si>
  <si>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</si>
  <si>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</si>
  <si>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</si>
  <si>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</si>
  <si>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</si>
  <si>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</si>
  <si>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</si>
  <si>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</si>
  <si>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</si>
  <si>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</si>
  <si>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</si>
  <si>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</si>
  <si>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</si>
  <si>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</si>
  <si>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</si>
  <si>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</si>
  <si>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</si>
  <si>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</si>
  <si>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</si>
  <si>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</si>
  <si>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</si>
  <si>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</si>
  <si>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</si>
  <si>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</si>
  <si>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</si>
  <si>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</si>
  <si>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</si>
  <si>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</si>
  <si>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</si>
  <si>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</si>
  <si>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</si>
  <si>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</si>
  <si>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</si>
  <si>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</si>
  <si>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</si>
  <si>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</si>
  <si>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</si>
  <si>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</si>
  <si>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</si>
  <si>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</si>
  <si>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</si>
  <si>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</si>
  <si>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</si>
  <si>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</si>
  <si>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</si>
  <si>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</si>
  <si>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</si>
  <si>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</si>
  <si>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</si>
  <si>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</si>
  <si>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</si>
  <si>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</si>
  <si>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</si>
  <si>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</si>
  <si>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</si>
  <si>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</si>
  <si>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</si>
  <si>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</si>
  <si>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</si>
  <si>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</si>
  <si>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</si>
  <si>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</si>
  <si>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</si>
  <si>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</si>
  <si>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</si>
  <si>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</si>
  <si>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</si>
  <si>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</si>
  <si>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</si>
  <si>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</si>
  <si>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</si>
  <si>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</si>
  <si>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</si>
  <si>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</si>
  <si>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</si>
  <si>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</si>
  <si>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</si>
  <si>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</si>
  <si>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</si>
  <si>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</si>
  <si>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</si>
  <si>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</si>
  <si>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</si>
  <si>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</si>
  <si>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</si>
  <si>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</si>
  <si>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</si>
  <si>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</si>
  <si>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</si>
  <si>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</si>
  <si>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</si>
  <si>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</si>
  <si>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</si>
  <si>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</si>
  <si>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</si>
  <si>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</si>
  <si>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</si>
  <si>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</si>
  <si>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</si>
  <si>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</si>
  <si>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</si>
  <si>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</si>
  <si>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</si>
  <si>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</si>
  <si>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</si>
  <si>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</si>
  <si>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</si>
  <si>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</si>
  <si>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</si>
  <si>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</si>
  <si>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</si>
  <si>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</si>
  <si>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</si>
  <si>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</si>
  <si>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</si>
  <si>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</si>
  <si>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</si>
  <si>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</si>
  <si>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</si>
  <si>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</si>
  <si>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</si>
  <si>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</si>
  <si>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</si>
  <si>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</si>
  <si>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</si>
  <si>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</si>
  <si>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</si>
  <si>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</si>
  <si>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</si>
  <si>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</si>
  <si>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</si>
  <si>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</si>
  <si>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</si>
  <si>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</si>
  <si>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</si>
  <si>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</si>
  <si>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</si>
  <si>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</si>
  <si>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</si>
  <si>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</si>
  <si>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</si>
  <si>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</si>
  <si>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</si>
  <si>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</si>
  <si>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</si>
  <si>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</si>
  <si>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</si>
  <si>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</si>
  <si>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</si>
  <si>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</si>
  <si>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</si>
  <si>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</si>
  <si>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</si>
  <si>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</si>
  <si>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</si>
  <si>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</si>
  <si>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</si>
  <si>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</si>
  <si>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</si>
  <si>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</si>
  <si>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</si>
  <si>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</si>
  <si>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</si>
  <si>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</si>
  <si>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</si>
  <si>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</si>
  <si>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</si>
  <si>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</si>
  <si>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</si>
  <si>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</si>
  <si>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</si>
  <si>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</si>
  <si>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</si>
  <si>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</si>
  <si>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</si>
  <si>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</si>
  <si>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</si>
  <si>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</si>
  <si>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</si>
  <si>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</si>
  <si>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</si>
  <si>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</si>
  <si>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</si>
  <si>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</si>
  <si>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</si>
  <si>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</si>
  <si>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</si>
  <si>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</si>
  <si>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</si>
  <si>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</si>
  <si>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</si>
  <si>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</si>
  <si>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</si>
  <si>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</si>
  <si>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</si>
  <si>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</si>
  <si>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</si>
  <si>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</si>
  <si>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</si>
  <si>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</si>
  <si>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</si>
  <si>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</si>
  <si>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</si>
  <si>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</si>
  <si>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</si>
  <si>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</si>
  <si>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</si>
  <si>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</si>
  <si>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</si>
  <si>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</si>
  <si>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</si>
  <si>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</si>
  <si>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</si>
  <si>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</si>
  <si>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</si>
  <si>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</si>
  <si>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</si>
  <si>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</si>
  <si>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</si>
  <si>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</si>
  <si>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</si>
  <si>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</si>
  <si>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</si>
  <si>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</si>
  <si>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</si>
  <si>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</si>
  <si>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</si>
  <si>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</si>
  <si>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</si>
  <si>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</si>
  <si>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</si>
  <si>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</si>
  <si>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</si>
  <si>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</si>
  <si>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</si>
  <si>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</si>
  <si>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</si>
  <si>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</si>
  <si>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</si>
  <si>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</si>
  <si>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</si>
  <si>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</si>
  <si>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</si>
  <si>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</si>
  <si>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</si>
  <si>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</si>
  <si>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</si>
  <si>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</si>
  <si>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</si>
  <si>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</si>
  <si>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</si>
  <si>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</si>
  <si>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</si>
  <si>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</si>
  <si>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</si>
  <si>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</si>
  <si>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</si>
  <si>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</si>
  <si>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</si>
  <si>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</si>
  <si>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</si>
  <si>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</si>
  <si>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</si>
  <si>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</si>
  <si>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</si>
  <si>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</si>
  <si>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</si>
  <si>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</si>
  <si>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</si>
  <si>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</si>
  <si>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</si>
  <si>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</si>
  <si>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</si>
  <si>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</si>
  <si>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</si>
  <si>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</si>
  <si>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</si>
  <si>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</si>
  <si>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</si>
  <si>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</si>
  <si>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</si>
  <si>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</si>
  <si>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</si>
  <si>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</si>
  <si>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</si>
  <si>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</si>
  <si>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</si>
  <si>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</si>
  <si>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</si>
  <si>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</si>
  <si>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</si>
  <si>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</si>
  <si>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</si>
  <si>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</si>
  <si>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</si>
  <si>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</si>
  <si>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</si>
  <si>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</si>
  <si>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</si>
  <si>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</si>
  <si>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</si>
  <si>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</si>
  <si>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</si>
  <si>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</si>
  <si>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</si>
  <si>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</si>
  <si>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</si>
  <si>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</si>
  <si>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</si>
  <si>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</si>
  <si>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</si>
  <si>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</si>
  <si>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</si>
  <si>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</si>
  <si>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</si>
  <si>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</si>
  <si>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</si>
  <si>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</si>
  <si>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</si>
  <si>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</si>
  <si>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</si>
  <si>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</si>
  <si>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</si>
  <si>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</si>
  <si>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</si>
  <si>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</si>
  <si>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</si>
  <si>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</si>
  <si>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</si>
  <si>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</si>
  <si>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</si>
  <si>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</si>
  <si>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</si>
  <si>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</si>
  <si>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</si>
  <si>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</si>
  <si>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</si>
  <si>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</si>
  <si>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</si>
  <si>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</si>
  <si>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</si>
  <si>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</si>
  <si>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</si>
  <si>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</si>
  <si>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</si>
  <si>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</si>
  <si>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</si>
  <si>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</si>
  <si>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</si>
  <si>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</si>
  <si>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</si>
  <si>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</si>
  <si>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</si>
  <si>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</si>
  <si>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</si>
  <si>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</si>
  <si>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</si>
  <si>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</si>
  <si>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</si>
  <si>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</si>
  <si>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</si>
  <si>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</si>
  <si>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</si>
  <si>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</si>
  <si>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</si>
  <si>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</si>
  <si>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</si>
  <si>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</si>
  <si>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</si>
  <si>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</si>
  <si>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</si>
  <si>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</si>
  <si>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</si>
  <si>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</si>
  <si>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</si>
  <si>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</si>
  <si>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</si>
  <si>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</si>
  <si>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</si>
  <si>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</si>
  <si>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</si>
  <si>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</si>
  <si>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</si>
  <si>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</si>
  <si>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</si>
  <si>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</si>
  <si>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</si>
  <si>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</si>
  <si>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</si>
  <si>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</si>
  <si>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</si>
  <si>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</si>
  <si>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</si>
  <si>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</si>
  <si>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</si>
  <si>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</si>
  <si>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</si>
  <si>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</si>
  <si>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</si>
  <si>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</si>
  <si>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</si>
  <si>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</si>
  <si>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</si>
  <si>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</si>
  <si>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</si>
  <si>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</si>
  <si>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</si>
  <si>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</si>
  <si>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</si>
  <si>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</si>
  <si>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</si>
  <si>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</si>
  <si>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</si>
  <si>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</si>
  <si>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</si>
  <si>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</si>
  <si>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</si>
  <si>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</si>
  <si>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</si>
  <si>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</si>
  <si>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</si>
  <si>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</si>
  <si>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</si>
  <si>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</si>
  <si>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</si>
  <si>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</si>
  <si>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</si>
  <si>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</si>
  <si>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</si>
  <si>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</si>
  <si>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</si>
  <si>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</si>
  <si>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</si>
  <si>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</si>
  <si>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</si>
  <si>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</si>
  <si>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</si>
  <si>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</si>
  <si>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</si>
  <si>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</si>
  <si>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</si>
  <si>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</si>
  <si>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</si>
  <si>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</si>
  <si>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</si>
  <si>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</si>
  <si>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</si>
  <si>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</si>
  <si>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</si>
  <si>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</si>
  <si>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</si>
  <si>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</si>
  <si>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</si>
  <si>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</si>
  <si>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</si>
  <si>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</si>
  <si>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</si>
  <si>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</si>
  <si>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</si>
  <si>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</si>
  <si>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</si>
  <si>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</si>
  <si>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</si>
  <si>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</si>
  <si>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</si>
  <si>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</si>
  <si>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</si>
  <si>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</si>
  <si>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</si>
  <si>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</si>
  <si>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</si>
  <si>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</si>
  <si>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</si>
  <si>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</si>
  <si>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</si>
  <si>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</si>
  <si>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</si>
  <si>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</si>
  <si>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</si>
  <si>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</si>
  <si>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</si>
  <si>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</si>
  <si>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</si>
  <si>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</si>
  <si>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</si>
  <si>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</si>
  <si>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</si>
  <si>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</si>
  <si>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</si>
  <si>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</si>
  <si>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</si>
  <si>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</si>
  <si>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</si>
  <si>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</si>
  <si>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</si>
  <si>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</si>
  <si>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</si>
  <si>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</si>
  <si>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</si>
  <si>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</si>
  <si>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</si>
  <si>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</si>
  <si>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</si>
  <si>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</si>
  <si>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</si>
  <si>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</si>
  <si>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</si>
  <si>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</si>
  <si>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</si>
  <si>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</si>
  <si>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</si>
  <si>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</si>
  <si>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</si>
  <si>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</si>
  <si>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</si>
  <si>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</si>
  <si>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</si>
  <si>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</si>
  <si>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</si>
  <si>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</si>
  <si>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</si>
  <si>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</si>
  <si>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</si>
  <si>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</si>
  <si>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</si>
  <si>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</si>
  <si>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</si>
  <si>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</si>
  <si>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</si>
  <si>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</si>
  <si>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</si>
  <si>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</si>
  <si>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</si>
  <si>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</si>
  <si>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</si>
  <si>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</si>
  <si>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</si>
  <si>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</si>
  <si>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</si>
  <si>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</si>
  <si>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</si>
  <si>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</si>
  <si>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</si>
  <si>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</si>
  <si>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</si>
  <si>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</si>
  <si>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</si>
  <si>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</si>
  <si>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</si>
  <si>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</si>
  <si>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</si>
  <si>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</si>
  <si>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</si>
  <si>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</si>
  <si>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</si>
  <si>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</si>
  <si>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</si>
  <si>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</si>
  <si>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</si>
  <si>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</si>
  <si>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</si>
  <si>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</si>
  <si>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</si>
  <si>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</si>
  <si>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</si>
  <si>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</si>
  <si>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</si>
  <si>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</si>
  <si>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</si>
  <si>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</si>
  <si>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</si>
  <si>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</si>
  <si>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</si>
  <si>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</si>
  <si>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</si>
  <si>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</si>
  <si>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</si>
  <si>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</si>
  <si>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</si>
  <si>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</si>
  <si>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</si>
  <si>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</si>
  <si>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</si>
  <si>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</si>
  <si>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</si>
  <si>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</si>
  <si>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</si>
  <si>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</si>
  <si>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</si>
  <si>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</si>
  <si>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</si>
  <si>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</si>
  <si>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</si>
  <si>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</si>
  <si>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</si>
  <si>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</si>
  <si>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</si>
  <si>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</si>
  <si>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</si>
  <si>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</si>
  <si>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</si>
  <si>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</si>
  <si>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</si>
  <si>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</si>
  <si>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</si>
  <si>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</si>
  <si>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</si>
  <si>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</si>
  <si>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</si>
  <si>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</si>
  <si>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</si>
  <si>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</si>
  <si>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</si>
  <si>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</si>
  <si>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</si>
  <si>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</si>
  <si>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</si>
  <si>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</si>
  <si>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</si>
  <si>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</si>
  <si>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</si>
  <si>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</si>
  <si>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</si>
  <si>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</si>
  <si>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</si>
  <si>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</si>
  <si>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</si>
  <si>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</si>
  <si>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</si>
  <si>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</si>
  <si>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</si>
  <si>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</si>
  <si>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</si>
  <si>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</si>
  <si>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</si>
  <si>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</si>
  <si>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</si>
  <si>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</si>
  <si>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</si>
  <si>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</si>
  <si>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</si>
  <si>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</si>
  <si>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</si>
  <si>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</si>
  <si>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</si>
  <si>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</si>
  <si>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</si>
  <si>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</si>
  <si>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</si>
  <si>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</si>
  <si>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</si>
  <si>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</si>
  <si>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</si>
  <si>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</si>
  <si>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</si>
  <si>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</si>
  <si>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</si>
  <si>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</si>
  <si>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</si>
  <si>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</si>
  <si>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</si>
  <si>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</si>
  <si>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</si>
  <si>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</si>
  <si>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</si>
  <si>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</si>
  <si>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</si>
  <si>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</si>
  <si>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</si>
  <si>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</si>
  <si>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</si>
  <si>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</si>
  <si>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</si>
  <si>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</si>
  <si>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</si>
  <si>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</si>
  <si>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</si>
  <si>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</si>
  <si>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</si>
  <si>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</si>
  <si>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</si>
  <si>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</si>
  <si>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</si>
  <si>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</si>
  <si>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</si>
  <si>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</si>
  <si>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</si>
  <si>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</si>
  <si>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</si>
  <si>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</si>
  <si>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</si>
  <si>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</si>
  <si>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</si>
  <si>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</si>
  <si>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</si>
  <si>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</si>
  <si>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</si>
  <si>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</si>
  <si>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</si>
  <si>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</si>
  <si>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</si>
  <si>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</si>
  <si>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</si>
  <si>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</si>
  <si>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</si>
  <si>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</si>
  <si>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</si>
  <si>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</si>
  <si>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</si>
  <si>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</si>
  <si>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</si>
  <si>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</si>
  <si>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</si>
  <si>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</si>
  <si>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</si>
  <si>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</si>
  <si>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</si>
  <si>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</si>
  <si>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</si>
  <si>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</si>
  <si>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</si>
  <si>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</si>
  <si>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</si>
  <si>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</si>
  <si>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</si>
  <si>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</si>
  <si>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</si>
  <si>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</si>
  <si>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</si>
  <si>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</si>
  <si>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</si>
  <si>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</si>
  <si>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</si>
  <si>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</si>
  <si>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</si>
  <si>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</si>
  <si>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</si>
  <si>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</si>
  <si>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</si>
  <si>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</si>
  <si>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</si>
  <si>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</si>
  <si>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</si>
  <si>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</si>
  <si>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</si>
  <si>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</si>
  <si>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</si>
  <si>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</si>
  <si>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</si>
  <si>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</si>
  <si>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</si>
  <si>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</si>
  <si>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</si>
  <si>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</si>
  <si>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</si>
  <si>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</si>
  <si>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</si>
  <si>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</si>
  <si>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</si>
  <si>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</si>
  <si>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</si>
  <si>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</si>
  <si>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</si>
  <si>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</si>
  <si>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</si>
  <si>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</si>
  <si>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</si>
  <si>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</si>
  <si>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</si>
  <si>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</si>
  <si>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</si>
  <si>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</si>
  <si>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</si>
  <si>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</si>
  <si>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</si>
  <si>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</si>
  <si>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</si>
  <si>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</si>
  <si>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</si>
  <si>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</si>
  <si>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</si>
  <si>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</si>
  <si>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</si>
  <si>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</si>
  <si>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</si>
  <si>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</si>
  <si>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</si>
  <si>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</si>
  <si>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</si>
  <si>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</si>
  <si>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</si>
  <si>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</si>
  <si>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</si>
  <si>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</si>
  <si>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</si>
  <si>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</si>
  <si>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</si>
  <si>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</si>
  <si>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</si>
  <si>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</si>
  <si>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</si>
  <si>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</si>
  <si>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</si>
  <si>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</si>
  <si>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</si>
  <si>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</si>
  <si>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</si>
  <si>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</si>
  <si>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</si>
  <si>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</si>
  <si>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</si>
  <si>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</si>
  <si>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</si>
  <si>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</si>
  <si>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</si>
  <si>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</si>
  <si>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</si>
  <si>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</si>
  <si>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</si>
  <si>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</si>
  <si>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</si>
  <si>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</si>
  <si>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</si>
  <si>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</si>
  <si>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</si>
  <si>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</si>
  <si>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</si>
  <si>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</si>
  <si>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</si>
  <si>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</si>
  <si>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</si>
  <si>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</si>
  <si>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</si>
  <si>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</si>
  <si>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</si>
  <si>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</si>
  <si>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</si>
  <si>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</si>
  <si>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</si>
  <si>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</si>
  <si>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</si>
  <si>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</si>
  <si>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</si>
  <si>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</si>
  <si>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</si>
  <si>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</si>
  <si>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</si>
  <si>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</si>
  <si>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</si>
  <si>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</si>
  <si>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</si>
  <si>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</si>
  <si>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</si>
  <si>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</si>
  <si>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</si>
  <si>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</si>
  <si>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</si>
  <si>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</si>
  <si>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</si>
  <si>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</si>
  <si>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</si>
  <si>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</si>
  <si>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</si>
  <si>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</si>
  <si>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</si>
  <si>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</si>
  <si>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</si>
  <si>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</si>
  <si>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</si>
  <si>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</si>
  <si>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</si>
  <si>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</si>
  <si>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</si>
  <si>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</si>
  <si>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</si>
  <si>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</si>
  <si>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</si>
  <si>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</si>
  <si>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</si>
  <si>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</si>
  <si>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</si>
  <si>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</si>
  <si>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</si>
  <si>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</si>
  <si>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</si>
  <si>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</si>
  <si>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</si>
  <si>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</si>
  <si>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</si>
  <si>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</si>
  <si>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</si>
  <si>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</si>
  <si>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</si>
  <si>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</si>
  <si>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</si>
  <si>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</si>
  <si>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</si>
  <si>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</si>
  <si>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</si>
  <si>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</si>
  <si>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</si>
  <si>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</si>
  <si>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</si>
  <si>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</si>
  <si>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</si>
  <si>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</si>
  <si>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</si>
  <si>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</si>
  <si>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</si>
  <si>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</si>
  <si>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</si>
  <si>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</si>
  <si>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</si>
  <si>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</si>
  <si>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</si>
  <si>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</si>
  <si>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</si>
  <si>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</si>
  <si>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</si>
  <si>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</si>
  <si>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</si>
  <si>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</si>
  <si>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</si>
  <si>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</si>
  <si>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</si>
  <si>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</si>
  <si>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</si>
  <si>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</si>
  <si>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</si>
  <si>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</si>
  <si>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</si>
  <si>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</si>
  <si>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</si>
  <si>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</si>
  <si>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</si>
  <si>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</si>
  <si>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</si>
  <si>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</si>
  <si>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</si>
  <si>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</si>
  <si>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</si>
  <si>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</si>
  <si>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</si>
  <si>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</si>
  <si>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</si>
  <si>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</si>
  <si>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</si>
  <si>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</si>
  <si>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</si>
  <si>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</si>
  <si>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</si>
  <si>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</si>
  <si>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</si>
  <si>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</si>
  <si>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</si>
  <si>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</si>
  <si>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</si>
  <si>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</si>
  <si>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</si>
  <si>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</si>
  <si>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</si>
  <si>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</si>
  <si>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</si>
  <si>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</si>
  <si>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</si>
  <si>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</si>
  <si>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</si>
  <si>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</si>
  <si>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</si>
  <si>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</si>
  <si>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</si>
  <si>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</si>
  <si>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</si>
  <si>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</si>
  <si>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</si>
  <si>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</si>
  <si>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</si>
  <si>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</si>
  <si>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</si>
  <si>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</si>
  <si>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</si>
  <si>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</si>
  <si>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</si>
  <si>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</si>
  <si>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</si>
  <si>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</si>
  <si>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</si>
  <si>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</si>
  <si>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</si>
  <si>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</si>
  <si>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</si>
  <si>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</si>
  <si>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</si>
  <si>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</si>
  <si>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</si>
  <si>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</si>
  <si>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</si>
  <si>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</si>
  <si>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</si>
  <si>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</si>
  <si>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</si>
  <si>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</si>
  <si>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</si>
  <si>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</si>
  <si>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</si>
  <si>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</si>
  <si>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</si>
  <si>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</si>
  <si>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</si>
  <si>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</si>
  <si>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</si>
  <si>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</si>
  <si>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</si>
  <si>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</si>
  <si>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</si>
  <si>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</si>
  <si>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</si>
  <si>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</si>
  <si>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</si>
  <si>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</si>
  <si>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</si>
  <si>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</si>
  <si>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</si>
  <si>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</si>
  <si>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</si>
  <si>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</si>
  <si>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</si>
  <si>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</si>
  <si>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</si>
  <si>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</si>
  <si>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</si>
  <si>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</si>
  <si>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</si>
  <si>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</si>
  <si>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</si>
  <si>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</si>
  <si>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</si>
  <si>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</si>
  <si>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</si>
  <si>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</si>
  <si>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</si>
  <si>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</si>
  <si>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</si>
  <si>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</si>
  <si>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</si>
  <si>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</si>
  <si>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</si>
  <si>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</si>
  <si>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</si>
  <si>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</si>
  <si>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</si>
  <si>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</si>
  <si>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</si>
  <si>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</si>
  <si>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</si>
  <si>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</si>
  <si>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</si>
  <si>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</si>
  <si>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</si>
  <si>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</si>
  <si>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</si>
  <si>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</si>
  <si>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</si>
  <si>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</si>
  <si>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</si>
  <si>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</si>
  <si>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</si>
  <si>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</si>
  <si>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</si>
  <si>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</si>
  <si>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</si>
  <si>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</si>
  <si>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</si>
  <si>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</si>
  <si>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</si>
  <si>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</si>
  <si>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</si>
  <si>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</si>
  <si>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</si>
  <si>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</si>
  <si>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</si>
  <si>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</si>
  <si>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</si>
  <si>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</si>
  <si>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</si>
  <si>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</si>
  <si>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</si>
  <si>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</si>
  <si>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</si>
  <si>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</si>
  <si>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</si>
  <si>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</si>
  <si>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</si>
  <si>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</si>
  <si>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</si>
  <si>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</si>
  <si>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</si>
  <si>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</si>
  <si>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</si>
  <si>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</si>
  <si>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</si>
  <si>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</si>
  <si>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</si>
  <si>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</si>
  <si>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</si>
  <si>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</si>
  <si>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</si>
  <si>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</si>
  <si>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</si>
  <si>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</si>
  <si>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</si>
  <si>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</si>
  <si>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</si>
  <si>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</si>
  <si>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</si>
  <si>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</si>
  <si>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</si>
  <si>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</si>
  <si>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</si>
  <si>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</si>
  <si>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</si>
  <si>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</si>
  <si>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</si>
  <si>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</si>
  <si>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</si>
  <si>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</si>
  <si>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</si>
  <si>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</si>
  <si>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</si>
  <si>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</si>
  <si>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</si>
  <si>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</si>
  <si>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</si>
  <si>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</si>
  <si>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</si>
  <si>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</si>
  <si>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</si>
  <si>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</si>
  <si>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</si>
  <si>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</si>
  <si>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</si>
  <si>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</si>
  <si>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</si>
  <si>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</si>
  <si>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</si>
  <si>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</si>
  <si>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</si>
  <si>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</si>
  <si>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</si>
  <si>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</si>
  <si>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</si>
  <si>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</si>
  <si>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</si>
  <si>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</si>
  <si>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</si>
  <si>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</si>
  <si>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</si>
  <si>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</si>
  <si>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</si>
  <si>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</si>
  <si>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</si>
  <si>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</si>
  <si>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</si>
  <si>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</si>
  <si>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</si>
  <si>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</si>
  <si>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</si>
  <si>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</si>
  <si>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</si>
  <si>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</si>
  <si>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</si>
  <si>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</si>
  <si>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</si>
  <si>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</si>
  <si>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</si>
  <si>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</si>
  <si>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</si>
  <si>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</si>
  <si>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</si>
  <si>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</si>
  <si>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</si>
  <si>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</si>
  <si>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</si>
  <si>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</si>
  <si>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</si>
  <si>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</si>
  <si>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</si>
  <si>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</si>
  <si>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</si>
  <si>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</si>
  <si>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</si>
  <si>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</si>
  <si>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</si>
  <si>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</si>
  <si>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</si>
  <si>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</si>
  <si>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</si>
  <si>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</si>
  <si>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</si>
  <si>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</si>
  <si>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</si>
  <si>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</si>
  <si>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</si>
  <si>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</si>
  <si>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</si>
  <si>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</si>
  <si>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</si>
  <si>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</si>
  <si>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</si>
  <si>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</si>
  <si>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</si>
  <si>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</si>
  <si>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</si>
  <si>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</si>
  <si>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6-jan</t>
  </si>
  <si>
    <t>6-jan 5:00</t>
  </si>
  <si>
    <t>11-jan</t>
  </si>
  <si>
    <t>11-jan 2:00</t>
  </si>
  <si>
    <t>OpenSimula V 0.3</t>
  </si>
  <si>
    <t>OpenSimula</t>
  </si>
  <si>
    <t>US</t>
  </si>
  <si>
    <t>University of Seville</t>
  </si>
  <si>
    <t>20-apr</t>
  </si>
  <si>
    <t>20-apr 5:00</t>
  </si>
  <si>
    <t>24-apr</t>
  </si>
  <si>
    <t>22-apr</t>
  </si>
  <si>
    <t>20-apr 3:00</t>
  </si>
  <si>
    <t>5-apr</t>
  </si>
  <si>
    <t>5-apr 22:00</t>
  </si>
  <si>
    <t>5-apr 23:00</t>
  </si>
  <si>
    <t>30-apr</t>
  </si>
  <si>
    <t>30-apr 15:00</t>
  </si>
  <si>
    <t>2-apr</t>
  </si>
  <si>
    <t>2-apr 5:00</t>
  </si>
  <si>
    <t>2-apr 6:00</t>
  </si>
  <si>
    <t>17-apr</t>
  </si>
  <si>
    <t>17-apr 3:00</t>
  </si>
  <si>
    <t>17-apr 4:00</t>
  </si>
  <si>
    <t>11-apr</t>
  </si>
  <si>
    <t>11-apr 19:00</t>
  </si>
  <si>
    <t>14-jan</t>
  </si>
  <si>
    <t>14-jan 8:00</t>
  </si>
  <si>
    <t>20-Apr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</si>
</sst>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5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  <font>
      <sz val="12"/>
      <color rgb="FF3B3B3B"/>
      <name val="Menlo"/>
      <family val="2"/>
    </font>
    <font>
      <sz val="12"/>
      <color rgb="FFFF0000"/>
      <name val="Helv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7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16" fontId="11" fillId="0" borderId="0" xfId="0" applyNumberFormat="1" applyFont="1" applyAlignment="1" applyProtection="1">
      <alignment horizontal="right"/>
      <protection locked="0"/>
    </xf>
    <xf numFmtId="22" fontId="11" fillId="0" borderId="0" xfId="0" applyNumberFormat="1" applyFont="1" applyProtection="1">
      <protection locked="0"/>
    </xf>
    <xf numFmtId="0" fontId="49" fillId="0" borderId="0" xfId="0" applyFont="1"/>
    <xf numFmtId="16" fontId="50" fillId="0" borderId="0" xfId="0" applyNumberFormat="1" applyFont="1" applyAlignment="1" applyProtection="1">
      <alignment horizontal="right"/>
      <protection locked="0"/>
    </xf>
    <xf numFmtId="22" fontId="50" fillId="0" borderId="0" xfId="0" applyNumberFormat="1" applyFont="1" applyProtection="1">
      <protection locked="0"/>
    </xf>
    <xf numFmtId="0" fontId="50" fillId="0" borderId="0" xfId="0" applyFont="1" applyAlignment="1" applyProtection="1">
      <alignment horizontal="right"/>
      <protection locked="0"/>
    </xf>
    <xf numFmtId="18" fontId="50" fillId="0" borderId="0" xfId="0" applyNumberFormat="1" applyFont="1" applyProtection="1">
      <protection locked="0"/>
    </xf>
    <xf numFmtId="22" fontId="50" fillId="0" borderId="2" xfId="0" applyNumberFormat="1" applyFont="1" applyBorder="1" applyProtection="1">
      <protection locked="0"/>
    </xf>
    <xf numFmtId="0" fontId="49" fillId="0" borderId="19" xfId="0" applyFont="1" applyBorder="1"/>
    <xf numFmtId="0" fontId="49" fillId="0" borderId="20" xfId="0" applyFont="1" applyBorder="1"/>
    <xf numFmtId="0" fontId="49" fillId="0" borderId="38" xfId="0" applyFont="1" applyBorder="1"/>
    <xf numFmtId="0" fontId="49" fillId="0" borderId="30" xfId="0" applyFont="1" applyBorder="1"/>
    <xf numFmtId="0" fontId="49" fillId="0" borderId="39" xfId="0" applyFont="1" applyBorder="1"/>
    <xf numFmtId="16" fontId="11" fillId="0" borderId="5" xfId="0" applyNumberFormat="1" applyFont="1" applyBorder="1" applyAlignment="1" applyProtection="1">
      <alignment horizontal="right"/>
      <protection locked="0"/>
    </xf>
    <xf numFmtId="22" fontId="11" fillId="0" borderId="5" xfId="0" applyNumberFormat="1" applyFont="1" applyBorder="1" applyProtection="1">
      <protection locked="0"/>
    </xf>
    <xf numFmtId="22" fontId="11" fillId="0" borderId="7" xfId="0" applyNumberFormat="1" applyFont="1" applyBorder="1" applyProtection="1">
      <protection locked="0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35157.898012291298</c:v>
                </c:pt>
                <c:pt idx="1">
                  <c:v>39293.175044186399</c:v>
                </c:pt>
                <c:pt idx="2">
                  <c:v>39322.5372695146</c:v>
                </c:pt>
                <c:pt idx="3">
                  <c:v>40191.7744748849</c:v>
                </c:pt>
                <c:pt idx="4">
                  <c:v>39870.1761118863</c:v>
                </c:pt>
                <c:pt idx="5">
                  <c:v>31250.4922534207</c:v>
                </c:pt>
                <c:pt idx="6">
                  <c:v>55156.448174172001</c:v>
                </c:pt>
                <c:pt idx="7">
                  <c:v>30967.479575417801</c:v>
                </c:pt>
                <c:pt idx="8">
                  <c:v>31785.481142320401</c:v>
                </c:pt>
                <c:pt idx="9">
                  <c:v>32992.030727429199</c:v>
                </c:pt>
                <c:pt idx="10">
                  <c:v>31763.831472655998</c:v>
                </c:pt>
                <c:pt idx="11">
                  <c:v>33323.773247748402</c:v>
                </c:pt>
                <c:pt idx="12">
                  <c:v>23150.4334200308</c:v>
                </c:pt>
                <c:pt idx="13">
                  <c:v>17701.335910192902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4135.2770318951007</c:v>
                </c:pt>
                <c:pt idx="1">
                  <c:v>4164.6392572233017</c:v>
                </c:pt>
                <c:pt idx="2">
                  <c:v>5033.8764625936019</c:v>
                </c:pt>
                <c:pt idx="3">
                  <c:v>869.23720537030022</c:v>
                </c:pt>
                <c:pt idx="4">
                  <c:v>4712.2780995950015</c:v>
                </c:pt>
                <c:pt idx="5">
                  <c:v>321.59836299860035</c:v>
                </c:pt>
                <c:pt idx="6">
                  <c:v>-3907.4057588705982</c:v>
                </c:pt>
                <c:pt idx="7">
                  <c:v>4999.6375404701757</c:v>
                </c:pt>
                <c:pt idx="8">
                  <c:v>-4190.4184368734968</c:v>
                </c:pt>
                <c:pt idx="9">
                  <c:v>-3372.4168699708971</c:v>
                </c:pt>
                <c:pt idx="10">
                  <c:v>-2165.867284862099</c:v>
                </c:pt>
                <c:pt idx="11">
                  <c:v>-3394.0665396352997</c:v>
                </c:pt>
                <c:pt idx="12">
                  <c:v>-1834.1247645428957</c:v>
                </c:pt>
                <c:pt idx="13">
                  <c:v>-6003.7322961302489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11697.8090273582</c:v>
                </c:pt>
                <c:pt idx="1">
                  <c:v>12649.2472852871</c:v>
                </c:pt>
                <c:pt idx="2">
                  <c:v>13097.0828053563</c:v>
                </c:pt>
                <c:pt idx="3">
                  <c:v>13428.331444724799</c:v>
                </c:pt>
                <c:pt idx="4">
                  <c:v>13255.885683266901</c:v>
                </c:pt>
                <c:pt idx="5">
                  <c:v>11815.1587070437</c:v>
                </c:pt>
                <c:pt idx="6">
                  <c:v>12918.078910440099</c:v>
                </c:pt>
                <c:pt idx="7">
                  <c:v>11811.402684529099</c:v>
                </c:pt>
                <c:pt idx="8">
                  <c:v>11811.402684529099</c:v>
                </c:pt>
                <c:pt idx="9">
                  <c:v>11811.402684529099</c:v>
                </c:pt>
                <c:pt idx="10">
                  <c:v>11811.402684529099</c:v>
                </c:pt>
                <c:pt idx="11">
                  <c:v>11815.7153620506</c:v>
                </c:pt>
                <c:pt idx="12">
                  <c:v>10436.1379489585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951.43825792889947</c:v>
                </c:pt>
                <c:pt idx="1">
                  <c:v>1399.2737779980998</c:v>
                </c:pt>
                <c:pt idx="2">
                  <c:v>1730.5224173665993</c:v>
                </c:pt>
                <c:pt idx="3">
                  <c:v>331.24863936849943</c:v>
                </c:pt>
                <c:pt idx="4">
                  <c:v>1558.0766559087006</c:v>
                </c:pt>
                <c:pt idx="5">
                  <c:v>172.4457614578987</c:v>
                </c:pt>
                <c:pt idx="6">
                  <c:v>117.34967968549972</c:v>
                </c:pt>
                <c:pt idx="7">
                  <c:v>1220.269883081899</c:v>
                </c:pt>
                <c:pt idx="8">
                  <c:v>113.59365717089895</c:v>
                </c:pt>
                <c:pt idx="9">
                  <c:v>113.59365717089895</c:v>
                </c:pt>
                <c:pt idx="10">
                  <c:v>113.59365717089895</c:v>
                </c:pt>
                <c:pt idx="11">
                  <c:v>113.59365717089895</c:v>
                </c:pt>
                <c:pt idx="12">
                  <c:v>117.90633469239947</c:v>
                </c:pt>
                <c:pt idx="13">
                  <c:v>-1261.6710783997005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21932.9654339429</c:v>
                </c:pt>
                <c:pt idx="1">
                  <c:v>25731.0657378504</c:v>
                </c:pt>
                <c:pt idx="2">
                  <c:v>25776.6923390355</c:v>
                </c:pt>
                <c:pt idx="3">
                  <c:v>26611.128173731599</c:v>
                </c:pt>
                <c:pt idx="4">
                  <c:v>26294.2822514652</c:v>
                </c:pt>
                <c:pt idx="5">
                  <c:v>18438.587872386201</c:v>
                </c:pt>
                <c:pt idx="6">
                  <c:v>39991.210036604498</c:v>
                </c:pt>
                <c:pt idx="7">
                  <c:v>18213.921389552899</c:v>
                </c:pt>
                <c:pt idx="8">
                  <c:v>18929.800799870001</c:v>
                </c:pt>
                <c:pt idx="9">
                  <c:v>20009.978940660501</c:v>
                </c:pt>
                <c:pt idx="10">
                  <c:v>18910.475772805999</c:v>
                </c:pt>
                <c:pt idx="11">
                  <c:v>20305.147231238599</c:v>
                </c:pt>
                <c:pt idx="12">
                  <c:v>18447.3343814605</c:v>
                </c:pt>
                <c:pt idx="13">
                  <c:v>14162.6960318164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3798.1003039075003</c:v>
                </c:pt>
                <c:pt idx="1">
                  <c:v>3843.7269050926006</c:v>
                </c:pt>
                <c:pt idx="2">
                  <c:v>4678.1627397886987</c:v>
                </c:pt>
                <c:pt idx="3">
                  <c:v>834.43583469609803</c:v>
                </c:pt>
                <c:pt idx="4">
                  <c:v>4361.3168175223</c:v>
                </c:pt>
                <c:pt idx="5">
                  <c:v>316.8459222663987</c:v>
                </c:pt>
                <c:pt idx="6">
                  <c:v>-3494.3775615566992</c:v>
                </c:pt>
                <c:pt idx="7">
                  <c:v>4514.5611506653995</c:v>
                </c:pt>
                <c:pt idx="8">
                  <c:v>-3719.0440443900006</c:v>
                </c:pt>
                <c:pt idx="9">
                  <c:v>-3003.1646340728985</c:v>
                </c:pt>
                <c:pt idx="10">
                  <c:v>-1922.9864932823984</c:v>
                </c:pt>
                <c:pt idx="11">
                  <c:v>-3022.4896611369004</c:v>
                </c:pt>
                <c:pt idx="12">
                  <c:v>-1627.8182027043003</c:v>
                </c:pt>
                <c:pt idx="13">
                  <c:v>-1742.8155262412001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2689.3411629393399</c:v>
                </c:pt>
                <c:pt idx="13">
                  <c:v>2023.4763945412701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-8190.5788370606606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2345.01257834833</c:v>
                </c:pt>
                <c:pt idx="1">
                  <c:v>2682.1893063359698</c:v>
                </c:pt>
                <c:pt idx="2">
                  <c:v>2665.9249304790801</c:v>
                </c:pt>
                <c:pt idx="3">
                  <c:v>2700.7263011533</c:v>
                </c:pt>
                <c:pt idx="4">
                  <c:v>2695.9738604211202</c:v>
                </c:pt>
                <c:pt idx="5">
                  <c:v>1931.9843810345301</c:v>
                </c:pt>
                <c:pt idx="6">
                  <c:v>4285.3181375674703</c:v>
                </c:pt>
                <c:pt idx="7">
                  <c:v>1873.63818586498</c:v>
                </c:pt>
                <c:pt idx="8">
                  <c:v>1975.76034245036</c:v>
                </c:pt>
                <c:pt idx="9">
                  <c:v>2102.1317867686798</c:v>
                </c:pt>
                <c:pt idx="10">
                  <c:v>1973.43569985002</c:v>
                </c:pt>
                <c:pt idx="11">
                  <c:v>2138.7060165098101</c:v>
                </c:pt>
                <c:pt idx="12">
                  <c:v>2013.7578756309099</c:v>
                </c:pt>
                <c:pt idx="13">
                  <c:v>1515.16348383525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337.17672798763988</c:v>
                </c:pt>
                <c:pt idx="1">
                  <c:v>320.91235213075015</c:v>
                </c:pt>
                <c:pt idx="2">
                  <c:v>355.71372280497008</c:v>
                </c:pt>
                <c:pt idx="3">
                  <c:v>34.801370674219925</c:v>
                </c:pt>
                <c:pt idx="4">
                  <c:v>350.96128207279025</c:v>
                </c:pt>
                <c:pt idx="5">
                  <c:v>4.7524407321798208</c:v>
                </c:pt>
                <c:pt idx="6">
                  <c:v>-413.02819731379986</c:v>
                </c:pt>
                <c:pt idx="7">
                  <c:v>485.07638980478509</c:v>
                </c:pt>
                <c:pt idx="8">
                  <c:v>-471.37439248334999</c:v>
                </c:pt>
                <c:pt idx="9">
                  <c:v>-369.25223589796997</c:v>
                </c:pt>
                <c:pt idx="10">
                  <c:v>-242.88079157965012</c:v>
                </c:pt>
                <c:pt idx="11">
                  <c:v>-371.57687849830995</c:v>
                </c:pt>
                <c:pt idx="12">
                  <c:v>-206.30656183851988</c:v>
                </c:pt>
                <c:pt idx="13">
                  <c:v>-165.62735135871003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78530.236839335004</c:v>
                </c:pt>
                <c:pt idx="1">
                  <c:v>96520.194515355906</c:v>
                </c:pt>
                <c:pt idx="2">
                  <c:v>96999.923787878899</c:v>
                </c:pt>
                <c:pt idx="3">
                  <c:v>102167.452800684</c:v>
                </c:pt>
                <c:pt idx="4">
                  <c:v>99925.784012820906</c:v>
                </c:pt>
                <c:pt idx="5">
                  <c:v>65936.917942696702</c:v>
                </c:pt>
                <c:pt idx="6">
                  <c:v>162942.64269835301</c:v>
                </c:pt>
                <c:pt idx="7">
                  <c:v>64995.663170099797</c:v>
                </c:pt>
                <c:pt idx="8">
                  <c:v>67016.399697838497</c:v>
                </c:pt>
                <c:pt idx="9">
                  <c:v>71031.085241377805</c:v>
                </c:pt>
                <c:pt idx="10">
                  <c:v>66927.892166828504</c:v>
                </c:pt>
                <c:pt idx="11">
                  <c:v>72237.205799358097</c:v>
                </c:pt>
                <c:pt idx="12">
                  <c:v>64332.490535284902</c:v>
                </c:pt>
                <c:pt idx="13">
                  <c:v>48114.962126485101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31764.875198585501</c:v>
                </c:pt>
                <c:pt idx="1">
                  <c:v>37129.582288929698</c:v>
                </c:pt>
                <c:pt idx="2">
                  <c:v>40094.044189097804</c:v>
                </c:pt>
                <c:pt idx="3">
                  <c:v>43643.481134090202</c:v>
                </c:pt>
                <c:pt idx="4">
                  <c:v>41653.953857421402</c:v>
                </c:pt>
                <c:pt idx="5">
                  <c:v>32123.0115146018</c:v>
                </c:pt>
                <c:pt idx="6">
                  <c:v>38716.674737611</c:v>
                </c:pt>
                <c:pt idx="7">
                  <c:v>41086.851644707203</c:v>
                </c:pt>
                <c:pt idx="8">
                  <c:v>32125.177893295298</c:v>
                </c:pt>
                <c:pt idx="9">
                  <c:v>32125.177893295298</c:v>
                </c:pt>
                <c:pt idx="10">
                  <c:v>32125.177893295298</c:v>
                </c:pt>
                <c:pt idx="11">
                  <c:v>32136.808695593401</c:v>
                </c:pt>
                <c:pt idx="12">
                  <c:v>26516.028085576501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5364.7070903441963</c:v>
                </c:pt>
                <c:pt idx="1">
                  <c:v>8329.1689905123021</c:v>
                </c:pt>
                <c:pt idx="2">
                  <c:v>11878.6059355047</c:v>
                </c:pt>
                <c:pt idx="3">
                  <c:v>3549.4369449923979</c:v>
                </c:pt>
                <c:pt idx="4">
                  <c:v>9889.0786588359006</c:v>
                </c:pt>
                <c:pt idx="5">
                  <c:v>1989.5272766687995</c:v>
                </c:pt>
                <c:pt idx="6">
                  <c:v>358.13631601629822</c:v>
                </c:pt>
                <c:pt idx="7">
                  <c:v>6951.7995390254982</c:v>
                </c:pt>
                <c:pt idx="8">
                  <c:v>9321.9764461217019</c:v>
                </c:pt>
                <c:pt idx="9">
                  <c:v>360.30269470979692</c:v>
                </c:pt>
                <c:pt idx="10">
                  <c:v>360.30269470979692</c:v>
                </c:pt>
                <c:pt idx="11">
                  <c:v>360.30269470979692</c:v>
                </c:pt>
                <c:pt idx="12">
                  <c:v>371.93349700789986</c:v>
                </c:pt>
                <c:pt idx="13">
                  <c:v>-5248.8471130090002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55782.721077222101</c:v>
                </c:pt>
                <c:pt idx="1">
                  <c:v>55305.012506517698</c:v>
                </c:pt>
                <c:pt idx="2">
                  <c:v>62377.248660242803</c:v>
                </c:pt>
                <c:pt idx="3">
                  <c:v>63462.334076125102</c:v>
                </c:pt>
                <c:pt idx="4">
                  <c:v>63001.503349299302</c:v>
                </c:pt>
                <c:pt idx="5">
                  <c:v>48126.947086968103</c:v>
                </c:pt>
                <c:pt idx="6">
                  <c:v>134943.104239312</c:v>
                </c:pt>
                <c:pt idx="7">
                  <c:v>40657.406634787003</c:v>
                </c:pt>
                <c:pt idx="8">
                  <c:v>46987.148154511</c:v>
                </c:pt>
                <c:pt idx="9">
                  <c:v>49914.560692813197</c:v>
                </c:pt>
                <c:pt idx="10">
                  <c:v>46822.004196610702</c:v>
                </c:pt>
                <c:pt idx="11">
                  <c:v>50622.695373757801</c:v>
                </c:pt>
                <c:pt idx="12">
                  <c:v>45726.154573179097</c:v>
                </c:pt>
                <c:pt idx="13">
                  <c:v>34203.500477204201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-477.70857070440252</c:v>
                </c:pt>
                <c:pt idx="1">
                  <c:v>6594.5275830207029</c:v>
                </c:pt>
                <c:pt idx="2">
                  <c:v>7679.6129989030014</c:v>
                </c:pt>
                <c:pt idx="3">
                  <c:v>1085.0854158822985</c:v>
                </c:pt>
                <c:pt idx="4">
                  <c:v>7218.7822720772019</c:v>
                </c:pt>
                <c:pt idx="5">
                  <c:v>460.8307268257995</c:v>
                </c:pt>
                <c:pt idx="6">
                  <c:v>-1913.9434975634995</c:v>
                </c:pt>
                <c:pt idx="7">
                  <c:v>19790.095790522475</c:v>
                </c:pt>
                <c:pt idx="8">
                  <c:v>-15125.314442435098</c:v>
                </c:pt>
                <c:pt idx="9">
                  <c:v>-8795.5729227111005</c:v>
                </c:pt>
                <c:pt idx="10">
                  <c:v>-5868.1603844089041</c:v>
                </c:pt>
                <c:pt idx="11">
                  <c:v>-8960.7168806113987</c:v>
                </c:pt>
                <c:pt idx="12">
                  <c:v>-5160.0257034643</c:v>
                </c:pt>
                <c:pt idx="13">
                  <c:v>-10056.566504043003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23238.3460647877</c:v>
                </c:pt>
                <c:pt idx="1">
                  <c:v>23146.477073173399</c:v>
                </c:pt>
                <c:pt idx="2">
                  <c:v>31443.788116334701</c:v>
                </c:pt>
                <c:pt idx="3">
                  <c:v>33831.231239307701</c:v>
                </c:pt>
                <c:pt idx="4">
                  <c:v>33631.884389748899</c:v>
                </c:pt>
                <c:pt idx="5">
                  <c:v>23410.744988880899</c:v>
                </c:pt>
                <c:pt idx="6">
                  <c:v>32115.531054501898</c:v>
                </c:pt>
                <c:pt idx="7">
                  <c:v>23410.672596469001</c:v>
                </c:pt>
                <c:pt idx="8">
                  <c:v>23410.672596469001</c:v>
                </c:pt>
                <c:pt idx="9">
                  <c:v>23410.672596469001</c:v>
                </c:pt>
                <c:pt idx="10">
                  <c:v>23410.672596469001</c:v>
                </c:pt>
                <c:pt idx="11">
                  <c:v>23416.559087503701</c:v>
                </c:pt>
                <c:pt idx="12">
                  <c:v>18781.789445607301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22747.5157621129</c:v>
                </c:pt>
                <c:pt idx="1">
                  <c:v>41215.182008838201</c:v>
                </c:pt>
                <c:pt idx="2">
                  <c:v>34622.675127636103</c:v>
                </c:pt>
                <c:pt idx="3">
                  <c:v>38705.118724559201</c:v>
                </c:pt>
                <c:pt idx="4">
                  <c:v>36924.280663521502</c:v>
                </c:pt>
                <c:pt idx="5">
                  <c:v>17809.970855728599</c:v>
                </c:pt>
                <c:pt idx="6">
                  <c:v>27999.538459041101</c:v>
                </c:pt>
                <c:pt idx="7">
                  <c:v>24338.256535312801</c:v>
                </c:pt>
                <c:pt idx="8">
                  <c:v>20029.251543327398</c:v>
                </c:pt>
                <c:pt idx="9">
                  <c:v>21116.524548564601</c:v>
                </c:pt>
                <c:pt idx="10">
                  <c:v>20105.887970217798</c:v>
                </c:pt>
                <c:pt idx="11">
                  <c:v>21614.510425600201</c:v>
                </c:pt>
                <c:pt idx="12">
                  <c:v>18606.335962105801</c:v>
                </c:pt>
                <c:pt idx="13">
                  <c:v>13911.4616492808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18467.666246725301</c:v>
                </c:pt>
                <c:pt idx="1">
                  <c:v>11875.159365523203</c:v>
                </c:pt>
                <c:pt idx="2">
                  <c:v>15957.602962446301</c:v>
                </c:pt>
                <c:pt idx="3">
                  <c:v>4082.4435969230981</c:v>
                </c:pt>
                <c:pt idx="4">
                  <c:v>14176.764901408602</c:v>
                </c:pt>
                <c:pt idx="5">
                  <c:v>1780.8380610376989</c:v>
                </c:pt>
                <c:pt idx="6">
                  <c:v>-4937.5449063843007</c:v>
                </c:pt>
                <c:pt idx="7">
                  <c:v>5252.0226969282012</c:v>
                </c:pt>
                <c:pt idx="8">
                  <c:v>1590.740773199901</c:v>
                </c:pt>
                <c:pt idx="9">
                  <c:v>-2718.2642187855017</c:v>
                </c:pt>
                <c:pt idx="10">
                  <c:v>-1630.9912135482991</c:v>
                </c:pt>
                <c:pt idx="11">
                  <c:v>-2641.6277918951018</c:v>
                </c:pt>
                <c:pt idx="12">
                  <c:v>-1133.0053365126987</c:v>
                </c:pt>
                <c:pt idx="13">
                  <c:v>-4141.1798000070994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9709.4451468959796</c:v>
                </c:pt>
                <c:pt idx="1">
                  <c:v>15627.8692263045</c:v>
                </c:pt>
                <c:pt idx="2">
                  <c:v>21956.6406265437</c:v>
                </c:pt>
                <c:pt idx="3">
                  <c:v>27593.837738541599</c:v>
                </c:pt>
                <c:pt idx="4">
                  <c:v>23661.4628121198</c:v>
                </c:pt>
                <c:pt idx="5">
                  <c:v>10861.466864878301</c:v>
                </c:pt>
                <c:pt idx="6">
                  <c:v>9043.4115950702198</c:v>
                </c:pt>
                <c:pt idx="7">
                  <c:v>27454.419534336899</c:v>
                </c:pt>
                <c:pt idx="8">
                  <c:v>9899.8649202947799</c:v>
                </c:pt>
                <c:pt idx="9">
                  <c:v>9899.8649202947799</c:v>
                </c:pt>
                <c:pt idx="10">
                  <c:v>9899.8649202947799</c:v>
                </c:pt>
                <c:pt idx="11">
                  <c:v>9901.1006624051806</c:v>
                </c:pt>
                <c:pt idx="12">
                  <c:v>7738.6129404524199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5918.4240794085199</c:v>
                </c:pt>
                <c:pt idx="1">
                  <c:v>12247.19547964772</c:v>
                </c:pt>
                <c:pt idx="2">
                  <c:v>17884.392591645621</c:v>
                </c:pt>
                <c:pt idx="3">
                  <c:v>5637.1971119978989</c:v>
                </c:pt>
                <c:pt idx="4">
                  <c:v>13952.017665223821</c:v>
                </c:pt>
                <c:pt idx="5">
                  <c:v>3932.3749264217986</c:v>
                </c:pt>
                <c:pt idx="6">
                  <c:v>1152.0217179823212</c:v>
                </c:pt>
                <c:pt idx="7">
                  <c:v>-666.03355182575979</c:v>
                </c:pt>
                <c:pt idx="8">
                  <c:v>17744.974387440918</c:v>
                </c:pt>
                <c:pt idx="9">
                  <c:v>190.41977339880032</c:v>
                </c:pt>
                <c:pt idx="10">
                  <c:v>190.41977339880032</c:v>
                </c:pt>
                <c:pt idx="11">
                  <c:v>190.41977339880032</c:v>
                </c:pt>
                <c:pt idx="12">
                  <c:v>191.655515509201</c:v>
                </c:pt>
                <c:pt idx="13">
                  <c:v>-1970.8322064435597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3.2346283862509901</c:v>
                </c:pt>
                <c:pt idx="1">
                  <c:v>3.39701292109102</c:v>
                </c:pt>
                <c:pt idx="2">
                  <c:v>3.41037264147436</c:v>
                </c:pt>
                <c:pt idx="3">
                  <c:v>3.4855335710070299</c:v>
                </c:pt>
                <c:pt idx="4">
                  <c:v>3.4468748267404901</c:v>
                </c:pt>
                <c:pt idx="5">
                  <c:v>3.2368711650515398</c:v>
                </c:pt>
                <c:pt idx="6">
                  <c:v>3.6801133561642598</c:v>
                </c:pt>
                <c:pt idx="7">
                  <c:v>3.2356176929345901</c:v>
                </c:pt>
                <c:pt idx="8">
                  <c:v>3.2056733249878202</c:v>
                </c:pt>
                <c:pt idx="9">
                  <c:v>3.2123159166920399</c:v>
                </c:pt>
                <c:pt idx="10">
                  <c:v>3.2047584694303701</c:v>
                </c:pt>
                <c:pt idx="11">
                  <c:v>3.21857414597936</c:v>
                </c:pt>
                <c:pt idx="12">
                  <c:v>3.1441376504711398</c:v>
                </c:pt>
                <c:pt idx="13">
                  <c:v>3.06897520534933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0.1623845348400299</c:v>
                </c:pt>
                <c:pt idx="1">
                  <c:v>0.17574425522336989</c:v>
                </c:pt>
                <c:pt idx="2">
                  <c:v>0.25090518475603973</c:v>
                </c:pt>
                <c:pt idx="3">
                  <c:v>7.516092953266984E-2</c:v>
                </c:pt>
                <c:pt idx="4">
                  <c:v>0.21224644048949992</c:v>
                </c:pt>
                <c:pt idx="5">
                  <c:v>3.8658744266539813E-2</c:v>
                </c:pt>
                <c:pt idx="6">
                  <c:v>2.2427788005496829E-3</c:v>
                </c:pt>
                <c:pt idx="7">
                  <c:v>0.44548496991326969</c:v>
                </c:pt>
                <c:pt idx="8">
                  <c:v>9.8930668359997753E-4</c:v>
                </c:pt>
                <c:pt idx="9">
                  <c:v>-2.8955061263169934E-2</c:v>
                </c:pt>
                <c:pt idx="10">
                  <c:v>-2.2312469558950276E-2</c:v>
                </c:pt>
                <c:pt idx="11">
                  <c:v>-2.9869916820620013E-2</c:v>
                </c:pt>
                <c:pt idx="12">
                  <c:v>-1.605424027163016E-2</c:v>
                </c:pt>
                <c:pt idx="13">
                  <c:v>-9.049073577985034E-2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3.96370098656132</c:v>
                </c:pt>
                <c:pt idx="1">
                  <c:v>4.3139430522601296</c:v>
                </c:pt>
                <c:pt idx="2">
                  <c:v>4.0506118560091799</c:v>
                </c:pt>
                <c:pt idx="3">
                  <c:v>4.1078415978769804</c:v>
                </c:pt>
                <c:pt idx="4">
                  <c:v>3.9938624152844202</c:v>
                </c:pt>
                <c:pt idx="5">
                  <c:v>4.0560114334887203</c:v>
                </c:pt>
                <c:pt idx="6">
                  <c:v>4.6575790670193502</c:v>
                </c:pt>
                <c:pt idx="7">
                  <c:v>4.1078415978769804</c:v>
                </c:pt>
                <c:pt idx="8">
                  <c:v>3.89731374756182</c:v>
                </c:pt>
                <c:pt idx="9">
                  <c:v>3.83694381967512</c:v>
                </c:pt>
                <c:pt idx="10">
                  <c:v>3.8369438036753998</c:v>
                </c:pt>
                <c:pt idx="11">
                  <c:v>3.8369438019779798</c:v>
                </c:pt>
                <c:pt idx="12">
                  <c:v>4.5496929551793199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0.35024206569880967</c:v>
                </c:pt>
                <c:pt idx="1">
                  <c:v>8.6910869447859973E-2</c:v>
                </c:pt>
                <c:pt idx="2">
                  <c:v>0.14414061131566047</c:v>
                </c:pt>
                <c:pt idx="3">
                  <c:v>5.7229741867800499E-2</c:v>
                </c:pt>
                <c:pt idx="4">
                  <c:v>3.0161428723100236E-2</c:v>
                </c:pt>
                <c:pt idx="5">
                  <c:v>0.11397918259256024</c:v>
                </c:pt>
                <c:pt idx="6">
                  <c:v>9.2310446927400314E-2</c:v>
                </c:pt>
                <c:pt idx="7">
                  <c:v>0.69387808045803023</c:v>
                </c:pt>
                <c:pt idx="8">
                  <c:v>0.14414061131566047</c:v>
                </c:pt>
                <c:pt idx="9">
                  <c:v>-6.6387238999499942E-2</c:v>
                </c:pt>
                <c:pt idx="10">
                  <c:v>-0.12675716688619998</c:v>
                </c:pt>
                <c:pt idx="11">
                  <c:v>-0.12675718288592019</c:v>
                </c:pt>
                <c:pt idx="12">
                  <c:v>-0.12675718458334018</c:v>
                </c:pt>
                <c:pt idx="13">
                  <c:v>0.58599196861799996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2.80414160491488</c:v>
                </c:pt>
                <c:pt idx="1">
                  <c:v>2.8850234678863398</c:v>
                </c:pt>
                <c:pt idx="2">
                  <c:v>2.8282242207080701</c:v>
                </c:pt>
                <c:pt idx="3">
                  <c:v>2.8378449772156298</c:v>
                </c:pt>
                <c:pt idx="4">
                  <c:v>2.8378449772156298</c:v>
                </c:pt>
                <c:pt idx="5">
                  <c:v>2.8019122947952799</c:v>
                </c:pt>
                <c:pt idx="6">
                  <c:v>2.8378476690112202</c:v>
                </c:pt>
                <c:pt idx="7">
                  <c:v>2.79704138302725</c:v>
                </c:pt>
                <c:pt idx="8">
                  <c:v>2.80195318289331</c:v>
                </c:pt>
                <c:pt idx="9">
                  <c:v>2.8019531826623099</c:v>
                </c:pt>
                <c:pt idx="10">
                  <c:v>2.8019531828932398</c:v>
                </c:pt>
                <c:pt idx="11">
                  <c:v>2.8018674154244199</c:v>
                </c:pt>
                <c:pt idx="12">
                  <c:v>2.5839698856263502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8.0881862971459828E-2</c:v>
                </c:pt>
                <c:pt idx="1">
                  <c:v>2.4082615793190154E-2</c:v>
                </c:pt>
                <c:pt idx="2">
                  <c:v>3.3703372300749823E-2</c:v>
                </c:pt>
                <c:pt idx="3">
                  <c:v>9.620756507559669E-3</c:v>
                </c:pt>
                <c:pt idx="4">
                  <c:v>3.3703372300749823E-2</c:v>
                </c:pt>
                <c:pt idx="5">
                  <c:v>0</c:v>
                </c:pt>
                <c:pt idx="6">
                  <c:v>-2.2293101196000364E-3</c:v>
                </c:pt>
                <c:pt idx="7">
                  <c:v>3.3706064096340249E-2</c:v>
                </c:pt>
                <c:pt idx="8">
                  <c:v>-7.1002218876299317E-3</c:v>
                </c:pt>
                <c:pt idx="9">
                  <c:v>-2.1884220215699912E-3</c:v>
                </c:pt>
                <c:pt idx="10">
                  <c:v>-2.1884222525700991E-3</c:v>
                </c:pt>
                <c:pt idx="11">
                  <c:v>-2.1884220216401573E-3</c:v>
                </c:pt>
                <c:pt idx="12">
                  <c:v>-2.274189490460099E-3</c:v>
                </c:pt>
                <c:pt idx="13">
                  <c:v>-0.22017171928852974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23.9488358322049</c:v>
                </c:pt>
                <c:pt idx="1">
                  <c:v>24.113620623188002</c:v>
                </c:pt>
                <c:pt idx="2">
                  <c:v>24.341338396982302</c:v>
                </c:pt>
                <c:pt idx="3">
                  <c:v>24.286486857589601</c:v>
                </c:pt>
                <c:pt idx="4">
                  <c:v>24.309667247407699</c:v>
                </c:pt>
                <c:pt idx="5">
                  <c:v>26.502617524201401</c:v>
                </c:pt>
                <c:pt idx="6">
                  <c:v>25.4684767329557</c:v>
                </c:pt>
                <c:pt idx="7">
                  <c:v>24.107497932218699</c:v>
                </c:pt>
                <c:pt idx="8">
                  <c:v>24.1063293510074</c:v>
                </c:pt>
                <c:pt idx="9">
                  <c:v>24.106329351004</c:v>
                </c:pt>
                <c:pt idx="10">
                  <c:v>24.106329351007499</c:v>
                </c:pt>
                <c:pt idx="11">
                  <c:v>24.106967748745902</c:v>
                </c:pt>
                <c:pt idx="12">
                  <c:v>20.0880271716414</c:v>
                </c:pt>
                <c:pt idx="13">
                  <c:v>24.9034305184747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0.16478479098310217</c:v>
                </c:pt>
                <c:pt idx="1">
                  <c:v>0.39250256477740209</c:v>
                </c:pt>
                <c:pt idx="2">
                  <c:v>0.3376510253847016</c:v>
                </c:pt>
                <c:pt idx="3">
                  <c:v>-5.4851539392700488E-2</c:v>
                </c:pt>
                <c:pt idx="4">
                  <c:v>0.36083141520279938</c:v>
                </c:pt>
                <c:pt idx="5">
                  <c:v>-2.318038981809778E-2</c:v>
                </c:pt>
                <c:pt idx="6">
                  <c:v>2.5537816919965017</c:v>
                </c:pt>
                <c:pt idx="7">
                  <c:v>1.5196409007508009</c:v>
                </c:pt>
                <c:pt idx="8">
                  <c:v>0.15866210001379955</c:v>
                </c:pt>
                <c:pt idx="9">
                  <c:v>0.15749351880250018</c:v>
                </c:pt>
                <c:pt idx="10">
                  <c:v>0.15749351879910023</c:v>
                </c:pt>
                <c:pt idx="11">
                  <c:v>0.15749351880259965</c:v>
                </c:pt>
                <c:pt idx="12">
                  <c:v>0.15813191654100223</c:v>
                </c:pt>
                <c:pt idx="13">
                  <c:v>-3.8608086605634995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25.485102846393399</c:v>
                </c:pt>
                <c:pt idx="1">
                  <c:v>26.426392982155001</c:v>
                </c:pt>
                <c:pt idx="2">
                  <c:v>32.286804627031103</c:v>
                </c:pt>
                <c:pt idx="3">
                  <c:v>32.323757501418797</c:v>
                </c:pt>
                <c:pt idx="4">
                  <c:v>32.229699276839398</c:v>
                </c:pt>
                <c:pt idx="5">
                  <c:v>35</c:v>
                </c:pt>
                <c:pt idx="6">
                  <c:v>33.8760423240169</c:v>
                </c:pt>
                <c:pt idx="7">
                  <c:v>27.063554448971999</c:v>
                </c:pt>
                <c:pt idx="8">
                  <c:v>25.089701442602902</c:v>
                </c:pt>
                <c:pt idx="9">
                  <c:v>25.089701442602902</c:v>
                </c:pt>
                <c:pt idx="10">
                  <c:v>25.089701442602902</c:v>
                </c:pt>
                <c:pt idx="11">
                  <c:v>25.068905536396301</c:v>
                </c:pt>
                <c:pt idx="12">
                  <c:v>25.402653478723899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0.94129013576160148</c:v>
                </c:pt>
                <c:pt idx="1">
                  <c:v>6.8017017806377034</c:v>
                </c:pt>
                <c:pt idx="2">
                  <c:v>6.8386546550253975</c:v>
                </c:pt>
                <c:pt idx="3">
                  <c:v>3.6952874387694123E-2</c:v>
                </c:pt>
                <c:pt idx="4">
                  <c:v>6.7445964304459984</c:v>
                </c:pt>
                <c:pt idx="5">
                  <c:v>9.4058224579399052E-2</c:v>
                </c:pt>
                <c:pt idx="6">
                  <c:v>9.5148971536066007</c:v>
                </c:pt>
                <c:pt idx="7">
                  <c:v>8.3909394776235011</c:v>
                </c:pt>
                <c:pt idx="8">
                  <c:v>1.5784516025785997</c:v>
                </c:pt>
                <c:pt idx="9">
                  <c:v>-0.3954014037904976</c:v>
                </c:pt>
                <c:pt idx="10">
                  <c:v>-0.3954014037904976</c:v>
                </c:pt>
                <c:pt idx="11">
                  <c:v>-0.3954014037904976</c:v>
                </c:pt>
                <c:pt idx="12">
                  <c:v>-0.41619730999709859</c:v>
                </c:pt>
                <c:pt idx="13">
                  <c:v>-8.2449367669500617E-2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8.1175429600543101</c:v>
                </c:pt>
                <c:pt idx="1">
                  <c:v>8.1175429600543101</c:v>
                </c:pt>
                <c:pt idx="2">
                  <c:v>8.1188202852582805</c:v>
                </c:pt>
                <c:pt idx="3">
                  <c:v>8.1175429600543207</c:v>
                </c:pt>
                <c:pt idx="4">
                  <c:v>8.1175429600543207</c:v>
                </c:pt>
                <c:pt idx="5">
                  <c:v>8.1175429600543207</c:v>
                </c:pt>
                <c:pt idx="6">
                  <c:v>8.1176862222744592</c:v>
                </c:pt>
                <c:pt idx="7">
                  <c:v>8.1175429600543207</c:v>
                </c:pt>
                <c:pt idx="8">
                  <c:v>8.1175429600543207</c:v>
                </c:pt>
                <c:pt idx="9">
                  <c:v>8.1175429600543207</c:v>
                </c:pt>
                <c:pt idx="10">
                  <c:v>8.1175429600543207</c:v>
                </c:pt>
                <c:pt idx="11">
                  <c:v>8.1175429600543207</c:v>
                </c:pt>
                <c:pt idx="12">
                  <c:v>5.6218218982062904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9.1518589128473694E-3</c:v>
                </c:pt>
                <c:pt idx="1">
                  <c:v>1.1283326746112401E-2</c:v>
                </c:pt>
                <c:pt idx="2">
                  <c:v>1.0061663754889901E-2</c:v>
                </c:pt>
                <c:pt idx="3">
                  <c:v>9.8657920771013392E-3</c:v>
                </c:pt>
                <c:pt idx="4">
                  <c:v>9.9029913425644107E-3</c:v>
                </c:pt>
                <c:pt idx="5">
                  <c:v>9.8173129647304101E-3</c:v>
                </c:pt>
                <c:pt idx="6">
                  <c:v>8.4427090225951407E-3</c:v>
                </c:pt>
                <c:pt idx="7">
                  <c:v>1.00005193761498E-2</c:v>
                </c:pt>
                <c:pt idx="8">
                  <c:v>9.4805536798524305E-3</c:v>
                </c:pt>
                <c:pt idx="9">
                  <c:v>9.3462397332262498E-3</c:v>
                </c:pt>
                <c:pt idx="10">
                  <c:v>9.4739493056876008E-3</c:v>
                </c:pt>
                <c:pt idx="11">
                  <c:v>9.2653868984514196E-3</c:v>
                </c:pt>
                <c:pt idx="12">
                  <c:v>9.6193109915069901E-3</c:v>
                </c:pt>
                <c:pt idx="13">
                  <c:v>1.11584778431603E-2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2.1314678332650314E-3</c:v>
                </c:pt>
                <c:pt idx="1">
                  <c:v>9.0980484204253136E-4</c:v>
                </c:pt>
                <c:pt idx="2">
                  <c:v>7.1393316425396973E-4</c:v>
                </c:pt>
                <c:pt idx="3">
                  <c:v>-1.9587167778856163E-4</c:v>
                </c:pt>
                <c:pt idx="4">
                  <c:v>7.5113242971704131E-4</c:v>
                </c:pt>
                <c:pt idx="5">
                  <c:v>-3.7199265463071576E-5</c:v>
                </c:pt>
                <c:pt idx="6">
                  <c:v>6.6545405188304062E-4</c:v>
                </c:pt>
                <c:pt idx="7">
                  <c:v>-7.0914989025222877E-4</c:v>
                </c:pt>
                <c:pt idx="8">
                  <c:v>8.4866046330243049E-4</c:v>
                </c:pt>
                <c:pt idx="9">
                  <c:v>3.2869476700506106E-4</c:v>
                </c:pt>
                <c:pt idx="10">
                  <c:v>1.9438082037888035E-4</c:v>
                </c:pt>
                <c:pt idx="11">
                  <c:v>3.220903928402314E-4</c:v>
                </c:pt>
                <c:pt idx="12">
                  <c:v>1.1352798560405018E-4</c:v>
                </c:pt>
                <c:pt idx="13">
                  <c:v>4.6745207865962063E-4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1.3718092079690601E-2</c:v>
                </c:pt>
                <c:pt idx="1">
                  <c:v>1.58636003064072E-2</c:v>
                </c:pt>
                <c:pt idx="2">
                  <c:v>1.8220900293603001E-2</c:v>
                </c:pt>
                <c:pt idx="3">
                  <c:v>1.7933504630951801E-2</c:v>
                </c:pt>
                <c:pt idx="4">
                  <c:v>1.8087867321825601E-2</c:v>
                </c:pt>
                <c:pt idx="5">
                  <c:v>1.6991256238962402E-2</c:v>
                </c:pt>
                <c:pt idx="6">
                  <c:v>1.38675555743324E-2</c:v>
                </c:pt>
                <c:pt idx="7">
                  <c:v>1.6836226862365099E-2</c:v>
                </c:pt>
                <c:pt idx="8">
                  <c:v>1.6773302433956899E-2</c:v>
                </c:pt>
                <c:pt idx="9">
                  <c:v>1.4013776384074601E-2</c:v>
                </c:pt>
                <c:pt idx="10">
                  <c:v>1.6773302347860598E-2</c:v>
                </c:pt>
                <c:pt idx="11">
                  <c:v>1.38670363905843E-2</c:v>
                </c:pt>
                <c:pt idx="12">
                  <c:v>1.17753584290242E-2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2.1455082267165995E-3</c:v>
                </c:pt>
                <c:pt idx="1">
                  <c:v>4.5028082139124005E-3</c:v>
                </c:pt>
                <c:pt idx="2">
                  <c:v>4.2154125512611999E-3</c:v>
                </c:pt>
                <c:pt idx="3">
                  <c:v>-2.8739566265120059E-4</c:v>
                </c:pt>
                <c:pt idx="4">
                  <c:v>4.3697752421350006E-3</c:v>
                </c:pt>
                <c:pt idx="5">
                  <c:v>-1.5436269087380078E-4</c:v>
                </c:pt>
                <c:pt idx="6">
                  <c:v>3.2731641592718009E-3</c:v>
                </c:pt>
                <c:pt idx="7">
                  <c:v>1.4946349464179873E-4</c:v>
                </c:pt>
                <c:pt idx="8">
                  <c:v>3.118134782674498E-3</c:v>
                </c:pt>
                <c:pt idx="9">
                  <c:v>3.0552103542662978E-3</c:v>
                </c:pt>
                <c:pt idx="10">
                  <c:v>2.9568430438399983E-4</c:v>
                </c:pt>
                <c:pt idx="11">
                  <c:v>3.0552102681699975E-3</c:v>
                </c:pt>
                <c:pt idx="12">
                  <c:v>1.4894431089369949E-4</c:v>
                </c:pt>
                <c:pt idx="13">
                  <c:v>-1.9427336506664013E-3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1.86292123932925E-3</c:v>
                </c:pt>
                <c:pt idx="1">
                  <c:v>1.8660348341819899E-3</c:v>
                </c:pt>
                <c:pt idx="2">
                  <c:v>1.8629241775564101E-3</c:v>
                </c:pt>
                <c:pt idx="3">
                  <c:v>1.86292123932925E-3</c:v>
                </c:pt>
                <c:pt idx="4">
                  <c:v>1.86292123932925E-3</c:v>
                </c:pt>
                <c:pt idx="5">
                  <c:v>1.86292123932925E-3</c:v>
                </c:pt>
                <c:pt idx="6">
                  <c:v>1.86292123932925E-3</c:v>
                </c:pt>
                <c:pt idx="7">
                  <c:v>1.86292123932925E-3</c:v>
                </c:pt>
                <c:pt idx="8">
                  <c:v>1.86292123932925E-3</c:v>
                </c:pt>
                <c:pt idx="9">
                  <c:v>1.86292123932925E-3</c:v>
                </c:pt>
                <c:pt idx="10">
                  <c:v>1.86292123932925E-3</c:v>
                </c:pt>
                <c:pt idx="11">
                  <c:v>1.86292123932925E-3</c:v>
                </c:pt>
                <c:pt idx="12">
                  <c:v>5.6449448134904701E-3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48.1494551325628</c:v>
                </c:pt>
                <c:pt idx="1">
                  <c:v>58.379634507911199</c:v>
                </c:pt>
                <c:pt idx="2">
                  <c:v>51.215434248612603</c:v>
                </c:pt>
                <c:pt idx="3">
                  <c:v>50.488248899865198</c:v>
                </c:pt>
                <c:pt idx="4">
                  <c:v>50.561927871654397</c:v>
                </c:pt>
                <c:pt idx="5">
                  <c:v>43.888994731206701</c:v>
                </c:pt>
                <c:pt idx="6">
                  <c:v>40.449641827175597</c:v>
                </c:pt>
                <c:pt idx="7">
                  <c:v>51.9060308507187</c:v>
                </c:pt>
                <c:pt idx="8">
                  <c:v>49.343749271234898</c:v>
                </c:pt>
                <c:pt idx="9">
                  <c:v>48.679846004451598</c:v>
                </c:pt>
                <c:pt idx="10">
                  <c:v>49.3113603876685</c:v>
                </c:pt>
                <c:pt idx="11">
                  <c:v>48.276965776888602</c:v>
                </c:pt>
                <c:pt idx="12">
                  <c:v>65.517897194942194</c:v>
                </c:pt>
                <c:pt idx="13">
                  <c:v>56.649397844732697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10.230179375348399</c:v>
                </c:pt>
                <c:pt idx="1">
                  <c:v>3.0659791160498031</c:v>
                </c:pt>
                <c:pt idx="2">
                  <c:v>2.3387937673023984</c:v>
                </c:pt>
                <c:pt idx="3">
                  <c:v>-0.7271853487474047</c:v>
                </c:pt>
                <c:pt idx="4">
                  <c:v>2.4124727390915979</c:v>
                </c:pt>
                <c:pt idx="5">
                  <c:v>-7.3678971789199466E-2</c:v>
                </c:pt>
                <c:pt idx="6">
                  <c:v>-4.2604604013560987</c:v>
                </c:pt>
                <c:pt idx="7">
                  <c:v>-7.6998133053872024</c:v>
                </c:pt>
                <c:pt idx="8">
                  <c:v>3.7565757181559007</c:v>
                </c:pt>
                <c:pt idx="9">
                  <c:v>1.1942941386720989</c:v>
                </c:pt>
                <c:pt idx="10">
                  <c:v>0.53039087188879819</c:v>
                </c:pt>
                <c:pt idx="11">
                  <c:v>1.161905255105701</c:v>
                </c:pt>
                <c:pt idx="12">
                  <c:v>0.1275106443258025</c:v>
                </c:pt>
                <c:pt idx="13">
                  <c:v>17.368442062379394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70.221668576897898</c:v>
                </c:pt>
                <c:pt idx="1">
                  <c:v>79.491669774655094</c:v>
                </c:pt>
                <c:pt idx="2">
                  <c:v>83.411486496455495</c:v>
                </c:pt>
                <c:pt idx="3">
                  <c:v>77.900233581154893</c:v>
                </c:pt>
                <c:pt idx="4">
                  <c:v>80.982090325772404</c:v>
                </c:pt>
                <c:pt idx="5">
                  <c:v>69.707881367443406</c:v>
                </c:pt>
                <c:pt idx="6">
                  <c:v>69.707747105986698</c:v>
                </c:pt>
                <c:pt idx="7">
                  <c:v>84.236993227773198</c:v>
                </c:pt>
                <c:pt idx="8">
                  <c:v>83.930430051924006</c:v>
                </c:pt>
                <c:pt idx="9">
                  <c:v>70.426555818153005</c:v>
                </c:pt>
                <c:pt idx="10">
                  <c:v>83.930429632427803</c:v>
                </c:pt>
                <c:pt idx="11">
                  <c:v>69.705194255048994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9.2700011977571961</c:v>
                </c:pt>
                <c:pt idx="1">
                  <c:v>13.189817919557598</c:v>
                </c:pt>
                <c:pt idx="2">
                  <c:v>7.6785650042569955</c:v>
                </c:pt>
                <c:pt idx="3">
                  <c:v>-5.5112529153006022</c:v>
                </c:pt>
                <c:pt idx="4">
                  <c:v>10.760421748874506</c:v>
                </c:pt>
                <c:pt idx="5">
                  <c:v>-3.0818567446175109</c:v>
                </c:pt>
                <c:pt idx="6">
                  <c:v>-0.51378720945449174</c:v>
                </c:pt>
                <c:pt idx="7">
                  <c:v>-0.51392147091119966</c:v>
                </c:pt>
                <c:pt idx="8">
                  <c:v>14.0153246508753</c:v>
                </c:pt>
                <c:pt idx="9">
                  <c:v>13.708761475026108</c:v>
                </c:pt>
                <c:pt idx="10">
                  <c:v>0.20488724125510771</c:v>
                </c:pt>
                <c:pt idx="11">
                  <c:v>13.708761055529905</c:v>
                </c:pt>
                <c:pt idx="12">
                  <c:v>-0.51647432184890363</c:v>
                </c:pt>
                <c:pt idx="13">
                  <c:v>29.778331423102102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13.501464515039</c:v>
                </c:pt>
                <c:pt idx="1">
                  <c:v>13.117583003823301</c:v>
                </c:pt>
                <c:pt idx="2">
                  <c:v>13.1164351789901</c:v>
                </c:pt>
                <c:pt idx="3">
                  <c:v>13.1169734415415</c:v>
                </c:pt>
                <c:pt idx="4">
                  <c:v>13.1169734415415</c:v>
                </c:pt>
                <c:pt idx="5">
                  <c:v>13.1169734415415</c:v>
                </c:pt>
                <c:pt idx="6">
                  <c:v>13.1169022319595</c:v>
                </c:pt>
                <c:pt idx="7">
                  <c:v>13.100109851442699</c:v>
                </c:pt>
                <c:pt idx="8">
                  <c:v>13.100109785587</c:v>
                </c:pt>
                <c:pt idx="9">
                  <c:v>13.100133942073199</c:v>
                </c:pt>
                <c:pt idx="10">
                  <c:v>13.1001098202118</c:v>
                </c:pt>
                <c:pt idx="11">
                  <c:v>13.100109820182</c:v>
                </c:pt>
                <c:pt idx="12">
                  <c:v>47.664583546562199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2180.417644624014</c:v>
                </c:pt>
                <c:pt idx="1">
                  <c:v>2272.7229606335891</c:v>
                </c:pt>
                <c:pt idx="2">
                  <c:v>2179.2002672962089</c:v>
                </c:pt>
                <c:pt idx="3">
                  <c:v>2175.432983103899</c:v>
                </c:pt>
                <c:pt idx="4">
                  <c:v>2033.738164120128</c:v>
                </c:pt>
                <c:pt idx="5">
                  <c:v>2390.703774811202</c:v>
                </c:pt>
                <c:pt idx="6">
                  <c:v>3459.3836841241682</c:v>
                </c:pt>
                <c:pt idx="7">
                  <c:v>3698.4840800798802</c:v>
                </c:pt>
                <c:pt idx="8">
                  <c:v>5003.8895154007205</c:v>
                </c:pt>
                <c:pt idx="9">
                  <c:v>5128.0300144104067</c:v>
                </c:pt>
                <c:pt idx="10">
                  <c:v>5824.6676598906388</c:v>
                </c:pt>
                <c:pt idx="11">
                  <c:v>5580.5996398114921</c:v>
                </c:pt>
                <c:pt idx="12">
                  <c:v>6967.0872359971991</c:v>
                </c:pt>
                <c:pt idx="13">
                  <c:v>7097.9466172115463</c:v>
                </c:pt>
                <c:pt idx="14">
                  <c:v>8677.5161535284205</c:v>
                </c:pt>
                <c:pt idx="15">
                  <c:v>8917.2298211942962</c:v>
                </c:pt>
                <c:pt idx="16">
                  <c:v>5945.0386250204283</c:v>
                </c:pt>
                <c:pt idx="17">
                  <c:v>5973.9822171497108</c:v>
                </c:pt>
                <c:pt idx="18">
                  <c:v>5292.8214551898272</c:v>
                </c:pt>
                <c:pt idx="19">
                  <c:v>5330.3636564004164</c:v>
                </c:pt>
                <c:pt idx="20">
                  <c:v>4369.9950287765914</c:v>
                </c:pt>
                <c:pt idx="21">
                  <c:v>4258.9293825705563</c:v>
                </c:pt>
                <c:pt idx="22">
                  <c:v>4150.7801082327924</c:v>
                </c:pt>
                <c:pt idx="23">
                  <c:v>4198.5653903340053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5905.6379954348004</c:v>
                </c:pt>
                <c:pt idx="1">
                  <c:v>6071.0438195388897</c:v>
                </c:pt>
                <c:pt idx="2">
                  <c:v>5905.6492440432903</c:v>
                </c:pt>
                <c:pt idx="3">
                  <c:v>5904.3702453759397</c:v>
                </c:pt>
                <c:pt idx="4">
                  <c:v>5705.5934250855298</c:v>
                </c:pt>
                <c:pt idx="5">
                  <c:v>6440.2047494067101</c:v>
                </c:pt>
                <c:pt idx="6">
                  <c:v>8317.7560476959898</c:v>
                </c:pt>
                <c:pt idx="7">
                  <c:v>9078.1062980832703</c:v>
                </c:pt>
                <c:pt idx="8">
                  <c:v>11945.9126573004</c:v>
                </c:pt>
                <c:pt idx="9">
                  <c:v>11963.0515815246</c:v>
                </c:pt>
                <c:pt idx="10">
                  <c:v>12691.7575312309</c:v>
                </c:pt>
                <c:pt idx="11">
                  <c:v>12539.6895415869</c:v>
                </c:pt>
                <c:pt idx="12">
                  <c:v>17320.494934316899</c:v>
                </c:pt>
                <c:pt idx="13">
                  <c:v>17549.141620556598</c:v>
                </c:pt>
                <c:pt idx="14">
                  <c:v>22322.190318114401</c:v>
                </c:pt>
                <c:pt idx="15">
                  <c:v>22342.0962874416</c:v>
                </c:pt>
                <c:pt idx="16">
                  <c:v>12963.087248927101</c:v>
                </c:pt>
                <c:pt idx="17">
                  <c:v>12694.140605812499</c:v>
                </c:pt>
                <c:pt idx="18">
                  <c:v>11760.758915763799</c:v>
                </c:pt>
                <c:pt idx="19">
                  <c:v>11371.6410460438</c:v>
                </c:pt>
                <c:pt idx="20">
                  <c:v>9079.2481449697607</c:v>
                </c:pt>
                <c:pt idx="21">
                  <c:v>8893.9387823239704</c:v>
                </c:pt>
                <c:pt idx="22">
                  <c:v>8691.1470229574697</c:v>
                </c:pt>
                <c:pt idx="23">
                  <c:v>8687.6593205292302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1783.7465699939901</c:v>
                </c:pt>
                <c:pt idx="1">
                  <c:v>1885.8347705078199</c:v>
                </c:pt>
                <c:pt idx="2">
                  <c:v>1778.2698358448799</c:v>
                </c:pt>
                <c:pt idx="3">
                  <c:v>1762.9671554681499</c:v>
                </c:pt>
                <c:pt idx="4">
                  <c:v>1492.3879587763699</c:v>
                </c:pt>
                <c:pt idx="5">
                  <c:v>1711.9108544072899</c:v>
                </c:pt>
                <c:pt idx="6">
                  <c:v>2490.4480901217198</c:v>
                </c:pt>
                <c:pt idx="7">
                  <c:v>1902.5640617261799</c:v>
                </c:pt>
                <c:pt idx="8">
                  <c:v>2951.9025369122101</c:v>
                </c:pt>
                <c:pt idx="9">
                  <c:v>3417.1304002728102</c:v>
                </c:pt>
                <c:pt idx="10">
                  <c:v>4361.3630115676997</c:v>
                </c:pt>
                <c:pt idx="11">
                  <c:v>3813.0582748108</c:v>
                </c:pt>
                <c:pt idx="12">
                  <c:v>3407.7773374713602</c:v>
                </c:pt>
                <c:pt idx="13">
                  <c:v>3349.7935339515602</c:v>
                </c:pt>
                <c:pt idx="14">
                  <c:v>4033.7748189192398</c:v>
                </c:pt>
                <c:pt idx="15">
                  <c:v>5043.55321649092</c:v>
                </c:pt>
                <c:pt idx="16">
                  <c:v>4244.1260420408198</c:v>
                </c:pt>
                <c:pt idx="17">
                  <c:v>4933.2830088304299</c:v>
                </c:pt>
                <c:pt idx="18">
                  <c:v>4551.6751410793504</c:v>
                </c:pt>
                <c:pt idx="19">
                  <c:v>5632.3838817978203</c:v>
                </c:pt>
                <c:pt idx="20">
                  <c:v>4506.7058675456601</c:v>
                </c:pt>
                <c:pt idx="21">
                  <c:v>4458.2761067123502</c:v>
                </c:pt>
                <c:pt idx="22">
                  <c:v>4470.0546060405104</c:v>
                </c:pt>
                <c:pt idx="23">
                  <c:v>4665.8229211506095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3.5265650066571101</c:v>
                </c:pt>
                <c:pt idx="1">
                  <c:v>3.5010332222051699</c:v>
                </c:pt>
                <c:pt idx="2">
                  <c:v>3.5260270454269902</c:v>
                </c:pt>
                <c:pt idx="3">
                  <c:v>3.5245109642055401</c:v>
                </c:pt>
                <c:pt idx="4">
                  <c:v>3.5392861828779298</c:v>
                </c:pt>
                <c:pt idx="5">
                  <c:v>3.4099229229927301</c:v>
                </c:pt>
                <c:pt idx="6">
                  <c:v>3.12431494298212</c:v>
                </c:pt>
                <c:pt idx="7">
                  <c:v>2.9689651549270102</c:v>
                </c:pt>
                <c:pt idx="8">
                  <c:v>2.9772470292081601</c:v>
                </c:pt>
                <c:pt idx="9">
                  <c:v>2.99923790199691</c:v>
                </c:pt>
                <c:pt idx="10">
                  <c:v>2.9277413817492901</c:v>
                </c:pt>
                <c:pt idx="11">
                  <c:v>2.9302850718296898</c:v>
                </c:pt>
                <c:pt idx="12">
                  <c:v>2.9751704793777298</c:v>
                </c:pt>
                <c:pt idx="13">
                  <c:v>2.9443635295637698</c:v>
                </c:pt>
                <c:pt idx="14">
                  <c:v>3.0372706510395702</c:v>
                </c:pt>
                <c:pt idx="15">
                  <c:v>3.0710938321722798</c:v>
                </c:pt>
                <c:pt idx="16">
                  <c:v>2.8943820850127402</c:v>
                </c:pt>
                <c:pt idx="17">
                  <c:v>2.9506990436026501</c:v>
                </c:pt>
                <c:pt idx="18">
                  <c:v>3.0819921274404898</c:v>
                </c:pt>
                <c:pt idx="19">
                  <c:v>3.1900309292076301</c:v>
                </c:pt>
                <c:pt idx="20">
                  <c:v>3.1089174983155199</c:v>
                </c:pt>
                <c:pt idx="21">
                  <c:v>3.1351106556684201</c:v>
                </c:pt>
                <c:pt idx="22">
                  <c:v>3.17077785038374</c:v>
                </c:pt>
                <c:pt idx="23">
                  <c:v>3.18048690450847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9.0302765226902594E-3</c:v>
                </c:pt>
                <c:pt idx="1">
                  <c:v>9.1378731748142702E-3</c:v>
                </c:pt>
                <c:pt idx="2">
                  <c:v>9.0212454803586997E-3</c:v>
                </c:pt>
                <c:pt idx="3">
                  <c:v>8.99006414092615E-3</c:v>
                </c:pt>
                <c:pt idx="4">
                  <c:v>8.60169504859583E-3</c:v>
                </c:pt>
                <c:pt idx="5">
                  <c:v>8.8039603879716197E-3</c:v>
                </c:pt>
                <c:pt idx="6">
                  <c:v>9.6430872361545905E-3</c:v>
                </c:pt>
                <c:pt idx="7">
                  <c:v>9.0882435785111897E-3</c:v>
                </c:pt>
                <c:pt idx="8">
                  <c:v>9.7687492294717508E-3</c:v>
                </c:pt>
                <c:pt idx="9">
                  <c:v>1.0160083009037301E-2</c:v>
                </c:pt>
                <c:pt idx="10">
                  <c:v>1.08856787336428E-2</c:v>
                </c:pt>
                <c:pt idx="11">
                  <c:v>1.0581273006910001E-2</c:v>
                </c:pt>
                <c:pt idx="12">
                  <c:v>9.5570350792783393E-3</c:v>
                </c:pt>
                <c:pt idx="13">
                  <c:v>9.4859641036463601E-3</c:v>
                </c:pt>
                <c:pt idx="14">
                  <c:v>9.3660120234654292E-3</c:v>
                </c:pt>
                <c:pt idx="15">
                  <c:v>9.7456995234139407E-3</c:v>
                </c:pt>
                <c:pt idx="16">
                  <c:v>1.07915708609374E-2</c:v>
                </c:pt>
                <c:pt idx="17">
                  <c:v>1.12601693832113E-2</c:v>
                </c:pt>
                <c:pt idx="18">
                  <c:v>1.0994172636466499E-2</c:v>
                </c:pt>
                <c:pt idx="19">
                  <c:v>1.15553370467078E-2</c:v>
                </c:pt>
                <c:pt idx="20">
                  <c:v>1.1507862046547499E-2</c:v>
                </c:pt>
                <c:pt idx="21">
                  <c:v>1.14868399559307E-2</c:v>
                </c:pt>
                <c:pt idx="22">
                  <c:v>1.15069892562233E-2</c:v>
                </c:pt>
                <c:pt idx="23">
                  <c:v>1.16430723202119E-2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23.6772185497306</c:v>
                </c:pt>
                <c:pt idx="1">
                  <c:v>23.758480130167101</c:v>
                </c:pt>
                <c:pt idx="2">
                  <c:v>23.677124318929899</c:v>
                </c:pt>
                <c:pt idx="3">
                  <c:v>23.6768282781319</c:v>
                </c:pt>
                <c:pt idx="4">
                  <c:v>23.576746231790199</c:v>
                </c:pt>
                <c:pt idx="5">
                  <c:v>23.930661054216898</c:v>
                </c:pt>
                <c:pt idx="6">
                  <c:v>24.8375274094514</c:v>
                </c:pt>
                <c:pt idx="7">
                  <c:v>25.179288007925201</c:v>
                </c:pt>
                <c:pt idx="8">
                  <c:v>25.530965241948401</c:v>
                </c:pt>
                <c:pt idx="9">
                  <c:v>25.5397777742022</c:v>
                </c:pt>
                <c:pt idx="10">
                  <c:v>25.9100875055899</c:v>
                </c:pt>
                <c:pt idx="11">
                  <c:v>25.8201450623509</c:v>
                </c:pt>
                <c:pt idx="12">
                  <c:v>26.0153160929598</c:v>
                </c:pt>
                <c:pt idx="13">
                  <c:v>26.1117296984118</c:v>
                </c:pt>
                <c:pt idx="14">
                  <c:v>26.326130595346999</c:v>
                </c:pt>
                <c:pt idx="15">
                  <c:v>26.344171545095499</c:v>
                </c:pt>
                <c:pt idx="16">
                  <c:v>26.006332965090401</c:v>
                </c:pt>
                <c:pt idx="17">
                  <c:v>25.9205412258382</c:v>
                </c:pt>
                <c:pt idx="18">
                  <c:v>25.463869800511102</c:v>
                </c:pt>
                <c:pt idx="19">
                  <c:v>25.3060612559688</c:v>
                </c:pt>
                <c:pt idx="20">
                  <c:v>25.225921460980601</c:v>
                </c:pt>
                <c:pt idx="21">
                  <c:v>25.144521720964999</c:v>
                </c:pt>
                <c:pt idx="22">
                  <c:v>25.048635508723098</c:v>
                </c:pt>
                <c:pt idx="23">
                  <c:v>25.052060208546301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16.984167098945999</c:v>
                </c:pt>
                <c:pt idx="1">
                  <c:v>17.134250219573602</c:v>
                </c:pt>
                <c:pt idx="2">
                  <c:v>16.975985578056399</c:v>
                </c:pt>
                <c:pt idx="3">
                  <c:v>16.9536042502654</c:v>
                </c:pt>
                <c:pt idx="4">
                  <c:v>16.522457075745098</c:v>
                </c:pt>
                <c:pt idx="5">
                  <c:v>16.894966302542699</c:v>
                </c:pt>
                <c:pt idx="6">
                  <c:v>18.054652711414501</c:v>
                </c:pt>
                <c:pt idx="7">
                  <c:v>17.535180985335799</c:v>
                </c:pt>
                <c:pt idx="8">
                  <c:v>18.2330328705307</c:v>
                </c:pt>
                <c:pt idx="9">
                  <c:v>18.592359716731501</c:v>
                </c:pt>
                <c:pt idx="10">
                  <c:v>19.4270193952593</c:v>
                </c:pt>
                <c:pt idx="11">
                  <c:v>19.020545349639701</c:v>
                </c:pt>
                <c:pt idx="12">
                  <c:v>18.170987526725298</c:v>
                </c:pt>
                <c:pt idx="13">
                  <c:v>18.2037508373338</c:v>
                </c:pt>
                <c:pt idx="14">
                  <c:v>18.271638741812499</c:v>
                </c:pt>
                <c:pt idx="15">
                  <c:v>18.754242006534501</c:v>
                </c:pt>
                <c:pt idx="16">
                  <c:v>19.390909527516001</c:v>
                </c:pt>
                <c:pt idx="17">
                  <c:v>19.773635228185601</c:v>
                </c:pt>
                <c:pt idx="18">
                  <c:v>19.3280526393551</c:v>
                </c:pt>
                <c:pt idx="19">
                  <c:v>19.9019189175592</c:v>
                </c:pt>
                <c:pt idx="20">
                  <c:v>19.846432987933198</c:v>
                </c:pt>
                <c:pt idx="21">
                  <c:v>19.8004022950661</c:v>
                </c:pt>
                <c:pt idx="22">
                  <c:v>19.7896773248724</c:v>
                </c:pt>
                <c:pt idx="23">
                  <c:v>19.926311634322701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3203125" defaultRowHeight="16"/>
  <cols>
    <col min="1" max="1" width="112.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70" t="s">
        <v>2213</v>
      </c>
    </row>
    <row r="6" spans="1:1">
      <c r="A6" s="770" t="s">
        <v>656</v>
      </c>
    </row>
    <row r="7" spans="1:1">
      <c r="A7" s="770" t="s">
        <v>550</v>
      </c>
    </row>
    <row r="8" spans="1:1">
      <c r="A8" s="770" t="s">
        <v>2214</v>
      </c>
    </row>
    <row r="9" spans="1:1">
      <c r="A9" s="67"/>
    </row>
    <row r="10" spans="1:1">
      <c r="A10" s="67"/>
    </row>
    <row r="11" spans="1:1">
      <c r="A11" s="771" t="s">
        <v>2201</v>
      </c>
    </row>
    <row r="12" spans="1:1">
      <c r="A12" s="771" t="s">
        <v>2161</v>
      </c>
    </row>
    <row r="13" spans="1:1">
      <c r="A13" s="771" t="s">
        <v>2162</v>
      </c>
    </row>
    <row r="14" spans="1:1">
      <c r="A14" s="67" t="s">
        <v>595</v>
      </c>
    </row>
    <row r="15" spans="1:1">
      <c r="A15" s="771" t="s">
        <v>653</v>
      </c>
    </row>
    <row r="16" spans="1:1">
      <c r="A16" s="771" t="s">
        <v>2163</v>
      </c>
    </row>
    <row r="17" spans="1:1">
      <c r="A17" s="771" t="s">
        <v>2164</v>
      </c>
    </row>
    <row r="18" spans="1:1">
      <c r="A18" s="67"/>
    </row>
    <row r="19" spans="1:1">
      <c r="A19" s="771" t="s">
        <v>2165</v>
      </c>
    </row>
    <row r="20" spans="1:1">
      <c r="A20" s="771" t="s">
        <v>654</v>
      </c>
    </row>
    <row r="21" spans="1:1">
      <c r="A21" s="772"/>
    </row>
    <row r="22" spans="1:1">
      <c r="A22" s="67"/>
    </row>
    <row r="24" spans="1:1">
      <c r="A24" s="773" t="s">
        <v>2215</v>
      </c>
    </row>
    <row r="25" spans="1:1">
      <c r="A25" s="772" t="s">
        <v>2166</v>
      </c>
    </row>
    <row r="26" spans="1:1">
      <c r="A26" s="772" t="s">
        <v>2167</v>
      </c>
    </row>
    <row r="27" spans="1:1">
      <c r="A27" s="772" t="s">
        <v>2168</v>
      </c>
    </row>
    <row r="28" spans="1:1">
      <c r="A28" s="772" t="s">
        <v>2169</v>
      </c>
    </row>
    <row r="29" spans="1:1">
      <c r="A29" s="772" t="s">
        <v>2176</v>
      </c>
    </row>
    <row r="30" spans="1:1">
      <c r="A30" s="772" t="s">
        <v>2170</v>
      </c>
    </row>
    <row r="31" spans="1:1">
      <c r="A31" s="772" t="s">
        <v>2171</v>
      </c>
    </row>
    <row r="32" spans="1:1">
      <c r="A32" s="772" t="s">
        <v>2172</v>
      </c>
    </row>
    <row r="33" spans="1:1">
      <c r="A33" s="772" t="s">
        <v>2173</v>
      </c>
    </row>
    <row r="34" spans="1:1">
      <c r="A34" s="772" t="s">
        <v>2174</v>
      </c>
    </row>
    <row r="35" spans="1:1">
      <c r="A35" s="772" t="s">
        <v>2175</v>
      </c>
    </row>
    <row r="36" spans="1:1">
      <c r="A36" s="772"/>
    </row>
    <row r="37" spans="1:1">
      <c r="A37" s="772" t="s">
        <v>655</v>
      </c>
    </row>
    <row r="38" spans="1:1">
      <c r="A38" s="774" t="s">
        <v>662</v>
      </c>
    </row>
    <row r="39" spans="1:1">
      <c r="A39" s="774" t="s">
        <v>660</v>
      </c>
    </row>
    <row r="40" spans="1:1">
      <c r="A40" s="774" t="s">
        <v>661</v>
      </c>
    </row>
    <row r="41" spans="1:1">
      <c r="A41" s="774" t="s">
        <v>657</v>
      </c>
    </row>
    <row r="42" spans="1:1">
      <c r="A42" s="774" t="s">
        <v>659</v>
      </c>
    </row>
    <row r="43" spans="1:1">
      <c r="A43" s="774" t="s">
        <v>658</v>
      </c>
    </row>
    <row r="44" spans="1:1">
      <c r="A44" s="774"/>
    </row>
    <row r="45" spans="1:1">
      <c r="A45" s="774"/>
    </row>
    <row r="46" spans="1:1">
      <c r="A46" s="774"/>
    </row>
    <row r="47" spans="1:1">
      <c r="A47" s="77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3203125" defaultRowHeight="16"/>
  <cols>
    <col min="1" max="1" width="20" customWidth="1"/>
    <col min="6" max="6" width="16.33203125" customWidth="1"/>
    <col min="9" max="9" width="14.5" customWidth="1"/>
    <col min="10" max="10" width="10.5" customWidth="1"/>
  </cols>
  <sheetData>
    <row r="1" spans="1:6">
      <c r="A1" s="51" t="s">
        <v>2219</v>
      </c>
    </row>
    <row r="2" spans="1:6">
      <c r="A2" s="896" t="s">
        <v>2216</v>
      </c>
    </row>
    <row r="3" spans="1:6">
      <c r="A3" s="899"/>
    </row>
    <row r="4" spans="1:6">
      <c r="A4" s="896" t="s">
        <v>2143</v>
      </c>
    </row>
    <row r="5" spans="1:6">
      <c r="A5" s="907"/>
    </row>
    <row r="6" spans="1:6">
      <c r="A6" s="898" t="s">
        <v>2144</v>
      </c>
    </row>
    <row r="7" spans="1:6">
      <c r="A7" s="389" t="s">
        <v>2217</v>
      </c>
    </row>
    <row r="8" spans="1:6">
      <c r="A8" s="896" t="s">
        <v>2218</v>
      </c>
    </row>
    <row r="9" spans="1:6">
      <c r="A9" s="896" t="s">
        <v>2160</v>
      </c>
    </row>
    <row r="10" spans="1:6">
      <c r="A10" s="896" t="s">
        <v>2156</v>
      </c>
      <c r="B10" s="42"/>
      <c r="C10" s="42"/>
    </row>
    <row r="11" spans="1:6">
      <c r="A11" s="896"/>
      <c r="B11" s="42"/>
      <c r="C11" s="42"/>
    </row>
    <row r="12" spans="1:6">
      <c r="A12" s="389"/>
      <c r="C12" s="42"/>
    </row>
    <row r="13" spans="1:6">
      <c r="A13" s="906"/>
      <c r="C13" s="42"/>
    </row>
    <row r="14" spans="1:6">
      <c r="A14" s="900" t="s">
        <v>2151</v>
      </c>
      <c r="B14" s="42"/>
    </row>
    <row r="15" spans="1:6">
      <c r="A15" s="897"/>
      <c r="B15" s="580" t="s">
        <v>588</v>
      </c>
      <c r="C15" s="581"/>
      <c r="D15" s="581"/>
      <c r="E15" s="581"/>
      <c r="F15" s="581"/>
    </row>
    <row r="16" spans="1:6">
      <c r="A16" s="897"/>
      <c r="B16" s="942" t="s">
        <v>2145</v>
      </c>
      <c r="C16" s="943"/>
      <c r="D16" s="943"/>
      <c r="E16" s="943"/>
      <c r="F16" s="944"/>
    </row>
    <row r="17" spans="1:34">
      <c r="A17" s="897"/>
      <c r="B17" s="902" t="s">
        <v>589</v>
      </c>
      <c r="C17" s="901"/>
      <c r="D17" s="901"/>
      <c r="E17" s="896"/>
      <c r="F17" s="904">
        <v>39814</v>
      </c>
    </row>
    <row r="18" spans="1:34">
      <c r="A18" s="897"/>
      <c r="B18" s="902" t="s">
        <v>2146</v>
      </c>
      <c r="C18" s="901"/>
      <c r="D18" s="901"/>
      <c r="E18" s="901"/>
      <c r="F18" s="905" t="s">
        <v>2147</v>
      </c>
    </row>
    <row r="19" spans="1:34">
      <c r="A19" s="897"/>
      <c r="B19" s="902" t="s">
        <v>590</v>
      </c>
      <c r="C19" s="901"/>
      <c r="D19" s="901"/>
      <c r="E19" s="896"/>
      <c r="F19" s="904">
        <v>40179</v>
      </c>
    </row>
    <row r="20" spans="1:34">
      <c r="B20" s="902" t="s">
        <v>591</v>
      </c>
      <c r="C20" s="896"/>
      <c r="D20" s="896"/>
      <c r="E20" s="896"/>
      <c r="F20" s="903"/>
    </row>
    <row r="21" spans="1:34">
      <c r="B21" s="942" t="s">
        <v>2148</v>
      </c>
      <c r="C21" s="943"/>
      <c r="D21" s="943"/>
      <c r="E21" s="943"/>
      <c r="F21" s="944"/>
    </row>
    <row r="22" spans="1:34">
      <c r="B22" s="902" t="s">
        <v>592</v>
      </c>
      <c r="C22" s="901"/>
      <c r="D22" s="901"/>
      <c r="E22" s="901"/>
      <c r="F22" s="905" t="s">
        <v>2149</v>
      </c>
    </row>
    <row r="23" spans="1:34">
      <c r="A23" s="895"/>
    </row>
    <row r="24" spans="1:34">
      <c r="A24" s="906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53" t="s">
        <v>876</v>
      </c>
      <c r="C32" s="761" t="s">
        <v>877</v>
      </c>
      <c r="D32" s="359" t="s">
        <v>878</v>
      </c>
      <c r="E32" s="761" t="s">
        <v>879</v>
      </c>
      <c r="F32" s="853" t="s">
        <v>880</v>
      </c>
      <c r="G32" s="761" t="s">
        <v>881</v>
      </c>
      <c r="H32" s="761" t="s">
        <v>882</v>
      </c>
      <c r="I32" s="854" t="s">
        <v>883</v>
      </c>
      <c r="J32" s="855" t="s">
        <v>884</v>
      </c>
      <c r="K32" s="856" t="s">
        <v>885</v>
      </c>
      <c r="L32" s="857" t="s">
        <v>886</v>
      </c>
      <c r="M32" s="863" t="s">
        <v>1107</v>
      </c>
      <c r="N32" s="864" t="s">
        <v>1108</v>
      </c>
      <c r="O32" s="54"/>
      <c r="P32" s="37" t="s">
        <v>445</v>
      </c>
      <c r="Q32" s="853" t="s">
        <v>1109</v>
      </c>
      <c r="R32" s="359" t="s">
        <v>1110</v>
      </c>
      <c r="S32" s="865" t="s">
        <v>1111</v>
      </c>
      <c r="T32" s="853" t="s">
        <v>1112</v>
      </c>
      <c r="U32" s="359" t="s">
        <v>1113</v>
      </c>
      <c r="V32" s="865" t="s">
        <v>1114</v>
      </c>
      <c r="W32" s="853" t="s">
        <v>1115</v>
      </c>
      <c r="X32" s="359" t="s">
        <v>1116</v>
      </c>
      <c r="Y32" s="865" t="s">
        <v>1117</v>
      </c>
      <c r="Z32" s="853" t="s">
        <v>1118</v>
      </c>
      <c r="AA32" s="359" t="s">
        <v>1119</v>
      </c>
      <c r="AB32" s="866" t="s">
        <v>1120</v>
      </c>
      <c r="AC32" s="377" t="s">
        <v>2137</v>
      </c>
      <c r="AD32" s="377" t="s">
        <v>2138</v>
      </c>
      <c r="AE32" s="870" t="s">
        <v>2139</v>
      </c>
      <c r="AF32" s="871" t="s">
        <v>2140</v>
      </c>
      <c r="AG32" s="377" t="s">
        <v>2141</v>
      </c>
      <c r="AH32" s="870" t="s">
        <v>2142</v>
      </c>
    </row>
    <row r="33" spans="1:28">
      <c r="A33" s="37" t="s">
        <v>446</v>
      </c>
      <c r="B33" s="853" t="s">
        <v>887</v>
      </c>
      <c r="C33" s="761" t="s">
        <v>888</v>
      </c>
      <c r="D33" s="359" t="s">
        <v>889</v>
      </c>
      <c r="E33" s="761" t="s">
        <v>890</v>
      </c>
      <c r="F33" s="853" t="s">
        <v>891</v>
      </c>
      <c r="G33" s="761" t="s">
        <v>892</v>
      </c>
      <c r="H33" s="761" t="s">
        <v>893</v>
      </c>
      <c r="I33" s="854" t="s">
        <v>894</v>
      </c>
      <c r="J33" s="855" t="s">
        <v>895</v>
      </c>
      <c r="K33" s="856" t="s">
        <v>896</v>
      </c>
      <c r="L33" s="857" t="s">
        <v>897</v>
      </c>
      <c r="M33" s="894"/>
      <c r="N33" s="359"/>
      <c r="O33" s="54"/>
      <c r="P33" s="37" t="s">
        <v>446</v>
      </c>
      <c r="Q33" s="853" t="s">
        <v>1121</v>
      </c>
      <c r="R33" s="359" t="s">
        <v>1122</v>
      </c>
      <c r="S33" s="865" t="s">
        <v>1123</v>
      </c>
      <c r="T33" s="853" t="s">
        <v>1124</v>
      </c>
      <c r="U33" s="359" t="s">
        <v>1125</v>
      </c>
      <c r="V33" s="865" t="s">
        <v>1126</v>
      </c>
      <c r="W33" s="853" t="s">
        <v>1127</v>
      </c>
      <c r="X33" s="359" t="s">
        <v>1128</v>
      </c>
      <c r="Y33" s="865" t="s">
        <v>1129</v>
      </c>
      <c r="Z33" s="853" t="s">
        <v>1130</v>
      </c>
      <c r="AA33" s="359" t="s">
        <v>1131</v>
      </c>
      <c r="AB33" s="867" t="s">
        <v>1132</v>
      </c>
    </row>
    <row r="34" spans="1:28">
      <c r="A34" s="37" t="s">
        <v>447</v>
      </c>
      <c r="B34" s="853" t="s">
        <v>898</v>
      </c>
      <c r="C34" s="761" t="s">
        <v>899</v>
      </c>
      <c r="D34" s="359" t="s">
        <v>900</v>
      </c>
      <c r="E34" s="761" t="s">
        <v>901</v>
      </c>
      <c r="F34" s="853" t="s">
        <v>902</v>
      </c>
      <c r="G34" s="761" t="s">
        <v>903</v>
      </c>
      <c r="H34" s="761" t="s">
        <v>904</v>
      </c>
      <c r="I34" s="854" t="s">
        <v>905</v>
      </c>
      <c r="J34" s="855" t="s">
        <v>906</v>
      </c>
      <c r="K34" s="856" t="s">
        <v>907</v>
      </c>
      <c r="L34" s="857" t="s">
        <v>908</v>
      </c>
      <c r="M34" s="894"/>
      <c r="N34" s="359"/>
      <c r="O34" s="54"/>
      <c r="P34" s="37" t="s">
        <v>447</v>
      </c>
      <c r="Q34" s="853" t="s">
        <v>1133</v>
      </c>
      <c r="R34" s="359" t="s">
        <v>1134</v>
      </c>
      <c r="S34" s="865" t="s">
        <v>1135</v>
      </c>
      <c r="T34" s="853" t="s">
        <v>1136</v>
      </c>
      <c r="U34" s="359" t="s">
        <v>1137</v>
      </c>
      <c r="V34" s="865" t="s">
        <v>1138</v>
      </c>
      <c r="W34" s="853" t="s">
        <v>1139</v>
      </c>
      <c r="X34" s="359" t="s">
        <v>1140</v>
      </c>
      <c r="Y34" s="865" t="s">
        <v>1141</v>
      </c>
      <c r="Z34" s="853" t="s">
        <v>1142</v>
      </c>
      <c r="AA34" s="359" t="s">
        <v>1143</v>
      </c>
      <c r="AB34" s="867" t="s">
        <v>1144</v>
      </c>
    </row>
    <row r="35" spans="1:28">
      <c r="A35" s="37" t="s">
        <v>448</v>
      </c>
      <c r="B35" s="853" t="s">
        <v>909</v>
      </c>
      <c r="C35" s="761" t="s">
        <v>910</v>
      </c>
      <c r="D35" s="359" t="s">
        <v>911</v>
      </c>
      <c r="E35" s="761" t="s">
        <v>912</v>
      </c>
      <c r="F35" s="853" t="s">
        <v>913</v>
      </c>
      <c r="G35" s="761" t="s">
        <v>914</v>
      </c>
      <c r="H35" s="761" t="s">
        <v>915</v>
      </c>
      <c r="I35" s="854" t="s">
        <v>916</v>
      </c>
      <c r="J35" s="855" t="s">
        <v>917</v>
      </c>
      <c r="K35" s="856" t="s">
        <v>918</v>
      </c>
      <c r="L35" s="857" t="s">
        <v>919</v>
      </c>
      <c r="M35" s="894"/>
      <c r="N35" s="359"/>
      <c r="O35" s="54"/>
      <c r="P35" s="37" t="s">
        <v>448</v>
      </c>
      <c r="Q35" s="853" t="s">
        <v>1145</v>
      </c>
      <c r="R35" s="359" t="s">
        <v>1146</v>
      </c>
      <c r="S35" s="865" t="s">
        <v>1147</v>
      </c>
      <c r="T35" s="853" t="s">
        <v>1148</v>
      </c>
      <c r="U35" s="359" t="s">
        <v>1149</v>
      </c>
      <c r="V35" s="865" t="s">
        <v>1150</v>
      </c>
      <c r="W35" s="853" t="s">
        <v>1151</v>
      </c>
      <c r="X35" s="359" t="s">
        <v>1152</v>
      </c>
      <c r="Y35" s="865" t="s">
        <v>1153</v>
      </c>
      <c r="Z35" s="853" t="s">
        <v>1154</v>
      </c>
      <c r="AA35" s="359" t="s">
        <v>1155</v>
      </c>
      <c r="AB35" s="867" t="s">
        <v>1156</v>
      </c>
    </row>
    <row r="36" spans="1:28">
      <c r="A36" s="37" t="s">
        <v>449</v>
      </c>
      <c r="B36" s="853" t="s">
        <v>920</v>
      </c>
      <c r="C36" s="761" t="s">
        <v>921</v>
      </c>
      <c r="D36" s="359" t="s">
        <v>922</v>
      </c>
      <c r="E36" s="761" t="s">
        <v>923</v>
      </c>
      <c r="F36" s="853" t="s">
        <v>924</v>
      </c>
      <c r="G36" s="761" t="s">
        <v>925</v>
      </c>
      <c r="H36" s="761" t="s">
        <v>926</v>
      </c>
      <c r="I36" s="854" t="s">
        <v>927</v>
      </c>
      <c r="J36" s="855" t="s">
        <v>928</v>
      </c>
      <c r="K36" s="856" t="s">
        <v>929</v>
      </c>
      <c r="L36" s="857" t="s">
        <v>930</v>
      </c>
      <c r="M36" s="894"/>
      <c r="N36" s="359"/>
      <c r="O36" s="54"/>
      <c r="P36" s="37" t="s">
        <v>449</v>
      </c>
      <c r="Q36" s="853" t="s">
        <v>1157</v>
      </c>
      <c r="R36" s="359" t="s">
        <v>1158</v>
      </c>
      <c r="S36" s="865" t="s">
        <v>1159</v>
      </c>
      <c r="T36" s="853" t="s">
        <v>1160</v>
      </c>
      <c r="U36" s="359" t="s">
        <v>1161</v>
      </c>
      <c r="V36" s="865" t="s">
        <v>1162</v>
      </c>
      <c r="W36" s="853" t="s">
        <v>1163</v>
      </c>
      <c r="X36" s="359" t="s">
        <v>1164</v>
      </c>
      <c r="Y36" s="865" t="s">
        <v>1165</v>
      </c>
      <c r="Z36" s="853" t="s">
        <v>1166</v>
      </c>
      <c r="AA36" s="359" t="s">
        <v>1167</v>
      </c>
      <c r="AB36" s="867" t="s">
        <v>1168</v>
      </c>
    </row>
    <row r="37" spans="1:28">
      <c r="A37" s="37" t="s">
        <v>450</v>
      </c>
      <c r="B37" s="853" t="s">
        <v>931</v>
      </c>
      <c r="C37" s="761" t="s">
        <v>932</v>
      </c>
      <c r="D37" s="359" t="s">
        <v>933</v>
      </c>
      <c r="E37" s="761" t="s">
        <v>934</v>
      </c>
      <c r="F37" s="853" t="s">
        <v>935</v>
      </c>
      <c r="G37" s="761" t="s">
        <v>936</v>
      </c>
      <c r="H37" s="761" t="s">
        <v>937</v>
      </c>
      <c r="I37" s="854" t="s">
        <v>938</v>
      </c>
      <c r="J37" s="855" t="s">
        <v>939</v>
      </c>
      <c r="K37" s="856" t="s">
        <v>940</v>
      </c>
      <c r="L37" s="857" t="s">
        <v>941</v>
      </c>
      <c r="M37" s="894"/>
      <c r="N37" s="359"/>
      <c r="O37" s="54"/>
      <c r="P37" s="37" t="s">
        <v>450</v>
      </c>
      <c r="Q37" s="853" t="s">
        <v>1169</v>
      </c>
      <c r="R37" s="359" t="s">
        <v>1170</v>
      </c>
      <c r="S37" s="865" t="s">
        <v>1171</v>
      </c>
      <c r="T37" s="853" t="s">
        <v>1172</v>
      </c>
      <c r="U37" s="359" t="s">
        <v>1173</v>
      </c>
      <c r="V37" s="865" t="s">
        <v>1174</v>
      </c>
      <c r="W37" s="853" t="s">
        <v>1175</v>
      </c>
      <c r="X37" s="359" t="s">
        <v>1176</v>
      </c>
      <c r="Y37" s="865" t="s">
        <v>1177</v>
      </c>
      <c r="Z37" s="853" t="s">
        <v>1178</v>
      </c>
      <c r="AA37" s="359" t="s">
        <v>1179</v>
      </c>
      <c r="AB37" s="867" t="s">
        <v>1180</v>
      </c>
    </row>
    <row r="38" spans="1:28">
      <c r="A38" s="38" t="s">
        <v>451</v>
      </c>
      <c r="B38" s="858" t="s">
        <v>942</v>
      </c>
      <c r="C38" s="762" t="s">
        <v>943</v>
      </c>
      <c r="D38" s="364" t="s">
        <v>944</v>
      </c>
      <c r="E38" s="762" t="s">
        <v>945</v>
      </c>
      <c r="F38" s="858" t="s">
        <v>946</v>
      </c>
      <c r="G38" s="762" t="s">
        <v>947</v>
      </c>
      <c r="H38" s="762" t="s">
        <v>948</v>
      </c>
      <c r="I38" s="859" t="s">
        <v>949</v>
      </c>
      <c r="J38" s="860" t="s">
        <v>950</v>
      </c>
      <c r="K38" s="861" t="s">
        <v>951</v>
      </c>
      <c r="L38" s="862" t="s">
        <v>952</v>
      </c>
      <c r="M38" s="894"/>
      <c r="N38" s="359"/>
      <c r="O38" s="54"/>
      <c r="P38" s="38" t="s">
        <v>451</v>
      </c>
      <c r="Q38" s="858" t="s">
        <v>1181</v>
      </c>
      <c r="R38" s="364" t="s">
        <v>1182</v>
      </c>
      <c r="S38" s="868" t="s">
        <v>1183</v>
      </c>
      <c r="T38" s="858" t="s">
        <v>1184</v>
      </c>
      <c r="U38" s="364" t="s">
        <v>1185</v>
      </c>
      <c r="V38" s="868" t="s">
        <v>1186</v>
      </c>
      <c r="W38" s="858" t="s">
        <v>1187</v>
      </c>
      <c r="X38" s="364" t="s">
        <v>1188</v>
      </c>
      <c r="Y38" s="868" t="s">
        <v>1189</v>
      </c>
      <c r="Z38" s="858" t="s">
        <v>1190</v>
      </c>
      <c r="AA38" s="364" t="s">
        <v>1191</v>
      </c>
      <c r="AB38" s="869" t="s">
        <v>1192</v>
      </c>
    </row>
    <row r="39" spans="1:28">
      <c r="A39" s="37" t="s">
        <v>462</v>
      </c>
      <c r="B39" s="853" t="s">
        <v>953</v>
      </c>
      <c r="C39" s="761" t="s">
        <v>954</v>
      </c>
      <c r="D39" s="359" t="s">
        <v>955</v>
      </c>
      <c r="E39" s="761" t="s">
        <v>956</v>
      </c>
      <c r="F39" s="853" t="s">
        <v>957</v>
      </c>
      <c r="G39" s="761" t="s">
        <v>958</v>
      </c>
      <c r="H39" s="761" t="s">
        <v>959</v>
      </c>
      <c r="I39" s="854" t="s">
        <v>960</v>
      </c>
      <c r="J39" s="855" t="s">
        <v>961</v>
      </c>
      <c r="K39" s="856" t="s">
        <v>962</v>
      </c>
      <c r="L39" s="857" t="s">
        <v>963</v>
      </c>
      <c r="M39" s="894"/>
      <c r="N39" s="359"/>
      <c r="O39" s="54"/>
      <c r="P39" s="37" t="s">
        <v>462</v>
      </c>
      <c r="Q39" s="853" t="s">
        <v>1193</v>
      </c>
      <c r="R39" s="359" t="s">
        <v>1194</v>
      </c>
      <c r="S39" s="865" t="s">
        <v>1195</v>
      </c>
      <c r="T39" s="853" t="s">
        <v>1196</v>
      </c>
      <c r="U39" s="359" t="s">
        <v>1197</v>
      </c>
      <c r="V39" s="865" t="s">
        <v>1198</v>
      </c>
      <c r="W39" s="853" t="s">
        <v>1199</v>
      </c>
      <c r="X39" s="359" t="s">
        <v>1200</v>
      </c>
      <c r="Y39" s="865" t="s">
        <v>1201</v>
      </c>
      <c r="Z39" s="853" t="s">
        <v>1202</v>
      </c>
      <c r="AA39" s="359" t="s">
        <v>1203</v>
      </c>
      <c r="AB39" s="867" t="s">
        <v>1204</v>
      </c>
    </row>
    <row r="40" spans="1:28">
      <c r="A40" s="37" t="s">
        <v>463</v>
      </c>
      <c r="B40" s="853" t="s">
        <v>964</v>
      </c>
      <c r="C40" s="761" t="s">
        <v>965</v>
      </c>
      <c r="D40" s="359" t="s">
        <v>966</v>
      </c>
      <c r="E40" s="761" t="s">
        <v>967</v>
      </c>
      <c r="F40" s="853" t="s">
        <v>968</v>
      </c>
      <c r="G40" s="761" t="s">
        <v>969</v>
      </c>
      <c r="H40" s="761" t="s">
        <v>970</v>
      </c>
      <c r="I40" s="854" t="s">
        <v>971</v>
      </c>
      <c r="J40" s="855" t="s">
        <v>972</v>
      </c>
      <c r="K40" s="856" t="s">
        <v>973</v>
      </c>
      <c r="L40" s="857" t="s">
        <v>974</v>
      </c>
      <c r="M40" s="894"/>
      <c r="N40" s="359"/>
      <c r="O40" s="54"/>
      <c r="P40" s="37" t="s">
        <v>463</v>
      </c>
      <c r="Q40" s="853" t="s">
        <v>1205</v>
      </c>
      <c r="R40" s="359" t="s">
        <v>1206</v>
      </c>
      <c r="S40" s="865" t="s">
        <v>1207</v>
      </c>
      <c r="T40" s="853" t="s">
        <v>1208</v>
      </c>
      <c r="U40" s="359" t="s">
        <v>1209</v>
      </c>
      <c r="V40" s="865" t="s">
        <v>1210</v>
      </c>
      <c r="W40" s="853" t="s">
        <v>1211</v>
      </c>
      <c r="X40" s="359" t="s">
        <v>1212</v>
      </c>
      <c r="Y40" s="865" t="s">
        <v>1213</v>
      </c>
      <c r="Z40" s="853" t="s">
        <v>1214</v>
      </c>
      <c r="AA40" s="359" t="s">
        <v>1215</v>
      </c>
      <c r="AB40" s="867" t="s">
        <v>1216</v>
      </c>
    </row>
    <row r="41" spans="1:28">
      <c r="A41" s="37" t="s">
        <v>464</v>
      </c>
      <c r="B41" s="853" t="s">
        <v>975</v>
      </c>
      <c r="C41" s="761" t="s">
        <v>976</v>
      </c>
      <c r="D41" s="359" t="s">
        <v>977</v>
      </c>
      <c r="E41" s="761" t="s">
        <v>978</v>
      </c>
      <c r="F41" s="853" t="s">
        <v>979</v>
      </c>
      <c r="G41" s="761" t="s">
        <v>980</v>
      </c>
      <c r="H41" s="761" t="s">
        <v>981</v>
      </c>
      <c r="I41" s="854" t="s">
        <v>982</v>
      </c>
      <c r="J41" s="855" t="s">
        <v>983</v>
      </c>
      <c r="K41" s="856" t="s">
        <v>984</v>
      </c>
      <c r="L41" s="857" t="s">
        <v>985</v>
      </c>
      <c r="M41" s="894"/>
      <c r="N41" s="359"/>
      <c r="O41" s="54"/>
      <c r="P41" s="37" t="s">
        <v>464</v>
      </c>
      <c r="Q41" s="853" t="s">
        <v>1217</v>
      </c>
      <c r="R41" s="359" t="s">
        <v>1218</v>
      </c>
      <c r="S41" s="865" t="s">
        <v>1219</v>
      </c>
      <c r="T41" s="853" t="s">
        <v>1220</v>
      </c>
      <c r="U41" s="359" t="s">
        <v>1221</v>
      </c>
      <c r="V41" s="865" t="s">
        <v>1222</v>
      </c>
      <c r="W41" s="853" t="s">
        <v>1223</v>
      </c>
      <c r="X41" s="359" t="s">
        <v>1224</v>
      </c>
      <c r="Y41" s="865" t="s">
        <v>1225</v>
      </c>
      <c r="Z41" s="853" t="s">
        <v>1226</v>
      </c>
      <c r="AA41" s="359" t="s">
        <v>1227</v>
      </c>
      <c r="AB41" s="867" t="s">
        <v>1228</v>
      </c>
    </row>
    <row r="42" spans="1:28">
      <c r="A42" s="37" t="s">
        <v>465</v>
      </c>
      <c r="B42" s="853" t="s">
        <v>986</v>
      </c>
      <c r="C42" s="761" t="s">
        <v>987</v>
      </c>
      <c r="D42" s="359" t="s">
        <v>988</v>
      </c>
      <c r="E42" s="761" t="s">
        <v>989</v>
      </c>
      <c r="F42" s="853" t="s">
        <v>990</v>
      </c>
      <c r="G42" s="761" t="s">
        <v>991</v>
      </c>
      <c r="H42" s="761" t="s">
        <v>992</v>
      </c>
      <c r="I42" s="854" t="s">
        <v>993</v>
      </c>
      <c r="J42" s="855" t="s">
        <v>994</v>
      </c>
      <c r="K42" s="856" t="s">
        <v>995</v>
      </c>
      <c r="L42" s="857" t="s">
        <v>996</v>
      </c>
      <c r="M42" s="894"/>
      <c r="N42" s="359"/>
      <c r="O42" s="54"/>
      <c r="P42" s="37" t="s">
        <v>465</v>
      </c>
      <c r="Q42" s="853" t="s">
        <v>1229</v>
      </c>
      <c r="R42" s="359" t="s">
        <v>1230</v>
      </c>
      <c r="S42" s="865" t="s">
        <v>1231</v>
      </c>
      <c r="T42" s="853" t="s">
        <v>1232</v>
      </c>
      <c r="U42" s="359" t="s">
        <v>1233</v>
      </c>
      <c r="V42" s="865" t="s">
        <v>1234</v>
      </c>
      <c r="W42" s="853" t="s">
        <v>1235</v>
      </c>
      <c r="X42" s="359" t="s">
        <v>1236</v>
      </c>
      <c r="Y42" s="865" t="s">
        <v>1237</v>
      </c>
      <c r="Z42" s="853" t="s">
        <v>1238</v>
      </c>
      <c r="AA42" s="359" t="s">
        <v>1239</v>
      </c>
      <c r="AB42" s="867" t="s">
        <v>1240</v>
      </c>
    </row>
    <row r="43" spans="1:28">
      <c r="A43" s="38" t="s">
        <v>466</v>
      </c>
      <c r="B43" s="858" t="s">
        <v>997</v>
      </c>
      <c r="C43" s="762" t="s">
        <v>998</v>
      </c>
      <c r="D43" s="364" t="s">
        <v>999</v>
      </c>
      <c r="E43" s="762" t="s">
        <v>1000</v>
      </c>
      <c r="F43" s="858" t="s">
        <v>1001</v>
      </c>
      <c r="G43" s="762" t="s">
        <v>1002</v>
      </c>
      <c r="H43" s="762" t="s">
        <v>1003</v>
      </c>
      <c r="I43" s="859" t="s">
        <v>1004</v>
      </c>
      <c r="J43" s="860" t="s">
        <v>1005</v>
      </c>
      <c r="K43" s="861" t="s">
        <v>1006</v>
      </c>
      <c r="L43" s="862" t="s">
        <v>1007</v>
      </c>
      <c r="M43" s="894"/>
      <c r="N43" s="359"/>
      <c r="O43" s="54"/>
      <c r="P43" s="38" t="s">
        <v>466</v>
      </c>
      <c r="Q43" s="858" t="s">
        <v>1241</v>
      </c>
      <c r="R43" s="364" t="s">
        <v>1242</v>
      </c>
      <c r="S43" s="868" t="s">
        <v>1243</v>
      </c>
      <c r="T43" s="858" t="s">
        <v>1244</v>
      </c>
      <c r="U43" s="364" t="s">
        <v>1245</v>
      </c>
      <c r="V43" s="868" t="s">
        <v>1246</v>
      </c>
      <c r="W43" s="858" t="s">
        <v>1247</v>
      </c>
      <c r="X43" s="364" t="s">
        <v>1248</v>
      </c>
      <c r="Y43" s="868" t="s">
        <v>1249</v>
      </c>
      <c r="Z43" s="858" t="s">
        <v>1250</v>
      </c>
      <c r="AA43" s="364" t="s">
        <v>1251</v>
      </c>
      <c r="AB43" s="869" t="s">
        <v>1252</v>
      </c>
    </row>
    <row r="44" spans="1:28">
      <c r="A44" s="37" t="s">
        <v>473</v>
      </c>
      <c r="B44" s="853" t="s">
        <v>1008</v>
      </c>
      <c r="C44" s="761" t="s">
        <v>1009</v>
      </c>
      <c r="D44" s="359" t="s">
        <v>1010</v>
      </c>
      <c r="E44" s="761" t="s">
        <v>1011</v>
      </c>
      <c r="F44" s="853" t="s">
        <v>1012</v>
      </c>
      <c r="G44" s="761" t="s">
        <v>1013</v>
      </c>
      <c r="H44" s="761" t="s">
        <v>1014</v>
      </c>
      <c r="I44" s="854" t="s">
        <v>1015</v>
      </c>
      <c r="J44" s="855" t="s">
        <v>1016</v>
      </c>
      <c r="K44" s="856" t="s">
        <v>1017</v>
      </c>
      <c r="L44" s="857" t="s">
        <v>1018</v>
      </c>
      <c r="M44" s="894"/>
      <c r="N44" s="359"/>
      <c r="O44" s="54"/>
      <c r="P44" s="37" t="s">
        <v>474</v>
      </c>
      <c r="Q44" s="853" t="s">
        <v>1253</v>
      </c>
      <c r="R44" s="359" t="s">
        <v>1254</v>
      </c>
      <c r="S44" s="865" t="s">
        <v>1255</v>
      </c>
      <c r="T44" s="853" t="s">
        <v>1256</v>
      </c>
      <c r="U44" s="359" t="s">
        <v>1257</v>
      </c>
      <c r="V44" s="865" t="s">
        <v>1258</v>
      </c>
      <c r="W44" s="853" t="s">
        <v>1259</v>
      </c>
      <c r="X44" s="359" t="s">
        <v>1260</v>
      </c>
      <c r="Y44" s="865" t="s">
        <v>1261</v>
      </c>
      <c r="Z44" s="853" t="s">
        <v>1262</v>
      </c>
      <c r="AA44" s="359" t="s">
        <v>1263</v>
      </c>
      <c r="AB44" s="867" t="s">
        <v>1264</v>
      </c>
    </row>
    <row r="45" spans="1:28">
      <c r="A45" s="37" t="s">
        <v>475</v>
      </c>
      <c r="B45" s="853" t="s">
        <v>1019</v>
      </c>
      <c r="C45" s="761" t="s">
        <v>1020</v>
      </c>
      <c r="D45" s="359" t="s">
        <v>1021</v>
      </c>
      <c r="E45" s="761" t="s">
        <v>1022</v>
      </c>
      <c r="F45" s="853" t="s">
        <v>1023</v>
      </c>
      <c r="G45" s="761" t="s">
        <v>1024</v>
      </c>
      <c r="H45" s="761" t="s">
        <v>1025</v>
      </c>
      <c r="I45" s="854" t="s">
        <v>1026</v>
      </c>
      <c r="J45" s="855" t="s">
        <v>1027</v>
      </c>
      <c r="K45" s="856" t="s">
        <v>1028</v>
      </c>
      <c r="L45" s="857" t="s">
        <v>1029</v>
      </c>
      <c r="M45" s="894"/>
      <c r="N45" s="359"/>
      <c r="O45" s="54"/>
      <c r="P45" s="37" t="s">
        <v>476</v>
      </c>
      <c r="Q45" s="853" t="s">
        <v>1265</v>
      </c>
      <c r="R45" s="359" t="s">
        <v>1266</v>
      </c>
      <c r="S45" s="865" t="s">
        <v>1267</v>
      </c>
      <c r="T45" s="853" t="s">
        <v>1268</v>
      </c>
      <c r="U45" s="359" t="s">
        <v>1269</v>
      </c>
      <c r="V45" s="865" t="s">
        <v>1270</v>
      </c>
      <c r="W45" s="853" t="s">
        <v>1271</v>
      </c>
      <c r="X45" s="359" t="s">
        <v>1272</v>
      </c>
      <c r="Y45" s="865" t="s">
        <v>1273</v>
      </c>
      <c r="Z45" s="853" t="s">
        <v>1274</v>
      </c>
      <c r="AA45" s="359" t="s">
        <v>1275</v>
      </c>
      <c r="AB45" s="867" t="s">
        <v>1276</v>
      </c>
    </row>
    <row r="46" spans="1:28">
      <c r="A46" s="37" t="s">
        <v>477</v>
      </c>
      <c r="B46" s="853" t="s">
        <v>1030</v>
      </c>
      <c r="C46" s="761" t="s">
        <v>1031</v>
      </c>
      <c r="D46" s="359" t="s">
        <v>1032</v>
      </c>
      <c r="E46" s="761" t="s">
        <v>1033</v>
      </c>
      <c r="F46" s="853" t="s">
        <v>1034</v>
      </c>
      <c r="G46" s="761" t="s">
        <v>1035</v>
      </c>
      <c r="H46" s="761" t="s">
        <v>1036</v>
      </c>
      <c r="I46" s="854" t="s">
        <v>1037</v>
      </c>
      <c r="J46" s="855" t="s">
        <v>1038</v>
      </c>
      <c r="K46" s="856" t="s">
        <v>1039</v>
      </c>
      <c r="L46" s="857" t="s">
        <v>1040</v>
      </c>
      <c r="M46" s="894"/>
      <c r="N46" s="359"/>
      <c r="O46" s="54"/>
      <c r="P46" s="37" t="s">
        <v>478</v>
      </c>
      <c r="Q46" s="853" t="s">
        <v>1277</v>
      </c>
      <c r="R46" s="359" t="s">
        <v>1278</v>
      </c>
      <c r="S46" s="865" t="s">
        <v>1279</v>
      </c>
      <c r="T46" s="853" t="s">
        <v>1280</v>
      </c>
      <c r="U46" s="359" t="s">
        <v>1281</v>
      </c>
      <c r="V46" s="865" t="s">
        <v>1282</v>
      </c>
      <c r="W46" s="853" t="s">
        <v>1283</v>
      </c>
      <c r="X46" s="359" t="s">
        <v>1284</v>
      </c>
      <c r="Y46" s="865" t="s">
        <v>1285</v>
      </c>
      <c r="Z46" s="853" t="s">
        <v>1286</v>
      </c>
      <c r="AA46" s="359" t="s">
        <v>1287</v>
      </c>
      <c r="AB46" s="867" t="s">
        <v>1288</v>
      </c>
    </row>
    <row r="47" spans="1:28">
      <c r="A47" s="37" t="s">
        <v>478</v>
      </c>
      <c r="B47" s="853" t="s">
        <v>1041</v>
      </c>
      <c r="C47" s="761" t="s">
        <v>1042</v>
      </c>
      <c r="D47" s="359" t="s">
        <v>1043</v>
      </c>
      <c r="E47" s="761" t="s">
        <v>1044</v>
      </c>
      <c r="F47" s="853" t="s">
        <v>1045</v>
      </c>
      <c r="G47" s="761" t="s">
        <v>1046</v>
      </c>
      <c r="H47" s="761" t="s">
        <v>1047</v>
      </c>
      <c r="I47" s="854" t="s">
        <v>1048</v>
      </c>
      <c r="J47" s="855" t="s">
        <v>1049</v>
      </c>
      <c r="K47" s="856" t="s">
        <v>1050</v>
      </c>
      <c r="L47" s="857" t="s">
        <v>1051</v>
      </c>
      <c r="M47" s="894"/>
      <c r="N47" s="359"/>
      <c r="O47" s="54"/>
      <c r="P47" s="37" t="s">
        <v>479</v>
      </c>
      <c r="Q47" s="853" t="s">
        <v>1289</v>
      </c>
      <c r="R47" s="359" t="s">
        <v>1290</v>
      </c>
      <c r="S47" s="865" t="s">
        <v>1291</v>
      </c>
      <c r="T47" s="853" t="s">
        <v>1292</v>
      </c>
      <c r="U47" s="359" t="s">
        <v>1293</v>
      </c>
      <c r="V47" s="865" t="s">
        <v>1294</v>
      </c>
      <c r="W47" s="853" t="s">
        <v>1295</v>
      </c>
      <c r="X47" s="359" t="s">
        <v>1296</v>
      </c>
      <c r="Y47" s="865" t="s">
        <v>1297</v>
      </c>
      <c r="Z47" s="853" t="s">
        <v>1298</v>
      </c>
      <c r="AA47" s="359" t="s">
        <v>1299</v>
      </c>
      <c r="AB47" s="867" t="s">
        <v>1300</v>
      </c>
    </row>
    <row r="48" spans="1:28">
      <c r="A48" s="37" t="s">
        <v>479</v>
      </c>
      <c r="B48" s="853" t="s">
        <v>1052</v>
      </c>
      <c r="C48" s="761" t="s">
        <v>1053</v>
      </c>
      <c r="D48" s="359" t="s">
        <v>1054</v>
      </c>
      <c r="E48" s="761" t="s">
        <v>1055</v>
      </c>
      <c r="F48" s="853" t="s">
        <v>1056</v>
      </c>
      <c r="G48" s="761" t="s">
        <v>1057</v>
      </c>
      <c r="H48" s="761" t="s">
        <v>1058</v>
      </c>
      <c r="I48" s="854" t="s">
        <v>1059</v>
      </c>
      <c r="J48" s="855" t="s">
        <v>1060</v>
      </c>
      <c r="K48" s="856" t="s">
        <v>1061</v>
      </c>
      <c r="L48" s="857" t="s">
        <v>1062</v>
      </c>
      <c r="M48" s="894"/>
      <c r="N48" s="359"/>
      <c r="O48" s="54"/>
      <c r="P48" s="37" t="s">
        <v>480</v>
      </c>
      <c r="Q48" s="853" t="s">
        <v>1301</v>
      </c>
      <c r="R48" s="359" t="s">
        <v>1302</v>
      </c>
      <c r="S48" s="865" t="s">
        <v>1303</v>
      </c>
      <c r="T48" s="853" t="s">
        <v>1304</v>
      </c>
      <c r="U48" s="359" t="s">
        <v>1305</v>
      </c>
      <c r="V48" s="865" t="s">
        <v>1306</v>
      </c>
      <c r="W48" s="853" t="s">
        <v>1307</v>
      </c>
      <c r="X48" s="359" t="s">
        <v>1308</v>
      </c>
      <c r="Y48" s="865" t="s">
        <v>1309</v>
      </c>
      <c r="Z48" s="853" t="s">
        <v>1310</v>
      </c>
      <c r="AA48" s="359" t="s">
        <v>1311</v>
      </c>
      <c r="AB48" s="867" t="s">
        <v>1312</v>
      </c>
    </row>
    <row r="49" spans="1:41">
      <c r="A49" s="37" t="s">
        <v>480</v>
      </c>
      <c r="B49" s="853" t="s">
        <v>1063</v>
      </c>
      <c r="C49" s="761" t="s">
        <v>1064</v>
      </c>
      <c r="D49" s="359" t="s">
        <v>1065</v>
      </c>
      <c r="E49" s="761" t="s">
        <v>1066</v>
      </c>
      <c r="F49" s="853" t="s">
        <v>1067</v>
      </c>
      <c r="G49" s="761" t="s">
        <v>1068</v>
      </c>
      <c r="H49" s="761" t="s">
        <v>1069</v>
      </c>
      <c r="I49" s="854" t="s">
        <v>1070</v>
      </c>
      <c r="J49" s="855" t="s">
        <v>1071</v>
      </c>
      <c r="K49" s="856" t="s">
        <v>1072</v>
      </c>
      <c r="L49" s="857" t="s">
        <v>1073</v>
      </c>
      <c r="M49" s="894"/>
      <c r="N49" s="359"/>
      <c r="O49" s="54"/>
      <c r="P49" s="37" t="s">
        <v>481</v>
      </c>
      <c r="Q49" s="853" t="s">
        <v>1313</v>
      </c>
      <c r="R49" s="359" t="s">
        <v>1314</v>
      </c>
      <c r="S49" s="865" t="s">
        <v>1315</v>
      </c>
      <c r="T49" s="853" t="s">
        <v>1316</v>
      </c>
      <c r="U49" s="359" t="s">
        <v>1317</v>
      </c>
      <c r="V49" s="865" t="s">
        <v>1318</v>
      </c>
      <c r="W49" s="853" t="s">
        <v>1319</v>
      </c>
      <c r="X49" s="359" t="s">
        <v>1320</v>
      </c>
      <c r="Y49" s="865" t="s">
        <v>1321</v>
      </c>
      <c r="Z49" s="853" t="s">
        <v>1322</v>
      </c>
      <c r="AA49" s="359" t="s">
        <v>1323</v>
      </c>
      <c r="AB49" s="867" t="s">
        <v>1324</v>
      </c>
    </row>
    <row r="50" spans="1:41">
      <c r="A50" s="37" t="s">
        <v>481</v>
      </c>
      <c r="B50" s="853" t="s">
        <v>1074</v>
      </c>
      <c r="C50" s="761" t="s">
        <v>1075</v>
      </c>
      <c r="D50" s="359" t="s">
        <v>1076</v>
      </c>
      <c r="E50" s="761" t="s">
        <v>1077</v>
      </c>
      <c r="F50" s="853" t="s">
        <v>1078</v>
      </c>
      <c r="G50" s="761" t="s">
        <v>1079</v>
      </c>
      <c r="H50" s="761" t="s">
        <v>1080</v>
      </c>
      <c r="I50" s="854" t="s">
        <v>1081</v>
      </c>
      <c r="J50" s="855" t="s">
        <v>1082</v>
      </c>
      <c r="K50" s="856" t="s">
        <v>1083</v>
      </c>
      <c r="L50" s="857" t="s">
        <v>1084</v>
      </c>
      <c r="M50" s="894"/>
      <c r="N50" s="359"/>
      <c r="O50" s="54"/>
      <c r="P50" s="37" t="s">
        <v>482</v>
      </c>
      <c r="Q50" s="853" t="s">
        <v>1325</v>
      </c>
      <c r="R50" s="359" t="s">
        <v>1326</v>
      </c>
      <c r="S50" s="865" t="s">
        <v>1327</v>
      </c>
      <c r="T50" s="853" t="s">
        <v>1328</v>
      </c>
      <c r="U50" s="359" t="s">
        <v>1329</v>
      </c>
      <c r="V50" s="865" t="s">
        <v>1330</v>
      </c>
      <c r="W50" s="853" t="s">
        <v>1331</v>
      </c>
      <c r="X50" s="359" t="s">
        <v>1332</v>
      </c>
      <c r="Y50" s="865" t="s">
        <v>1333</v>
      </c>
      <c r="Z50" s="853" t="s">
        <v>1334</v>
      </c>
      <c r="AA50" s="359" t="s">
        <v>1335</v>
      </c>
      <c r="AB50" s="867" t="s">
        <v>1336</v>
      </c>
    </row>
    <row r="51" spans="1:41">
      <c r="A51" s="37" t="s">
        <v>482</v>
      </c>
      <c r="B51" s="853" t="s">
        <v>1085</v>
      </c>
      <c r="C51" s="761" t="s">
        <v>1086</v>
      </c>
      <c r="D51" s="359" t="s">
        <v>1087</v>
      </c>
      <c r="E51" s="761" t="s">
        <v>1088</v>
      </c>
      <c r="F51" s="853" t="s">
        <v>1089</v>
      </c>
      <c r="G51" s="761" t="s">
        <v>1090</v>
      </c>
      <c r="H51" s="761" t="s">
        <v>1091</v>
      </c>
      <c r="I51" s="854" t="s">
        <v>1092</v>
      </c>
      <c r="J51" s="855" t="s">
        <v>1093</v>
      </c>
      <c r="K51" s="856" t="s">
        <v>1094</v>
      </c>
      <c r="L51" s="857" t="s">
        <v>1095</v>
      </c>
      <c r="M51" s="894"/>
      <c r="N51" s="359"/>
      <c r="O51" s="54"/>
      <c r="P51" s="38" t="s">
        <v>483</v>
      </c>
      <c r="Q51" s="858" t="s">
        <v>1337</v>
      </c>
      <c r="R51" s="405" t="s">
        <v>1338</v>
      </c>
      <c r="S51" s="869" t="s">
        <v>1339</v>
      </c>
      <c r="T51" s="858" t="s">
        <v>1340</v>
      </c>
      <c r="U51" s="364" t="s">
        <v>1341</v>
      </c>
      <c r="V51" s="868" t="s">
        <v>1342</v>
      </c>
      <c r="W51" s="858" t="s">
        <v>1343</v>
      </c>
      <c r="X51" s="364" t="s">
        <v>1344</v>
      </c>
      <c r="Y51" s="868" t="s">
        <v>1345</v>
      </c>
      <c r="Z51" s="858" t="s">
        <v>1346</v>
      </c>
      <c r="AA51" s="364" t="s">
        <v>1347</v>
      </c>
      <c r="AB51" s="869" t="s">
        <v>1348</v>
      </c>
    </row>
    <row r="52" spans="1:41">
      <c r="A52" s="38" t="s">
        <v>483</v>
      </c>
      <c r="B52" s="858" t="s">
        <v>1096</v>
      </c>
      <c r="C52" s="762" t="s">
        <v>1097</v>
      </c>
      <c r="D52" s="364" t="s">
        <v>1098</v>
      </c>
      <c r="E52" s="762" t="s">
        <v>1099</v>
      </c>
      <c r="F52" s="858" t="s">
        <v>1100</v>
      </c>
      <c r="G52" s="762" t="s">
        <v>1101</v>
      </c>
      <c r="H52" s="762" t="s">
        <v>1102</v>
      </c>
      <c r="I52" s="859" t="s">
        <v>1103</v>
      </c>
      <c r="J52" s="860" t="s">
        <v>1104</v>
      </c>
      <c r="K52" s="861" t="s">
        <v>1105</v>
      </c>
      <c r="L52" s="862" t="s">
        <v>1106</v>
      </c>
      <c r="M52" s="894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502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503"/>
    </row>
    <row r="59" spans="1:41">
      <c r="A59" s="37" t="s">
        <v>157</v>
      </c>
      <c r="B59" s="853" t="s">
        <v>1349</v>
      </c>
      <c r="C59" s="761" t="s">
        <v>1350</v>
      </c>
      <c r="D59" s="853" t="s">
        <v>1351</v>
      </c>
      <c r="E59" s="761" t="s">
        <v>1352</v>
      </c>
      <c r="F59" s="761" t="s">
        <v>1353</v>
      </c>
      <c r="G59" s="872" t="s">
        <v>1354</v>
      </c>
      <c r="H59" s="873" t="s">
        <v>1355</v>
      </c>
      <c r="I59" s="874" t="s">
        <v>1356</v>
      </c>
      <c r="J59" s="874" t="s">
        <v>1357</v>
      </c>
      <c r="K59" s="875" t="s">
        <v>1358</v>
      </c>
      <c r="L59" s="876" t="s">
        <v>1359</v>
      </c>
      <c r="P59" s="37" t="s">
        <v>445</v>
      </c>
      <c r="Q59" s="854" t="s">
        <v>1613</v>
      </c>
      <c r="R59" s="359" t="s">
        <v>1614</v>
      </c>
      <c r="S59" s="865" t="s">
        <v>1615</v>
      </c>
      <c r="T59" s="854" t="s">
        <v>1616</v>
      </c>
      <c r="U59" s="359" t="s">
        <v>1617</v>
      </c>
      <c r="V59" s="865" t="s">
        <v>1618</v>
      </c>
      <c r="W59" s="883" t="s">
        <v>1619</v>
      </c>
      <c r="X59" s="359" t="s">
        <v>1620</v>
      </c>
      <c r="Y59" s="865" t="s">
        <v>1621</v>
      </c>
      <c r="Z59" s="883" t="s">
        <v>1622</v>
      </c>
      <c r="AA59" s="359" t="s">
        <v>1623</v>
      </c>
      <c r="AB59" s="865" t="s">
        <v>1624</v>
      </c>
      <c r="AC59" s="872" t="s">
        <v>1625</v>
      </c>
      <c r="AD59" s="359" t="s">
        <v>1626</v>
      </c>
      <c r="AE59" s="865" t="s">
        <v>1627</v>
      </c>
      <c r="AF59" s="872" t="s">
        <v>1628</v>
      </c>
      <c r="AG59" s="359" t="s">
        <v>1629</v>
      </c>
      <c r="AH59" s="865" t="s">
        <v>1630</v>
      </c>
      <c r="AI59" s="883" t="s">
        <v>1631</v>
      </c>
      <c r="AJ59" s="359" t="s">
        <v>1632</v>
      </c>
      <c r="AK59" s="865" t="s">
        <v>1633</v>
      </c>
      <c r="AL59" s="883" t="s">
        <v>1634</v>
      </c>
      <c r="AM59" s="359" t="s">
        <v>1635</v>
      </c>
      <c r="AN59" s="866" t="s">
        <v>1636</v>
      </c>
      <c r="AO59" s="84" t="s">
        <v>445</v>
      </c>
    </row>
    <row r="60" spans="1:41">
      <c r="A60" s="37" t="s">
        <v>164</v>
      </c>
      <c r="B60" s="853" t="s">
        <v>1360</v>
      </c>
      <c r="C60" s="761" t="s">
        <v>1361</v>
      </c>
      <c r="D60" s="853" t="s">
        <v>1362</v>
      </c>
      <c r="E60" s="761" t="s">
        <v>1363</v>
      </c>
      <c r="F60" s="761" t="s">
        <v>1364</v>
      </c>
      <c r="G60" s="872" t="s">
        <v>1365</v>
      </c>
      <c r="H60" s="873" t="s">
        <v>1366</v>
      </c>
      <c r="I60" s="874" t="s">
        <v>1367</v>
      </c>
      <c r="J60" s="874" t="s">
        <v>1368</v>
      </c>
      <c r="K60" s="877" t="s">
        <v>1369</v>
      </c>
      <c r="L60" s="876" t="s">
        <v>1370</v>
      </c>
      <c r="P60" s="37" t="s">
        <v>446</v>
      </c>
      <c r="Q60" s="854" t="s">
        <v>1637</v>
      </c>
      <c r="R60" s="359" t="s">
        <v>1638</v>
      </c>
      <c r="S60" s="865" t="s">
        <v>1639</v>
      </c>
      <c r="T60" s="854" t="s">
        <v>1640</v>
      </c>
      <c r="U60" s="359" t="s">
        <v>1641</v>
      </c>
      <c r="V60" s="865" t="s">
        <v>1642</v>
      </c>
      <c r="W60" s="883" t="s">
        <v>1643</v>
      </c>
      <c r="X60" s="359" t="s">
        <v>1644</v>
      </c>
      <c r="Y60" s="865" t="s">
        <v>1645</v>
      </c>
      <c r="Z60" s="883" t="s">
        <v>1646</v>
      </c>
      <c r="AA60" s="359" t="s">
        <v>1647</v>
      </c>
      <c r="AB60" s="865" t="s">
        <v>1648</v>
      </c>
      <c r="AC60" s="872" t="s">
        <v>1649</v>
      </c>
      <c r="AD60" s="359" t="s">
        <v>1650</v>
      </c>
      <c r="AE60" s="865" t="s">
        <v>1651</v>
      </c>
      <c r="AF60" s="872" t="s">
        <v>1652</v>
      </c>
      <c r="AG60" s="359" t="s">
        <v>1653</v>
      </c>
      <c r="AH60" s="865" t="s">
        <v>1654</v>
      </c>
      <c r="AI60" s="883" t="s">
        <v>1655</v>
      </c>
      <c r="AJ60" s="359" t="s">
        <v>1656</v>
      </c>
      <c r="AK60" s="865" t="s">
        <v>1657</v>
      </c>
      <c r="AL60" s="883" t="s">
        <v>1658</v>
      </c>
      <c r="AM60" s="359" t="s">
        <v>1659</v>
      </c>
      <c r="AN60" s="884" t="s">
        <v>1660</v>
      </c>
      <c r="AO60" s="84" t="s">
        <v>446</v>
      </c>
    </row>
    <row r="61" spans="1:41">
      <c r="A61" s="37" t="s">
        <v>167</v>
      </c>
      <c r="B61" s="853" t="s">
        <v>1371</v>
      </c>
      <c r="C61" s="761" t="s">
        <v>1372</v>
      </c>
      <c r="D61" s="853" t="s">
        <v>1373</v>
      </c>
      <c r="E61" s="761" t="s">
        <v>1374</v>
      </c>
      <c r="F61" s="761" t="s">
        <v>1375</v>
      </c>
      <c r="G61" s="872" t="s">
        <v>1376</v>
      </c>
      <c r="H61" s="873" t="s">
        <v>1377</v>
      </c>
      <c r="I61" s="874" t="s">
        <v>1378</v>
      </c>
      <c r="J61" s="874" t="s">
        <v>1379</v>
      </c>
      <c r="K61" s="877" t="s">
        <v>1380</v>
      </c>
      <c r="L61" s="876" t="s">
        <v>1381</v>
      </c>
      <c r="P61" s="37" t="s">
        <v>447</v>
      </c>
      <c r="Q61" s="854" t="s">
        <v>1661</v>
      </c>
      <c r="R61" s="359" t="s">
        <v>1662</v>
      </c>
      <c r="S61" s="865" t="s">
        <v>1663</v>
      </c>
      <c r="T61" s="854" t="s">
        <v>1664</v>
      </c>
      <c r="U61" s="359" t="s">
        <v>1665</v>
      </c>
      <c r="V61" s="865" t="s">
        <v>1666</v>
      </c>
      <c r="W61" s="883" t="s">
        <v>1667</v>
      </c>
      <c r="X61" s="359" t="s">
        <v>1668</v>
      </c>
      <c r="Y61" s="865" t="s">
        <v>1669</v>
      </c>
      <c r="Z61" s="883" t="s">
        <v>1670</v>
      </c>
      <c r="AA61" s="359" t="s">
        <v>1671</v>
      </c>
      <c r="AB61" s="865" t="s">
        <v>1672</v>
      </c>
      <c r="AC61" s="872" t="s">
        <v>1673</v>
      </c>
      <c r="AD61" s="359" t="s">
        <v>1674</v>
      </c>
      <c r="AE61" s="865" t="s">
        <v>1675</v>
      </c>
      <c r="AF61" s="872" t="s">
        <v>1676</v>
      </c>
      <c r="AG61" s="359" t="s">
        <v>1677</v>
      </c>
      <c r="AH61" s="865" t="s">
        <v>1678</v>
      </c>
      <c r="AI61" s="883" t="s">
        <v>1679</v>
      </c>
      <c r="AJ61" s="359" t="s">
        <v>1680</v>
      </c>
      <c r="AK61" s="865" t="s">
        <v>1681</v>
      </c>
      <c r="AL61" s="883" t="s">
        <v>1682</v>
      </c>
      <c r="AM61" s="359" t="s">
        <v>1683</v>
      </c>
      <c r="AN61" s="884" t="s">
        <v>1684</v>
      </c>
      <c r="AO61" s="84" t="s">
        <v>447</v>
      </c>
    </row>
    <row r="62" spans="1:41">
      <c r="A62" s="37" t="s">
        <v>169</v>
      </c>
      <c r="B62" s="853" t="s">
        <v>1382</v>
      </c>
      <c r="C62" s="761" t="s">
        <v>1383</v>
      </c>
      <c r="D62" s="853" t="s">
        <v>1384</v>
      </c>
      <c r="E62" s="761" t="s">
        <v>1385</v>
      </c>
      <c r="F62" s="761" t="s">
        <v>1386</v>
      </c>
      <c r="G62" s="872" t="s">
        <v>1387</v>
      </c>
      <c r="H62" s="873" t="s">
        <v>1388</v>
      </c>
      <c r="I62" s="874" t="s">
        <v>1389</v>
      </c>
      <c r="J62" s="874" t="s">
        <v>1390</v>
      </c>
      <c r="K62" s="877" t="s">
        <v>1391</v>
      </c>
      <c r="L62" s="876" t="s">
        <v>1392</v>
      </c>
      <c r="P62" s="37" t="s">
        <v>448</v>
      </c>
      <c r="Q62" s="854" t="s">
        <v>1685</v>
      </c>
      <c r="R62" s="359" t="s">
        <v>1686</v>
      </c>
      <c r="S62" s="865" t="s">
        <v>1687</v>
      </c>
      <c r="T62" s="854" t="s">
        <v>1688</v>
      </c>
      <c r="U62" s="359" t="s">
        <v>1689</v>
      </c>
      <c r="V62" s="865" t="s">
        <v>1690</v>
      </c>
      <c r="W62" s="883" t="s">
        <v>1691</v>
      </c>
      <c r="X62" s="359" t="s">
        <v>1692</v>
      </c>
      <c r="Y62" s="865" t="s">
        <v>1693</v>
      </c>
      <c r="Z62" s="883" t="s">
        <v>1694</v>
      </c>
      <c r="AA62" s="359" t="s">
        <v>1695</v>
      </c>
      <c r="AB62" s="865" t="s">
        <v>1696</v>
      </c>
      <c r="AC62" s="872" t="s">
        <v>1697</v>
      </c>
      <c r="AD62" s="359" t="s">
        <v>1698</v>
      </c>
      <c r="AE62" s="865" t="s">
        <v>1699</v>
      </c>
      <c r="AF62" s="872" t="s">
        <v>1700</v>
      </c>
      <c r="AG62" s="359" t="s">
        <v>1701</v>
      </c>
      <c r="AH62" s="865" t="s">
        <v>1702</v>
      </c>
      <c r="AI62" s="883" t="s">
        <v>1703</v>
      </c>
      <c r="AJ62" s="359" t="s">
        <v>1704</v>
      </c>
      <c r="AK62" s="865" t="s">
        <v>1705</v>
      </c>
      <c r="AL62" s="883" t="s">
        <v>1706</v>
      </c>
      <c r="AM62" s="359" t="s">
        <v>1707</v>
      </c>
      <c r="AN62" s="884" t="s">
        <v>1708</v>
      </c>
      <c r="AO62" s="84" t="s">
        <v>448</v>
      </c>
    </row>
    <row r="63" spans="1:41">
      <c r="A63" s="37" t="s">
        <v>171</v>
      </c>
      <c r="B63" s="853" t="s">
        <v>1393</v>
      </c>
      <c r="C63" s="761" t="s">
        <v>1394</v>
      </c>
      <c r="D63" s="853" t="s">
        <v>1395</v>
      </c>
      <c r="E63" s="761" t="s">
        <v>1396</v>
      </c>
      <c r="F63" s="761" t="s">
        <v>1397</v>
      </c>
      <c r="G63" s="872" t="s">
        <v>1398</v>
      </c>
      <c r="H63" s="873" t="s">
        <v>1399</v>
      </c>
      <c r="I63" s="874" t="s">
        <v>1400</v>
      </c>
      <c r="J63" s="874" t="s">
        <v>1401</v>
      </c>
      <c r="K63" s="877" t="s">
        <v>1402</v>
      </c>
      <c r="L63" s="876" t="s">
        <v>1403</v>
      </c>
      <c r="P63" s="37" t="s">
        <v>449</v>
      </c>
      <c r="Q63" s="854" t="s">
        <v>1709</v>
      </c>
      <c r="R63" s="359" t="s">
        <v>1710</v>
      </c>
      <c r="S63" s="865" t="s">
        <v>1711</v>
      </c>
      <c r="T63" s="854" t="s">
        <v>1712</v>
      </c>
      <c r="U63" s="359" t="s">
        <v>1713</v>
      </c>
      <c r="V63" s="865" t="s">
        <v>1714</v>
      </c>
      <c r="W63" s="883" t="s">
        <v>1715</v>
      </c>
      <c r="X63" s="359" t="s">
        <v>1716</v>
      </c>
      <c r="Y63" s="865" t="s">
        <v>1717</v>
      </c>
      <c r="Z63" s="883" t="s">
        <v>1718</v>
      </c>
      <c r="AA63" s="359" t="s">
        <v>1719</v>
      </c>
      <c r="AB63" s="865" t="s">
        <v>1720</v>
      </c>
      <c r="AC63" s="872" t="s">
        <v>1721</v>
      </c>
      <c r="AD63" s="359" t="s">
        <v>1722</v>
      </c>
      <c r="AE63" s="865" t="s">
        <v>1723</v>
      </c>
      <c r="AF63" s="872" t="s">
        <v>1724</v>
      </c>
      <c r="AG63" s="359" t="s">
        <v>1725</v>
      </c>
      <c r="AH63" s="865" t="s">
        <v>1726</v>
      </c>
      <c r="AI63" s="883" t="s">
        <v>1727</v>
      </c>
      <c r="AJ63" s="359" t="s">
        <v>1728</v>
      </c>
      <c r="AK63" s="865" t="s">
        <v>1729</v>
      </c>
      <c r="AL63" s="883" t="s">
        <v>1730</v>
      </c>
      <c r="AM63" s="359" t="s">
        <v>1731</v>
      </c>
      <c r="AN63" s="884" t="s">
        <v>1732</v>
      </c>
      <c r="AO63" s="84" t="s">
        <v>449</v>
      </c>
    </row>
    <row r="64" spans="1:41">
      <c r="A64" s="37" t="s">
        <v>172</v>
      </c>
      <c r="B64" s="853" t="s">
        <v>1404</v>
      </c>
      <c r="C64" s="761" t="s">
        <v>1405</v>
      </c>
      <c r="D64" s="853" t="s">
        <v>1406</v>
      </c>
      <c r="E64" s="761" t="s">
        <v>1407</v>
      </c>
      <c r="F64" s="761" t="s">
        <v>1408</v>
      </c>
      <c r="G64" s="872" t="s">
        <v>1409</v>
      </c>
      <c r="H64" s="873" t="s">
        <v>1410</v>
      </c>
      <c r="I64" s="874" t="s">
        <v>1411</v>
      </c>
      <c r="J64" s="874" t="s">
        <v>1412</v>
      </c>
      <c r="K64" s="877" t="s">
        <v>1413</v>
      </c>
      <c r="L64" s="876" t="s">
        <v>1414</v>
      </c>
      <c r="P64" s="37" t="s">
        <v>450</v>
      </c>
      <c r="Q64" s="854" t="s">
        <v>1733</v>
      </c>
      <c r="R64" s="359" t="s">
        <v>1734</v>
      </c>
      <c r="S64" s="865" t="s">
        <v>1735</v>
      </c>
      <c r="T64" s="854" t="s">
        <v>1736</v>
      </c>
      <c r="U64" s="359" t="s">
        <v>1737</v>
      </c>
      <c r="V64" s="865" t="s">
        <v>1738</v>
      </c>
      <c r="W64" s="883" t="s">
        <v>1739</v>
      </c>
      <c r="X64" s="359" t="s">
        <v>1740</v>
      </c>
      <c r="Y64" s="865" t="s">
        <v>1741</v>
      </c>
      <c r="Z64" s="883" t="s">
        <v>1742</v>
      </c>
      <c r="AA64" s="359" t="s">
        <v>1743</v>
      </c>
      <c r="AB64" s="865" t="s">
        <v>1744</v>
      </c>
      <c r="AC64" s="872" t="s">
        <v>1745</v>
      </c>
      <c r="AD64" s="359" t="s">
        <v>1746</v>
      </c>
      <c r="AE64" s="865" t="s">
        <v>1747</v>
      </c>
      <c r="AF64" s="872" t="s">
        <v>1748</v>
      </c>
      <c r="AG64" s="359" t="s">
        <v>1749</v>
      </c>
      <c r="AH64" s="865" t="s">
        <v>1750</v>
      </c>
      <c r="AI64" s="883" t="s">
        <v>1751</v>
      </c>
      <c r="AJ64" s="359" t="s">
        <v>1752</v>
      </c>
      <c r="AK64" s="865" t="s">
        <v>1753</v>
      </c>
      <c r="AL64" s="883" t="s">
        <v>1754</v>
      </c>
      <c r="AM64" s="359" t="s">
        <v>1755</v>
      </c>
      <c r="AN64" s="884" t="s">
        <v>1756</v>
      </c>
      <c r="AO64" s="84" t="s">
        <v>450</v>
      </c>
    </row>
    <row r="65" spans="1:41">
      <c r="A65" s="37" t="s">
        <v>174</v>
      </c>
      <c r="B65" s="853" t="s">
        <v>1415</v>
      </c>
      <c r="C65" s="761" t="s">
        <v>1416</v>
      </c>
      <c r="D65" s="853" t="s">
        <v>1417</v>
      </c>
      <c r="E65" s="761" t="s">
        <v>1418</v>
      </c>
      <c r="F65" s="761" t="s">
        <v>1419</v>
      </c>
      <c r="G65" s="872" t="s">
        <v>1420</v>
      </c>
      <c r="H65" s="873" t="s">
        <v>1421</v>
      </c>
      <c r="I65" s="874" t="s">
        <v>1422</v>
      </c>
      <c r="J65" s="874" t="s">
        <v>1423</v>
      </c>
      <c r="K65" s="877" t="s">
        <v>1424</v>
      </c>
      <c r="L65" s="876" t="s">
        <v>1425</v>
      </c>
      <c r="P65" s="38" t="s">
        <v>451</v>
      </c>
      <c r="Q65" s="859" t="s">
        <v>1757</v>
      </c>
      <c r="R65" s="364" t="s">
        <v>1758</v>
      </c>
      <c r="S65" s="868" t="s">
        <v>1759</v>
      </c>
      <c r="T65" s="859" t="s">
        <v>1760</v>
      </c>
      <c r="U65" s="364" t="s">
        <v>1761</v>
      </c>
      <c r="V65" s="868" t="s">
        <v>1762</v>
      </c>
      <c r="W65" s="885" t="s">
        <v>1763</v>
      </c>
      <c r="X65" s="364" t="s">
        <v>1764</v>
      </c>
      <c r="Y65" s="868" t="s">
        <v>1765</v>
      </c>
      <c r="Z65" s="885" t="s">
        <v>1766</v>
      </c>
      <c r="AA65" s="364" t="s">
        <v>1767</v>
      </c>
      <c r="AB65" s="868" t="s">
        <v>1768</v>
      </c>
      <c r="AC65" s="878" t="s">
        <v>1769</v>
      </c>
      <c r="AD65" s="364" t="s">
        <v>1770</v>
      </c>
      <c r="AE65" s="868" t="s">
        <v>1771</v>
      </c>
      <c r="AF65" s="878" t="s">
        <v>1772</v>
      </c>
      <c r="AG65" s="364" t="s">
        <v>1773</v>
      </c>
      <c r="AH65" s="868" t="s">
        <v>1774</v>
      </c>
      <c r="AI65" s="885" t="s">
        <v>1775</v>
      </c>
      <c r="AJ65" s="364" t="s">
        <v>1776</v>
      </c>
      <c r="AK65" s="868" t="s">
        <v>1777</v>
      </c>
      <c r="AL65" s="885" t="s">
        <v>1778</v>
      </c>
      <c r="AM65" s="364" t="s">
        <v>1779</v>
      </c>
      <c r="AN65" s="886" t="s">
        <v>1780</v>
      </c>
      <c r="AO65" s="503" t="s">
        <v>451</v>
      </c>
    </row>
    <row r="66" spans="1:41">
      <c r="A66" s="37" t="s">
        <v>176</v>
      </c>
      <c r="B66" s="853" t="s">
        <v>1426</v>
      </c>
      <c r="C66" s="761" t="s">
        <v>1427</v>
      </c>
      <c r="D66" s="853" t="s">
        <v>1428</v>
      </c>
      <c r="E66" s="761" t="s">
        <v>1429</v>
      </c>
      <c r="F66" s="761" t="s">
        <v>1430</v>
      </c>
      <c r="G66" s="872" t="s">
        <v>1431</v>
      </c>
      <c r="H66" s="873" t="s">
        <v>1432</v>
      </c>
      <c r="I66" s="874" t="s">
        <v>1433</v>
      </c>
      <c r="J66" s="874" t="s">
        <v>1434</v>
      </c>
      <c r="K66" s="877" t="s">
        <v>1435</v>
      </c>
      <c r="L66" s="876" t="s">
        <v>1436</v>
      </c>
      <c r="P66" s="37" t="s">
        <v>462</v>
      </c>
      <c r="Q66" s="854" t="s">
        <v>1781</v>
      </c>
      <c r="R66" s="359" t="s">
        <v>1782</v>
      </c>
      <c r="S66" s="865" t="s">
        <v>1783</v>
      </c>
      <c r="T66" s="854" t="s">
        <v>1784</v>
      </c>
      <c r="U66" s="359" t="s">
        <v>1785</v>
      </c>
      <c r="V66" s="865" t="s">
        <v>1786</v>
      </c>
      <c r="W66" s="883" t="s">
        <v>1787</v>
      </c>
      <c r="X66" s="359" t="s">
        <v>1788</v>
      </c>
      <c r="Y66" s="865" t="s">
        <v>1789</v>
      </c>
      <c r="Z66" s="883" t="s">
        <v>1790</v>
      </c>
      <c r="AA66" s="359" t="s">
        <v>1791</v>
      </c>
      <c r="AB66" s="865" t="s">
        <v>1792</v>
      </c>
      <c r="AC66" s="872" t="s">
        <v>1793</v>
      </c>
      <c r="AD66" s="359" t="s">
        <v>1794</v>
      </c>
      <c r="AE66" s="865" t="s">
        <v>1795</v>
      </c>
      <c r="AF66" s="872" t="s">
        <v>1796</v>
      </c>
      <c r="AG66" s="359" t="s">
        <v>1797</v>
      </c>
      <c r="AH66" s="865" t="s">
        <v>1798</v>
      </c>
      <c r="AI66" s="883" t="s">
        <v>1799</v>
      </c>
      <c r="AJ66" s="359" t="s">
        <v>1800</v>
      </c>
      <c r="AK66" s="865" t="s">
        <v>1801</v>
      </c>
      <c r="AL66" s="883" t="s">
        <v>1802</v>
      </c>
      <c r="AM66" s="359" t="s">
        <v>1803</v>
      </c>
      <c r="AN66" s="884" t="s">
        <v>1804</v>
      </c>
      <c r="AO66" s="84" t="s">
        <v>462</v>
      </c>
    </row>
    <row r="67" spans="1:41">
      <c r="A67" s="37" t="s">
        <v>178</v>
      </c>
      <c r="B67" s="853" t="s">
        <v>1437</v>
      </c>
      <c r="C67" s="761" t="s">
        <v>1438</v>
      </c>
      <c r="D67" s="853" t="s">
        <v>1439</v>
      </c>
      <c r="E67" s="761" t="s">
        <v>1440</v>
      </c>
      <c r="F67" s="761" t="s">
        <v>1441</v>
      </c>
      <c r="G67" s="872" t="s">
        <v>1442</v>
      </c>
      <c r="H67" s="873" t="s">
        <v>1443</v>
      </c>
      <c r="I67" s="874" t="s">
        <v>1444</v>
      </c>
      <c r="J67" s="874" t="s">
        <v>1445</v>
      </c>
      <c r="K67" s="877" t="s">
        <v>1446</v>
      </c>
      <c r="L67" s="876" t="s">
        <v>1447</v>
      </c>
      <c r="P67" s="37" t="s">
        <v>463</v>
      </c>
      <c r="Q67" s="854" t="s">
        <v>1805</v>
      </c>
      <c r="R67" s="359" t="s">
        <v>1806</v>
      </c>
      <c r="S67" s="865" t="s">
        <v>1807</v>
      </c>
      <c r="T67" s="854" t="s">
        <v>1808</v>
      </c>
      <c r="U67" s="359" t="s">
        <v>1809</v>
      </c>
      <c r="V67" s="865" t="s">
        <v>1810</v>
      </c>
      <c r="W67" s="883" t="s">
        <v>1811</v>
      </c>
      <c r="X67" s="359" t="s">
        <v>1812</v>
      </c>
      <c r="Y67" s="865" t="s">
        <v>1813</v>
      </c>
      <c r="Z67" s="883" t="s">
        <v>1814</v>
      </c>
      <c r="AA67" s="359" t="s">
        <v>1815</v>
      </c>
      <c r="AB67" s="865" t="s">
        <v>1816</v>
      </c>
      <c r="AC67" s="872" t="s">
        <v>1817</v>
      </c>
      <c r="AD67" s="359" t="s">
        <v>1818</v>
      </c>
      <c r="AE67" s="865" t="s">
        <v>1819</v>
      </c>
      <c r="AF67" s="872" t="s">
        <v>1820</v>
      </c>
      <c r="AG67" s="359" t="s">
        <v>1821</v>
      </c>
      <c r="AH67" s="865" t="s">
        <v>1822</v>
      </c>
      <c r="AI67" s="883" t="s">
        <v>1823</v>
      </c>
      <c r="AJ67" s="359" t="s">
        <v>1824</v>
      </c>
      <c r="AK67" s="865" t="s">
        <v>1825</v>
      </c>
      <c r="AL67" s="883" t="s">
        <v>1826</v>
      </c>
      <c r="AM67" s="359" t="s">
        <v>1827</v>
      </c>
      <c r="AN67" s="884" t="s">
        <v>1828</v>
      </c>
      <c r="AO67" s="84" t="s">
        <v>463</v>
      </c>
    </row>
    <row r="68" spans="1:41">
      <c r="A68" s="37" t="s">
        <v>181</v>
      </c>
      <c r="B68" s="853" t="s">
        <v>1448</v>
      </c>
      <c r="C68" s="761" t="s">
        <v>1449</v>
      </c>
      <c r="D68" s="853" t="s">
        <v>1450</v>
      </c>
      <c r="E68" s="761" t="s">
        <v>1451</v>
      </c>
      <c r="F68" s="761" t="s">
        <v>1452</v>
      </c>
      <c r="G68" s="872" t="s">
        <v>1453</v>
      </c>
      <c r="H68" s="873" t="s">
        <v>1454</v>
      </c>
      <c r="I68" s="874" t="s">
        <v>1455</v>
      </c>
      <c r="J68" s="874" t="s">
        <v>1456</v>
      </c>
      <c r="K68" s="877" t="s">
        <v>1457</v>
      </c>
      <c r="L68" s="876" t="s">
        <v>1458</v>
      </c>
      <c r="P68" s="37" t="s">
        <v>464</v>
      </c>
      <c r="Q68" s="854" t="s">
        <v>1829</v>
      </c>
      <c r="R68" s="359" t="s">
        <v>1830</v>
      </c>
      <c r="S68" s="865" t="s">
        <v>1831</v>
      </c>
      <c r="T68" s="854" t="s">
        <v>1832</v>
      </c>
      <c r="U68" s="359" t="s">
        <v>1833</v>
      </c>
      <c r="V68" s="865" t="s">
        <v>1834</v>
      </c>
      <c r="W68" s="883" t="s">
        <v>1835</v>
      </c>
      <c r="X68" s="359" t="s">
        <v>1836</v>
      </c>
      <c r="Y68" s="865" t="s">
        <v>1837</v>
      </c>
      <c r="Z68" s="883" t="s">
        <v>1838</v>
      </c>
      <c r="AA68" s="359" t="s">
        <v>1839</v>
      </c>
      <c r="AB68" s="865" t="s">
        <v>1840</v>
      </c>
      <c r="AC68" s="872" t="s">
        <v>1841</v>
      </c>
      <c r="AD68" s="359" t="s">
        <v>1842</v>
      </c>
      <c r="AE68" s="865" t="s">
        <v>1843</v>
      </c>
      <c r="AF68" s="872" t="s">
        <v>1844</v>
      </c>
      <c r="AG68" s="359" t="s">
        <v>1845</v>
      </c>
      <c r="AH68" s="865" t="s">
        <v>1846</v>
      </c>
      <c r="AI68" s="883" t="s">
        <v>1847</v>
      </c>
      <c r="AJ68" s="359" t="s">
        <v>1848</v>
      </c>
      <c r="AK68" s="865" t="s">
        <v>1849</v>
      </c>
      <c r="AL68" s="883" t="s">
        <v>1850</v>
      </c>
      <c r="AM68" s="359" t="s">
        <v>1851</v>
      </c>
      <c r="AN68" s="884" t="s">
        <v>1852</v>
      </c>
      <c r="AO68" s="84" t="s">
        <v>464</v>
      </c>
    </row>
    <row r="69" spans="1:41">
      <c r="A69" s="37" t="s">
        <v>184</v>
      </c>
      <c r="B69" s="853" t="s">
        <v>1459</v>
      </c>
      <c r="C69" s="761" t="s">
        <v>1460</v>
      </c>
      <c r="D69" s="853" t="s">
        <v>1461</v>
      </c>
      <c r="E69" s="761" t="s">
        <v>1462</v>
      </c>
      <c r="F69" s="761" t="s">
        <v>1463</v>
      </c>
      <c r="G69" s="872" t="s">
        <v>1464</v>
      </c>
      <c r="H69" s="873" t="s">
        <v>1465</v>
      </c>
      <c r="I69" s="874" t="s">
        <v>1466</v>
      </c>
      <c r="J69" s="874" t="s">
        <v>1467</v>
      </c>
      <c r="K69" s="877" t="s">
        <v>1468</v>
      </c>
      <c r="L69" s="876" t="s">
        <v>1469</v>
      </c>
      <c r="P69" s="37" t="s">
        <v>465</v>
      </c>
      <c r="Q69" s="854" t="s">
        <v>1853</v>
      </c>
      <c r="R69" s="359" t="s">
        <v>1854</v>
      </c>
      <c r="S69" s="865" t="s">
        <v>1855</v>
      </c>
      <c r="T69" s="854" t="s">
        <v>1856</v>
      </c>
      <c r="U69" s="359" t="s">
        <v>1857</v>
      </c>
      <c r="V69" s="865" t="s">
        <v>1858</v>
      </c>
      <c r="W69" s="883" t="s">
        <v>1859</v>
      </c>
      <c r="X69" s="359" t="s">
        <v>1860</v>
      </c>
      <c r="Y69" s="865" t="s">
        <v>1861</v>
      </c>
      <c r="Z69" s="883" t="s">
        <v>1862</v>
      </c>
      <c r="AA69" s="359" t="s">
        <v>1863</v>
      </c>
      <c r="AB69" s="865" t="s">
        <v>1864</v>
      </c>
      <c r="AC69" s="872" t="s">
        <v>1865</v>
      </c>
      <c r="AD69" s="359" t="s">
        <v>1866</v>
      </c>
      <c r="AE69" s="865" t="s">
        <v>1867</v>
      </c>
      <c r="AF69" s="872" t="s">
        <v>1868</v>
      </c>
      <c r="AG69" s="359" t="s">
        <v>1869</v>
      </c>
      <c r="AH69" s="865" t="s">
        <v>1870</v>
      </c>
      <c r="AI69" s="883" t="s">
        <v>1871</v>
      </c>
      <c r="AJ69" s="359" t="s">
        <v>1872</v>
      </c>
      <c r="AK69" s="865" t="s">
        <v>1873</v>
      </c>
      <c r="AL69" s="883" t="s">
        <v>1874</v>
      </c>
      <c r="AM69" s="359" t="s">
        <v>1875</v>
      </c>
      <c r="AN69" s="884" t="s">
        <v>1876</v>
      </c>
      <c r="AO69" s="84" t="s">
        <v>465</v>
      </c>
    </row>
    <row r="70" spans="1:41">
      <c r="A70" s="37" t="s">
        <v>185</v>
      </c>
      <c r="B70" s="853" t="s">
        <v>1470</v>
      </c>
      <c r="C70" s="761" t="s">
        <v>1471</v>
      </c>
      <c r="D70" s="853" t="s">
        <v>1472</v>
      </c>
      <c r="E70" s="761" t="s">
        <v>1473</v>
      </c>
      <c r="F70" s="761" t="s">
        <v>1474</v>
      </c>
      <c r="G70" s="872" t="s">
        <v>1475</v>
      </c>
      <c r="H70" s="873" t="s">
        <v>1476</v>
      </c>
      <c r="I70" s="874" t="s">
        <v>1477</v>
      </c>
      <c r="J70" s="874" t="s">
        <v>1478</v>
      </c>
      <c r="K70" s="877" t="s">
        <v>1479</v>
      </c>
      <c r="L70" s="876" t="s">
        <v>1480</v>
      </c>
      <c r="P70" s="38" t="s">
        <v>466</v>
      </c>
      <c r="Q70" s="859" t="s">
        <v>1877</v>
      </c>
      <c r="R70" s="364" t="s">
        <v>1878</v>
      </c>
      <c r="S70" s="868" t="s">
        <v>1879</v>
      </c>
      <c r="T70" s="859" t="s">
        <v>1880</v>
      </c>
      <c r="U70" s="364" t="s">
        <v>1881</v>
      </c>
      <c r="V70" s="869" t="s">
        <v>1882</v>
      </c>
      <c r="W70" s="885" t="s">
        <v>1883</v>
      </c>
      <c r="X70" s="364" t="s">
        <v>1884</v>
      </c>
      <c r="Y70" s="868" t="s">
        <v>1885</v>
      </c>
      <c r="Z70" s="885" t="s">
        <v>1886</v>
      </c>
      <c r="AA70" s="364" t="s">
        <v>1887</v>
      </c>
      <c r="AB70" s="868" t="s">
        <v>1888</v>
      </c>
      <c r="AC70" s="878" t="s">
        <v>1889</v>
      </c>
      <c r="AD70" s="364" t="s">
        <v>1890</v>
      </c>
      <c r="AE70" s="868" t="s">
        <v>1891</v>
      </c>
      <c r="AF70" s="878" t="s">
        <v>1892</v>
      </c>
      <c r="AG70" s="364" t="s">
        <v>1893</v>
      </c>
      <c r="AH70" s="868" t="s">
        <v>1894</v>
      </c>
      <c r="AI70" s="885" t="s">
        <v>1895</v>
      </c>
      <c r="AJ70" s="364" t="s">
        <v>1896</v>
      </c>
      <c r="AK70" s="868" t="s">
        <v>1897</v>
      </c>
      <c r="AL70" s="885" t="s">
        <v>1898</v>
      </c>
      <c r="AM70" s="364" t="s">
        <v>1899</v>
      </c>
      <c r="AN70" s="886" t="s">
        <v>1900</v>
      </c>
      <c r="AO70" s="503" t="s">
        <v>466</v>
      </c>
    </row>
    <row r="71" spans="1:41">
      <c r="A71" s="37" t="s">
        <v>189</v>
      </c>
      <c r="B71" s="853" t="s">
        <v>1481</v>
      </c>
      <c r="C71" s="761" t="s">
        <v>1482</v>
      </c>
      <c r="D71" s="853" t="s">
        <v>1483</v>
      </c>
      <c r="E71" s="761" t="s">
        <v>1484</v>
      </c>
      <c r="F71" s="761" t="s">
        <v>1485</v>
      </c>
      <c r="G71" s="872" t="s">
        <v>1486</v>
      </c>
      <c r="H71" s="873" t="s">
        <v>1487</v>
      </c>
      <c r="I71" s="874" t="s">
        <v>1488</v>
      </c>
      <c r="J71" s="874" t="s">
        <v>1489</v>
      </c>
      <c r="K71" s="877" t="s">
        <v>1490</v>
      </c>
      <c r="L71" s="876" t="s">
        <v>1491</v>
      </c>
      <c r="P71" s="37" t="s">
        <v>474</v>
      </c>
      <c r="Q71" s="854" t="s">
        <v>1901</v>
      </c>
      <c r="R71" s="359" t="s">
        <v>1902</v>
      </c>
      <c r="S71" s="865" t="s">
        <v>1903</v>
      </c>
      <c r="T71" s="854" t="s">
        <v>1904</v>
      </c>
      <c r="U71" s="359" t="s">
        <v>1905</v>
      </c>
      <c r="V71" s="865" t="s">
        <v>1906</v>
      </c>
      <c r="W71" s="883" t="s">
        <v>1907</v>
      </c>
      <c r="X71" s="359" t="s">
        <v>1908</v>
      </c>
      <c r="Y71" s="865" t="s">
        <v>1909</v>
      </c>
      <c r="Z71" s="883" t="s">
        <v>1910</v>
      </c>
      <c r="AA71" s="359" t="s">
        <v>1911</v>
      </c>
      <c r="AB71" s="865" t="s">
        <v>1912</v>
      </c>
      <c r="AC71" s="872" t="s">
        <v>1913</v>
      </c>
      <c r="AD71" s="359" t="s">
        <v>1914</v>
      </c>
      <c r="AE71" s="865" t="s">
        <v>1915</v>
      </c>
      <c r="AF71" s="872" t="s">
        <v>1916</v>
      </c>
      <c r="AG71" s="359" t="s">
        <v>1917</v>
      </c>
      <c r="AH71" s="865" t="s">
        <v>1918</v>
      </c>
      <c r="AI71" s="883" t="s">
        <v>1919</v>
      </c>
      <c r="AJ71" s="359" t="s">
        <v>1920</v>
      </c>
      <c r="AK71" s="865" t="s">
        <v>1921</v>
      </c>
      <c r="AL71" s="883" t="s">
        <v>1922</v>
      </c>
      <c r="AM71" s="359" t="s">
        <v>1923</v>
      </c>
      <c r="AN71" s="884" t="s">
        <v>1924</v>
      </c>
      <c r="AO71" s="84" t="s">
        <v>474</v>
      </c>
    </row>
    <row r="72" spans="1:41">
      <c r="A72" s="37" t="s">
        <v>192</v>
      </c>
      <c r="B72" s="853" t="s">
        <v>1492</v>
      </c>
      <c r="C72" s="761" t="s">
        <v>1493</v>
      </c>
      <c r="D72" s="853" t="s">
        <v>1494</v>
      </c>
      <c r="E72" s="761" t="s">
        <v>1495</v>
      </c>
      <c r="F72" s="761" t="s">
        <v>1496</v>
      </c>
      <c r="G72" s="872" t="s">
        <v>1497</v>
      </c>
      <c r="H72" s="873" t="s">
        <v>1498</v>
      </c>
      <c r="I72" s="874" t="s">
        <v>1499</v>
      </c>
      <c r="J72" s="874" t="s">
        <v>1500</v>
      </c>
      <c r="K72" s="877" t="s">
        <v>1501</v>
      </c>
      <c r="L72" s="876" t="s">
        <v>1502</v>
      </c>
      <c r="P72" s="37" t="s">
        <v>476</v>
      </c>
      <c r="Q72" s="854" t="s">
        <v>1925</v>
      </c>
      <c r="R72" s="359" t="s">
        <v>1926</v>
      </c>
      <c r="S72" s="865" t="s">
        <v>1927</v>
      </c>
      <c r="T72" s="854" t="s">
        <v>1928</v>
      </c>
      <c r="U72" s="359" t="s">
        <v>1929</v>
      </c>
      <c r="V72" s="865" t="s">
        <v>1930</v>
      </c>
      <c r="W72" s="883" t="s">
        <v>1931</v>
      </c>
      <c r="X72" s="359" t="s">
        <v>1932</v>
      </c>
      <c r="Y72" s="865" t="s">
        <v>1933</v>
      </c>
      <c r="Z72" s="883" t="s">
        <v>1934</v>
      </c>
      <c r="AA72" s="359" t="s">
        <v>1935</v>
      </c>
      <c r="AB72" s="865" t="s">
        <v>1936</v>
      </c>
      <c r="AC72" s="872" t="s">
        <v>1937</v>
      </c>
      <c r="AD72" s="359" t="s">
        <v>1938</v>
      </c>
      <c r="AE72" s="865" t="s">
        <v>1939</v>
      </c>
      <c r="AF72" s="872" t="s">
        <v>1940</v>
      </c>
      <c r="AG72" s="359" t="s">
        <v>1941</v>
      </c>
      <c r="AH72" s="865" t="s">
        <v>1942</v>
      </c>
      <c r="AI72" s="883" t="s">
        <v>1943</v>
      </c>
      <c r="AJ72" s="359" t="s">
        <v>1944</v>
      </c>
      <c r="AK72" s="865" t="s">
        <v>1945</v>
      </c>
      <c r="AL72" s="883" t="s">
        <v>1946</v>
      </c>
      <c r="AM72" s="359" t="s">
        <v>1947</v>
      </c>
      <c r="AN72" s="884" t="s">
        <v>1948</v>
      </c>
      <c r="AO72" s="84" t="s">
        <v>476</v>
      </c>
    </row>
    <row r="73" spans="1:41">
      <c r="A73" s="37" t="s">
        <v>77</v>
      </c>
      <c r="B73" s="853" t="s">
        <v>1503</v>
      </c>
      <c r="C73" s="761" t="s">
        <v>1504</v>
      </c>
      <c r="D73" s="853" t="s">
        <v>1505</v>
      </c>
      <c r="E73" s="761" t="s">
        <v>1506</v>
      </c>
      <c r="F73" s="761" t="s">
        <v>1507</v>
      </c>
      <c r="G73" s="872" t="s">
        <v>1508</v>
      </c>
      <c r="H73" s="873" t="s">
        <v>1509</v>
      </c>
      <c r="I73" s="874" t="s">
        <v>1510</v>
      </c>
      <c r="J73" s="874" t="s">
        <v>1511</v>
      </c>
      <c r="K73" s="877" t="s">
        <v>1512</v>
      </c>
      <c r="L73" s="876" t="s">
        <v>1513</v>
      </c>
      <c r="P73" s="37" t="s">
        <v>478</v>
      </c>
      <c r="Q73" s="854" t="s">
        <v>1949</v>
      </c>
      <c r="R73" s="359" t="s">
        <v>1950</v>
      </c>
      <c r="S73" s="865" t="s">
        <v>1951</v>
      </c>
      <c r="T73" s="854" t="s">
        <v>1952</v>
      </c>
      <c r="U73" s="359" t="s">
        <v>1953</v>
      </c>
      <c r="V73" s="865" t="s">
        <v>1954</v>
      </c>
      <c r="W73" s="883" t="s">
        <v>1955</v>
      </c>
      <c r="X73" s="359" t="s">
        <v>1956</v>
      </c>
      <c r="Y73" s="865" t="s">
        <v>1957</v>
      </c>
      <c r="Z73" s="883" t="s">
        <v>1958</v>
      </c>
      <c r="AA73" s="359" t="s">
        <v>1959</v>
      </c>
      <c r="AB73" s="865" t="s">
        <v>1960</v>
      </c>
      <c r="AC73" s="872" t="s">
        <v>1961</v>
      </c>
      <c r="AD73" s="359" t="s">
        <v>1962</v>
      </c>
      <c r="AE73" s="865" t="s">
        <v>1963</v>
      </c>
      <c r="AF73" s="872" t="s">
        <v>1964</v>
      </c>
      <c r="AG73" s="359" t="s">
        <v>1965</v>
      </c>
      <c r="AH73" s="865" t="s">
        <v>1966</v>
      </c>
      <c r="AI73" s="883" t="s">
        <v>1967</v>
      </c>
      <c r="AJ73" s="359" t="s">
        <v>1968</v>
      </c>
      <c r="AK73" s="865" t="s">
        <v>1969</v>
      </c>
      <c r="AL73" s="883" t="s">
        <v>1970</v>
      </c>
      <c r="AM73" s="359" t="s">
        <v>1971</v>
      </c>
      <c r="AN73" s="884" t="s">
        <v>1972</v>
      </c>
      <c r="AO73" s="84" t="s">
        <v>478</v>
      </c>
    </row>
    <row r="74" spans="1:41">
      <c r="A74" s="37" t="s">
        <v>196</v>
      </c>
      <c r="B74" s="853" t="s">
        <v>1514</v>
      </c>
      <c r="C74" s="761" t="s">
        <v>1515</v>
      </c>
      <c r="D74" s="853" t="s">
        <v>1516</v>
      </c>
      <c r="E74" s="761" t="s">
        <v>1517</v>
      </c>
      <c r="F74" s="761" t="s">
        <v>1518</v>
      </c>
      <c r="G74" s="872" t="s">
        <v>1519</v>
      </c>
      <c r="H74" s="873" t="s">
        <v>1520</v>
      </c>
      <c r="I74" s="874" t="s">
        <v>1521</v>
      </c>
      <c r="J74" s="874" t="s">
        <v>1522</v>
      </c>
      <c r="K74" s="877" t="s">
        <v>1523</v>
      </c>
      <c r="L74" s="876" t="s">
        <v>1524</v>
      </c>
      <c r="P74" s="37" t="s">
        <v>479</v>
      </c>
      <c r="Q74" s="854" t="s">
        <v>1973</v>
      </c>
      <c r="R74" s="359" t="s">
        <v>1974</v>
      </c>
      <c r="S74" s="865" t="s">
        <v>1975</v>
      </c>
      <c r="T74" s="854" t="s">
        <v>1976</v>
      </c>
      <c r="U74" s="359" t="s">
        <v>1977</v>
      </c>
      <c r="V74" s="865" t="s">
        <v>1978</v>
      </c>
      <c r="W74" s="883" t="s">
        <v>1979</v>
      </c>
      <c r="X74" s="359" t="s">
        <v>1980</v>
      </c>
      <c r="Y74" s="865" t="s">
        <v>1981</v>
      </c>
      <c r="Z74" s="883" t="s">
        <v>1982</v>
      </c>
      <c r="AA74" s="359" t="s">
        <v>1983</v>
      </c>
      <c r="AB74" s="865" t="s">
        <v>1984</v>
      </c>
      <c r="AC74" s="872" t="s">
        <v>1985</v>
      </c>
      <c r="AD74" s="359" t="s">
        <v>1986</v>
      </c>
      <c r="AE74" s="865" t="s">
        <v>1987</v>
      </c>
      <c r="AF74" s="872" t="s">
        <v>1988</v>
      </c>
      <c r="AG74" s="359" t="s">
        <v>1989</v>
      </c>
      <c r="AH74" s="865" t="s">
        <v>1990</v>
      </c>
      <c r="AI74" s="883" t="s">
        <v>1991</v>
      </c>
      <c r="AJ74" s="359" t="s">
        <v>1992</v>
      </c>
      <c r="AK74" s="865" t="s">
        <v>1993</v>
      </c>
      <c r="AL74" s="883" t="s">
        <v>1994</v>
      </c>
      <c r="AM74" s="359" t="s">
        <v>1995</v>
      </c>
      <c r="AN74" s="884" t="s">
        <v>1996</v>
      </c>
      <c r="AO74" s="84" t="s">
        <v>479</v>
      </c>
    </row>
    <row r="75" spans="1:41">
      <c r="A75" s="37" t="s">
        <v>199</v>
      </c>
      <c r="B75" s="853" t="s">
        <v>1525</v>
      </c>
      <c r="C75" s="761" t="s">
        <v>1526</v>
      </c>
      <c r="D75" s="853" t="s">
        <v>1527</v>
      </c>
      <c r="E75" s="761" t="s">
        <v>1528</v>
      </c>
      <c r="F75" s="761" t="s">
        <v>1529</v>
      </c>
      <c r="G75" s="872" t="s">
        <v>1530</v>
      </c>
      <c r="H75" s="873" t="s">
        <v>1531</v>
      </c>
      <c r="I75" s="874" t="s">
        <v>1532</v>
      </c>
      <c r="J75" s="874" t="s">
        <v>1533</v>
      </c>
      <c r="K75" s="877" t="s">
        <v>1534</v>
      </c>
      <c r="L75" s="876" t="s">
        <v>1535</v>
      </c>
      <c r="P75" s="37" t="s">
        <v>480</v>
      </c>
      <c r="Q75" s="854" t="s">
        <v>1997</v>
      </c>
      <c r="R75" s="359" t="s">
        <v>1998</v>
      </c>
      <c r="S75" s="865" t="s">
        <v>1999</v>
      </c>
      <c r="T75" s="854" t="s">
        <v>2000</v>
      </c>
      <c r="U75" s="359" t="s">
        <v>2001</v>
      </c>
      <c r="V75" s="865" t="s">
        <v>2002</v>
      </c>
      <c r="W75" s="883" t="s">
        <v>2003</v>
      </c>
      <c r="X75" s="359" t="s">
        <v>2004</v>
      </c>
      <c r="Y75" s="865" t="s">
        <v>2005</v>
      </c>
      <c r="Z75" s="883" t="s">
        <v>2006</v>
      </c>
      <c r="AA75" s="359" t="s">
        <v>2007</v>
      </c>
      <c r="AB75" s="865" t="s">
        <v>2008</v>
      </c>
      <c r="AC75" s="872" t="s">
        <v>2009</v>
      </c>
      <c r="AD75" s="359" t="s">
        <v>2010</v>
      </c>
      <c r="AE75" s="865" t="s">
        <v>2011</v>
      </c>
      <c r="AF75" s="872" t="s">
        <v>2012</v>
      </c>
      <c r="AG75" s="359" t="s">
        <v>2013</v>
      </c>
      <c r="AH75" s="865" t="s">
        <v>2014</v>
      </c>
      <c r="AI75" s="883" t="s">
        <v>2015</v>
      </c>
      <c r="AJ75" s="359" t="s">
        <v>2016</v>
      </c>
      <c r="AK75" s="865" t="s">
        <v>2017</v>
      </c>
      <c r="AL75" s="883" t="s">
        <v>2018</v>
      </c>
      <c r="AM75" s="359" t="s">
        <v>2019</v>
      </c>
      <c r="AN75" s="884" t="s">
        <v>2020</v>
      </c>
      <c r="AO75" s="84" t="s">
        <v>480</v>
      </c>
    </row>
    <row r="76" spans="1:41">
      <c r="A76" s="37" t="s">
        <v>202</v>
      </c>
      <c r="B76" s="853" t="s">
        <v>1536</v>
      </c>
      <c r="C76" s="761" t="s">
        <v>1537</v>
      </c>
      <c r="D76" s="853" t="s">
        <v>1538</v>
      </c>
      <c r="E76" s="761" t="s">
        <v>1539</v>
      </c>
      <c r="F76" s="761" t="s">
        <v>1540</v>
      </c>
      <c r="G76" s="872" t="s">
        <v>1541</v>
      </c>
      <c r="H76" s="873" t="s">
        <v>1542</v>
      </c>
      <c r="I76" s="874" t="s">
        <v>1543</v>
      </c>
      <c r="J76" s="874" t="s">
        <v>1544</v>
      </c>
      <c r="K76" s="877" t="s">
        <v>1545</v>
      </c>
      <c r="L76" s="876" t="s">
        <v>1546</v>
      </c>
      <c r="P76" s="37" t="s">
        <v>481</v>
      </c>
      <c r="Q76" s="854" t="s">
        <v>2021</v>
      </c>
      <c r="R76" s="359" t="s">
        <v>2022</v>
      </c>
      <c r="S76" s="865" t="s">
        <v>2023</v>
      </c>
      <c r="T76" s="854" t="s">
        <v>2024</v>
      </c>
      <c r="U76" s="359" t="s">
        <v>2025</v>
      </c>
      <c r="V76" s="865" t="s">
        <v>2026</v>
      </c>
      <c r="W76" s="883" t="s">
        <v>2027</v>
      </c>
      <c r="X76" s="359" t="s">
        <v>2028</v>
      </c>
      <c r="Y76" s="865" t="s">
        <v>2029</v>
      </c>
      <c r="Z76" s="883" t="s">
        <v>2030</v>
      </c>
      <c r="AA76" s="359" t="s">
        <v>2031</v>
      </c>
      <c r="AB76" s="865" t="s">
        <v>2032</v>
      </c>
      <c r="AC76" s="872" t="s">
        <v>2033</v>
      </c>
      <c r="AD76" s="359" t="s">
        <v>2034</v>
      </c>
      <c r="AE76" s="865" t="s">
        <v>2035</v>
      </c>
      <c r="AF76" s="872" t="s">
        <v>2036</v>
      </c>
      <c r="AG76" s="359" t="s">
        <v>2037</v>
      </c>
      <c r="AH76" s="865" t="s">
        <v>2038</v>
      </c>
      <c r="AI76" s="883" t="s">
        <v>2039</v>
      </c>
      <c r="AJ76" s="359" t="s">
        <v>2040</v>
      </c>
      <c r="AK76" s="865" t="s">
        <v>2041</v>
      </c>
      <c r="AL76" s="883" t="s">
        <v>2042</v>
      </c>
      <c r="AM76" s="359" t="s">
        <v>2043</v>
      </c>
      <c r="AN76" s="884" t="s">
        <v>2044</v>
      </c>
      <c r="AO76" s="84" t="s">
        <v>481</v>
      </c>
    </row>
    <row r="77" spans="1:41">
      <c r="A77" s="37" t="s">
        <v>204</v>
      </c>
      <c r="B77" s="853" t="s">
        <v>1547</v>
      </c>
      <c r="C77" s="761" t="s">
        <v>1548</v>
      </c>
      <c r="D77" s="853" t="s">
        <v>1549</v>
      </c>
      <c r="E77" s="761" t="s">
        <v>1550</v>
      </c>
      <c r="F77" s="761" t="s">
        <v>1551</v>
      </c>
      <c r="G77" s="872" t="s">
        <v>1552</v>
      </c>
      <c r="H77" s="873" t="s">
        <v>1553</v>
      </c>
      <c r="I77" s="874" t="s">
        <v>1554</v>
      </c>
      <c r="J77" s="874" t="s">
        <v>1555</v>
      </c>
      <c r="K77" s="877" t="s">
        <v>1556</v>
      </c>
      <c r="L77" s="876" t="s">
        <v>1557</v>
      </c>
      <c r="P77" s="37" t="s">
        <v>482</v>
      </c>
      <c r="Q77" s="854" t="s">
        <v>2045</v>
      </c>
      <c r="R77" s="359" t="s">
        <v>2046</v>
      </c>
      <c r="S77" s="865" t="s">
        <v>2047</v>
      </c>
      <c r="T77" s="854" t="s">
        <v>2048</v>
      </c>
      <c r="U77" s="359" t="s">
        <v>2049</v>
      </c>
      <c r="V77" s="865" t="s">
        <v>2050</v>
      </c>
      <c r="W77" s="883" t="s">
        <v>2051</v>
      </c>
      <c r="X77" s="359" t="s">
        <v>2052</v>
      </c>
      <c r="Y77" s="865" t="s">
        <v>2053</v>
      </c>
      <c r="Z77" s="883" t="s">
        <v>2054</v>
      </c>
      <c r="AA77" s="359" t="s">
        <v>2055</v>
      </c>
      <c r="AB77" s="865" t="s">
        <v>2056</v>
      </c>
      <c r="AC77" s="872" t="s">
        <v>2057</v>
      </c>
      <c r="AD77" s="359" t="s">
        <v>2058</v>
      </c>
      <c r="AE77" s="865" t="s">
        <v>2059</v>
      </c>
      <c r="AF77" s="872" t="s">
        <v>2060</v>
      </c>
      <c r="AG77" s="359" t="s">
        <v>2061</v>
      </c>
      <c r="AH77" s="865" t="s">
        <v>2062</v>
      </c>
      <c r="AI77" s="883" t="s">
        <v>2063</v>
      </c>
      <c r="AJ77" s="359" t="s">
        <v>2064</v>
      </c>
      <c r="AK77" s="865" t="s">
        <v>2065</v>
      </c>
      <c r="AL77" s="883" t="s">
        <v>2066</v>
      </c>
      <c r="AM77" s="359" t="s">
        <v>2067</v>
      </c>
      <c r="AN77" s="884" t="s">
        <v>2068</v>
      </c>
      <c r="AO77" s="84" t="s">
        <v>482</v>
      </c>
    </row>
    <row r="78" spans="1:41">
      <c r="A78" s="37" t="s">
        <v>205</v>
      </c>
      <c r="B78" s="853" t="s">
        <v>1558</v>
      </c>
      <c r="C78" s="761" t="s">
        <v>1559</v>
      </c>
      <c r="D78" s="853" t="s">
        <v>1560</v>
      </c>
      <c r="E78" s="761" t="s">
        <v>1561</v>
      </c>
      <c r="F78" s="761" t="s">
        <v>1562</v>
      </c>
      <c r="G78" s="872" t="s">
        <v>1563</v>
      </c>
      <c r="H78" s="873" t="s">
        <v>1564</v>
      </c>
      <c r="I78" s="874" t="s">
        <v>1565</v>
      </c>
      <c r="J78" s="874" t="s">
        <v>1566</v>
      </c>
      <c r="K78" s="877" t="s">
        <v>1567</v>
      </c>
      <c r="L78" s="876" t="s">
        <v>1568</v>
      </c>
      <c r="P78" s="38" t="s">
        <v>483</v>
      </c>
      <c r="Q78" s="859" t="s">
        <v>2069</v>
      </c>
      <c r="R78" s="364" t="s">
        <v>2070</v>
      </c>
      <c r="S78" s="868" t="s">
        <v>2071</v>
      </c>
      <c r="T78" s="859" t="s">
        <v>2072</v>
      </c>
      <c r="U78" s="364" t="s">
        <v>2073</v>
      </c>
      <c r="V78" s="868" t="s">
        <v>2074</v>
      </c>
      <c r="W78" s="885" t="s">
        <v>2075</v>
      </c>
      <c r="X78" s="364" t="s">
        <v>2076</v>
      </c>
      <c r="Y78" s="868" t="s">
        <v>2077</v>
      </c>
      <c r="Z78" s="885" t="s">
        <v>2078</v>
      </c>
      <c r="AA78" s="364" t="s">
        <v>2079</v>
      </c>
      <c r="AB78" s="868" t="s">
        <v>2080</v>
      </c>
      <c r="AC78" s="878" t="s">
        <v>2081</v>
      </c>
      <c r="AD78" s="364" t="s">
        <v>2082</v>
      </c>
      <c r="AE78" s="868" t="s">
        <v>2083</v>
      </c>
      <c r="AF78" s="878" t="s">
        <v>2084</v>
      </c>
      <c r="AG78" s="364" t="s">
        <v>2085</v>
      </c>
      <c r="AH78" s="868" t="s">
        <v>2086</v>
      </c>
      <c r="AI78" s="885" t="s">
        <v>2087</v>
      </c>
      <c r="AJ78" s="364" t="s">
        <v>2088</v>
      </c>
      <c r="AK78" s="868" t="s">
        <v>2089</v>
      </c>
      <c r="AL78" s="885" t="s">
        <v>2090</v>
      </c>
      <c r="AM78" s="364" t="s">
        <v>2091</v>
      </c>
      <c r="AN78" s="886" t="s">
        <v>2092</v>
      </c>
      <c r="AO78" s="503" t="s">
        <v>483</v>
      </c>
    </row>
    <row r="79" spans="1:41">
      <c r="A79" s="37" t="s">
        <v>206</v>
      </c>
      <c r="B79" s="853" t="s">
        <v>1569</v>
      </c>
      <c r="C79" s="761" t="s">
        <v>1570</v>
      </c>
      <c r="D79" s="853" t="s">
        <v>1571</v>
      </c>
      <c r="E79" s="761" t="s">
        <v>1572</v>
      </c>
      <c r="F79" s="761" t="s">
        <v>1573</v>
      </c>
      <c r="G79" s="872" t="s">
        <v>1574</v>
      </c>
      <c r="H79" s="873" t="s">
        <v>1575</v>
      </c>
      <c r="I79" s="874" t="s">
        <v>1576</v>
      </c>
      <c r="J79" s="874" t="s">
        <v>1577</v>
      </c>
      <c r="K79" s="877" t="s">
        <v>1578</v>
      </c>
      <c r="L79" s="876" t="s">
        <v>1579</v>
      </c>
      <c r="P79" s="35" t="s">
        <v>337</v>
      </c>
    </row>
    <row r="80" spans="1:41">
      <c r="A80" s="37" t="s">
        <v>207</v>
      </c>
      <c r="B80" s="853" t="s">
        <v>1580</v>
      </c>
      <c r="C80" s="761" t="s">
        <v>1581</v>
      </c>
      <c r="D80" s="853" t="s">
        <v>1582</v>
      </c>
      <c r="E80" s="761" t="s">
        <v>1583</v>
      </c>
      <c r="F80" s="761" t="s">
        <v>1584</v>
      </c>
      <c r="G80" s="872" t="s">
        <v>1585</v>
      </c>
      <c r="H80" s="873" t="s">
        <v>1586</v>
      </c>
      <c r="I80" s="874" t="s">
        <v>1587</v>
      </c>
      <c r="J80" s="874" t="s">
        <v>1588</v>
      </c>
      <c r="K80" s="877" t="s">
        <v>1589</v>
      </c>
      <c r="L80" s="876" t="s">
        <v>1590</v>
      </c>
    </row>
    <row r="81" spans="1:12">
      <c r="A81" s="37" t="s">
        <v>208</v>
      </c>
      <c r="B81" s="853" t="s">
        <v>1591</v>
      </c>
      <c r="C81" s="761" t="s">
        <v>1592</v>
      </c>
      <c r="D81" s="853" t="s">
        <v>1593</v>
      </c>
      <c r="E81" s="761" t="s">
        <v>1594</v>
      </c>
      <c r="F81" s="761" t="s">
        <v>1595</v>
      </c>
      <c r="G81" s="872" t="s">
        <v>1596</v>
      </c>
      <c r="H81" s="873" t="s">
        <v>1597</v>
      </c>
      <c r="I81" s="874" t="s">
        <v>1598</v>
      </c>
      <c r="J81" s="874" t="s">
        <v>1599</v>
      </c>
      <c r="K81" s="877" t="s">
        <v>1600</v>
      </c>
      <c r="L81" s="876" t="s">
        <v>1601</v>
      </c>
    </row>
    <row r="82" spans="1:12">
      <c r="A82" s="38" t="s">
        <v>209</v>
      </c>
      <c r="B82" s="858" t="s">
        <v>1602</v>
      </c>
      <c r="C82" s="762" t="s">
        <v>1603</v>
      </c>
      <c r="D82" s="858" t="s">
        <v>1604</v>
      </c>
      <c r="E82" s="762" t="s">
        <v>1605</v>
      </c>
      <c r="F82" s="762" t="s">
        <v>1606</v>
      </c>
      <c r="G82" s="878" t="s">
        <v>1607</v>
      </c>
      <c r="H82" s="879" t="s">
        <v>1608</v>
      </c>
      <c r="I82" s="880" t="s">
        <v>1609</v>
      </c>
      <c r="J82" s="880" t="s">
        <v>1610</v>
      </c>
      <c r="K82" s="881" t="s">
        <v>1611</v>
      </c>
      <c r="L82" s="882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45" t="s">
        <v>141</v>
      </c>
      <c r="C87" s="946"/>
      <c r="D87" s="946"/>
      <c r="E87" s="94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53" t="s">
        <v>2093</v>
      </c>
      <c r="C90" s="761" t="s">
        <v>2094</v>
      </c>
      <c r="D90" s="359" t="s">
        <v>2095</v>
      </c>
      <c r="E90" s="887" t="s">
        <v>2096</v>
      </c>
      <c r="F90" s="761" t="s">
        <v>2097</v>
      </c>
      <c r="G90" s="761" t="s">
        <v>2098</v>
      </c>
      <c r="H90" s="887" t="s">
        <v>2099</v>
      </c>
      <c r="I90" s="856" t="s">
        <v>2100</v>
      </c>
      <c r="J90" s="873" t="s">
        <v>2101</v>
      </c>
      <c r="K90" s="857" t="s">
        <v>2102</v>
      </c>
      <c r="L90" s="888" t="s">
        <v>2103</v>
      </c>
    </row>
    <row r="91" spans="1:12">
      <c r="A91" s="93" t="s">
        <v>213</v>
      </c>
      <c r="B91" s="858" t="s">
        <v>2104</v>
      </c>
      <c r="C91" s="889" t="s">
        <v>2105</v>
      </c>
      <c r="D91" s="364" t="s">
        <v>2106</v>
      </c>
      <c r="E91" s="890" t="s">
        <v>2107</v>
      </c>
      <c r="F91" s="889" t="s">
        <v>2108</v>
      </c>
      <c r="G91" s="889" t="s">
        <v>2109</v>
      </c>
      <c r="H91" s="890" t="s">
        <v>2110</v>
      </c>
      <c r="I91" s="891" t="s">
        <v>2111</v>
      </c>
      <c r="J91" s="879" t="s">
        <v>2112</v>
      </c>
      <c r="K91" s="892" t="s">
        <v>2113</v>
      </c>
      <c r="L91" s="893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45" t="s">
        <v>141</v>
      </c>
      <c r="C96" s="946"/>
      <c r="D96" s="946"/>
      <c r="E96" s="94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53" t="s">
        <v>2115</v>
      </c>
      <c r="C99" s="761" t="s">
        <v>2116</v>
      </c>
      <c r="D99" s="359" t="s">
        <v>2117</v>
      </c>
      <c r="E99" s="887" t="s">
        <v>2118</v>
      </c>
      <c r="F99" s="761" t="s">
        <v>2119</v>
      </c>
      <c r="G99" s="761" t="s">
        <v>2120</v>
      </c>
      <c r="H99" s="887" t="s">
        <v>2121</v>
      </c>
      <c r="I99" s="856" t="s">
        <v>2122</v>
      </c>
      <c r="J99" s="873" t="s">
        <v>2123</v>
      </c>
      <c r="K99" s="857" t="s">
        <v>2124</v>
      </c>
      <c r="L99" s="888" t="s">
        <v>2125</v>
      </c>
    </row>
    <row r="100" spans="1:12">
      <c r="A100" s="93" t="s">
        <v>213</v>
      </c>
      <c r="B100" s="858" t="s">
        <v>2126</v>
      </c>
      <c r="C100" s="889" t="s">
        <v>2127</v>
      </c>
      <c r="D100" s="364" t="s">
        <v>2128</v>
      </c>
      <c r="E100" s="890" t="s">
        <v>2129</v>
      </c>
      <c r="F100" s="889" t="s">
        <v>2130</v>
      </c>
      <c r="G100" s="889" t="s">
        <v>2131</v>
      </c>
      <c r="H100" s="890" t="s">
        <v>2132</v>
      </c>
      <c r="I100" s="891" t="s">
        <v>2133</v>
      </c>
      <c r="J100" s="879" t="s">
        <v>2134</v>
      </c>
      <c r="K100" s="892" t="s">
        <v>2135</v>
      </c>
      <c r="L100" s="893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opLeftCell="M114" zoomScaleNormal="100" workbookViewId="0">
      <selection activeCell="Y145" sqref="Y145"/>
    </sheetView>
  </sheetViews>
  <sheetFormatPr baseColWidth="10" defaultColWidth="8.83203125" defaultRowHeight="16"/>
  <cols>
    <col min="1" max="1" width="17.1640625" customWidth="1"/>
    <col min="9" max="9" width="14.5" customWidth="1"/>
    <col min="10" max="10" width="10.5" customWidth="1"/>
    <col min="19" max="19" width="13.6640625" bestFit="1" customWidth="1"/>
    <col min="22" max="22" width="18.83203125" customWidth="1"/>
    <col min="25" max="25" width="13.6640625" bestFit="1" customWidth="1"/>
    <col min="28" max="28" width="13.33203125" customWidth="1"/>
    <col min="31" max="31" width="14.5" customWidth="1"/>
    <col min="34" max="34" width="12.5" bestFit="1" customWidth="1"/>
    <col min="37" max="37" width="14.83203125" bestFit="1" customWidth="1"/>
    <col min="40" max="40" width="13.6640625" bestFit="1" customWidth="1"/>
  </cols>
  <sheetData>
    <row r="1" spans="1:11" ht="18">
      <c r="A1" s="912" t="s">
        <v>2219</v>
      </c>
      <c r="B1" s="389"/>
      <c r="C1" s="389"/>
      <c r="D1" s="389"/>
      <c r="E1" s="389"/>
      <c r="F1" s="580" t="s">
        <v>588</v>
      </c>
      <c r="G1" s="908"/>
      <c r="H1" s="908"/>
      <c r="I1" s="908"/>
      <c r="J1" s="908"/>
      <c r="K1" s="389"/>
    </row>
    <row r="2" spans="1:11">
      <c r="A2" s="389" t="s">
        <v>2221</v>
      </c>
      <c r="B2" s="389"/>
      <c r="C2" s="389"/>
      <c r="D2" s="389"/>
      <c r="E2" s="389"/>
      <c r="F2" s="942" t="s">
        <v>2232</v>
      </c>
      <c r="G2" s="943"/>
      <c r="H2" s="943"/>
      <c r="I2" s="943"/>
      <c r="J2" s="944"/>
      <c r="K2" s="389"/>
    </row>
    <row r="3" spans="1:11">
      <c r="A3" s="663"/>
      <c r="B3" s="389"/>
      <c r="C3" s="389"/>
      <c r="D3" s="389"/>
      <c r="E3" s="389"/>
      <c r="F3" s="902" t="s">
        <v>589</v>
      </c>
      <c r="G3" s="901"/>
      <c r="H3" s="901"/>
      <c r="I3" s="896"/>
      <c r="J3" s="904">
        <v>45658</v>
      </c>
      <c r="K3" s="389"/>
    </row>
    <row r="4" spans="1:11">
      <c r="A4" s="663" t="s">
        <v>2220</v>
      </c>
      <c r="B4" s="389"/>
      <c r="C4" s="389"/>
      <c r="D4" s="389"/>
      <c r="E4" s="389"/>
      <c r="F4" s="902" t="s">
        <v>2146</v>
      </c>
      <c r="G4" s="901"/>
      <c r="H4" s="901"/>
      <c r="I4" s="901"/>
      <c r="J4" s="905" t="s">
        <v>2233</v>
      </c>
      <c r="K4" s="389"/>
    </row>
    <row r="5" spans="1:11">
      <c r="A5" s="389"/>
      <c r="B5" s="389"/>
      <c r="C5" s="389"/>
      <c r="D5" s="389"/>
      <c r="E5" s="389"/>
      <c r="F5" s="902" t="s">
        <v>590</v>
      </c>
      <c r="G5" s="901"/>
      <c r="H5" s="901"/>
      <c r="I5" s="896"/>
      <c r="J5" s="904">
        <v>45658</v>
      </c>
      <c r="K5" s="389"/>
    </row>
    <row r="6" spans="1:11">
      <c r="A6" s="389" t="s">
        <v>21</v>
      </c>
      <c r="B6" s="389"/>
      <c r="C6" s="389"/>
      <c r="D6" s="389"/>
      <c r="E6" s="389"/>
      <c r="F6" s="902" t="s">
        <v>591</v>
      </c>
      <c r="G6" s="896"/>
      <c r="H6" s="896"/>
      <c r="I6" s="896"/>
      <c r="J6" s="903"/>
      <c r="K6" s="389"/>
    </row>
    <row r="7" spans="1:11">
      <c r="A7" s="389"/>
      <c r="B7" s="389"/>
      <c r="C7" s="389"/>
      <c r="D7" s="389"/>
      <c r="E7" s="389"/>
      <c r="F7" s="942" t="s">
        <v>2235</v>
      </c>
      <c r="G7" s="943"/>
      <c r="H7" s="943"/>
      <c r="I7" s="943"/>
      <c r="J7" s="944"/>
      <c r="K7" s="389"/>
    </row>
    <row r="8" spans="1:11">
      <c r="A8" s="389" t="s">
        <v>31</v>
      </c>
      <c r="B8" s="389"/>
      <c r="C8" s="389"/>
      <c r="D8" s="389"/>
      <c r="E8" s="389"/>
      <c r="F8" s="902" t="s">
        <v>592</v>
      </c>
      <c r="G8" s="901"/>
      <c r="H8" s="901"/>
      <c r="I8" s="901"/>
      <c r="J8" s="905" t="s">
        <v>2234</v>
      </c>
      <c r="K8" s="389"/>
    </row>
    <row r="9" spans="1:11">
      <c r="A9" s="389"/>
      <c r="B9" s="389"/>
      <c r="C9" s="389"/>
      <c r="D9" s="389"/>
      <c r="E9" s="389"/>
      <c r="F9" s="389"/>
      <c r="G9" s="389"/>
      <c r="H9" s="389"/>
      <c r="I9" s="389"/>
      <c r="J9" s="389"/>
      <c r="K9" s="389"/>
    </row>
    <row r="10" spans="1:11">
      <c r="A10" s="389"/>
      <c r="B10" s="620" t="s">
        <v>305</v>
      </c>
      <c r="C10" s="620"/>
      <c r="D10" s="389" t="s">
        <v>32</v>
      </c>
      <c r="E10" s="389"/>
      <c r="F10" s="389"/>
      <c r="G10" s="389"/>
      <c r="H10" s="389"/>
      <c r="I10" s="389"/>
      <c r="J10" s="389"/>
      <c r="K10" s="389"/>
    </row>
    <row r="11" spans="1:11">
      <c r="A11" s="389"/>
      <c r="B11" s="620" t="s">
        <v>306</v>
      </c>
      <c r="C11" s="620"/>
      <c r="D11" s="389" t="s">
        <v>2222</v>
      </c>
      <c r="E11" s="389"/>
      <c r="F11" s="389"/>
      <c r="G11" s="389"/>
      <c r="H11" s="389"/>
      <c r="I11" s="389"/>
      <c r="J11" s="389"/>
      <c r="K11" s="389"/>
    </row>
    <row r="12" spans="1:11">
      <c r="A12" s="389"/>
      <c r="B12" s="620" t="s">
        <v>308</v>
      </c>
      <c r="C12" s="620"/>
      <c r="D12" s="389" t="s">
        <v>2223</v>
      </c>
      <c r="E12" s="389"/>
      <c r="F12" s="389"/>
      <c r="G12" s="389"/>
      <c r="H12" s="389"/>
      <c r="I12" s="389"/>
      <c r="J12" s="389"/>
      <c r="K12" s="389"/>
    </row>
    <row r="13" spans="1:11">
      <c r="A13" s="389"/>
      <c r="B13" s="620" t="s">
        <v>309</v>
      </c>
      <c r="C13" s="620"/>
      <c r="D13" s="389" t="s">
        <v>2224</v>
      </c>
      <c r="E13" s="389"/>
      <c r="F13" s="389"/>
      <c r="G13" s="389"/>
      <c r="H13" s="389"/>
      <c r="I13" s="389"/>
      <c r="J13" s="389"/>
      <c r="K13" s="389"/>
    </row>
    <row r="14" spans="1:11">
      <c r="A14" s="389"/>
      <c r="B14" s="620" t="s">
        <v>310</v>
      </c>
      <c r="C14" s="620"/>
      <c r="D14" s="389" t="s">
        <v>2225</v>
      </c>
      <c r="E14" s="389"/>
      <c r="F14" s="389"/>
      <c r="G14" s="389"/>
      <c r="H14" s="389"/>
      <c r="I14" s="389"/>
      <c r="J14" s="389"/>
      <c r="K14" s="389"/>
    </row>
    <row r="15" spans="1:11">
      <c r="A15" s="389"/>
      <c r="B15" s="620" t="s">
        <v>311</v>
      </c>
      <c r="C15" s="620"/>
      <c r="D15" s="389" t="s">
        <v>36</v>
      </c>
      <c r="E15" s="389"/>
      <c r="F15" s="389"/>
      <c r="G15" s="389"/>
      <c r="H15" s="389"/>
      <c r="I15" s="389"/>
      <c r="J15" s="389"/>
      <c r="K15" s="389"/>
    </row>
    <row r="16" spans="1:11">
      <c r="A16" s="389"/>
      <c r="B16" s="620" t="s">
        <v>312</v>
      </c>
      <c r="C16" s="620"/>
      <c r="D16" s="389" t="s">
        <v>2226</v>
      </c>
      <c r="E16" s="389"/>
      <c r="F16" s="389"/>
      <c r="G16" s="389"/>
      <c r="H16" s="389"/>
      <c r="I16" s="389"/>
      <c r="J16" s="389"/>
      <c r="K16" s="389"/>
    </row>
    <row r="17" spans="1:11">
      <c r="A17" s="389"/>
      <c r="B17" s="620" t="s">
        <v>314</v>
      </c>
      <c r="C17" s="620"/>
      <c r="D17" s="389" t="s">
        <v>37</v>
      </c>
      <c r="E17" s="389"/>
      <c r="F17" s="389"/>
      <c r="G17" s="389"/>
      <c r="H17" s="389"/>
      <c r="I17" s="389"/>
      <c r="J17" s="389"/>
      <c r="K17" s="389"/>
    </row>
    <row r="18" spans="1:11">
      <c r="A18" s="389"/>
      <c r="B18" s="620"/>
      <c r="C18" s="620"/>
      <c r="D18" s="389"/>
      <c r="E18" s="389"/>
      <c r="F18" s="389"/>
      <c r="G18" s="389"/>
      <c r="H18" s="389"/>
      <c r="I18" s="389"/>
      <c r="J18" s="389"/>
      <c r="K18" s="389"/>
    </row>
    <row r="19" spans="1:11">
      <c r="A19" s="389" t="s">
        <v>38</v>
      </c>
      <c r="B19" s="389"/>
      <c r="C19" s="389"/>
      <c r="D19" s="389"/>
      <c r="E19" s="389"/>
      <c r="F19" s="389"/>
      <c r="G19" s="389"/>
      <c r="H19" s="389"/>
      <c r="I19" s="389"/>
      <c r="J19" s="389"/>
      <c r="K19" s="389"/>
    </row>
    <row r="20" spans="1:11">
      <c r="A20" s="389" t="s">
        <v>39</v>
      </c>
      <c r="B20" s="389"/>
      <c r="C20" s="389"/>
      <c r="D20" s="389"/>
      <c r="E20" s="389"/>
      <c r="F20" s="389"/>
      <c r="G20" s="389"/>
      <c r="H20" s="389"/>
      <c r="I20" s="389"/>
      <c r="J20" s="389"/>
      <c r="K20" s="389"/>
    </row>
    <row r="21" spans="1:11">
      <c r="A21" s="389" t="s">
        <v>40</v>
      </c>
      <c r="B21" s="389"/>
      <c r="C21" s="389"/>
      <c r="D21" s="389"/>
      <c r="E21" s="389"/>
      <c r="F21" s="389"/>
      <c r="G21" s="389"/>
      <c r="H21" s="389"/>
      <c r="I21" s="389"/>
      <c r="J21" s="389"/>
      <c r="K21" s="389"/>
    </row>
    <row r="22" spans="1:11">
      <c r="A22" s="389" t="s">
        <v>41</v>
      </c>
      <c r="B22" s="389"/>
      <c r="C22" s="389"/>
      <c r="D22" s="389"/>
      <c r="E22" s="389"/>
      <c r="F22" s="389"/>
      <c r="G22" s="389"/>
      <c r="H22" s="389"/>
      <c r="I22" s="389"/>
      <c r="J22" s="389"/>
      <c r="K22" s="389"/>
    </row>
    <row r="23" spans="1:11">
      <c r="A23" s="389"/>
      <c r="B23" s="389"/>
      <c r="C23" s="389"/>
      <c r="D23" s="389"/>
      <c r="E23" s="389"/>
      <c r="F23" s="389"/>
      <c r="G23" s="389"/>
      <c r="H23" s="389"/>
      <c r="I23" s="389"/>
      <c r="J23" s="389"/>
      <c r="K23" s="389"/>
    </row>
    <row r="24" spans="1:11">
      <c r="A24" s="389" t="s">
        <v>42</v>
      </c>
      <c r="B24" s="389"/>
      <c r="C24" s="389"/>
      <c r="D24" s="389"/>
      <c r="E24" s="389"/>
      <c r="F24" s="389"/>
      <c r="G24" s="389"/>
      <c r="H24" s="389"/>
      <c r="I24" s="389"/>
      <c r="J24" s="389"/>
      <c r="K24" s="389"/>
    </row>
    <row r="25" spans="1:11">
      <c r="A25" s="389" t="s">
        <v>43</v>
      </c>
      <c r="B25" s="389"/>
      <c r="C25" s="389"/>
      <c r="D25" s="389"/>
      <c r="E25" s="389"/>
      <c r="F25" s="389"/>
      <c r="G25" s="389"/>
      <c r="H25" s="389"/>
      <c r="I25" s="389"/>
      <c r="J25" s="389"/>
      <c r="K25" s="389"/>
    </row>
    <row r="26" spans="1:11">
      <c r="A26" s="389"/>
      <c r="B26" s="389"/>
      <c r="C26" s="389"/>
      <c r="D26" s="389"/>
      <c r="E26" s="389"/>
      <c r="F26" s="389"/>
      <c r="G26" s="389"/>
      <c r="H26" s="389"/>
      <c r="I26" s="389"/>
      <c r="J26" s="389"/>
      <c r="K26" s="389"/>
    </row>
    <row r="27" spans="1:11">
      <c r="A27" s="389" t="s">
        <v>44</v>
      </c>
      <c r="B27" s="389"/>
      <c r="C27" s="389"/>
      <c r="D27" s="389"/>
      <c r="E27" s="389"/>
      <c r="F27" s="389"/>
      <c r="G27" s="389"/>
      <c r="H27" s="389"/>
      <c r="I27" s="389"/>
      <c r="J27" s="389"/>
      <c r="K27" s="389"/>
    </row>
    <row r="28" spans="1:11">
      <c r="A28" s="389" t="s">
        <v>45</v>
      </c>
      <c r="B28" s="389"/>
      <c r="C28" s="389"/>
      <c r="D28" s="389"/>
      <c r="E28" s="389"/>
      <c r="F28" s="389"/>
      <c r="G28" s="389"/>
      <c r="H28" s="389"/>
      <c r="I28" s="389"/>
      <c r="J28" s="389"/>
      <c r="K28" s="389"/>
    </row>
    <row r="29" spans="1:11">
      <c r="A29" s="389"/>
      <c r="B29" s="389"/>
      <c r="C29" s="389"/>
      <c r="D29" s="389"/>
      <c r="E29" s="389"/>
      <c r="F29" s="389"/>
      <c r="G29" s="389"/>
      <c r="H29" s="389"/>
      <c r="I29" s="389"/>
      <c r="J29" s="389"/>
      <c r="K29" s="389"/>
    </row>
    <row r="30" spans="1:11">
      <c r="A30" s="389" t="s">
        <v>46</v>
      </c>
      <c r="B30" s="389"/>
      <c r="C30" s="389"/>
      <c r="D30" s="389"/>
      <c r="E30" s="389"/>
      <c r="F30" s="389"/>
      <c r="G30" s="389"/>
      <c r="H30" s="389"/>
      <c r="I30" s="389"/>
      <c r="J30" s="389"/>
      <c r="K30" s="389"/>
    </row>
    <row r="31" spans="1:11">
      <c r="A31" s="389"/>
      <c r="B31" s="389"/>
      <c r="C31" s="389"/>
      <c r="D31" s="389"/>
      <c r="E31" s="389"/>
      <c r="F31" s="389"/>
      <c r="G31" s="389"/>
      <c r="H31" s="389"/>
      <c r="I31" s="389"/>
      <c r="J31" s="389"/>
      <c r="K31" s="389"/>
    </row>
    <row r="32" spans="1:11">
      <c r="A32" s="389"/>
      <c r="B32" s="389" t="s">
        <v>47</v>
      </c>
      <c r="C32" s="389"/>
      <c r="D32" s="909" t="s">
        <v>48</v>
      </c>
      <c r="E32" s="389"/>
      <c r="F32" s="389"/>
      <c r="G32" s="389"/>
      <c r="H32" s="389"/>
      <c r="I32" s="389"/>
      <c r="J32" s="389"/>
      <c r="K32" s="389"/>
    </row>
    <row r="33" spans="1:11">
      <c r="A33" s="389"/>
      <c r="B33" s="389"/>
      <c r="C33" s="389"/>
      <c r="D33" s="389"/>
      <c r="E33" s="389"/>
      <c r="F33" s="389"/>
      <c r="G33" s="389"/>
      <c r="H33" s="389"/>
      <c r="I33" s="389"/>
      <c r="J33" s="389"/>
      <c r="K33" s="389"/>
    </row>
    <row r="34" spans="1:11">
      <c r="A34" s="389"/>
      <c r="B34" s="389" t="s">
        <v>49</v>
      </c>
      <c r="C34" s="389"/>
      <c r="D34" s="909" t="s">
        <v>50</v>
      </c>
      <c r="E34" s="389"/>
      <c r="F34" s="389"/>
      <c r="G34" s="389"/>
      <c r="H34" s="389"/>
      <c r="I34" s="389"/>
      <c r="J34" s="389"/>
      <c r="K34" s="389"/>
    </row>
    <row r="35" spans="1:11">
      <c r="A35" s="389"/>
      <c r="B35" s="389" t="s">
        <v>51</v>
      </c>
      <c r="C35" s="389"/>
      <c r="D35" s="909" t="s">
        <v>52</v>
      </c>
      <c r="E35" s="389"/>
      <c r="F35" s="389"/>
      <c r="G35" s="389"/>
      <c r="H35" s="389"/>
      <c r="I35" s="389"/>
      <c r="J35" s="389"/>
      <c r="K35" s="389"/>
    </row>
    <row r="36" spans="1:11">
      <c r="A36" s="389"/>
      <c r="B36" s="389" t="s">
        <v>53</v>
      </c>
      <c r="C36" s="389"/>
      <c r="D36" s="909" t="s">
        <v>54</v>
      </c>
      <c r="E36" s="389"/>
      <c r="F36" s="389"/>
      <c r="G36" s="389"/>
      <c r="H36" s="389"/>
      <c r="I36" s="389"/>
      <c r="J36" s="389"/>
      <c r="K36" s="389"/>
    </row>
    <row r="37" spans="1:11">
      <c r="A37" s="389"/>
      <c r="B37" s="389" t="s">
        <v>55</v>
      </c>
      <c r="C37" s="389"/>
      <c r="D37" s="909" t="s">
        <v>56</v>
      </c>
      <c r="E37" s="389"/>
      <c r="F37" s="389"/>
      <c r="G37" s="389"/>
      <c r="H37" s="389"/>
      <c r="I37" s="389"/>
      <c r="J37" s="389"/>
      <c r="K37" s="389"/>
    </row>
    <row r="38" spans="1:11">
      <c r="A38" s="389"/>
      <c r="B38" s="389" t="s">
        <v>57</v>
      </c>
      <c r="C38" s="389"/>
      <c r="D38" s="909" t="s">
        <v>58</v>
      </c>
      <c r="E38" s="389"/>
      <c r="F38" s="389"/>
      <c r="G38" s="389"/>
      <c r="H38" s="389"/>
      <c r="I38" s="389"/>
      <c r="J38" s="389"/>
      <c r="K38" s="389"/>
    </row>
    <row r="39" spans="1:11">
      <c r="A39" s="389"/>
      <c r="B39" s="389" t="s">
        <v>59</v>
      </c>
      <c r="C39" s="389"/>
      <c r="D39" s="909" t="s">
        <v>60</v>
      </c>
      <c r="E39" s="389"/>
      <c r="F39" s="389"/>
      <c r="G39" s="389"/>
      <c r="H39" s="389"/>
      <c r="I39" s="389"/>
      <c r="J39" s="389"/>
      <c r="K39" s="389"/>
    </row>
    <row r="40" spans="1:11">
      <c r="A40" s="389"/>
      <c r="B40" s="389" t="s">
        <v>61</v>
      </c>
      <c r="C40" s="389"/>
      <c r="D40" s="909" t="s">
        <v>62</v>
      </c>
      <c r="E40" s="389"/>
      <c r="F40" s="389"/>
      <c r="G40" s="389"/>
      <c r="H40" s="389"/>
      <c r="I40" s="389"/>
      <c r="J40" s="389"/>
      <c r="K40" s="389"/>
    </row>
    <row r="41" spans="1:11">
      <c r="A41" s="389"/>
      <c r="B41" s="389" t="s">
        <v>63</v>
      </c>
      <c r="C41" s="389"/>
      <c r="D41" s="909" t="s">
        <v>64</v>
      </c>
      <c r="E41" s="389"/>
      <c r="F41" s="389"/>
      <c r="G41" s="389"/>
      <c r="H41" s="389"/>
      <c r="I41" s="389"/>
      <c r="J41" s="389"/>
      <c r="K41" s="389"/>
    </row>
    <row r="42" spans="1:11">
      <c r="A42" s="389"/>
      <c r="B42" s="389" t="s">
        <v>65</v>
      </c>
      <c r="C42" s="389"/>
      <c r="D42" s="909" t="s">
        <v>66</v>
      </c>
      <c r="E42" s="389"/>
      <c r="F42" s="389"/>
      <c r="G42" s="389"/>
      <c r="H42" s="389"/>
      <c r="I42" s="389"/>
      <c r="J42" s="389"/>
      <c r="K42" s="389"/>
    </row>
    <row r="43" spans="1:11">
      <c r="A43" s="389"/>
      <c r="B43" s="389" t="s">
        <v>67</v>
      </c>
      <c r="C43" s="389"/>
      <c r="D43" s="909" t="s">
        <v>68</v>
      </c>
      <c r="E43" s="389"/>
      <c r="F43" s="389"/>
      <c r="G43" s="389"/>
      <c r="H43" s="389"/>
      <c r="I43" s="389"/>
      <c r="J43" s="389"/>
      <c r="K43" s="389"/>
    </row>
    <row r="44" spans="1:11">
      <c r="A44" s="389"/>
      <c r="B44" s="389" t="s">
        <v>69</v>
      </c>
      <c r="C44" s="389"/>
      <c r="D44" s="909" t="s">
        <v>70</v>
      </c>
      <c r="E44" s="389"/>
      <c r="F44" s="389"/>
      <c r="G44" s="389"/>
      <c r="H44" s="389"/>
      <c r="I44" s="389"/>
      <c r="J44" s="389"/>
      <c r="K44" s="389"/>
    </row>
    <row r="45" spans="1:11">
      <c r="A45" s="389"/>
      <c r="B45" s="389" t="s">
        <v>71</v>
      </c>
      <c r="C45" s="389"/>
      <c r="D45" s="909" t="s">
        <v>72</v>
      </c>
      <c r="E45" s="389"/>
      <c r="F45" s="389"/>
      <c r="G45" s="389"/>
      <c r="H45" s="389"/>
      <c r="I45" s="389"/>
      <c r="J45" s="389"/>
      <c r="K45" s="389"/>
    </row>
    <row r="46" spans="1:11">
      <c r="A46" s="389"/>
      <c r="B46" s="389"/>
      <c r="C46" s="389"/>
      <c r="D46" s="389"/>
      <c r="E46" s="389"/>
      <c r="F46" s="389"/>
      <c r="G46" s="389"/>
      <c r="H46" s="389"/>
      <c r="I46" s="389"/>
      <c r="J46" s="389"/>
      <c r="K46" s="389"/>
    </row>
    <row r="47" spans="1:11">
      <c r="A47" s="389" t="s">
        <v>73</v>
      </c>
      <c r="B47" s="389"/>
      <c r="C47" s="389"/>
      <c r="D47" s="389"/>
      <c r="E47" s="389"/>
      <c r="F47" s="389"/>
      <c r="G47" s="389"/>
      <c r="H47" s="389"/>
      <c r="I47" s="389"/>
      <c r="J47" s="389"/>
      <c r="K47" s="389"/>
    </row>
    <row r="48" spans="1:11">
      <c r="A48" s="389" t="s">
        <v>74</v>
      </c>
      <c r="B48" s="389"/>
      <c r="C48" s="389"/>
      <c r="D48" s="389"/>
      <c r="E48" s="389"/>
      <c r="F48" s="389"/>
      <c r="G48" s="389"/>
      <c r="H48" s="389"/>
      <c r="I48" s="389"/>
      <c r="J48" s="389"/>
      <c r="K48" s="389"/>
    </row>
    <row r="49" spans="1:34">
      <c r="A49" s="389"/>
      <c r="B49" s="620" t="s">
        <v>75</v>
      </c>
      <c r="C49" s="620"/>
      <c r="D49" s="909" t="s">
        <v>76</v>
      </c>
      <c r="E49" s="389"/>
      <c r="F49" s="389"/>
      <c r="G49" s="389"/>
      <c r="H49" s="389"/>
      <c r="I49" s="389"/>
      <c r="J49" s="389"/>
      <c r="K49" s="389"/>
    </row>
    <row r="50" spans="1:34">
      <c r="A50" s="389"/>
      <c r="B50" s="389"/>
      <c r="C50" s="389"/>
      <c r="D50" s="389"/>
      <c r="E50" s="389"/>
      <c r="F50" s="389"/>
      <c r="G50" s="389"/>
      <c r="H50" s="389"/>
      <c r="I50" s="389"/>
      <c r="J50" s="389"/>
      <c r="K50" s="389"/>
    </row>
    <row r="51" spans="1:34">
      <c r="A51" s="389"/>
      <c r="B51" s="910">
        <v>36388</v>
      </c>
      <c r="C51" s="910"/>
      <c r="D51" s="909" t="s">
        <v>77</v>
      </c>
      <c r="E51" s="389"/>
      <c r="F51" s="389"/>
      <c r="G51" s="389"/>
      <c r="H51" s="389"/>
      <c r="I51" s="389"/>
      <c r="J51" s="389"/>
      <c r="K51" s="389"/>
    </row>
    <row r="52" spans="1:34">
      <c r="A52" s="389"/>
      <c r="B52" s="389"/>
      <c r="C52" s="389"/>
      <c r="D52" s="389"/>
      <c r="E52" s="389"/>
      <c r="F52" s="389"/>
      <c r="G52" s="389"/>
      <c r="H52" s="389"/>
      <c r="I52" s="389"/>
      <c r="J52" s="389"/>
      <c r="K52" s="389"/>
      <c r="S52" s="95"/>
      <c r="V52" s="95"/>
      <c r="Y52" s="95"/>
      <c r="AB52" s="95"/>
      <c r="AE52" s="95"/>
      <c r="AH52" s="95"/>
    </row>
    <row r="53" spans="1:34">
      <c r="A53" s="911"/>
      <c r="B53" s="389"/>
      <c r="C53" s="389"/>
      <c r="D53" s="389"/>
      <c r="E53" s="389"/>
      <c r="F53" s="389"/>
      <c r="G53" s="389"/>
      <c r="H53" s="389"/>
      <c r="I53" s="389"/>
      <c r="J53" s="389"/>
      <c r="K53" s="389"/>
    </row>
    <row r="54" spans="1:34">
      <c r="A54" s="358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>
        <v>35157.898012291298</v>
      </c>
      <c r="C62">
        <v>21932.9654339429</v>
      </c>
      <c r="D62">
        <v>2345.01257834833</v>
      </c>
      <c r="E62">
        <v>10879.92</v>
      </c>
      <c r="F62">
        <v>78530.236839335004</v>
      </c>
      <c r="G62">
        <v>55782.721077222101</v>
      </c>
      <c r="H62">
        <v>22747.5157621129</v>
      </c>
      <c r="I62">
        <v>3.2346283862509901</v>
      </c>
      <c r="J62">
        <v>23.9488358322049</v>
      </c>
      <c r="K62">
        <v>9.1518589128473694E-3</v>
      </c>
      <c r="L62">
        <v>48.1494551325628</v>
      </c>
      <c r="M62">
        <v>19.914452054794499</v>
      </c>
      <c r="N62">
        <v>1.16046665798462E-2</v>
      </c>
      <c r="O62" s="54"/>
      <c r="P62" s="37" t="s">
        <v>445</v>
      </c>
      <c r="Q62">
        <v>11697.8090273582</v>
      </c>
      <c r="R62" s="95">
        <v>45858</v>
      </c>
      <c r="S62">
        <v>15</v>
      </c>
      <c r="T62">
        <v>23238.3460647877</v>
      </c>
      <c r="U62" s="95">
        <v>45858</v>
      </c>
      <c r="V62">
        <v>15</v>
      </c>
      <c r="W62">
        <v>9709.4451468959796</v>
      </c>
      <c r="X62" s="95">
        <v>45903</v>
      </c>
      <c r="Y62">
        <v>15</v>
      </c>
      <c r="Z62">
        <v>31764.875198585501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4">
      <c r="A63" s="37" t="s">
        <v>446</v>
      </c>
      <c r="B63">
        <v>39293.175044186399</v>
      </c>
      <c r="C63">
        <v>25731.0657378504</v>
      </c>
      <c r="D63">
        <v>2682.1893063359698</v>
      </c>
      <c r="E63">
        <v>10879.92</v>
      </c>
      <c r="F63">
        <v>96520.194515355906</v>
      </c>
      <c r="G63">
        <v>55305.012506517698</v>
      </c>
      <c r="H63">
        <v>41215.182008838201</v>
      </c>
      <c r="I63">
        <v>3.39701292109102</v>
      </c>
      <c r="J63">
        <v>24.113620623188002</v>
      </c>
      <c r="K63">
        <v>1.1283326746112401E-2</v>
      </c>
      <c r="L63">
        <v>58.379634507911199</v>
      </c>
      <c r="M63" s="54"/>
      <c r="N63" s="54"/>
      <c r="O63" s="54"/>
      <c r="P63" s="37" t="s">
        <v>446</v>
      </c>
      <c r="Q63">
        <v>12649.2472852871</v>
      </c>
      <c r="R63" s="95">
        <v>45858</v>
      </c>
      <c r="S63">
        <v>15</v>
      </c>
      <c r="T63">
        <v>23146.477073173399</v>
      </c>
      <c r="U63" s="95">
        <v>45849</v>
      </c>
      <c r="V63">
        <v>15</v>
      </c>
      <c r="W63">
        <v>15627.8692263045</v>
      </c>
      <c r="X63" s="95">
        <v>45903</v>
      </c>
      <c r="Y63">
        <v>15</v>
      </c>
      <c r="Z63">
        <v>37129.582288929698</v>
      </c>
      <c r="AA63" s="95">
        <v>45903</v>
      </c>
      <c r="AB63">
        <v>15</v>
      </c>
    </row>
    <row r="64" spans="1:34">
      <c r="A64" s="37" t="s">
        <v>447</v>
      </c>
      <c r="B64" s="934">
        <v>39322.5372695146</v>
      </c>
      <c r="C64" s="928">
        <v>25776.6923390355</v>
      </c>
      <c r="D64" s="928">
        <v>2665.9249304790801</v>
      </c>
      <c r="E64" s="928">
        <v>10879.92</v>
      </c>
      <c r="F64" s="928">
        <v>96999.923787878899</v>
      </c>
      <c r="G64" s="928">
        <v>62377.248660242803</v>
      </c>
      <c r="H64" s="935">
        <v>34622.675127636103</v>
      </c>
      <c r="I64" s="934">
        <v>3.41037264147436</v>
      </c>
      <c r="J64" s="928">
        <v>24.341338396982302</v>
      </c>
      <c r="K64" s="928">
        <v>1.0061663754889901E-2</v>
      </c>
      <c r="L64" s="935">
        <v>51.215434248612603</v>
      </c>
      <c r="M64" s="54"/>
      <c r="N64" s="54"/>
      <c r="O64" s="54"/>
      <c r="P64" s="37" t="s">
        <v>447</v>
      </c>
      <c r="Q64" s="928">
        <v>13097.0828053563</v>
      </c>
      <c r="R64" s="929">
        <v>45858</v>
      </c>
      <c r="S64" s="930">
        <v>45858.625</v>
      </c>
      <c r="T64" s="928">
        <v>31443.788116334701</v>
      </c>
      <c r="U64" s="931" t="s">
        <v>2238</v>
      </c>
      <c r="V64" s="930">
        <v>45771.666666666664</v>
      </c>
      <c r="W64" s="928">
        <v>21956.6406265437</v>
      </c>
      <c r="X64" s="929">
        <v>45932</v>
      </c>
      <c r="Y64" s="930">
        <v>45932.375</v>
      </c>
      <c r="Z64" s="928">
        <v>40094.044189097804</v>
      </c>
      <c r="AA64" s="929">
        <v>45903</v>
      </c>
      <c r="AB64" s="930">
        <v>45903.625</v>
      </c>
    </row>
    <row r="65" spans="1:28">
      <c r="A65" s="37" t="s">
        <v>448</v>
      </c>
      <c r="B65" s="934">
        <v>40191.7744748849</v>
      </c>
      <c r="C65" s="928">
        <v>26611.128173731599</v>
      </c>
      <c r="D65" s="928">
        <v>2700.7263011533</v>
      </c>
      <c r="E65" s="928">
        <v>10879.92</v>
      </c>
      <c r="F65" s="928">
        <v>102167.452800684</v>
      </c>
      <c r="G65" s="928">
        <v>63462.334076125102</v>
      </c>
      <c r="H65" s="935">
        <v>38705.118724559201</v>
      </c>
      <c r="I65" s="934">
        <v>3.4855335710070299</v>
      </c>
      <c r="J65" s="928">
        <v>24.286486857589601</v>
      </c>
      <c r="K65" s="928">
        <v>9.8657920771013392E-3</v>
      </c>
      <c r="L65" s="935">
        <v>50.488248899865198</v>
      </c>
      <c r="M65" s="54"/>
      <c r="N65" s="54"/>
      <c r="O65" s="54"/>
      <c r="P65" s="37" t="s">
        <v>448</v>
      </c>
      <c r="Q65" s="928">
        <v>13428.331444724799</v>
      </c>
      <c r="R65" s="929">
        <v>45858</v>
      </c>
      <c r="S65" s="930">
        <v>45858.625</v>
      </c>
      <c r="T65" s="928">
        <v>33831.231239307701</v>
      </c>
      <c r="U65" s="931" t="s">
        <v>2238</v>
      </c>
      <c r="V65" s="930">
        <v>45771.625</v>
      </c>
      <c r="W65" s="928">
        <v>27593.837738541599</v>
      </c>
      <c r="X65" s="929">
        <v>45918</v>
      </c>
      <c r="Y65" s="930">
        <v>45918.625</v>
      </c>
      <c r="Z65" s="928">
        <v>43643.481134090202</v>
      </c>
      <c r="AA65" s="929">
        <v>45932</v>
      </c>
      <c r="AB65" s="930">
        <v>45932.375</v>
      </c>
    </row>
    <row r="66" spans="1:28" ht="17">
      <c r="A66" s="37" t="s">
        <v>449</v>
      </c>
      <c r="B66" s="934">
        <v>39870.1761118863</v>
      </c>
      <c r="C66" s="928">
        <v>26294.2822514652</v>
      </c>
      <c r="D66" s="928">
        <v>2695.9738604211202</v>
      </c>
      <c r="E66" s="928">
        <v>10879.92</v>
      </c>
      <c r="F66" s="928">
        <v>99925.784012820906</v>
      </c>
      <c r="G66" s="928">
        <v>63001.503349299302</v>
      </c>
      <c r="H66" s="935">
        <v>36924.280663521502</v>
      </c>
      <c r="I66" s="934">
        <v>3.4468748267404901</v>
      </c>
      <c r="J66" s="928">
        <v>24.309667247407699</v>
      </c>
      <c r="K66" s="928">
        <v>9.9029913425644107E-3</v>
      </c>
      <c r="L66" s="935">
        <v>50.561927871654397</v>
      </c>
      <c r="M66" s="925"/>
      <c r="N66" s="54"/>
      <c r="O66" s="54"/>
      <c r="P66" s="37" t="s">
        <v>449</v>
      </c>
      <c r="Q66" s="928">
        <v>13255.885683266901</v>
      </c>
      <c r="R66" s="929">
        <v>45858</v>
      </c>
      <c r="S66" s="930">
        <v>45858.625</v>
      </c>
      <c r="T66" s="928">
        <v>33631.884389748899</v>
      </c>
      <c r="U66" s="931" t="s">
        <v>2238</v>
      </c>
      <c r="V66" s="930">
        <v>45771.666666666664</v>
      </c>
      <c r="W66" s="928">
        <v>23661.4628121198</v>
      </c>
      <c r="X66" s="929">
        <v>45932</v>
      </c>
      <c r="Y66" s="930">
        <v>45932.375</v>
      </c>
      <c r="Z66" s="928">
        <v>41653.953857421402</v>
      </c>
      <c r="AA66" s="929">
        <v>45932</v>
      </c>
      <c r="AB66" s="930">
        <v>45932.375</v>
      </c>
    </row>
    <row r="67" spans="1:28">
      <c r="A67" s="37" t="s">
        <v>450</v>
      </c>
      <c r="B67" s="934">
        <v>31250.4922534207</v>
      </c>
      <c r="C67" s="928">
        <v>18438.587872386201</v>
      </c>
      <c r="D67" s="928">
        <v>1931.9843810345301</v>
      </c>
      <c r="E67" s="928">
        <v>10879.92</v>
      </c>
      <c r="F67" s="928">
        <v>65936.917942696702</v>
      </c>
      <c r="G67" s="928">
        <v>48126.947086968103</v>
      </c>
      <c r="H67" s="935">
        <v>17809.970855728599</v>
      </c>
      <c r="I67" s="934">
        <v>3.2368711650515398</v>
      </c>
      <c r="J67" s="928">
        <v>26.502617524201401</v>
      </c>
      <c r="K67" s="928">
        <v>9.8173129647304101E-3</v>
      </c>
      <c r="L67" s="935">
        <v>43.888994731206701</v>
      </c>
      <c r="M67" s="54"/>
      <c r="N67" s="54"/>
      <c r="O67" s="54"/>
      <c r="P67" s="37" t="s">
        <v>450</v>
      </c>
      <c r="Q67" s="928">
        <v>11815.1587070437</v>
      </c>
      <c r="R67" s="929">
        <v>45858</v>
      </c>
      <c r="S67" s="930">
        <v>45858.625</v>
      </c>
      <c r="T67" s="928">
        <v>23410.744988880899</v>
      </c>
      <c r="U67" s="929">
        <v>45858</v>
      </c>
      <c r="V67" s="930">
        <v>45858.625</v>
      </c>
      <c r="W67" s="928">
        <v>10861.466864878301</v>
      </c>
      <c r="X67" s="929">
        <v>45932</v>
      </c>
      <c r="Y67" s="930">
        <v>45932.375</v>
      </c>
      <c r="Z67" s="928">
        <v>32123.0115146018</v>
      </c>
      <c r="AA67" s="929">
        <v>45858</v>
      </c>
      <c r="AB67" s="930">
        <v>45858.625</v>
      </c>
    </row>
    <row r="68" spans="1:28">
      <c r="A68" s="38" t="s">
        <v>451</v>
      </c>
      <c r="B68" s="936">
        <v>55156.448174172001</v>
      </c>
      <c r="C68" s="937">
        <v>39991.210036604498</v>
      </c>
      <c r="D68" s="937">
        <v>4285.3181375674703</v>
      </c>
      <c r="E68" s="937">
        <v>10879.92</v>
      </c>
      <c r="F68" s="937">
        <v>162942.64269835301</v>
      </c>
      <c r="G68" s="937">
        <v>134943.104239312</v>
      </c>
      <c r="H68" s="938">
        <v>27999.538459041101</v>
      </c>
      <c r="I68" s="936">
        <v>3.6801133561642598</v>
      </c>
      <c r="J68" s="937">
        <v>25.4684767329557</v>
      </c>
      <c r="K68" s="937">
        <v>8.4427090225951407E-3</v>
      </c>
      <c r="L68" s="938">
        <v>40.449641827175597</v>
      </c>
      <c r="M68" s="54"/>
      <c r="N68" s="54"/>
      <c r="O68" s="54"/>
      <c r="P68" s="38" t="s">
        <v>451</v>
      </c>
      <c r="Q68" s="928">
        <v>12918.078910440099</v>
      </c>
      <c r="R68" s="929">
        <v>45858</v>
      </c>
      <c r="S68" s="930">
        <v>45858.625</v>
      </c>
      <c r="T68" s="928">
        <v>32115.531054501898</v>
      </c>
      <c r="U68" s="931" t="s">
        <v>2238</v>
      </c>
      <c r="V68" s="930">
        <v>45771.666666666664</v>
      </c>
      <c r="W68" s="928">
        <v>9043.4115950702198</v>
      </c>
      <c r="X68" s="929">
        <v>45932</v>
      </c>
      <c r="Y68" s="930">
        <v>45932.375</v>
      </c>
      <c r="Z68" s="928">
        <v>38716.674737611</v>
      </c>
      <c r="AA68" s="929">
        <v>45932</v>
      </c>
      <c r="AB68" s="930">
        <v>45932.375</v>
      </c>
    </row>
    <row r="69" spans="1:28">
      <c r="A69" s="37" t="s">
        <v>462</v>
      </c>
      <c r="B69" s="928">
        <v>30967.479575417801</v>
      </c>
      <c r="C69" s="928">
        <v>18213.921389552899</v>
      </c>
      <c r="D69" s="928">
        <v>1873.63818586498</v>
      </c>
      <c r="E69" s="928">
        <v>10879.92</v>
      </c>
      <c r="F69" s="928">
        <v>64995.663170099797</v>
      </c>
      <c r="G69" s="928">
        <v>40657.406634787003</v>
      </c>
      <c r="H69" s="928">
        <v>24338.256535312801</v>
      </c>
      <c r="I69" s="928">
        <v>3.2356176929345901</v>
      </c>
      <c r="J69" s="928">
        <v>24.107497932218699</v>
      </c>
      <c r="K69" s="928">
        <v>1.00005193761498E-2</v>
      </c>
      <c r="L69" s="928">
        <v>51.9060308507187</v>
      </c>
      <c r="M69" s="54"/>
      <c r="N69" s="54"/>
      <c r="O69" s="54"/>
      <c r="P69" s="37" t="s">
        <v>462</v>
      </c>
      <c r="Q69" s="928">
        <v>11811.402684529099</v>
      </c>
      <c r="R69" s="929">
        <v>45858</v>
      </c>
      <c r="S69" s="930">
        <v>45858.625</v>
      </c>
      <c r="T69" s="928">
        <v>23410.672596469001</v>
      </c>
      <c r="U69" s="929">
        <v>45858</v>
      </c>
      <c r="V69" s="930">
        <v>45858.625</v>
      </c>
      <c r="W69" s="928">
        <v>27454.419534336899</v>
      </c>
      <c r="X69" s="929">
        <v>45916</v>
      </c>
      <c r="Y69" s="930">
        <v>45916.583333333336</v>
      </c>
      <c r="Z69" s="928">
        <v>41086.851644707203</v>
      </c>
      <c r="AA69" s="929">
        <v>45916</v>
      </c>
      <c r="AB69" s="930">
        <v>45916.583333333336</v>
      </c>
    </row>
    <row r="70" spans="1:28">
      <c r="A70" s="37" t="s">
        <v>463</v>
      </c>
      <c r="B70" s="934">
        <v>31785.481142320401</v>
      </c>
      <c r="C70" s="928">
        <v>18929.800799870001</v>
      </c>
      <c r="D70" s="928">
        <v>1975.76034245036</v>
      </c>
      <c r="E70" s="928">
        <v>10879.92</v>
      </c>
      <c r="F70" s="928">
        <v>67016.399697838497</v>
      </c>
      <c r="G70" s="928">
        <v>46987.148154511</v>
      </c>
      <c r="H70" s="935">
        <v>20029.251543327398</v>
      </c>
      <c r="I70" s="934">
        <v>3.2056733249878202</v>
      </c>
      <c r="J70" s="928">
        <v>24.1063293510074</v>
      </c>
      <c r="K70" s="928">
        <v>9.4805536798524305E-3</v>
      </c>
      <c r="L70" s="935">
        <v>49.343749271234898</v>
      </c>
      <c r="M70" s="54"/>
      <c r="N70" s="54"/>
      <c r="O70" s="54"/>
      <c r="P70" s="37" t="s">
        <v>463</v>
      </c>
      <c r="Q70" s="928">
        <v>11811.402684529099</v>
      </c>
      <c r="R70" s="929">
        <v>45858</v>
      </c>
      <c r="S70" s="930">
        <v>45858.625</v>
      </c>
      <c r="T70" s="928">
        <v>23410.672596469001</v>
      </c>
      <c r="U70" s="929">
        <v>45858</v>
      </c>
      <c r="V70" s="930">
        <v>45858.625</v>
      </c>
      <c r="W70" s="928">
        <v>9899.8649202947799</v>
      </c>
      <c r="X70" s="929">
        <v>45903</v>
      </c>
      <c r="Y70" s="930">
        <v>45903.625</v>
      </c>
      <c r="Z70" s="928">
        <v>32125.177893295298</v>
      </c>
      <c r="AA70" s="929">
        <v>45858</v>
      </c>
      <c r="AB70" s="930">
        <v>45858.625</v>
      </c>
    </row>
    <row r="71" spans="1:28">
      <c r="A71" s="37" t="s">
        <v>464</v>
      </c>
      <c r="B71" s="934">
        <v>32992.030727429199</v>
      </c>
      <c r="C71" s="928">
        <v>20009.978940660501</v>
      </c>
      <c r="D71" s="928">
        <v>2102.1317867686798</v>
      </c>
      <c r="E71" s="928">
        <v>10879.92</v>
      </c>
      <c r="F71" s="928">
        <v>71031.085241377805</v>
      </c>
      <c r="G71" s="928">
        <v>49914.560692813197</v>
      </c>
      <c r="H71" s="935">
        <v>21116.524548564601</v>
      </c>
      <c r="I71" s="928">
        <v>3.2123159166920399</v>
      </c>
      <c r="J71" s="928">
        <v>24.106329351004</v>
      </c>
      <c r="K71" s="928">
        <v>9.3462397332262498E-3</v>
      </c>
      <c r="L71" s="928">
        <v>48.679846004451598</v>
      </c>
      <c r="M71" s="54"/>
      <c r="N71" s="54"/>
      <c r="O71" s="54"/>
      <c r="P71" s="37" t="s">
        <v>464</v>
      </c>
      <c r="Q71" s="928">
        <v>11811.402684529099</v>
      </c>
      <c r="R71" s="929">
        <v>45858</v>
      </c>
      <c r="S71" s="930">
        <v>45858.625</v>
      </c>
      <c r="T71" s="928">
        <v>23410.672596469001</v>
      </c>
      <c r="U71" s="929">
        <v>45858</v>
      </c>
      <c r="V71" s="930">
        <v>45858.625</v>
      </c>
      <c r="W71" s="928">
        <v>9899.8649202947799</v>
      </c>
      <c r="X71" s="929">
        <v>45903</v>
      </c>
      <c r="Y71" s="930">
        <v>45903.625</v>
      </c>
      <c r="Z71" s="928">
        <v>32125.177893295298</v>
      </c>
      <c r="AA71" s="929">
        <v>45858</v>
      </c>
      <c r="AB71" s="930">
        <v>45858.625</v>
      </c>
    </row>
    <row r="72" spans="1:28">
      <c r="A72" s="37" t="s">
        <v>465</v>
      </c>
      <c r="B72" s="928">
        <v>31763.831472655998</v>
      </c>
      <c r="C72" s="928">
        <v>18910.475772805999</v>
      </c>
      <c r="D72" s="928">
        <v>1973.43569985002</v>
      </c>
      <c r="E72" s="928">
        <v>10879.92</v>
      </c>
      <c r="F72" s="928">
        <v>66927.892166828504</v>
      </c>
      <c r="G72" s="928">
        <v>46822.004196610702</v>
      </c>
      <c r="H72" s="928">
        <v>20105.887970217798</v>
      </c>
      <c r="I72" s="928">
        <v>3.2047584694303701</v>
      </c>
      <c r="J72" s="928">
        <v>24.106329351007499</v>
      </c>
      <c r="K72" s="928">
        <v>9.4739493056876008E-3</v>
      </c>
      <c r="L72" s="928">
        <v>49.3113603876685</v>
      </c>
      <c r="M72" s="54"/>
      <c r="N72" s="54"/>
      <c r="O72" s="54"/>
      <c r="P72" s="37" t="s">
        <v>465</v>
      </c>
      <c r="Q72" s="928">
        <v>11811.402684529099</v>
      </c>
      <c r="R72" s="929">
        <v>45858</v>
      </c>
      <c r="S72" s="930">
        <v>45858.625</v>
      </c>
      <c r="T72" s="928">
        <v>23410.672596469001</v>
      </c>
      <c r="U72" s="929">
        <v>45858</v>
      </c>
      <c r="V72" s="930">
        <v>45858.625</v>
      </c>
      <c r="W72" s="928">
        <v>9899.8649202947799</v>
      </c>
      <c r="X72" s="929">
        <v>45903</v>
      </c>
      <c r="Y72" s="930">
        <v>45903.625</v>
      </c>
      <c r="Z72" s="928">
        <v>32125.177893295298</v>
      </c>
      <c r="AA72" s="929">
        <v>45858</v>
      </c>
      <c r="AB72" s="930">
        <v>45858.625</v>
      </c>
    </row>
    <row r="73" spans="1:28">
      <c r="A73" s="38" t="s">
        <v>466</v>
      </c>
      <c r="B73" s="928">
        <v>33323.773247748402</v>
      </c>
      <c r="C73" s="928">
        <v>20305.147231238599</v>
      </c>
      <c r="D73" s="928">
        <v>2138.7060165098101</v>
      </c>
      <c r="E73" s="928">
        <v>10879.92</v>
      </c>
      <c r="F73" s="928">
        <v>72237.205799358097</v>
      </c>
      <c r="G73" s="928">
        <v>50622.695373757801</v>
      </c>
      <c r="H73" s="928">
        <v>21614.510425600201</v>
      </c>
      <c r="I73" s="928">
        <v>3.21857414597936</v>
      </c>
      <c r="J73" s="928">
        <v>24.106967748745902</v>
      </c>
      <c r="K73" s="928">
        <v>9.2653868984514196E-3</v>
      </c>
      <c r="L73" s="928">
        <v>48.276965776888602</v>
      </c>
      <c r="M73" s="54"/>
      <c r="N73" s="54"/>
      <c r="O73" s="54"/>
      <c r="P73" s="38" t="s">
        <v>466</v>
      </c>
      <c r="Q73" s="928">
        <v>11815.7153620506</v>
      </c>
      <c r="R73" s="929">
        <v>45858</v>
      </c>
      <c r="S73" s="930">
        <v>45858.625</v>
      </c>
      <c r="T73" s="928">
        <v>23416.559087503701</v>
      </c>
      <c r="U73" s="929">
        <v>45858</v>
      </c>
      <c r="V73" s="930">
        <v>45858.625</v>
      </c>
      <c r="W73" s="928">
        <v>9901.1006624051806</v>
      </c>
      <c r="X73" s="929">
        <v>45903</v>
      </c>
      <c r="Y73" s="930">
        <v>45903.625</v>
      </c>
      <c r="Z73" s="928">
        <v>32136.808695593401</v>
      </c>
      <c r="AA73" s="929">
        <v>45858</v>
      </c>
      <c r="AB73" s="930">
        <v>45858.625</v>
      </c>
    </row>
    <row r="74" spans="1:28">
      <c r="A74" s="37" t="s">
        <v>473</v>
      </c>
      <c r="B74" s="928">
        <v>23150.4334200308</v>
      </c>
      <c r="C74" s="928">
        <v>18447.3343814605</v>
      </c>
      <c r="D74" s="928">
        <v>2013.7578756309099</v>
      </c>
      <c r="E74" s="928">
        <v>2689.3411629393399</v>
      </c>
      <c r="F74" s="928">
        <v>64332.490535284902</v>
      </c>
      <c r="G74" s="928">
        <v>45726.154573179097</v>
      </c>
      <c r="H74" s="928">
        <v>18606.335962105801</v>
      </c>
      <c r="I74" s="928">
        <v>3.1441376504711398</v>
      </c>
      <c r="J74" s="928">
        <v>20.0880271716414</v>
      </c>
      <c r="K74" s="928">
        <v>9.6193109915069901E-3</v>
      </c>
      <c r="L74" s="928">
        <v>65.517897194942194</v>
      </c>
      <c r="M74" s="69"/>
      <c r="N74" s="54"/>
      <c r="O74" s="54"/>
      <c r="P74" s="37" t="s">
        <v>474</v>
      </c>
      <c r="Q74" s="928">
        <v>10436.1379489585</v>
      </c>
      <c r="R74" s="929">
        <v>45858</v>
      </c>
      <c r="S74" s="930">
        <v>45858.625</v>
      </c>
      <c r="T74" s="928">
        <v>18781.789445607301</v>
      </c>
      <c r="U74" s="929">
        <v>45858</v>
      </c>
      <c r="V74" s="930">
        <v>45858.625</v>
      </c>
      <c r="W74" s="928">
        <v>7738.6129404524199</v>
      </c>
      <c r="X74" s="926">
        <v>45837</v>
      </c>
      <c r="Y74" s="927">
        <v>45837.666666666664</v>
      </c>
      <c r="Z74" s="928">
        <v>26516.028085576501</v>
      </c>
      <c r="AA74" s="926">
        <v>45837</v>
      </c>
      <c r="AB74" s="927">
        <v>45837.666666666664</v>
      </c>
    </row>
    <row r="75" spans="1:28">
      <c r="A75" s="37" t="s">
        <v>475</v>
      </c>
      <c r="B75" s="928">
        <v>17701.335910192902</v>
      </c>
      <c r="C75" s="928">
        <v>14162.6960318164</v>
      </c>
      <c r="D75" s="928">
        <v>1515.16348383525</v>
      </c>
      <c r="E75" s="928">
        <v>2023.4763945412701</v>
      </c>
      <c r="F75" s="928">
        <v>48114.962126485101</v>
      </c>
      <c r="G75" s="928">
        <v>34203.500477204201</v>
      </c>
      <c r="H75" s="928">
        <v>13911.4616492808</v>
      </c>
      <c r="I75" s="928">
        <v>3.06897520534933</v>
      </c>
      <c r="J75" s="928">
        <v>24.9034305184747</v>
      </c>
      <c r="K75" s="928">
        <v>1.11584778431603E-2</v>
      </c>
      <c r="L75" s="928">
        <v>56.649397844732697</v>
      </c>
      <c r="M75" s="69"/>
      <c r="N75" s="54"/>
      <c r="O75" s="54"/>
      <c r="P75" s="37" t="s">
        <v>476</v>
      </c>
      <c r="Q75" s="70"/>
      <c r="R75" s="359"/>
      <c r="S75" s="361"/>
      <c r="T75" s="70"/>
      <c r="U75" s="359"/>
      <c r="V75" s="361"/>
      <c r="W75" s="70"/>
      <c r="X75" s="359"/>
      <c r="Y75" s="361"/>
      <c r="Z75" s="70"/>
      <c r="AA75" s="359"/>
      <c r="AB75" s="362"/>
    </row>
    <row r="76" spans="1:28">
      <c r="A76" s="37" t="s">
        <v>477</v>
      </c>
      <c r="B76" s="928"/>
      <c r="C76" s="928"/>
      <c r="D76" s="928"/>
      <c r="E76" s="928"/>
      <c r="F76" s="928"/>
      <c r="G76" s="928"/>
      <c r="H76" s="928"/>
      <c r="I76" s="928"/>
      <c r="J76" s="928"/>
      <c r="K76" s="928"/>
      <c r="L76" s="928"/>
      <c r="M76" s="69"/>
      <c r="N76" s="54"/>
      <c r="O76" s="54"/>
      <c r="P76" s="37" t="s">
        <v>478</v>
      </c>
      <c r="Q76" s="70"/>
      <c r="R76" s="359"/>
      <c r="S76" s="361"/>
      <c r="T76" s="70"/>
      <c r="U76" s="359"/>
      <c r="V76" s="361"/>
      <c r="W76" s="70"/>
      <c r="X76" s="359"/>
      <c r="Y76" s="361"/>
      <c r="Z76" s="70"/>
      <c r="AA76" s="359"/>
      <c r="AB76" s="362"/>
    </row>
    <row r="77" spans="1:28">
      <c r="A77" s="37" t="s">
        <v>478</v>
      </c>
      <c r="B77" s="928"/>
      <c r="C77" s="928"/>
      <c r="D77" s="928"/>
      <c r="E77" s="928"/>
      <c r="F77" s="928"/>
      <c r="G77" s="928"/>
      <c r="H77" s="928"/>
      <c r="I77" s="928"/>
      <c r="J77" s="928"/>
      <c r="K77" s="928"/>
      <c r="L77" s="928"/>
      <c r="M77" s="69"/>
      <c r="N77" s="54"/>
      <c r="O77" s="54"/>
      <c r="P77" s="37" t="s">
        <v>479</v>
      </c>
      <c r="Q77" s="70"/>
      <c r="R77" s="359"/>
      <c r="S77" s="361"/>
      <c r="T77" s="70"/>
      <c r="U77" s="359"/>
      <c r="V77" s="361"/>
      <c r="W77" s="70"/>
      <c r="X77" s="359"/>
      <c r="Y77" s="361"/>
      <c r="Z77" s="70"/>
      <c r="AA77" s="359"/>
      <c r="AB77" s="362"/>
    </row>
    <row r="78" spans="1:28">
      <c r="A78" s="37" t="s">
        <v>479</v>
      </c>
      <c r="B78" s="928"/>
      <c r="C78" s="928"/>
      <c r="D78" s="928"/>
      <c r="E78" s="928"/>
      <c r="F78" s="928"/>
      <c r="G78" s="928"/>
      <c r="H78" s="928"/>
      <c r="I78" s="928"/>
      <c r="J78" s="928"/>
      <c r="K78" s="928"/>
      <c r="L78" s="928"/>
      <c r="M78" s="69"/>
      <c r="N78" s="54"/>
      <c r="O78" s="54"/>
      <c r="P78" s="37" t="s">
        <v>480</v>
      </c>
      <c r="Q78" s="70"/>
      <c r="R78" s="359"/>
      <c r="S78" s="361"/>
      <c r="T78" s="70"/>
      <c r="U78" s="359"/>
      <c r="V78" s="361"/>
      <c r="W78" s="70"/>
      <c r="X78" s="359"/>
      <c r="Y78" s="361"/>
      <c r="Z78" s="70"/>
      <c r="AA78" s="359"/>
      <c r="AB78" s="362"/>
    </row>
    <row r="79" spans="1:28">
      <c r="A79" s="37" t="s">
        <v>480</v>
      </c>
      <c r="B79" s="928"/>
      <c r="C79" s="928"/>
      <c r="D79" s="928"/>
      <c r="E79" s="928"/>
      <c r="F79" s="928"/>
      <c r="G79" s="928"/>
      <c r="H79" s="928"/>
      <c r="I79" s="928"/>
      <c r="J79" s="928"/>
      <c r="K79" s="928"/>
      <c r="L79" s="928"/>
      <c r="M79" s="69"/>
      <c r="N79" s="54"/>
      <c r="O79" s="54"/>
      <c r="P79" s="37" t="s">
        <v>481</v>
      </c>
      <c r="Q79" s="70"/>
      <c r="R79" s="359"/>
      <c r="S79" s="361"/>
      <c r="T79" s="70"/>
      <c r="U79" s="359"/>
      <c r="V79" s="361"/>
      <c r="W79" s="70"/>
      <c r="X79" s="359"/>
      <c r="Y79" s="361"/>
      <c r="Z79" s="70"/>
      <c r="AA79" s="359"/>
      <c r="AB79" s="362"/>
    </row>
    <row r="80" spans="1:28">
      <c r="A80" s="37" t="s">
        <v>481</v>
      </c>
      <c r="B80" s="928"/>
      <c r="C80" s="928"/>
      <c r="D80" s="928"/>
      <c r="E80" s="928"/>
      <c r="F80" s="928"/>
      <c r="G80" s="928"/>
      <c r="H80" s="928"/>
      <c r="I80" s="928"/>
      <c r="J80" s="928"/>
      <c r="K80" s="928"/>
      <c r="L80" s="928"/>
      <c r="M80" s="69"/>
      <c r="N80" s="54"/>
      <c r="O80" s="54"/>
      <c r="P80" s="37" t="s">
        <v>482</v>
      </c>
      <c r="Q80" s="70"/>
      <c r="R80" s="359"/>
      <c r="S80" s="361"/>
      <c r="T80" s="70"/>
      <c r="U80" s="359"/>
      <c r="V80" s="361"/>
      <c r="W80" s="70"/>
      <c r="X80" s="359"/>
      <c r="Y80" s="361"/>
      <c r="Z80" s="70"/>
      <c r="AA80" s="359"/>
      <c r="AB80" s="362"/>
    </row>
    <row r="81" spans="1:41">
      <c r="A81" s="37" t="s">
        <v>482</v>
      </c>
      <c r="B81" s="928"/>
      <c r="C81" s="928"/>
      <c r="D81" s="928"/>
      <c r="E81" s="928"/>
      <c r="F81" s="928"/>
      <c r="G81" s="928"/>
      <c r="H81" s="928"/>
      <c r="I81" s="928"/>
      <c r="J81" s="928"/>
      <c r="K81" s="928"/>
      <c r="L81" s="928"/>
      <c r="M81" s="69"/>
      <c r="N81" s="54"/>
      <c r="O81" s="54"/>
      <c r="P81" s="38" t="s">
        <v>483</v>
      </c>
      <c r="Q81" s="78"/>
      <c r="R81" s="405"/>
      <c r="S81" s="380"/>
      <c r="T81" s="78"/>
      <c r="U81" s="364"/>
      <c r="V81" s="379"/>
      <c r="W81" s="78"/>
      <c r="X81" s="364"/>
      <c r="Y81" s="379"/>
      <c r="Z81" s="78"/>
      <c r="AA81" s="364"/>
      <c r="AB81" s="380"/>
    </row>
    <row r="82" spans="1:41">
      <c r="A82" s="38" t="s">
        <v>483</v>
      </c>
      <c r="B82" s="928"/>
      <c r="C82" s="928"/>
      <c r="D82" s="928"/>
      <c r="E82" s="928"/>
      <c r="F82" s="928"/>
      <c r="G82" s="928"/>
      <c r="H82" s="928"/>
      <c r="I82" s="928"/>
      <c r="J82" s="928"/>
      <c r="K82" s="928"/>
      <c r="L82" s="928"/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502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3"/>
    </row>
    <row r="89" spans="1:41">
      <c r="A89" s="37" t="s">
        <v>157</v>
      </c>
      <c r="B89">
        <v>1937.3614614425901</v>
      </c>
      <c r="C89">
        <v>243.05618318142399</v>
      </c>
      <c r="D89">
        <v>7689.3845654287998</v>
      </c>
      <c r="E89">
        <v>5905.6379954348004</v>
      </c>
      <c r="F89">
        <v>1783.7465699939901</v>
      </c>
      <c r="G89">
        <v>9.0302765226902594E-3</v>
      </c>
      <c r="H89">
        <v>3.5265650066571101</v>
      </c>
      <c r="I89">
        <v>17.8</v>
      </c>
      <c r="J89">
        <v>23.6772185497306</v>
      </c>
      <c r="K89">
        <v>16.984167098945999</v>
      </c>
      <c r="L89">
        <v>1.1071298342557399E-2</v>
      </c>
      <c r="P89" s="37" t="s">
        <v>445</v>
      </c>
      <c r="Q89">
        <v>3.96370098656132</v>
      </c>
      <c r="R89" t="s">
        <v>2256</v>
      </c>
      <c r="S89">
        <v>5</v>
      </c>
      <c r="T89">
        <v>2.80414160491488</v>
      </c>
      <c r="U89" s="95">
        <v>45821</v>
      </c>
      <c r="V89">
        <v>17</v>
      </c>
      <c r="W89">
        <v>25.485102846393399</v>
      </c>
      <c r="X89" s="95">
        <v>45858</v>
      </c>
      <c r="Y89">
        <v>15</v>
      </c>
      <c r="Z89">
        <v>8.1175429600543101</v>
      </c>
      <c r="AA89" t="s">
        <v>160</v>
      </c>
      <c r="AB89">
        <v>5</v>
      </c>
      <c r="AC89">
        <v>1.3718092079690601E-2</v>
      </c>
      <c r="AD89" s="95">
        <v>45977</v>
      </c>
      <c r="AE89">
        <v>16</v>
      </c>
      <c r="AF89">
        <v>1.86292123932925E-3</v>
      </c>
      <c r="AG89" t="s">
        <v>162</v>
      </c>
      <c r="AH89">
        <v>2</v>
      </c>
      <c r="AI89">
        <v>70.221668576897898</v>
      </c>
      <c r="AJ89" s="95">
        <v>45977</v>
      </c>
      <c r="AK89">
        <v>17</v>
      </c>
      <c r="AL89">
        <v>13.501464515039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2021.7936239365499</v>
      </c>
      <c r="C90">
        <v>250.92933669703899</v>
      </c>
      <c r="D90">
        <v>7956.8785900467201</v>
      </c>
      <c r="E90">
        <v>6071.0438195388897</v>
      </c>
      <c r="F90">
        <v>1885.8347705078199</v>
      </c>
      <c r="G90">
        <v>9.1378731748142702E-3</v>
      </c>
      <c r="H90">
        <v>3.5010332222051699</v>
      </c>
      <c r="I90">
        <v>18.3</v>
      </c>
      <c r="J90">
        <v>23.758480130167101</v>
      </c>
      <c r="K90">
        <v>17.134250219573602</v>
      </c>
      <c r="L90">
        <v>1.1431451455345101E-2</v>
      </c>
      <c r="P90" s="37" t="s">
        <v>446</v>
      </c>
      <c r="Q90">
        <v>4.3139430522601296</v>
      </c>
      <c r="R90" t="s">
        <v>2256</v>
      </c>
      <c r="S90">
        <v>5</v>
      </c>
      <c r="T90">
        <v>2.8850234678863398</v>
      </c>
      <c r="U90" t="s">
        <v>166</v>
      </c>
      <c r="V90">
        <v>15</v>
      </c>
      <c r="W90">
        <v>26.426392982155001</v>
      </c>
      <c r="X90" s="95">
        <v>45858</v>
      </c>
      <c r="Y90">
        <v>15</v>
      </c>
      <c r="Z90">
        <v>8.1175429600543101</v>
      </c>
      <c r="AA90" t="s">
        <v>160</v>
      </c>
      <c r="AB90">
        <v>5</v>
      </c>
      <c r="AC90">
        <v>1.58636003064072E-2</v>
      </c>
      <c r="AD90" s="95">
        <v>45931</v>
      </c>
      <c r="AE90">
        <v>8</v>
      </c>
      <c r="AF90">
        <v>1.8660348341819899E-3</v>
      </c>
      <c r="AG90" t="s">
        <v>162</v>
      </c>
      <c r="AH90">
        <v>2</v>
      </c>
      <c r="AI90">
        <v>79.491669774655094</v>
      </c>
      <c r="AJ90" s="95">
        <v>45931</v>
      </c>
      <c r="AK90">
        <v>9</v>
      </c>
      <c r="AL90">
        <v>13.117583003823301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1936.26197610687</v>
      </c>
      <c r="C91">
        <v>242.938291189339</v>
      </c>
      <c r="D91">
        <v>7683.91907988818</v>
      </c>
      <c r="E91">
        <v>5905.6492440432903</v>
      </c>
      <c r="F91">
        <v>1778.2698358448799</v>
      </c>
      <c r="G91">
        <v>9.0212454803586997E-3</v>
      </c>
      <c r="H91">
        <v>3.5260270454269902</v>
      </c>
      <c r="I91">
        <v>17.8</v>
      </c>
      <c r="J91">
        <v>23.677124318929899</v>
      </c>
      <c r="K91">
        <v>16.975985578056399</v>
      </c>
      <c r="L91">
        <v>1.1060196685524E-2</v>
      </c>
      <c r="P91" s="37" t="s">
        <v>447</v>
      </c>
      <c r="Q91" s="928">
        <v>4.0506118560091799</v>
      </c>
      <c r="R91" s="931" t="s">
        <v>2236</v>
      </c>
      <c r="S91" s="932" t="s">
        <v>2237</v>
      </c>
      <c r="T91" s="928">
        <v>2.8282242207080701</v>
      </c>
      <c r="U91" s="929">
        <v>45747</v>
      </c>
      <c r="V91" s="930">
        <v>45747.625</v>
      </c>
      <c r="W91" s="928">
        <v>32.286804627031103</v>
      </c>
      <c r="X91" s="929">
        <v>45858</v>
      </c>
      <c r="Y91" s="930">
        <v>45858.625</v>
      </c>
      <c r="Z91" s="928">
        <v>8.1188202852582805</v>
      </c>
      <c r="AA91" s="931" t="s">
        <v>2228</v>
      </c>
      <c r="AB91" s="932" t="s">
        <v>2229</v>
      </c>
      <c r="AC91" s="928">
        <v>1.8220900293603001E-2</v>
      </c>
      <c r="AD91" s="929">
        <v>45932</v>
      </c>
      <c r="AE91" s="930">
        <v>45932.375</v>
      </c>
      <c r="AF91" s="928">
        <v>1.8629241775564101E-3</v>
      </c>
      <c r="AG91" s="931" t="s">
        <v>2230</v>
      </c>
      <c r="AH91" s="932" t="s">
        <v>2231</v>
      </c>
      <c r="AI91" s="928">
        <v>83.411486496455495</v>
      </c>
      <c r="AJ91" s="931" t="s">
        <v>2239</v>
      </c>
      <c r="AK91" s="930">
        <v>45769.791666666664</v>
      </c>
      <c r="AL91" s="928">
        <v>13.1164351789901</v>
      </c>
      <c r="AM91" s="929">
        <v>45967</v>
      </c>
      <c r="AN91" s="933">
        <v>45967.208333333336</v>
      </c>
      <c r="AO91" s="84" t="s">
        <v>447</v>
      </c>
    </row>
    <row r="92" spans="1:41">
      <c r="A92" s="37" t="s">
        <v>169</v>
      </c>
      <c r="B92">
        <v>1932.8661016896301</v>
      </c>
      <c r="C92">
        <v>242.56688141426901</v>
      </c>
      <c r="D92">
        <v>7667.3374008440996</v>
      </c>
      <c r="E92">
        <v>5904.3702453759397</v>
      </c>
      <c r="F92">
        <v>1762.9671554681499</v>
      </c>
      <c r="G92">
        <v>8.99006414092615E-3</v>
      </c>
      <c r="H92">
        <v>3.5245109642055401</v>
      </c>
      <c r="I92">
        <v>17.8</v>
      </c>
      <c r="J92">
        <v>23.6768282781319</v>
      </c>
      <c r="K92">
        <v>16.9536042502654</v>
      </c>
      <c r="L92">
        <v>1.1060196685524E-2</v>
      </c>
      <c r="P92" s="37" t="s">
        <v>448</v>
      </c>
      <c r="Q92" s="928">
        <v>4.1078415978769804</v>
      </c>
      <c r="R92" s="929">
        <v>45825</v>
      </c>
      <c r="S92" s="930">
        <v>45825.666666666664</v>
      </c>
      <c r="T92" s="928">
        <v>2.8378449772156298</v>
      </c>
      <c r="U92" s="929">
        <v>45747</v>
      </c>
      <c r="V92" s="930">
        <v>45747.625</v>
      </c>
      <c r="W92" s="928">
        <v>32.323757501418797</v>
      </c>
      <c r="X92" s="929">
        <v>45858</v>
      </c>
      <c r="Y92" s="930">
        <v>45858.625</v>
      </c>
      <c r="Z92" s="928">
        <v>8.1175429600543207</v>
      </c>
      <c r="AA92" s="931" t="s">
        <v>2228</v>
      </c>
      <c r="AB92" s="932" t="s">
        <v>2229</v>
      </c>
      <c r="AC92" s="928">
        <v>1.7933504630951801E-2</v>
      </c>
      <c r="AD92" s="929">
        <v>45848</v>
      </c>
      <c r="AE92" s="930">
        <v>45848.5</v>
      </c>
      <c r="AF92" s="928">
        <v>1.86292123932925E-3</v>
      </c>
      <c r="AG92" s="931" t="s">
        <v>2230</v>
      </c>
      <c r="AH92" s="932" t="s">
        <v>2231</v>
      </c>
      <c r="AI92" s="928">
        <v>77.900233581154893</v>
      </c>
      <c r="AJ92" s="929">
        <v>45931</v>
      </c>
      <c r="AK92" s="930">
        <v>45931.833333333336</v>
      </c>
      <c r="AL92" s="928">
        <v>13.1169734415415</v>
      </c>
      <c r="AM92" s="929">
        <v>45967</v>
      </c>
      <c r="AN92" s="933">
        <v>45967.208333333336</v>
      </c>
      <c r="AO92" s="84" t="s">
        <v>448</v>
      </c>
    </row>
    <row r="93" spans="1:41">
      <c r="A93" s="37" t="s">
        <v>171</v>
      </c>
      <c r="B93">
        <v>1803.8418459109</v>
      </c>
      <c r="C93">
        <v>229.89631820922801</v>
      </c>
      <c r="D93">
        <v>7197.9813838619102</v>
      </c>
      <c r="E93">
        <v>5705.5934250855298</v>
      </c>
      <c r="F93">
        <v>1492.3879587763699</v>
      </c>
      <c r="G93">
        <v>8.60169504859583E-3</v>
      </c>
      <c r="H93">
        <v>3.5392861828779298</v>
      </c>
      <c r="I93">
        <v>17.2</v>
      </c>
      <c r="J93">
        <v>23.576746231790199</v>
      </c>
      <c r="K93">
        <v>16.522457075745098</v>
      </c>
      <c r="L93">
        <v>1.01446217181004E-2</v>
      </c>
      <c r="P93" s="37" t="s">
        <v>449</v>
      </c>
      <c r="Q93" s="928">
        <v>3.9938624152844202</v>
      </c>
      <c r="R93" s="929">
        <v>45916</v>
      </c>
      <c r="S93" s="930">
        <v>45916.666666666664</v>
      </c>
      <c r="T93" s="928">
        <v>2.8378449772156298</v>
      </c>
      <c r="U93" s="929">
        <v>45747</v>
      </c>
      <c r="V93" s="930">
        <v>45747.625</v>
      </c>
      <c r="W93" s="928">
        <v>32.229699276839398</v>
      </c>
      <c r="X93" s="929">
        <v>45858</v>
      </c>
      <c r="Y93" s="930">
        <v>45858.625</v>
      </c>
      <c r="Z93" s="928">
        <v>8.1175429600543207</v>
      </c>
      <c r="AA93" s="931" t="s">
        <v>2228</v>
      </c>
      <c r="AB93" s="932" t="s">
        <v>2229</v>
      </c>
      <c r="AC93" s="928">
        <v>1.8087867321825601E-2</v>
      </c>
      <c r="AD93" s="929">
        <v>45848</v>
      </c>
      <c r="AE93" s="930">
        <v>45848.5</v>
      </c>
      <c r="AF93" s="928">
        <v>1.86292123932925E-3</v>
      </c>
      <c r="AG93" s="931" t="s">
        <v>2230</v>
      </c>
      <c r="AH93" s="932" t="s">
        <v>2231</v>
      </c>
      <c r="AI93" s="928">
        <v>80.982090325772404</v>
      </c>
      <c r="AJ93" s="931" t="s">
        <v>2239</v>
      </c>
      <c r="AK93" s="930">
        <v>45769.75</v>
      </c>
      <c r="AL93" s="928">
        <v>13.1169734415415</v>
      </c>
      <c r="AM93" s="929">
        <v>45967</v>
      </c>
      <c r="AN93" s="933">
        <v>45967.208333333336</v>
      </c>
      <c r="AO93" s="84" t="s">
        <v>449</v>
      </c>
    </row>
    <row r="94" spans="1:41">
      <c r="A94" s="37" t="s">
        <v>172</v>
      </c>
      <c r="B94">
        <v>2130.86002566039</v>
      </c>
      <c r="C94">
        <v>259.84374915081202</v>
      </c>
      <c r="D94">
        <v>8152.1156038140098</v>
      </c>
      <c r="E94">
        <v>6440.2047494067101</v>
      </c>
      <c r="F94">
        <v>1711.9108544072899</v>
      </c>
      <c r="G94">
        <v>8.8039603879716197E-3</v>
      </c>
      <c r="H94">
        <v>3.4099229229927301</v>
      </c>
      <c r="I94">
        <v>19.399999999999999</v>
      </c>
      <c r="J94">
        <v>23.930661054216898</v>
      </c>
      <c r="K94">
        <v>16.894966302542699</v>
      </c>
      <c r="L94">
        <v>1.0948294003555599E-2</v>
      </c>
      <c r="P94" s="37" t="s">
        <v>450</v>
      </c>
      <c r="Q94" s="928">
        <v>4.0560114334887203</v>
      </c>
      <c r="R94" s="931" t="s">
        <v>2236</v>
      </c>
      <c r="S94" s="932" t="s">
        <v>2240</v>
      </c>
      <c r="T94" s="928">
        <v>2.8019122947952799</v>
      </c>
      <c r="U94" s="929">
        <v>45821</v>
      </c>
      <c r="V94" s="930">
        <v>45821.708333333336</v>
      </c>
      <c r="W94" s="928">
        <v>35</v>
      </c>
      <c r="X94" s="931" t="s">
        <v>2236</v>
      </c>
      <c r="Y94" s="932" t="s">
        <v>2240</v>
      </c>
      <c r="Z94" s="928">
        <v>8.1175429600543207</v>
      </c>
      <c r="AA94" s="931" t="s">
        <v>2228</v>
      </c>
      <c r="AB94" s="932" t="s">
        <v>2229</v>
      </c>
      <c r="AC94" s="928">
        <v>1.6991256238962402E-2</v>
      </c>
      <c r="AD94" s="929">
        <v>45932</v>
      </c>
      <c r="AE94" s="930">
        <v>45932.333333333336</v>
      </c>
      <c r="AF94" s="928">
        <v>1.86292123932925E-3</v>
      </c>
      <c r="AG94" s="931" t="s">
        <v>2230</v>
      </c>
      <c r="AH94" s="932" t="s">
        <v>2231</v>
      </c>
      <c r="AI94" s="928">
        <v>69.707881367443406</v>
      </c>
      <c r="AJ94" s="929">
        <v>45977</v>
      </c>
      <c r="AK94" s="930">
        <v>45977.666666666664</v>
      </c>
      <c r="AL94" s="928">
        <v>13.1169734415415</v>
      </c>
      <c r="AM94" s="929">
        <v>45967</v>
      </c>
      <c r="AN94" s="933">
        <v>45967.208333333336</v>
      </c>
      <c r="AO94" s="84" t="s">
        <v>450</v>
      </c>
    </row>
    <row r="95" spans="1:41">
      <c r="A95" s="37" t="s">
        <v>174</v>
      </c>
      <c r="B95">
        <v>3118.14449674767</v>
      </c>
      <c r="C95">
        <v>341.23918737649802</v>
      </c>
      <c r="D95">
        <v>10808.2041378177</v>
      </c>
      <c r="E95">
        <v>8317.7560476959898</v>
      </c>
      <c r="F95">
        <v>2490.4480901217198</v>
      </c>
      <c r="G95">
        <v>9.6430872361545905E-3</v>
      </c>
      <c r="H95">
        <v>3.12431494298212</v>
      </c>
      <c r="I95">
        <v>25</v>
      </c>
      <c r="J95">
        <v>24.8375274094514</v>
      </c>
      <c r="K95">
        <v>18.054652711414501</v>
      </c>
      <c r="L95">
        <v>1.3073396679694701E-2</v>
      </c>
      <c r="P95" s="38" t="s">
        <v>451</v>
      </c>
      <c r="Q95" s="928">
        <v>4.6575790670193502</v>
      </c>
      <c r="R95" s="931" t="s">
        <v>2236</v>
      </c>
      <c r="S95" s="932" t="s">
        <v>2237</v>
      </c>
      <c r="T95" s="928">
        <v>2.8378476690112202</v>
      </c>
      <c r="U95" s="929">
        <v>45747</v>
      </c>
      <c r="V95" s="930">
        <v>45747.625</v>
      </c>
      <c r="W95" s="928">
        <v>33.8760423240169</v>
      </c>
      <c r="X95" s="929">
        <v>45858</v>
      </c>
      <c r="Y95" s="930">
        <v>45858.625</v>
      </c>
      <c r="Z95" s="928">
        <v>8.1176862222744592</v>
      </c>
      <c r="AA95" s="931" t="s">
        <v>2228</v>
      </c>
      <c r="AB95" s="932" t="s">
        <v>2229</v>
      </c>
      <c r="AC95" s="928">
        <v>1.38675555743324E-2</v>
      </c>
      <c r="AD95" s="929">
        <v>45977</v>
      </c>
      <c r="AE95" s="930">
        <v>45977.666666666664</v>
      </c>
      <c r="AF95" s="928">
        <v>1.86292123932925E-3</v>
      </c>
      <c r="AG95" s="931" t="s">
        <v>2230</v>
      </c>
      <c r="AH95" s="932" t="s">
        <v>2231</v>
      </c>
      <c r="AI95" s="928">
        <v>69.707747105986698</v>
      </c>
      <c r="AJ95" s="929">
        <v>45977</v>
      </c>
      <c r="AK95" s="930">
        <v>45977.666666666664</v>
      </c>
      <c r="AL95" s="928">
        <v>13.1169022319595</v>
      </c>
      <c r="AM95" s="929">
        <v>45967</v>
      </c>
      <c r="AN95" s="933">
        <v>45967.208333333336</v>
      </c>
      <c r="AO95" s="503" t="s">
        <v>451</v>
      </c>
    </row>
    <row r="96" spans="1:41">
      <c r="A96" s="37" t="s">
        <v>176</v>
      </c>
      <c r="B96">
        <v>3343.2809593584402</v>
      </c>
      <c r="C96">
        <v>355.20312072143997</v>
      </c>
      <c r="D96">
        <v>10980.670359809401</v>
      </c>
      <c r="E96">
        <v>9078.1062980832703</v>
      </c>
      <c r="F96">
        <v>1902.5640617261799</v>
      </c>
      <c r="G96">
        <v>9.0882435785111897E-3</v>
      </c>
      <c r="H96">
        <v>2.9689651549270102</v>
      </c>
      <c r="I96">
        <v>27.2</v>
      </c>
      <c r="J96">
        <v>25.179288007925201</v>
      </c>
      <c r="K96">
        <v>17.535180985335799</v>
      </c>
      <c r="L96">
        <v>1.10183928172774E-2</v>
      </c>
      <c r="P96" s="37" t="s">
        <v>462</v>
      </c>
      <c r="Q96" s="928">
        <v>4.1078415978769804</v>
      </c>
      <c r="R96" s="929">
        <v>45825</v>
      </c>
      <c r="S96" s="930">
        <v>45825.666666666664</v>
      </c>
      <c r="T96" s="928">
        <v>2.79704138302725</v>
      </c>
      <c r="U96" s="929">
        <v>45994</v>
      </c>
      <c r="V96" s="930">
        <v>45994.583333333336</v>
      </c>
      <c r="W96" s="928">
        <v>27.063554448971999</v>
      </c>
      <c r="X96" s="929">
        <v>45916</v>
      </c>
      <c r="Y96" s="930">
        <v>45916.625</v>
      </c>
      <c r="Z96" s="928">
        <v>8.1175429600543207</v>
      </c>
      <c r="AA96" s="931" t="s">
        <v>2228</v>
      </c>
      <c r="AB96" s="932" t="s">
        <v>2229</v>
      </c>
      <c r="AC96" s="928">
        <v>1.6836226862365099E-2</v>
      </c>
      <c r="AD96" s="931" t="s">
        <v>2241</v>
      </c>
      <c r="AE96" s="932" t="s">
        <v>2242</v>
      </c>
      <c r="AF96" s="928">
        <v>1.86292123932925E-3</v>
      </c>
      <c r="AG96" s="931" t="s">
        <v>2230</v>
      </c>
      <c r="AH96" s="932" t="s">
        <v>2231</v>
      </c>
      <c r="AI96" s="928">
        <v>84.236993227773198</v>
      </c>
      <c r="AJ96" s="931" t="s">
        <v>2241</v>
      </c>
      <c r="AK96" s="932" t="s">
        <v>2243</v>
      </c>
      <c r="AL96" s="928">
        <v>13.100109851442699</v>
      </c>
      <c r="AM96" s="929">
        <v>45967</v>
      </c>
      <c r="AN96" s="933">
        <v>45967.25</v>
      </c>
      <c r="AO96" s="84" t="s">
        <v>462</v>
      </c>
    </row>
    <row r="97" spans="1:41">
      <c r="A97" s="37" t="s">
        <v>178</v>
      </c>
      <c r="B97">
        <v>4537.9244021357899</v>
      </c>
      <c r="C97">
        <v>465.96511326493101</v>
      </c>
      <c r="D97">
        <v>14897.815194212601</v>
      </c>
      <c r="E97">
        <v>11945.9126573004</v>
      </c>
      <c r="F97">
        <v>2951.9025369122101</v>
      </c>
      <c r="G97">
        <v>9.7687492294717508E-3</v>
      </c>
      <c r="H97">
        <v>2.9772470292081601</v>
      </c>
      <c r="I97">
        <v>28.9</v>
      </c>
      <c r="J97">
        <v>25.530965241948401</v>
      </c>
      <c r="K97">
        <v>18.2330328705307</v>
      </c>
      <c r="L97">
        <v>1.1922423470539E-2</v>
      </c>
      <c r="P97" s="37" t="s">
        <v>463</v>
      </c>
      <c r="Q97" s="928">
        <v>3.89731374756182</v>
      </c>
      <c r="R97" s="359" t="s">
        <v>2244</v>
      </c>
      <c r="S97" s="361" t="s">
        <v>2245</v>
      </c>
      <c r="T97" s="928">
        <v>2.80195318289331</v>
      </c>
      <c r="U97" s="929">
        <v>45821</v>
      </c>
      <c r="V97" s="930">
        <v>45821.708333333336</v>
      </c>
      <c r="W97" s="928">
        <v>25.089701442602902</v>
      </c>
      <c r="X97" s="926">
        <v>45846</v>
      </c>
      <c r="Y97" s="927">
        <v>45846.666666666664</v>
      </c>
      <c r="Z97" s="928">
        <v>8.1175429600543207</v>
      </c>
      <c r="AA97" s="931" t="s">
        <v>2228</v>
      </c>
      <c r="AB97" s="932" t="s">
        <v>2229</v>
      </c>
      <c r="AC97" s="928">
        <v>1.6773302433956899E-2</v>
      </c>
      <c r="AD97" s="359" t="s">
        <v>2246</v>
      </c>
      <c r="AE97" s="361" t="s">
        <v>2247</v>
      </c>
      <c r="AF97" s="928">
        <v>1.86292123932925E-3</v>
      </c>
      <c r="AG97" s="931" t="s">
        <v>2230</v>
      </c>
      <c r="AH97" s="932" t="s">
        <v>2231</v>
      </c>
      <c r="AI97" s="928">
        <v>83.930430051924006</v>
      </c>
      <c r="AJ97" s="359" t="s">
        <v>2246</v>
      </c>
      <c r="AK97" s="361" t="s">
        <v>2248</v>
      </c>
      <c r="AL97" s="928">
        <v>13.100109785587</v>
      </c>
      <c r="AM97" s="929">
        <v>45967</v>
      </c>
      <c r="AN97" s="933">
        <v>45967.25</v>
      </c>
      <c r="AO97" s="84" t="s">
        <v>463</v>
      </c>
    </row>
    <row r="98" spans="1:41">
      <c r="A98" s="37" t="s">
        <v>181</v>
      </c>
      <c r="B98">
        <v>4652.2606873058703</v>
      </c>
      <c r="C98">
        <v>475.76932710453599</v>
      </c>
      <c r="D98">
        <v>15380.181981797399</v>
      </c>
      <c r="E98">
        <v>11963.0515815246</v>
      </c>
      <c r="F98">
        <v>3417.1304002728102</v>
      </c>
      <c r="G98">
        <v>1.0160083009037301E-2</v>
      </c>
      <c r="H98">
        <v>2.99923790199691</v>
      </c>
      <c r="I98">
        <v>28.9</v>
      </c>
      <c r="J98">
        <v>25.5397777742022</v>
      </c>
      <c r="K98">
        <v>18.592359716731501</v>
      </c>
      <c r="L98">
        <v>1.26955079999664E-2</v>
      </c>
      <c r="P98" s="37" t="s">
        <v>464</v>
      </c>
      <c r="Q98" s="928">
        <v>3.83694381967512</v>
      </c>
      <c r="R98" s="931" t="s">
        <v>2236</v>
      </c>
      <c r="S98" s="932" t="s">
        <v>2237</v>
      </c>
      <c r="T98" s="928">
        <v>2.8019531826623099</v>
      </c>
      <c r="U98" s="929">
        <v>45821</v>
      </c>
      <c r="V98" s="930">
        <v>45821.708333333336</v>
      </c>
      <c r="W98" s="928">
        <v>25.089701442602902</v>
      </c>
      <c r="X98" s="926">
        <v>45846</v>
      </c>
      <c r="Y98" s="927">
        <v>45846.666666666664</v>
      </c>
      <c r="Z98" s="928">
        <v>8.1175429600543207</v>
      </c>
      <c r="AA98" s="931" t="s">
        <v>2228</v>
      </c>
      <c r="AB98" s="932" t="s">
        <v>2229</v>
      </c>
      <c r="AC98" s="928">
        <v>1.4013776384074601E-2</v>
      </c>
      <c r="AD98" s="359" t="s">
        <v>2249</v>
      </c>
      <c r="AE98" s="361" t="s">
        <v>2250</v>
      </c>
      <c r="AF98" s="928">
        <v>1.86292123932925E-3</v>
      </c>
      <c r="AG98" s="931" t="s">
        <v>2230</v>
      </c>
      <c r="AH98" s="932" t="s">
        <v>2231</v>
      </c>
      <c r="AI98" s="928">
        <v>70.426555818153005</v>
      </c>
      <c r="AJ98" s="359" t="s">
        <v>2249</v>
      </c>
      <c r="AK98" s="361" t="s">
        <v>2251</v>
      </c>
      <c r="AL98" s="928">
        <v>13.100133942073199</v>
      </c>
      <c r="AM98" s="929">
        <v>45967</v>
      </c>
      <c r="AN98" s="933">
        <v>45967.25</v>
      </c>
      <c r="AO98" s="84" t="s">
        <v>464</v>
      </c>
    </row>
    <row r="99" spans="1:41">
      <c r="A99" s="37" t="s">
        <v>184</v>
      </c>
      <c r="B99">
        <v>5304.9124568711404</v>
      </c>
      <c r="C99">
        <v>519.75520301949803</v>
      </c>
      <c r="D99">
        <v>17053.120542798599</v>
      </c>
      <c r="E99">
        <v>12691.7575312309</v>
      </c>
      <c r="F99">
        <v>4361.3630115676997</v>
      </c>
      <c r="G99">
        <v>1.08856787336428E-2</v>
      </c>
      <c r="H99">
        <v>2.9277413817492901</v>
      </c>
      <c r="I99">
        <v>31.1</v>
      </c>
      <c r="J99">
        <v>25.9100875055899</v>
      </c>
      <c r="K99">
        <v>19.4270193952593</v>
      </c>
      <c r="L99">
        <v>1.47341274751383E-2</v>
      </c>
      <c r="P99" s="37" t="s">
        <v>465</v>
      </c>
      <c r="Q99" s="928">
        <v>3.8369438036753998</v>
      </c>
      <c r="R99" s="931" t="s">
        <v>2236</v>
      </c>
      <c r="S99" s="932" t="s">
        <v>2237</v>
      </c>
      <c r="T99" s="928">
        <v>2.8019531828932398</v>
      </c>
      <c r="U99" s="929">
        <v>45821</v>
      </c>
      <c r="V99" s="930">
        <v>45821.708333333336</v>
      </c>
      <c r="W99" s="928">
        <v>25.089701442602902</v>
      </c>
      <c r="X99" s="926">
        <v>45846</v>
      </c>
      <c r="Y99" s="927">
        <v>45846.666666666664</v>
      </c>
      <c r="Z99" s="928">
        <v>8.1175429600543207</v>
      </c>
      <c r="AA99" s="931" t="s">
        <v>2228</v>
      </c>
      <c r="AB99" s="932" t="s">
        <v>2229</v>
      </c>
      <c r="AC99" s="928">
        <v>1.6773302347860598E-2</v>
      </c>
      <c r="AD99" s="359" t="s">
        <v>2246</v>
      </c>
      <c r="AE99" s="361" t="s">
        <v>2247</v>
      </c>
      <c r="AF99" s="928">
        <v>1.86292123932925E-3</v>
      </c>
      <c r="AG99" s="931" t="s">
        <v>2230</v>
      </c>
      <c r="AH99" s="932" t="s">
        <v>2231</v>
      </c>
      <c r="AI99" s="928">
        <v>83.930429632427803</v>
      </c>
      <c r="AJ99" s="359" t="s">
        <v>2246</v>
      </c>
      <c r="AK99" s="361" t="s">
        <v>2248</v>
      </c>
      <c r="AL99" s="928">
        <v>13.1001098202118</v>
      </c>
      <c r="AM99" s="929">
        <v>45967</v>
      </c>
      <c r="AN99" s="933">
        <v>45967.25</v>
      </c>
      <c r="AO99" s="84" t="s">
        <v>465</v>
      </c>
    </row>
    <row r="100" spans="1:41">
      <c r="A100" s="37" t="s">
        <v>185</v>
      </c>
      <c r="B100">
        <v>5077.0289435012601</v>
      </c>
      <c r="C100">
        <v>503.57069631023199</v>
      </c>
      <c r="D100">
        <v>16352.747816397799</v>
      </c>
      <c r="E100">
        <v>12539.6895415869</v>
      </c>
      <c r="F100">
        <v>3813.0582748108</v>
      </c>
      <c r="G100">
        <v>1.0581273006910001E-2</v>
      </c>
      <c r="H100">
        <v>2.9302850718296898</v>
      </c>
      <c r="I100">
        <v>30.6</v>
      </c>
      <c r="J100">
        <v>25.8201450623509</v>
      </c>
      <c r="K100">
        <v>19.020545349639701</v>
      </c>
      <c r="L100">
        <v>1.3186176175767301E-2</v>
      </c>
      <c r="P100" s="38" t="s">
        <v>466</v>
      </c>
      <c r="Q100" s="928">
        <v>3.8369438019779798</v>
      </c>
      <c r="R100" s="931" t="s">
        <v>2236</v>
      </c>
      <c r="S100" s="932" t="s">
        <v>2237</v>
      </c>
      <c r="T100" s="928">
        <v>2.8018674154244199</v>
      </c>
      <c r="U100" s="929">
        <v>45821</v>
      </c>
      <c r="V100" s="930">
        <v>45821.708333333336</v>
      </c>
      <c r="W100" s="928">
        <v>25.068905536396301</v>
      </c>
      <c r="X100" s="939">
        <v>45903</v>
      </c>
      <c r="Y100" s="940">
        <v>45903.625</v>
      </c>
      <c r="Z100" s="928">
        <v>8.1175429600543207</v>
      </c>
      <c r="AA100" s="931" t="s">
        <v>2228</v>
      </c>
      <c r="AB100" s="932" t="s">
        <v>2229</v>
      </c>
      <c r="AC100" s="928">
        <v>1.38670363905843E-2</v>
      </c>
      <c r="AD100" s="929">
        <v>45977</v>
      </c>
      <c r="AE100" s="930">
        <v>45977.666666666664</v>
      </c>
      <c r="AF100" s="928">
        <v>1.86292123932925E-3</v>
      </c>
      <c r="AG100" s="931" t="s">
        <v>2230</v>
      </c>
      <c r="AH100" s="932" t="s">
        <v>2231</v>
      </c>
      <c r="AI100" s="928">
        <v>69.705194255048994</v>
      </c>
      <c r="AJ100" s="929">
        <v>45977</v>
      </c>
      <c r="AK100" s="930">
        <v>45977.666666666664</v>
      </c>
      <c r="AL100" s="928">
        <v>13.100109820182</v>
      </c>
      <c r="AM100" s="929">
        <v>45967</v>
      </c>
      <c r="AN100" s="933">
        <v>45967.25</v>
      </c>
      <c r="AO100" s="503" t="s">
        <v>466</v>
      </c>
    </row>
    <row r="101" spans="1:41">
      <c r="A101" s="37" t="s">
        <v>189</v>
      </c>
      <c r="B101">
        <v>6337.36218334143</v>
      </c>
      <c r="C101">
        <v>629.72505265576899</v>
      </c>
      <c r="D101">
        <v>20728.272271788301</v>
      </c>
      <c r="E101">
        <v>17320.494934316899</v>
      </c>
      <c r="F101">
        <v>3407.7773374713602</v>
      </c>
      <c r="G101">
        <v>9.5570350792783393E-3</v>
      </c>
      <c r="H101">
        <v>2.9751704793777298</v>
      </c>
      <c r="I101">
        <v>31.1</v>
      </c>
      <c r="J101">
        <v>26.0153160929598</v>
      </c>
      <c r="K101">
        <v>18.170987526725298</v>
      </c>
      <c r="L101">
        <v>1.12723182673676E-2</v>
      </c>
      <c r="P101" s="37" t="s">
        <v>474</v>
      </c>
      <c r="Q101" s="928">
        <v>4.5496929551793199</v>
      </c>
      <c r="R101" s="359" t="s">
        <v>2252</v>
      </c>
      <c r="S101" s="361" t="s">
        <v>2253</v>
      </c>
      <c r="T101" s="928">
        <v>2.5839698856263502</v>
      </c>
      <c r="U101" s="926">
        <v>45867</v>
      </c>
      <c r="V101" s="927">
        <v>45867.5</v>
      </c>
      <c r="W101" s="928">
        <v>25.402653478723899</v>
      </c>
      <c r="X101" s="929">
        <v>45858</v>
      </c>
      <c r="Y101" s="930">
        <v>45858.625</v>
      </c>
      <c r="Z101" s="928">
        <v>5.6218218982062904</v>
      </c>
      <c r="AA101" s="359" t="s">
        <v>2254</v>
      </c>
      <c r="AB101" s="361" t="s">
        <v>2255</v>
      </c>
      <c r="AC101" s="928">
        <v>1.17753584290242E-2</v>
      </c>
      <c r="AD101" s="929">
        <v>45858</v>
      </c>
      <c r="AE101" s="930">
        <v>45858.625</v>
      </c>
      <c r="AF101" s="928">
        <v>5.6449448134904701E-3</v>
      </c>
      <c r="AG101" s="359" t="s">
        <v>2254</v>
      </c>
      <c r="AH101" s="361" t="s">
        <v>2255</v>
      </c>
      <c r="AI101" s="928">
        <v>100</v>
      </c>
      <c r="AJ101" s="926">
        <v>46002</v>
      </c>
      <c r="AK101" s="927">
        <v>46002.25</v>
      </c>
      <c r="AL101" s="928">
        <v>47.664583546562199</v>
      </c>
      <c r="AM101" s="926">
        <v>45726</v>
      </c>
      <c r="AN101" s="941">
        <v>45726.458333333336</v>
      </c>
      <c r="AO101" s="84" t="s">
        <v>474</v>
      </c>
    </row>
    <row r="102" spans="1:41">
      <c r="A102" s="37" t="s">
        <v>192</v>
      </c>
      <c r="B102">
        <v>6461.7340905196497</v>
      </c>
      <c r="C102">
        <v>636.21252669189698</v>
      </c>
      <c r="D102">
        <v>20898.935154508199</v>
      </c>
      <c r="E102">
        <v>17549.141620556598</v>
      </c>
      <c r="F102">
        <v>3349.7935339515602</v>
      </c>
      <c r="G102">
        <v>9.4859641036463601E-3</v>
      </c>
      <c r="H102">
        <v>2.9443635295637698</v>
      </c>
      <c r="I102">
        <v>31.7</v>
      </c>
      <c r="J102">
        <v>26.1117296984118</v>
      </c>
      <c r="K102">
        <v>18.2037508373338</v>
      </c>
      <c r="L102">
        <v>1.1682196108430401E-2</v>
      </c>
      <c r="P102" s="37" t="s">
        <v>476</v>
      </c>
      <c r="Q102" s="56"/>
      <c r="R102" s="359"/>
      <c r="S102" s="361"/>
      <c r="T102" s="56"/>
      <c r="U102" s="359"/>
      <c r="V102" s="361"/>
      <c r="W102" s="53"/>
      <c r="X102" s="359"/>
      <c r="Y102" s="361"/>
      <c r="Z102" s="53"/>
      <c r="AA102" s="359"/>
      <c r="AB102" s="361"/>
      <c r="AC102" s="86"/>
      <c r="AD102" s="359"/>
      <c r="AE102" s="361"/>
      <c r="AF102" s="86"/>
      <c r="AG102" s="359"/>
      <c r="AH102" s="361"/>
      <c r="AI102" s="53"/>
      <c r="AJ102" s="359"/>
      <c r="AK102" s="361"/>
      <c r="AL102" s="53"/>
      <c r="AM102" s="359"/>
      <c r="AN102" s="74"/>
      <c r="AO102" s="84" t="s">
        <v>476</v>
      </c>
    </row>
    <row r="103" spans="1:41">
      <c r="A103" s="37" t="s">
        <v>77</v>
      </c>
      <c r="B103">
        <v>7905.7180828014198</v>
      </c>
      <c r="C103">
        <v>771.79807072699998</v>
      </c>
      <c r="D103">
        <v>26355.965137033701</v>
      </c>
      <c r="E103">
        <v>22322.190318114401</v>
      </c>
      <c r="F103">
        <v>4033.7748189192398</v>
      </c>
      <c r="G103">
        <v>9.3660120234654292E-3</v>
      </c>
      <c r="H103">
        <v>3.0372706510395702</v>
      </c>
      <c r="I103">
        <v>32.200000000000003</v>
      </c>
      <c r="J103">
        <v>26.326130595346999</v>
      </c>
      <c r="K103">
        <v>18.271638741812499</v>
      </c>
      <c r="L103">
        <v>1.2330405874731099E-2</v>
      </c>
      <c r="P103" s="37" t="s">
        <v>478</v>
      </c>
      <c r="Q103" s="56"/>
      <c r="R103" s="359"/>
      <c r="S103" s="361"/>
      <c r="T103" s="56"/>
      <c r="U103" s="359"/>
      <c r="V103" s="361"/>
      <c r="W103" s="53"/>
      <c r="X103" s="359"/>
      <c r="Y103" s="361"/>
      <c r="Z103" s="53"/>
      <c r="AA103" s="359"/>
      <c r="AB103" s="361"/>
      <c r="AC103" s="86"/>
      <c r="AD103" s="359"/>
      <c r="AE103" s="361"/>
      <c r="AF103" s="86"/>
      <c r="AG103" s="359"/>
      <c r="AH103" s="361"/>
      <c r="AI103" s="53"/>
      <c r="AJ103" s="359"/>
      <c r="AK103" s="361"/>
      <c r="AL103" s="53"/>
      <c r="AM103" s="359"/>
      <c r="AN103" s="74"/>
      <c r="AO103" s="84" t="s">
        <v>478</v>
      </c>
    </row>
    <row r="104" spans="1:41">
      <c r="A104" s="37" t="s">
        <v>196</v>
      </c>
      <c r="B104">
        <v>8127.9793761242399</v>
      </c>
      <c r="C104">
        <v>789.25044507005703</v>
      </c>
      <c r="D104">
        <v>27385.649503932498</v>
      </c>
      <c r="E104">
        <v>22342.0962874416</v>
      </c>
      <c r="F104">
        <v>5043.55321649092</v>
      </c>
      <c r="G104">
        <v>9.7456995234139407E-3</v>
      </c>
      <c r="H104">
        <v>3.0710938321722798</v>
      </c>
      <c r="I104">
        <v>32.200000000000003</v>
      </c>
      <c r="J104">
        <v>26.344171545095499</v>
      </c>
      <c r="K104">
        <v>18.754242006534501</v>
      </c>
      <c r="L104">
        <v>1.4190283546148199E-2</v>
      </c>
      <c r="P104" s="37" t="s">
        <v>479</v>
      </c>
      <c r="Q104" s="56"/>
      <c r="R104" s="359"/>
      <c r="S104" s="361"/>
      <c r="T104" s="56"/>
      <c r="U104" s="359"/>
      <c r="V104" s="361"/>
      <c r="W104" s="53"/>
      <c r="X104" s="359"/>
      <c r="Y104" s="361"/>
      <c r="Z104" s="53"/>
      <c r="AA104" s="359"/>
      <c r="AB104" s="361"/>
      <c r="AC104" s="86"/>
      <c r="AD104" s="359"/>
      <c r="AE104" s="361"/>
      <c r="AF104" s="86"/>
      <c r="AG104" s="359"/>
      <c r="AH104" s="361"/>
      <c r="AI104" s="53"/>
      <c r="AJ104" s="359"/>
      <c r="AK104" s="361"/>
      <c r="AL104" s="53"/>
      <c r="AM104" s="359"/>
      <c r="AN104" s="74"/>
      <c r="AO104" s="84" t="s">
        <v>479</v>
      </c>
    </row>
    <row r="105" spans="1:41">
      <c r="A105" s="37" t="s">
        <v>199</v>
      </c>
      <c r="B105">
        <v>5418.5628053471801</v>
      </c>
      <c r="C105">
        <v>526.475819673248</v>
      </c>
      <c r="D105">
        <v>17207.213290967899</v>
      </c>
      <c r="E105">
        <v>12963.087248927101</v>
      </c>
      <c r="F105">
        <v>4244.1260420408198</v>
      </c>
      <c r="G105">
        <v>1.07915708609374E-2</v>
      </c>
      <c r="H105">
        <v>2.8943820850127402</v>
      </c>
      <c r="I105">
        <v>31.7</v>
      </c>
      <c r="J105">
        <v>26.006332965090401</v>
      </c>
      <c r="K105">
        <v>19.390909527516001</v>
      </c>
      <c r="L105">
        <v>1.46864514332161E-2</v>
      </c>
      <c r="P105" s="37" t="s">
        <v>480</v>
      </c>
      <c r="Q105" s="56"/>
      <c r="R105" s="359"/>
      <c r="S105" s="361"/>
      <c r="T105" s="56"/>
      <c r="U105" s="359"/>
      <c r="V105" s="361"/>
      <c r="W105" s="53"/>
      <c r="X105" s="359"/>
      <c r="Y105" s="361"/>
      <c r="Z105" s="53"/>
      <c r="AA105" s="359"/>
      <c r="AB105" s="361"/>
      <c r="AC105" s="86"/>
      <c r="AD105" s="359"/>
      <c r="AE105" s="361"/>
      <c r="AF105" s="86"/>
      <c r="AG105" s="359"/>
      <c r="AH105" s="361"/>
      <c r="AI105" s="53"/>
      <c r="AJ105" s="359"/>
      <c r="AK105" s="361"/>
      <c r="AL105" s="53"/>
      <c r="AM105" s="359"/>
      <c r="AN105" s="74"/>
      <c r="AO105" s="84" t="s">
        <v>480</v>
      </c>
    </row>
    <row r="106" spans="1:41">
      <c r="A106" s="37" t="s">
        <v>202</v>
      </c>
      <c r="B106">
        <v>5442.9823626542802</v>
      </c>
      <c r="C106">
        <v>530.99985449543101</v>
      </c>
      <c r="D106">
        <v>17627.423614642899</v>
      </c>
      <c r="E106">
        <v>12694.140605812499</v>
      </c>
      <c r="F106">
        <v>4933.2830088304299</v>
      </c>
      <c r="G106">
        <v>1.12601693832113E-2</v>
      </c>
      <c r="H106">
        <v>2.9506990436026501</v>
      </c>
      <c r="I106">
        <v>31.1</v>
      </c>
      <c r="J106">
        <v>25.9205412258382</v>
      </c>
      <c r="K106">
        <v>19.773635228185601</v>
      </c>
      <c r="L106">
        <v>1.5637056135235299E-2</v>
      </c>
      <c r="P106" s="37" t="s">
        <v>481</v>
      </c>
      <c r="Q106" s="56"/>
      <c r="R106" s="359"/>
      <c r="S106" s="361"/>
      <c r="T106" s="56"/>
      <c r="U106" s="359"/>
      <c r="V106" s="361"/>
      <c r="W106" s="53"/>
      <c r="X106" s="359"/>
      <c r="Y106" s="361"/>
      <c r="Z106" s="53"/>
      <c r="AA106" s="359"/>
      <c r="AB106" s="361"/>
      <c r="AC106" s="86"/>
      <c r="AD106" s="359"/>
      <c r="AE106" s="361"/>
      <c r="AF106" s="86"/>
      <c r="AG106" s="359"/>
      <c r="AH106" s="361"/>
      <c r="AI106" s="53"/>
      <c r="AJ106" s="359"/>
      <c r="AK106" s="361"/>
      <c r="AL106" s="53"/>
      <c r="AM106" s="359"/>
      <c r="AN106" s="74"/>
      <c r="AO106" s="84" t="s">
        <v>481</v>
      </c>
    </row>
    <row r="107" spans="1:41">
      <c r="A107" s="37" t="s">
        <v>204</v>
      </c>
      <c r="B107">
        <v>4801.5624135160597</v>
      </c>
      <c r="C107">
        <v>491.25904167376802</v>
      </c>
      <c r="D107">
        <v>16312.4340568431</v>
      </c>
      <c r="E107">
        <v>11760.758915763799</v>
      </c>
      <c r="F107">
        <v>4551.6751410793504</v>
      </c>
      <c r="G107">
        <v>1.0994172636466499E-2</v>
      </c>
      <c r="H107">
        <v>3.0819921274404898</v>
      </c>
      <c r="I107">
        <v>28.3</v>
      </c>
      <c r="J107">
        <v>25.463869800511102</v>
      </c>
      <c r="K107">
        <v>19.3280526393551</v>
      </c>
      <c r="L107">
        <v>1.4494377907057701E-2</v>
      </c>
      <c r="P107" s="37" t="s">
        <v>482</v>
      </c>
      <c r="Q107" s="56"/>
      <c r="R107" s="359"/>
      <c r="S107" s="361"/>
      <c r="T107" s="56"/>
      <c r="U107" s="359"/>
      <c r="V107" s="361"/>
      <c r="W107" s="53"/>
      <c r="X107" s="359"/>
      <c r="Y107" s="361"/>
      <c r="Z107" s="53"/>
      <c r="AA107" s="359"/>
      <c r="AB107" s="361"/>
      <c r="AC107" s="86"/>
      <c r="AD107" s="359"/>
      <c r="AE107" s="361"/>
      <c r="AF107" s="86"/>
      <c r="AG107" s="359"/>
      <c r="AH107" s="361"/>
      <c r="AI107" s="53"/>
      <c r="AJ107" s="359"/>
      <c r="AK107" s="361"/>
      <c r="AL107" s="53"/>
      <c r="AM107" s="359"/>
      <c r="AN107" s="74"/>
      <c r="AO107" s="84" t="s">
        <v>482</v>
      </c>
    </row>
    <row r="108" spans="1:41">
      <c r="A108" s="37" t="s">
        <v>205</v>
      </c>
      <c r="B108">
        <v>4831.1998761384802</v>
      </c>
      <c r="C108">
        <v>499.16378026193598</v>
      </c>
      <c r="D108">
        <v>17004.024927841601</v>
      </c>
      <c r="E108">
        <v>11371.6410460438</v>
      </c>
      <c r="F108">
        <v>5632.3838817978203</v>
      </c>
      <c r="G108">
        <v>1.15553370467078E-2</v>
      </c>
      <c r="H108">
        <v>3.1900309292076301</v>
      </c>
      <c r="I108">
        <v>27.2</v>
      </c>
      <c r="J108">
        <v>25.3060612559688</v>
      </c>
      <c r="K108">
        <v>19.9019189175592</v>
      </c>
      <c r="L108">
        <v>1.68087900754566E-2</v>
      </c>
      <c r="P108" s="38" t="s">
        <v>483</v>
      </c>
      <c r="Q108" s="61"/>
      <c r="R108" s="364"/>
      <c r="S108" s="379"/>
      <c r="T108" s="61"/>
      <c r="U108" s="364"/>
      <c r="V108" s="379"/>
      <c r="W108" s="58"/>
      <c r="X108" s="364"/>
      <c r="Y108" s="379"/>
      <c r="Z108" s="58"/>
      <c r="AA108" s="364"/>
      <c r="AB108" s="379"/>
      <c r="AC108" s="90"/>
      <c r="AD108" s="364"/>
      <c r="AE108" s="379"/>
      <c r="AF108" s="90"/>
      <c r="AG108" s="364"/>
      <c r="AH108" s="379"/>
      <c r="AI108" s="58"/>
      <c r="AJ108" s="364"/>
      <c r="AK108" s="379"/>
      <c r="AL108" s="58"/>
      <c r="AM108" s="364"/>
      <c r="AN108" s="79"/>
      <c r="AO108" s="503" t="s">
        <v>483</v>
      </c>
    </row>
    <row r="109" spans="1:41">
      <c r="A109" s="37" t="s">
        <v>206</v>
      </c>
      <c r="B109">
        <v>3960.4520619310001</v>
      </c>
      <c r="C109">
        <v>409.54296684559102</v>
      </c>
      <c r="D109">
        <v>13585.9540125154</v>
      </c>
      <c r="E109">
        <v>9079.2481449697607</v>
      </c>
      <c r="F109">
        <v>4506.7058675456601</v>
      </c>
      <c r="G109">
        <v>1.1507862046547499E-2</v>
      </c>
      <c r="H109">
        <v>3.1089174983155199</v>
      </c>
      <c r="I109">
        <v>27.2</v>
      </c>
      <c r="J109">
        <v>25.225921460980601</v>
      </c>
      <c r="K109">
        <v>19.846432987933198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3856.7357650988401</v>
      </c>
      <c r="C110">
        <v>402.19361747171598</v>
      </c>
      <c r="D110">
        <v>13352.214889036301</v>
      </c>
      <c r="E110">
        <v>8893.9387823239704</v>
      </c>
      <c r="F110">
        <v>4458.2761067123502</v>
      </c>
      <c r="G110">
        <v>1.14868399559307E-2</v>
      </c>
      <c r="H110">
        <v>3.1351106556684201</v>
      </c>
      <c r="I110">
        <v>26.7</v>
      </c>
      <c r="J110">
        <v>25.144521720964999</v>
      </c>
      <c r="K110">
        <v>19.8004022950661</v>
      </c>
      <c r="L110">
        <v>1.6745282641354501E-2</v>
      </c>
    </row>
    <row r="111" spans="1:41">
      <c r="A111" s="37" t="s">
        <v>208</v>
      </c>
      <c r="B111">
        <v>3755.3696909924302</v>
      </c>
      <c r="C111">
        <v>395.41041724036199</v>
      </c>
      <c r="D111">
        <v>13161.2016289979</v>
      </c>
      <c r="E111">
        <v>8691.1470229574697</v>
      </c>
      <c r="F111">
        <v>4470.0546060405104</v>
      </c>
      <c r="G111">
        <v>1.15069892562233E-2</v>
      </c>
      <c r="H111">
        <v>3.17077785038374</v>
      </c>
      <c r="I111">
        <v>26.1</v>
      </c>
      <c r="J111">
        <v>25.048635508723098</v>
      </c>
      <c r="K111">
        <v>19.7896773248724</v>
      </c>
      <c r="L111">
        <v>1.6802543947690901E-2</v>
      </c>
    </row>
    <row r="112" spans="1:41">
      <c r="A112" s="38" t="s">
        <v>209</v>
      </c>
      <c r="B112">
        <v>3799.2455794207699</v>
      </c>
      <c r="C112">
        <v>399.31981091323502</v>
      </c>
      <c r="D112">
        <v>13353.4822416798</v>
      </c>
      <c r="E112">
        <v>8687.6593205292302</v>
      </c>
      <c r="F112">
        <v>4665.8229211506095</v>
      </c>
      <c r="G112">
        <v>1.16430723202119E-2</v>
      </c>
      <c r="H112">
        <v>3.18048690450847</v>
      </c>
      <c r="I112">
        <v>26.1</v>
      </c>
      <c r="J112">
        <v>25.052060208546301</v>
      </c>
      <c r="K112">
        <v>19.926311634322701</v>
      </c>
      <c r="L112">
        <v>1.7239715954557401E-2</v>
      </c>
    </row>
    <row r="113" spans="1:39">
      <c r="X113" s="95"/>
      <c r="AD113" s="95"/>
      <c r="AJ113" s="95"/>
      <c r="AM113" s="95"/>
    </row>
    <row r="114" spans="1:39">
      <c r="U114" s="95"/>
      <c r="X114" s="95"/>
      <c r="AD114" s="95"/>
      <c r="AJ114" s="95"/>
      <c r="AM114" s="95"/>
    </row>
    <row r="115" spans="1:39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39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39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39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39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39">
      <c r="A120" s="92" t="s">
        <v>212</v>
      </c>
      <c r="B120" s="70"/>
      <c r="C120" s="71"/>
      <c r="D120" s="359"/>
      <c r="E120" s="382"/>
      <c r="F120" s="71"/>
      <c r="G120" s="71"/>
      <c r="H120" s="382"/>
      <c r="I120" s="57"/>
      <c r="J120" s="267"/>
      <c r="K120" s="55"/>
      <c r="L120" s="383"/>
    </row>
    <row r="121" spans="1:39">
      <c r="A121" s="93" t="s">
        <v>213</v>
      </c>
      <c r="B121" s="78"/>
      <c r="C121" s="384"/>
      <c r="D121" s="364"/>
      <c r="E121" s="385"/>
      <c r="F121" s="384"/>
      <c r="G121" s="384"/>
      <c r="H121" s="385"/>
      <c r="I121" s="386"/>
      <c r="J121" s="278"/>
      <c r="K121" s="387"/>
      <c r="L121" s="388"/>
    </row>
    <row r="124" spans="1:39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39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39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39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39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/>
      <c r="C129" s="71"/>
      <c r="D129" s="359"/>
      <c r="E129" s="382"/>
      <c r="F129" s="71"/>
      <c r="G129" s="71"/>
      <c r="H129" s="382"/>
      <c r="I129" s="57"/>
      <c r="J129" s="267"/>
      <c r="K129" s="55"/>
      <c r="L129" s="383"/>
    </row>
    <row r="130" spans="1:12">
      <c r="A130" s="93" t="s">
        <v>213</v>
      </c>
      <c r="B130" s="78"/>
      <c r="C130" s="384"/>
      <c r="D130" s="364"/>
      <c r="E130" s="385"/>
      <c r="F130" s="384"/>
      <c r="G130" s="384"/>
      <c r="H130" s="385"/>
      <c r="I130" s="386"/>
      <c r="J130" s="278"/>
      <c r="K130" s="387"/>
      <c r="L130" s="388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3203125" defaultRowHeight="16"/>
  <cols>
    <col min="1" max="1" width="74.83203125" style="563" customWidth="1"/>
    <col min="2" max="2" width="52.83203125" style="562" customWidth="1"/>
    <col min="3" max="16384" width="8.83203125" style="562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80" t="s">
        <v>2213</v>
      </c>
      <c r="B5" s="663" t="s">
        <v>663</v>
      </c>
    </row>
    <row r="6" spans="1:2">
      <c r="A6" s="781" t="str">
        <f>IF(B21="Comparison","","Informative Annex B16, Section B16.5.2")</f>
        <v>Informative Annex B16, Section B16.5.2</v>
      </c>
      <c r="B6" s="777" t="s">
        <v>664</v>
      </c>
    </row>
    <row r="7" spans="1:2">
      <c r="A7" s="781"/>
      <c r="B7" s="777" t="s">
        <v>2154</v>
      </c>
    </row>
    <row r="8" spans="1:2">
      <c r="A8" s="770" t="str">
        <f>IF(B21="Comparison","Test Results Comparison","Example Results")</f>
        <v>Example Results</v>
      </c>
      <c r="B8" s="777" t="s">
        <v>665</v>
      </c>
    </row>
    <row r="9" spans="1:2">
      <c r="A9" s="770" t="s">
        <v>550</v>
      </c>
      <c r="B9" s="777" t="s">
        <v>666</v>
      </c>
    </row>
    <row r="10" spans="1:2">
      <c r="A10" s="770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7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8" t="s">
        <v>668</v>
      </c>
    </row>
    <row r="16" spans="1:2">
      <c r="A16" s="67" t="str">
        <f>IF(B21="Comparison","Informative Annex B16, Section B16.5.2 Example Results","")</f>
        <v/>
      </c>
      <c r="B16" s="778" t="s">
        <v>669</v>
      </c>
    </row>
    <row r="17" spans="1:2">
      <c r="A17" s="67"/>
      <c r="B17" s="778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8"/>
    </row>
    <row r="28" spans="1:2">
      <c r="A28"/>
      <c r="B28"/>
    </row>
    <row r="29" spans="1:2">
      <c r="A29"/>
      <c r="B29" s="778" t="s">
        <v>671</v>
      </c>
    </row>
    <row r="30" spans="1:2">
      <c r="A30"/>
      <c r="B30" s="779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8" t="s">
        <v>742</v>
      </c>
    </row>
    <row r="32" spans="1:2" ht="26">
      <c r="A32"/>
      <c r="B32" s="779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8" t="s">
        <v>741</v>
      </c>
    </row>
    <row r="34" spans="1:2">
      <c r="A34" s="67"/>
      <c r="B34" s="779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8" t="s">
        <v>551</v>
      </c>
    </row>
    <row r="37" spans="1:2" ht="40">
      <c r="B37" s="564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3203125" defaultRowHeight="16"/>
  <cols>
    <col min="1" max="1" width="18.83203125" style="562" customWidth="1"/>
    <col min="2" max="2" width="24.83203125" style="562" customWidth="1"/>
    <col min="3" max="3" width="18.83203125" style="562" customWidth="1"/>
    <col min="4" max="4" width="14.5" style="562" customWidth="1"/>
    <col min="5" max="16384" width="8.83203125" style="562"/>
  </cols>
  <sheetData>
    <row r="1" spans="1:4">
      <c r="A1" s="565" t="str">
        <f>'Title Page'!$A$5</f>
        <v>ASHRAE Standard 140-2023</v>
      </c>
      <c r="B1" s="565"/>
      <c r="C1" s="566"/>
      <c r="D1" s="566"/>
    </row>
    <row r="2" spans="1:4">
      <c r="A2" s="565" t="s">
        <v>743</v>
      </c>
      <c r="B2" s="565"/>
      <c r="C2" s="566"/>
      <c r="D2" s="566"/>
    </row>
    <row r="3" spans="1:4">
      <c r="A3" s="565" t="s">
        <v>553</v>
      </c>
      <c r="B3" s="565"/>
      <c r="C3" s="566"/>
      <c r="D3" s="566"/>
    </row>
    <row r="4" spans="1:4">
      <c r="A4" s="565" t="s">
        <v>2214</v>
      </c>
      <c r="B4" s="565"/>
      <c r="C4" s="566"/>
      <c r="D4" s="566"/>
    </row>
    <row r="6" spans="1:4">
      <c r="A6" s="567" t="s">
        <v>554</v>
      </c>
      <c r="B6" s="567"/>
      <c r="C6" s="567"/>
    </row>
    <row r="7" spans="1:4">
      <c r="A7" s="567" t="s">
        <v>564</v>
      </c>
      <c r="B7" s="567"/>
      <c r="C7" s="567"/>
    </row>
    <row r="8" spans="1:4">
      <c r="A8" s="567" t="s">
        <v>555</v>
      </c>
      <c r="B8" s="567"/>
      <c r="C8" s="567"/>
    </row>
    <row r="9" spans="1:4">
      <c r="A9" s="567"/>
      <c r="B9" s="567"/>
      <c r="C9" s="567"/>
    </row>
    <row r="10" spans="1:4">
      <c r="A10" s="833" t="s">
        <v>802</v>
      </c>
      <c r="B10" s="567"/>
      <c r="C10" s="567"/>
    </row>
    <row r="11" spans="1:4">
      <c r="A11" s="833" t="s">
        <v>2177</v>
      </c>
      <c r="B11" s="567"/>
      <c r="C11" s="567"/>
    </row>
    <row r="12" spans="1:4">
      <c r="A12" s="833"/>
    </row>
    <row r="13" spans="1:4">
      <c r="A13" s="833" t="s">
        <v>803</v>
      </c>
    </row>
    <row r="14" spans="1:4">
      <c r="A14" s="833" t="s">
        <v>2178</v>
      </c>
    </row>
    <row r="15" spans="1:4">
      <c r="A15" s="567"/>
    </row>
    <row r="16" spans="1:4">
      <c r="A16" s="567" t="s">
        <v>556</v>
      </c>
    </row>
    <row r="17" spans="1:4">
      <c r="A17" s="567" t="s">
        <v>557</v>
      </c>
    </row>
    <row r="18" spans="1:4">
      <c r="A18" s="567"/>
    </row>
    <row r="19" spans="1:4">
      <c r="A19" s="819" t="s">
        <v>744</v>
      </c>
    </row>
    <row r="20" spans="1:4">
      <c r="A20" s="567"/>
    </row>
    <row r="21" spans="1:4">
      <c r="A21" s="565" t="s">
        <v>593</v>
      </c>
      <c r="B21" s="565"/>
      <c r="C21" s="566"/>
      <c r="D21" s="566"/>
    </row>
    <row r="22" spans="1:4">
      <c r="A22" s="565" t="s">
        <v>552</v>
      </c>
      <c r="B22" s="565"/>
      <c r="C22" s="566"/>
      <c r="D22" s="566"/>
    </row>
    <row r="23" spans="1:4" ht="17" thickBot="1"/>
    <row r="24" spans="1:4" ht="18" thickTop="1" thickBot="1">
      <c r="A24" s="568" t="s">
        <v>558</v>
      </c>
      <c r="B24" s="569" t="s">
        <v>559</v>
      </c>
      <c r="C24" s="570" t="s">
        <v>560</v>
      </c>
      <c r="D24" s="571" t="s">
        <v>561</v>
      </c>
    </row>
    <row r="25" spans="1:4" ht="43" thickTop="1">
      <c r="A25" s="572" t="s">
        <v>565</v>
      </c>
      <c r="B25" s="921" t="s">
        <v>2205</v>
      </c>
      <c r="C25" s="775" t="s">
        <v>2205</v>
      </c>
      <c r="D25" s="573" t="s">
        <v>436</v>
      </c>
    </row>
    <row r="26" spans="1:4" ht="42">
      <c r="A26" s="574" t="s">
        <v>566</v>
      </c>
      <c r="B26" s="575" t="s">
        <v>567</v>
      </c>
      <c r="C26" s="576" t="s">
        <v>568</v>
      </c>
      <c r="D26" s="577" t="s">
        <v>569</v>
      </c>
    </row>
    <row r="27" spans="1:4" ht="30">
      <c r="A27" s="574" t="s">
        <v>570</v>
      </c>
      <c r="B27" s="575" t="s">
        <v>571</v>
      </c>
      <c r="C27" s="922" t="s">
        <v>2206</v>
      </c>
      <c r="D27" s="573" t="s">
        <v>435</v>
      </c>
    </row>
    <row r="28" spans="1:4" ht="39" customHeight="1">
      <c r="A28" s="574" t="s">
        <v>572</v>
      </c>
      <c r="B28" s="924" t="s">
        <v>2209</v>
      </c>
      <c r="C28" s="576" t="s">
        <v>573</v>
      </c>
      <c r="D28" s="573" t="s">
        <v>548</v>
      </c>
    </row>
    <row r="29" spans="1:4" ht="30">
      <c r="A29" s="574" t="s">
        <v>574</v>
      </c>
      <c r="B29" s="575" t="s">
        <v>575</v>
      </c>
      <c r="C29" s="576" t="s">
        <v>576</v>
      </c>
      <c r="D29" s="573" t="s">
        <v>437</v>
      </c>
    </row>
    <row r="30" spans="1:4" ht="43" thickBot="1">
      <c r="A30" s="578" t="s">
        <v>563</v>
      </c>
      <c r="B30" s="923" t="s">
        <v>2207</v>
      </c>
      <c r="C30" s="776" t="s">
        <v>562</v>
      </c>
      <c r="D30" s="920" t="s">
        <v>434</v>
      </c>
    </row>
    <row r="31" spans="1:4" ht="17" thickTop="1">
      <c r="A31" s="567"/>
      <c r="B31" s="567"/>
      <c r="C31" s="567"/>
    </row>
    <row r="32" spans="1:4">
      <c r="A32" s="579" t="s">
        <v>577</v>
      </c>
      <c r="B32" s="567"/>
      <c r="C32" s="567"/>
    </row>
    <row r="33" spans="1:3">
      <c r="A33" s="579" t="s">
        <v>578</v>
      </c>
      <c r="B33" s="567"/>
      <c r="C33" s="567"/>
    </row>
    <row r="34" spans="1:3">
      <c r="A34" s="579" t="s">
        <v>2208</v>
      </c>
      <c r="B34" s="567"/>
      <c r="C34" s="567"/>
    </row>
    <row r="35" spans="1:3">
      <c r="A35" s="579" t="s">
        <v>579</v>
      </c>
      <c r="B35" s="567"/>
      <c r="C35" s="567"/>
    </row>
    <row r="36" spans="1:3">
      <c r="A36" s="579" t="s">
        <v>580</v>
      </c>
      <c r="B36" s="567"/>
      <c r="C36" s="567"/>
    </row>
    <row r="37" spans="1:3">
      <c r="A37" s="579" t="s">
        <v>581</v>
      </c>
      <c r="B37" s="567"/>
      <c r="C37" s="567"/>
    </row>
    <row r="38" spans="1:3">
      <c r="A38" s="579" t="s">
        <v>582</v>
      </c>
      <c r="B38" s="567"/>
      <c r="C38" s="567"/>
    </row>
    <row r="39" spans="1:3">
      <c r="A39" s="579" t="s">
        <v>583</v>
      </c>
      <c r="B39" s="567"/>
      <c r="C39" s="567"/>
    </row>
    <row r="40" spans="1:3">
      <c r="A40" s="579" t="s">
        <v>584</v>
      </c>
      <c r="B40" s="567"/>
      <c r="C40" s="567"/>
    </row>
    <row r="41" spans="1:3">
      <c r="A41" s="579" t="s">
        <v>2199</v>
      </c>
      <c r="B41" s="567"/>
      <c r="C41" s="567"/>
    </row>
    <row r="42" spans="1:3">
      <c r="A42" s="579" t="s">
        <v>2200</v>
      </c>
      <c r="B42" s="567"/>
      <c r="C42" s="567"/>
    </row>
    <row r="43" spans="1:3">
      <c r="A43" s="579" t="s">
        <v>585</v>
      </c>
      <c r="B43" s="567"/>
      <c r="C43" s="567"/>
    </row>
    <row r="44" spans="1:3">
      <c r="A44" s="579" t="s">
        <v>586</v>
      </c>
      <c r="B44" s="567"/>
      <c r="C44" s="567"/>
    </row>
    <row r="45" spans="1:3">
      <c r="A45" s="567"/>
      <c r="B45" s="567"/>
      <c r="C45" s="567"/>
    </row>
    <row r="46" spans="1:3">
      <c r="A46" s="567"/>
      <c r="B46" s="567"/>
      <c r="C46" s="567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3203125" defaultRowHeight="16"/>
  <cols>
    <col min="1" max="1" width="0.5" customWidth="1"/>
    <col min="3" max="3" width="48.5" customWidth="1"/>
    <col min="4" max="4" width="7.6640625" customWidth="1"/>
    <col min="5" max="5" width="10.83203125" style="67" customWidth="1"/>
    <col min="6" max="6" width="0.5" customWidth="1"/>
  </cols>
  <sheetData>
    <row r="1" spans="1:6" ht="12.75" customHeight="1">
      <c r="A1" s="955" t="str">
        <f>IF('Title Page'!$B$21="Example",'Title Page'!$B$30,"ASHRAE Standard 140-2023 Section 9 - HVAC Equipment Performance Tests CE300-CE545")</f>
        <v>ASHRAE Standard 140-2023, Informative Annex B16, Section B16.5.2</v>
      </c>
      <c r="B1" s="955"/>
      <c r="C1" s="955"/>
      <c r="D1" s="955"/>
      <c r="E1" s="955"/>
      <c r="F1" s="955"/>
    </row>
    <row r="2" spans="1:6" ht="12.75" customHeight="1">
      <c r="A2" s="955" t="str">
        <f>'Title Page'!$B$32</f>
        <v>Example Results for Section 9 - HVAC Equipment Performance Tests CE300 through CE545</v>
      </c>
      <c r="B2" s="955"/>
      <c r="C2" s="955"/>
      <c r="D2" s="955"/>
      <c r="E2" s="955"/>
      <c r="F2" s="955"/>
    </row>
    <row r="3" spans="1:6" ht="12.75" customHeight="1">
      <c r="A3" s="955" t="str">
        <f>'Title Page'!$B$34</f>
        <v/>
      </c>
      <c r="B3" s="955"/>
      <c r="C3" s="955"/>
      <c r="D3" s="955"/>
      <c r="E3" s="955"/>
      <c r="F3" s="955"/>
    </row>
    <row r="4" spans="1:6" ht="8.25" customHeight="1"/>
    <row r="5" spans="1:6" ht="18">
      <c r="B5" s="956" t="s">
        <v>672</v>
      </c>
      <c r="C5" s="956"/>
      <c r="D5" s="956"/>
      <c r="E5" s="956"/>
    </row>
    <row r="6" spans="1:6" ht="6.75" customHeight="1" thickBot="1"/>
    <row r="7" spans="1:6" ht="30" thickTop="1" thickBot="1">
      <c r="B7" s="836" t="s">
        <v>673</v>
      </c>
      <c r="C7" s="837" t="s">
        <v>674</v>
      </c>
      <c r="D7" s="840" t="s">
        <v>675</v>
      </c>
      <c r="E7" s="843" t="s">
        <v>676</v>
      </c>
    </row>
    <row r="8" spans="1:6" ht="18" thickTop="1" thickBot="1">
      <c r="B8" s="838" t="s">
        <v>680</v>
      </c>
      <c r="C8" s="834" t="s">
        <v>869</v>
      </c>
      <c r="D8" s="957" t="s">
        <v>805</v>
      </c>
      <c r="E8" s="841" t="s">
        <v>804</v>
      </c>
    </row>
    <row r="9" spans="1:6" ht="29" thickBot="1">
      <c r="B9" s="838" t="s">
        <v>681</v>
      </c>
      <c r="C9" s="834" t="s">
        <v>870</v>
      </c>
      <c r="D9" s="949"/>
      <c r="E9" s="841" t="s">
        <v>806</v>
      </c>
    </row>
    <row r="10" spans="1:6" ht="17" thickBot="1">
      <c r="B10" s="838" t="s">
        <v>682</v>
      </c>
      <c r="C10" s="834" t="s">
        <v>807</v>
      </c>
      <c r="D10" s="949"/>
      <c r="E10" s="841" t="s">
        <v>808</v>
      </c>
    </row>
    <row r="11" spans="1:6" ht="17" thickBot="1">
      <c r="B11" s="838" t="s">
        <v>683</v>
      </c>
      <c r="C11" s="834" t="s">
        <v>809</v>
      </c>
      <c r="D11" s="949"/>
      <c r="E11" s="841" t="s">
        <v>810</v>
      </c>
    </row>
    <row r="12" spans="1:6" ht="17" thickBot="1">
      <c r="B12" s="838" t="s">
        <v>684</v>
      </c>
      <c r="C12" s="834" t="s">
        <v>811</v>
      </c>
      <c r="D12" s="949"/>
      <c r="E12" s="841" t="s">
        <v>812</v>
      </c>
    </row>
    <row r="13" spans="1:6" ht="17" thickBot="1">
      <c r="B13" s="838" t="s">
        <v>685</v>
      </c>
      <c r="C13" s="834" t="s">
        <v>813</v>
      </c>
      <c r="D13" s="949"/>
      <c r="E13" s="841" t="s">
        <v>814</v>
      </c>
    </row>
    <row r="14" spans="1:6" ht="17" thickBot="1">
      <c r="B14" s="838" t="s">
        <v>686</v>
      </c>
      <c r="C14" s="834" t="s">
        <v>815</v>
      </c>
      <c r="D14" s="949"/>
      <c r="E14" s="841" t="s">
        <v>816</v>
      </c>
    </row>
    <row r="15" spans="1:6" ht="26.25" customHeight="1" thickBot="1">
      <c r="B15" s="838" t="s">
        <v>687</v>
      </c>
      <c r="C15" s="834" t="s">
        <v>2210</v>
      </c>
      <c r="D15" s="949"/>
      <c r="E15" s="841" t="s">
        <v>817</v>
      </c>
    </row>
    <row r="16" spans="1:6" ht="29" thickBot="1">
      <c r="B16" s="838" t="s">
        <v>688</v>
      </c>
      <c r="C16" s="834" t="s">
        <v>2211</v>
      </c>
      <c r="D16" s="950"/>
      <c r="E16" s="841" t="s">
        <v>818</v>
      </c>
    </row>
    <row r="17" spans="2:5" ht="26.25" customHeight="1" thickBot="1">
      <c r="B17" s="838" t="s">
        <v>689</v>
      </c>
      <c r="C17" s="834" t="s">
        <v>819</v>
      </c>
      <c r="D17" s="948" t="s">
        <v>871</v>
      </c>
      <c r="E17" s="841" t="s">
        <v>820</v>
      </c>
    </row>
    <row r="18" spans="2:5" ht="29" thickBot="1">
      <c r="B18" s="838" t="s">
        <v>690</v>
      </c>
      <c r="C18" s="834" t="s">
        <v>821</v>
      </c>
      <c r="D18" s="949"/>
      <c r="E18" s="841" t="s">
        <v>822</v>
      </c>
    </row>
    <row r="19" spans="2:5" ht="29" thickBot="1">
      <c r="B19" s="838" t="s">
        <v>691</v>
      </c>
      <c r="C19" s="834" t="s">
        <v>823</v>
      </c>
      <c r="D19" s="949"/>
      <c r="E19" s="841" t="s">
        <v>824</v>
      </c>
    </row>
    <row r="20" spans="2:5" ht="29" thickBot="1">
      <c r="B20" s="838" t="s">
        <v>692</v>
      </c>
      <c r="C20" s="834" t="s">
        <v>825</v>
      </c>
      <c r="D20" s="949"/>
      <c r="E20" s="841" t="s">
        <v>826</v>
      </c>
    </row>
    <row r="21" spans="2:5" ht="29" thickBot="1">
      <c r="B21" s="838" t="s">
        <v>693</v>
      </c>
      <c r="C21" s="834" t="s">
        <v>827</v>
      </c>
      <c r="D21" s="949"/>
      <c r="E21" s="841" t="s">
        <v>828</v>
      </c>
    </row>
    <row r="22" spans="2:5" ht="29" thickBot="1">
      <c r="B22" s="838" t="s">
        <v>694</v>
      </c>
      <c r="C22" s="834" t="s">
        <v>829</v>
      </c>
      <c r="D22" s="950"/>
      <c r="E22" s="841" t="s">
        <v>830</v>
      </c>
    </row>
    <row r="23" spans="2:5" ht="17" thickBot="1">
      <c r="B23" s="952" t="s">
        <v>695</v>
      </c>
      <c r="C23" s="834" t="s">
        <v>2212</v>
      </c>
      <c r="D23" s="948" t="s">
        <v>832</v>
      </c>
      <c r="E23" s="841" t="s">
        <v>831</v>
      </c>
    </row>
    <row r="24" spans="2:5" ht="17" thickBot="1">
      <c r="B24" s="953"/>
      <c r="C24" s="834" t="s">
        <v>833</v>
      </c>
      <c r="D24" s="949"/>
      <c r="E24" s="841" t="s">
        <v>834</v>
      </c>
    </row>
    <row r="25" spans="2:5" ht="17" thickBot="1">
      <c r="B25" s="953"/>
      <c r="C25" s="834" t="s">
        <v>835</v>
      </c>
      <c r="D25" s="949"/>
      <c r="E25" s="841" t="s">
        <v>836</v>
      </c>
    </row>
    <row r="26" spans="2:5" ht="17" thickBot="1">
      <c r="B26" s="953"/>
      <c r="C26" s="834" t="s">
        <v>837</v>
      </c>
      <c r="D26" s="949"/>
      <c r="E26" s="841" t="s">
        <v>838</v>
      </c>
    </row>
    <row r="27" spans="2:5" ht="17" thickBot="1">
      <c r="B27" s="953"/>
      <c r="C27" s="834" t="s">
        <v>839</v>
      </c>
      <c r="D27" s="949"/>
      <c r="E27" s="841" t="s">
        <v>840</v>
      </c>
    </row>
    <row r="28" spans="2:5" ht="17" thickBot="1">
      <c r="B28" s="953"/>
      <c r="C28" s="834" t="s">
        <v>841</v>
      </c>
      <c r="D28" s="949"/>
      <c r="E28" s="841" t="s">
        <v>842</v>
      </c>
    </row>
    <row r="29" spans="2:5" ht="17" thickBot="1">
      <c r="B29" s="953"/>
      <c r="C29" s="834" t="s">
        <v>843</v>
      </c>
      <c r="D29" s="949"/>
      <c r="E29" s="841" t="s">
        <v>844</v>
      </c>
    </row>
    <row r="30" spans="2:5" ht="17" thickBot="1">
      <c r="B30" s="954"/>
      <c r="C30" s="834" t="s">
        <v>2197</v>
      </c>
      <c r="D30" s="950"/>
      <c r="E30" s="841" t="s">
        <v>845</v>
      </c>
    </row>
    <row r="31" spans="2:5" ht="29" thickBot="1">
      <c r="B31" s="838" t="s">
        <v>696</v>
      </c>
      <c r="C31" s="834" t="s">
        <v>846</v>
      </c>
      <c r="D31" s="948" t="s">
        <v>848</v>
      </c>
      <c r="E31" s="841" t="s">
        <v>847</v>
      </c>
    </row>
    <row r="32" spans="2:5" ht="17" thickBot="1">
      <c r="B32" s="838" t="s">
        <v>697</v>
      </c>
      <c r="C32" s="834" t="s">
        <v>849</v>
      </c>
      <c r="D32" s="949"/>
      <c r="E32" s="841" t="s">
        <v>850</v>
      </c>
    </row>
    <row r="33" spans="2:5" ht="17" thickBot="1">
      <c r="B33" s="838" t="s">
        <v>698</v>
      </c>
      <c r="C33" s="834" t="s">
        <v>851</v>
      </c>
      <c r="D33" s="949"/>
      <c r="E33" s="841" t="s">
        <v>852</v>
      </c>
    </row>
    <row r="34" spans="2:5" ht="17" thickBot="1">
      <c r="B34" s="838" t="s">
        <v>699</v>
      </c>
      <c r="C34" s="834" t="s">
        <v>853</v>
      </c>
      <c r="D34" s="949"/>
      <c r="E34" s="841" t="s">
        <v>854</v>
      </c>
    </row>
    <row r="35" spans="2:5" ht="17" thickBot="1">
      <c r="B35" s="838" t="s">
        <v>700</v>
      </c>
      <c r="C35" s="834" t="s">
        <v>855</v>
      </c>
      <c r="D35" s="949"/>
      <c r="E35" s="841" t="s">
        <v>856</v>
      </c>
    </row>
    <row r="36" spans="2:5" ht="17" thickBot="1">
      <c r="B36" s="838" t="s">
        <v>701</v>
      </c>
      <c r="C36" s="834" t="s">
        <v>857</v>
      </c>
      <c r="D36" s="949"/>
      <c r="E36" s="841" t="s">
        <v>858</v>
      </c>
    </row>
    <row r="37" spans="2:5" ht="17" thickBot="1">
      <c r="B37" s="838" t="s">
        <v>702</v>
      </c>
      <c r="C37" s="834" t="s">
        <v>2202</v>
      </c>
      <c r="D37" s="949"/>
      <c r="E37" s="841" t="s">
        <v>859</v>
      </c>
    </row>
    <row r="38" spans="2:5" ht="17" thickBot="1">
      <c r="B38" s="838" t="s">
        <v>703</v>
      </c>
      <c r="C38" s="834" t="s">
        <v>2203</v>
      </c>
      <c r="D38" s="949"/>
      <c r="E38" s="841" t="s">
        <v>860</v>
      </c>
    </row>
    <row r="39" spans="2:5" ht="17" thickBot="1">
      <c r="B39" s="838" t="s">
        <v>704</v>
      </c>
      <c r="C39" s="834" t="s">
        <v>861</v>
      </c>
      <c r="D39" s="949"/>
      <c r="E39" s="841" t="s">
        <v>862</v>
      </c>
    </row>
    <row r="40" spans="2:5" ht="17" thickBot="1">
      <c r="B40" s="838" t="s">
        <v>705</v>
      </c>
      <c r="C40" s="834" t="s">
        <v>863</v>
      </c>
      <c r="D40" s="949"/>
      <c r="E40" s="841" t="s">
        <v>864</v>
      </c>
    </row>
    <row r="41" spans="2:5" ht="29" thickBot="1">
      <c r="B41" s="838" t="s">
        <v>706</v>
      </c>
      <c r="C41" s="834" t="s">
        <v>865</v>
      </c>
      <c r="D41" s="949"/>
      <c r="E41" s="841" t="s">
        <v>866</v>
      </c>
    </row>
    <row r="42" spans="2:5" ht="29" thickBot="1">
      <c r="B42" s="839" t="s">
        <v>707</v>
      </c>
      <c r="C42" s="835" t="s">
        <v>867</v>
      </c>
      <c r="D42" s="951"/>
      <c r="E42" s="842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3203125" defaultRowHeight="16"/>
  <cols>
    <col min="1" max="1" width="0.5" customWidth="1"/>
    <col min="2" max="2" width="7.83203125" customWidth="1"/>
    <col min="3" max="3" width="55" customWidth="1"/>
    <col min="4" max="4" width="19.5" customWidth="1"/>
    <col min="5" max="5" width="0.1640625" customWidth="1"/>
  </cols>
  <sheetData>
    <row r="1" spans="1:5" ht="12.75" customHeight="1">
      <c r="A1" s="955" t="str">
        <f>IF('Title Page'!$B$21="Example",'Title Page'!$B$30,"ASHRAE Standard 140-2023 Section 9 - HVAC Equipment Performance Tests CE300-CE545")</f>
        <v>ASHRAE Standard 140-2023, Informative Annex B16, Section B16.5.2</v>
      </c>
      <c r="B1" s="955"/>
      <c r="C1" s="955"/>
      <c r="D1" s="955"/>
      <c r="E1" s="955"/>
    </row>
    <row r="2" spans="1:5" ht="12.75" customHeight="1">
      <c r="A2" s="955" t="str">
        <f>'Title Page'!$B$32</f>
        <v>Example Results for Section 9 - HVAC Equipment Performance Tests CE300 through CE545</v>
      </c>
      <c r="B2" s="955"/>
      <c r="C2" s="955"/>
      <c r="D2" s="955"/>
      <c r="E2" s="955"/>
    </row>
    <row r="3" spans="1:5" ht="12.75" customHeight="1">
      <c r="A3" s="955" t="str">
        <f>'Title Page'!$B$34</f>
        <v/>
      </c>
      <c r="B3" s="955"/>
      <c r="C3" s="955"/>
      <c r="D3" s="955"/>
      <c r="E3" s="955"/>
    </row>
    <row r="4" spans="1:5" ht="30" customHeight="1"/>
    <row r="5" spans="1:5" ht="18">
      <c r="B5" s="958" t="s">
        <v>677</v>
      </c>
      <c r="C5" s="958"/>
      <c r="D5" s="958"/>
    </row>
    <row r="6" spans="1:5" ht="6.75" customHeight="1" thickBot="1"/>
    <row r="7" spans="1:5" ht="14.25" customHeight="1" thickTop="1" thickBot="1">
      <c r="B7" s="782" t="s">
        <v>678</v>
      </c>
      <c r="C7" s="783" t="s">
        <v>679</v>
      </c>
      <c r="D7" s="784" t="s">
        <v>675</v>
      </c>
    </row>
    <row r="8" spans="1:5" ht="29" thickTop="1">
      <c r="B8" s="789" t="s">
        <v>680</v>
      </c>
      <c r="C8" s="790" t="s">
        <v>778</v>
      </c>
      <c r="D8" s="791" t="s">
        <v>600</v>
      </c>
    </row>
    <row r="9" spans="1:5" ht="28">
      <c r="B9" s="785" t="s">
        <v>681</v>
      </c>
      <c r="C9" s="786" t="s">
        <v>2198</v>
      </c>
      <c r="D9" s="792" t="s">
        <v>601</v>
      </c>
    </row>
    <row r="10" spans="1:5" ht="28">
      <c r="B10" s="785" t="s">
        <v>682</v>
      </c>
      <c r="C10" s="786" t="s">
        <v>779</v>
      </c>
      <c r="D10" s="792" t="s">
        <v>602</v>
      </c>
    </row>
    <row r="11" spans="1:5" ht="23.25" customHeight="1">
      <c r="B11" s="785" t="s">
        <v>683</v>
      </c>
      <c r="C11" s="786" t="s">
        <v>794</v>
      </c>
      <c r="D11" s="792" t="s">
        <v>603</v>
      </c>
    </row>
    <row r="12" spans="1:5" ht="28">
      <c r="B12" s="785" t="s">
        <v>684</v>
      </c>
      <c r="C12" s="786" t="s">
        <v>780</v>
      </c>
      <c r="D12" s="792" t="s">
        <v>604</v>
      </c>
    </row>
    <row r="13" spans="1:5" ht="27" customHeight="1">
      <c r="B13" s="785" t="s">
        <v>685</v>
      </c>
      <c r="C13" s="786" t="s">
        <v>793</v>
      </c>
      <c r="D13" s="792" t="s">
        <v>605</v>
      </c>
    </row>
    <row r="14" spans="1:5" ht="28">
      <c r="B14" s="785" t="s">
        <v>686</v>
      </c>
      <c r="C14" s="786" t="s">
        <v>792</v>
      </c>
      <c r="D14" s="792" t="s">
        <v>606</v>
      </c>
    </row>
    <row r="15" spans="1:5" ht="28">
      <c r="B15" s="785" t="s">
        <v>687</v>
      </c>
      <c r="C15" s="786" t="s">
        <v>790</v>
      </c>
      <c r="D15" s="792" t="s">
        <v>607</v>
      </c>
    </row>
    <row r="16" spans="1:5" ht="24.75" customHeight="1">
      <c r="B16" s="785" t="s">
        <v>688</v>
      </c>
      <c r="C16" s="786" t="s">
        <v>791</v>
      </c>
      <c r="D16" s="792" t="s">
        <v>608</v>
      </c>
    </row>
    <row r="17" spans="2:4" ht="28">
      <c r="B17" s="785" t="s">
        <v>689</v>
      </c>
      <c r="C17" s="786" t="s">
        <v>652</v>
      </c>
      <c r="D17" s="792" t="s">
        <v>609</v>
      </c>
    </row>
    <row r="18" spans="2:4" ht="28">
      <c r="B18" s="785" t="s">
        <v>690</v>
      </c>
      <c r="C18" s="786" t="s">
        <v>752</v>
      </c>
      <c r="D18" s="792" t="s">
        <v>610</v>
      </c>
    </row>
    <row r="19" spans="2:4" ht="28">
      <c r="B19" s="785" t="s">
        <v>691</v>
      </c>
      <c r="C19" s="786" t="s">
        <v>753</v>
      </c>
      <c r="D19" s="792" t="s">
        <v>611</v>
      </c>
    </row>
    <row r="20" spans="2:4" ht="28">
      <c r="B20" s="785" t="s">
        <v>692</v>
      </c>
      <c r="C20" s="786" t="s">
        <v>781</v>
      </c>
      <c r="D20" s="792" t="s">
        <v>612</v>
      </c>
    </row>
    <row r="21" spans="2:4" ht="28">
      <c r="B21" s="785" t="s">
        <v>693</v>
      </c>
      <c r="C21" s="786" t="s">
        <v>754</v>
      </c>
      <c r="D21" s="792" t="s">
        <v>613</v>
      </c>
    </row>
    <row r="22" spans="2:4" ht="28">
      <c r="B22" s="785" t="s">
        <v>694</v>
      </c>
      <c r="C22" s="786" t="s">
        <v>782</v>
      </c>
      <c r="D22" s="792" t="s">
        <v>614</v>
      </c>
    </row>
    <row r="23" spans="2:4" ht="28">
      <c r="B23" s="785" t="s">
        <v>695</v>
      </c>
      <c r="C23" s="786" t="s">
        <v>755</v>
      </c>
      <c r="D23" s="792" t="s">
        <v>615</v>
      </c>
    </row>
    <row r="24" spans="2:4" ht="28">
      <c r="B24" s="785" t="s">
        <v>696</v>
      </c>
      <c r="C24" s="786" t="s">
        <v>756</v>
      </c>
      <c r="D24" s="792" t="s">
        <v>616</v>
      </c>
    </row>
    <row r="25" spans="2:4" ht="28">
      <c r="B25" s="785" t="s">
        <v>697</v>
      </c>
      <c r="C25" s="786" t="s">
        <v>757</v>
      </c>
      <c r="D25" s="792" t="s">
        <v>617</v>
      </c>
    </row>
    <row r="26" spans="2:4" ht="28">
      <c r="B26" s="785" t="s">
        <v>698</v>
      </c>
      <c r="C26" s="786" t="s">
        <v>758</v>
      </c>
      <c r="D26" s="792" t="s">
        <v>618</v>
      </c>
    </row>
    <row r="27" spans="2:4" ht="28">
      <c r="B27" s="785" t="s">
        <v>699</v>
      </c>
      <c r="C27" s="786" t="s">
        <v>783</v>
      </c>
      <c r="D27" s="792" t="s">
        <v>619</v>
      </c>
    </row>
    <row r="28" spans="2:4" ht="28">
      <c r="B28" s="785" t="s">
        <v>700</v>
      </c>
      <c r="C28" s="786" t="s">
        <v>759</v>
      </c>
      <c r="D28" s="792" t="s">
        <v>620</v>
      </c>
    </row>
    <row r="29" spans="2:4" ht="28">
      <c r="B29" s="785" t="s">
        <v>701</v>
      </c>
      <c r="C29" s="786" t="s">
        <v>760</v>
      </c>
      <c r="D29" s="792" t="s">
        <v>621</v>
      </c>
    </row>
    <row r="30" spans="2:4" ht="28">
      <c r="B30" s="785" t="s">
        <v>702</v>
      </c>
      <c r="C30" s="786" t="s">
        <v>761</v>
      </c>
      <c r="D30" s="792" t="s">
        <v>622</v>
      </c>
    </row>
    <row r="31" spans="2:4" ht="28">
      <c r="B31" s="785" t="s">
        <v>703</v>
      </c>
      <c r="C31" s="786" t="s">
        <v>762</v>
      </c>
      <c r="D31" s="792" t="s">
        <v>623</v>
      </c>
    </row>
    <row r="32" spans="2:4" ht="28">
      <c r="B32" s="785" t="s">
        <v>704</v>
      </c>
      <c r="C32" s="786" t="s">
        <v>763</v>
      </c>
      <c r="D32" s="792" t="s">
        <v>624</v>
      </c>
    </row>
    <row r="33" spans="2:4" ht="28">
      <c r="B33" s="785" t="s">
        <v>705</v>
      </c>
      <c r="C33" s="786" t="s">
        <v>764</v>
      </c>
      <c r="D33" s="792" t="s">
        <v>625</v>
      </c>
    </row>
    <row r="34" spans="2:4" ht="28">
      <c r="B34" s="785" t="s">
        <v>706</v>
      </c>
      <c r="C34" s="786" t="s">
        <v>784</v>
      </c>
      <c r="D34" s="792" t="s">
        <v>626</v>
      </c>
    </row>
    <row r="35" spans="2:4" ht="28">
      <c r="B35" s="785" t="s">
        <v>707</v>
      </c>
      <c r="C35" s="786" t="s">
        <v>765</v>
      </c>
      <c r="D35" s="792" t="s">
        <v>627</v>
      </c>
    </row>
    <row r="36" spans="2:4" ht="28">
      <c r="B36" s="785" t="s">
        <v>708</v>
      </c>
      <c r="C36" s="786" t="s">
        <v>785</v>
      </c>
      <c r="D36" s="792" t="s">
        <v>628</v>
      </c>
    </row>
    <row r="37" spans="2:4" ht="28">
      <c r="B37" s="785" t="s">
        <v>709</v>
      </c>
      <c r="C37" s="786" t="s">
        <v>766</v>
      </c>
      <c r="D37" s="792" t="s">
        <v>629</v>
      </c>
    </row>
    <row r="38" spans="2:4" ht="28">
      <c r="B38" s="785" t="s">
        <v>710</v>
      </c>
      <c r="C38" s="786" t="s">
        <v>767</v>
      </c>
      <c r="D38" s="792" t="s">
        <v>630</v>
      </c>
    </row>
    <row r="39" spans="2:4" ht="28">
      <c r="B39" s="785" t="s">
        <v>711</v>
      </c>
      <c r="C39" s="786" t="s">
        <v>768</v>
      </c>
      <c r="D39" s="792" t="s">
        <v>631</v>
      </c>
    </row>
    <row r="40" spans="2:4" ht="28">
      <c r="B40" s="785" t="s">
        <v>712</v>
      </c>
      <c r="C40" s="786" t="s">
        <v>769</v>
      </c>
      <c r="D40" s="792" t="s">
        <v>632</v>
      </c>
    </row>
    <row r="41" spans="2:4" ht="28">
      <c r="B41" s="785" t="s">
        <v>713</v>
      </c>
      <c r="C41" s="786" t="s">
        <v>770</v>
      </c>
      <c r="D41" s="792" t="s">
        <v>633</v>
      </c>
    </row>
    <row r="42" spans="2:4" ht="28">
      <c r="B42" s="785" t="s">
        <v>714</v>
      </c>
      <c r="C42" s="786" t="s">
        <v>786</v>
      </c>
      <c r="D42" s="792" t="s">
        <v>634</v>
      </c>
    </row>
    <row r="43" spans="2:4" ht="28">
      <c r="B43" s="785" t="s">
        <v>715</v>
      </c>
      <c r="C43" s="786" t="s">
        <v>771</v>
      </c>
      <c r="D43" s="792" t="s">
        <v>635</v>
      </c>
    </row>
    <row r="44" spans="2:4" ht="28">
      <c r="B44" s="785" t="s">
        <v>716</v>
      </c>
      <c r="C44" s="786" t="s">
        <v>772</v>
      </c>
      <c r="D44" s="792" t="s">
        <v>636</v>
      </c>
    </row>
    <row r="45" spans="2:4" ht="28">
      <c r="B45" s="785" t="s">
        <v>717</v>
      </c>
      <c r="C45" s="786" t="s">
        <v>773</v>
      </c>
      <c r="D45" s="792" t="s">
        <v>637</v>
      </c>
    </row>
    <row r="46" spans="2:4" ht="28">
      <c r="B46" s="785" t="s">
        <v>718</v>
      </c>
      <c r="C46" s="786" t="s">
        <v>774</v>
      </c>
      <c r="D46" s="792" t="s">
        <v>638</v>
      </c>
    </row>
    <row r="47" spans="2:4" ht="28">
      <c r="B47" s="785" t="s">
        <v>719</v>
      </c>
      <c r="C47" s="786" t="s">
        <v>787</v>
      </c>
      <c r="D47" s="792" t="s">
        <v>639</v>
      </c>
    </row>
    <row r="48" spans="2:4" ht="28">
      <c r="B48" s="785" t="s">
        <v>720</v>
      </c>
      <c r="C48" s="786" t="s">
        <v>788</v>
      </c>
      <c r="D48" s="792" t="s">
        <v>640</v>
      </c>
    </row>
    <row r="49" spans="2:4" ht="28">
      <c r="B49" s="785" t="s">
        <v>721</v>
      </c>
      <c r="C49" s="786" t="s">
        <v>789</v>
      </c>
      <c r="D49" s="792" t="s">
        <v>641</v>
      </c>
    </row>
    <row r="50" spans="2:4" ht="28">
      <c r="B50" s="785" t="s">
        <v>722</v>
      </c>
      <c r="C50" s="786" t="s">
        <v>776</v>
      </c>
      <c r="D50" s="792" t="s">
        <v>642</v>
      </c>
    </row>
    <row r="51" spans="2:4" ht="28">
      <c r="B51" s="785" t="s">
        <v>723</v>
      </c>
      <c r="C51" s="786" t="s">
        <v>775</v>
      </c>
      <c r="D51" s="792" t="s">
        <v>643</v>
      </c>
    </row>
    <row r="52" spans="2:4" ht="28">
      <c r="B52" s="785" t="s">
        <v>724</v>
      </c>
      <c r="C52" s="786" t="s">
        <v>777</v>
      </c>
      <c r="D52" s="792" t="s">
        <v>644</v>
      </c>
    </row>
    <row r="53" spans="2:4" ht="28">
      <c r="B53" s="785" t="s">
        <v>725</v>
      </c>
      <c r="C53" s="786" t="s">
        <v>751</v>
      </c>
      <c r="D53" s="792" t="s">
        <v>645</v>
      </c>
    </row>
    <row r="54" spans="2:4" ht="28">
      <c r="B54" s="785" t="s">
        <v>726</v>
      </c>
      <c r="C54" s="786" t="s">
        <v>745</v>
      </c>
      <c r="D54" s="792" t="s">
        <v>646</v>
      </c>
    </row>
    <row r="55" spans="2:4" ht="28">
      <c r="B55" s="785" t="s">
        <v>727</v>
      </c>
      <c r="C55" s="786" t="s">
        <v>746</v>
      </c>
      <c r="D55" s="792" t="s">
        <v>647</v>
      </c>
    </row>
    <row r="56" spans="2:4" ht="28">
      <c r="B56" s="785" t="s">
        <v>728</v>
      </c>
      <c r="C56" s="786" t="s">
        <v>747</v>
      </c>
      <c r="D56" s="792" t="s">
        <v>648</v>
      </c>
    </row>
    <row r="57" spans="2:4" ht="28">
      <c r="B57" s="785" t="s">
        <v>729</v>
      </c>
      <c r="C57" s="786" t="s">
        <v>748</v>
      </c>
      <c r="D57" s="792" t="s">
        <v>649</v>
      </c>
    </row>
    <row r="58" spans="2:4" ht="28">
      <c r="B58" s="785" t="s">
        <v>730</v>
      </c>
      <c r="C58" s="786" t="s">
        <v>749</v>
      </c>
      <c r="D58" s="792" t="s">
        <v>650</v>
      </c>
    </row>
    <row r="59" spans="2:4" ht="29" thickBot="1">
      <c r="B59" s="787" t="s">
        <v>731</v>
      </c>
      <c r="C59" s="788" t="s">
        <v>750</v>
      </c>
      <c r="D59" s="793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161" colorId="22" zoomScaleNormal="100" workbookViewId="0">
      <selection activeCell="Z181" sqref="Z181"/>
    </sheetView>
  </sheetViews>
  <sheetFormatPr baseColWidth="10" defaultColWidth="9.6640625" defaultRowHeight="16"/>
  <cols>
    <col min="1" max="1" width="0.83203125" style="389" customWidth="1"/>
    <col min="2" max="2" width="10.6640625" style="389" customWidth="1"/>
    <col min="3" max="3" width="6.83203125" style="389" bestFit="1" customWidth="1"/>
    <col min="4" max="4" width="6.83203125" style="389" customWidth="1"/>
    <col min="5" max="7" width="8" style="389" customWidth="1"/>
    <col min="8" max="8" width="7" style="389" customWidth="1"/>
    <col min="9" max="9" width="2.5" style="389" customWidth="1"/>
    <col min="10" max="12" width="6.83203125" style="389" customWidth="1"/>
    <col min="13" max="13" width="7.1640625" style="389" customWidth="1"/>
    <col min="14" max="14" width="0.83203125" style="389" customWidth="1"/>
    <col min="15" max="15" width="9.83203125" style="620" customWidth="1"/>
    <col min="16" max="17" width="6.83203125" style="389" customWidth="1"/>
    <col min="18" max="18" width="24.83203125" style="389" bestFit="1" customWidth="1"/>
    <col min="19" max="16384" width="9.6640625" style="389"/>
  </cols>
  <sheetData>
    <row r="1" spans="2:15" ht="12.75" customHeight="1">
      <c r="B1" s="955" t="str">
        <f>'Title Page'!$B$30</f>
        <v>ASHRAE Standard 140-2023, Informative Annex B16, Section B16.5.2</v>
      </c>
      <c r="C1" s="955"/>
      <c r="D1" s="955"/>
      <c r="E1" s="955"/>
      <c r="F1" s="955"/>
      <c r="G1" s="955"/>
      <c r="H1" s="955"/>
      <c r="I1" s="955"/>
      <c r="J1" s="955"/>
      <c r="K1" s="955"/>
      <c r="L1" s="955"/>
      <c r="M1" s="955"/>
      <c r="N1" s="955"/>
      <c r="O1" s="955"/>
    </row>
    <row r="2" spans="2:15" ht="12.75" customHeight="1">
      <c r="B2" s="955" t="str">
        <f>'Title Page'!$B$32</f>
        <v>Example Results for Section 9 - HVAC Equipment Performance Tests CE300 through CE545</v>
      </c>
      <c r="C2" s="955"/>
      <c r="D2" s="955"/>
      <c r="E2" s="955"/>
      <c r="F2" s="955"/>
      <c r="G2" s="955"/>
      <c r="H2" s="955"/>
      <c r="I2" s="955"/>
      <c r="J2" s="955"/>
      <c r="K2" s="955"/>
      <c r="L2" s="955"/>
      <c r="M2" s="955"/>
      <c r="N2" s="955"/>
      <c r="O2" s="955"/>
    </row>
    <row r="3" spans="2:15" ht="12.75" customHeight="1">
      <c r="B3" s="955" t="str">
        <f>'Title Page'!$B$34</f>
        <v/>
      </c>
      <c r="C3" s="955"/>
      <c r="D3" s="955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</row>
    <row r="4" spans="2:15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93" t="s">
        <v>594</v>
      </c>
    </row>
    <row r="6" spans="2:15" ht="8.25" customHeight="1"/>
    <row r="7" spans="2:15" ht="15" customHeight="1" thickBot="1">
      <c r="B7" s="621" t="s">
        <v>872</v>
      </c>
      <c r="C7" s="622"/>
      <c r="D7" s="622"/>
      <c r="E7" s="622"/>
      <c r="F7" s="622"/>
      <c r="G7" s="622"/>
      <c r="H7" s="622"/>
      <c r="I7" s="622"/>
      <c r="J7" s="622"/>
      <c r="K7" s="622"/>
      <c r="L7" s="622"/>
      <c r="M7" s="622"/>
      <c r="N7" s="622"/>
      <c r="O7" s="623"/>
    </row>
    <row r="8" spans="2:15" ht="12" customHeight="1" thickTop="1">
      <c r="B8" s="624" t="s">
        <v>12</v>
      </c>
      <c r="C8" s="625"/>
      <c r="D8" s="625"/>
      <c r="E8" s="625"/>
      <c r="F8" s="625"/>
      <c r="G8" s="625"/>
      <c r="H8" s="625"/>
      <c r="I8" s="626"/>
      <c r="J8" s="959" t="s">
        <v>23</v>
      </c>
      <c r="K8" s="960"/>
      <c r="L8" s="960"/>
      <c r="M8" s="961"/>
      <c r="N8" s="627"/>
      <c r="O8" s="628"/>
    </row>
    <row r="9" spans="2:15" ht="12" customHeight="1">
      <c r="B9" s="629"/>
      <c r="C9" s="623" t="s">
        <v>237</v>
      </c>
      <c r="D9" s="623" t="s">
        <v>426</v>
      </c>
      <c r="E9" s="623" t="s">
        <v>250</v>
      </c>
      <c r="F9" s="623" t="s">
        <v>357</v>
      </c>
      <c r="G9" s="630" t="s">
        <v>372</v>
      </c>
      <c r="H9" s="630" t="s">
        <v>384</v>
      </c>
      <c r="I9" s="631"/>
      <c r="J9" s="622"/>
      <c r="K9" s="622"/>
      <c r="L9" s="622"/>
      <c r="M9" s="632" t="s">
        <v>24</v>
      </c>
      <c r="N9" s="627"/>
      <c r="O9" s="633" t="str">
        <f>YourData!$J$4</f>
        <v>OpenSimula</v>
      </c>
    </row>
    <row r="10" spans="2:15" ht="12" customHeight="1">
      <c r="B10" s="634" t="s">
        <v>796</v>
      </c>
      <c r="C10" s="635" t="s">
        <v>25</v>
      </c>
      <c r="D10" s="635" t="s">
        <v>13</v>
      </c>
      <c r="E10" s="635" t="s">
        <v>13</v>
      </c>
      <c r="F10" s="636" t="s">
        <v>355</v>
      </c>
      <c r="G10" s="636" t="s">
        <v>365</v>
      </c>
      <c r="H10" s="636" t="s">
        <v>385</v>
      </c>
      <c r="I10" s="637"/>
      <c r="J10" s="635" t="s">
        <v>26</v>
      </c>
      <c r="K10" s="635" t="s">
        <v>27</v>
      </c>
      <c r="L10" s="635" t="s">
        <v>597</v>
      </c>
      <c r="M10" s="638" t="s">
        <v>598</v>
      </c>
      <c r="N10" s="639"/>
      <c r="O10" s="640" t="str">
        <f>YourData!$J$8</f>
        <v>US</v>
      </c>
    </row>
    <row r="11" spans="2:15" ht="12" customHeight="1">
      <c r="B11" s="641" t="s">
        <v>445</v>
      </c>
      <c r="C11" s="642">
        <f>A!B140</f>
        <v>35633.777252734755</v>
      </c>
      <c r="D11" s="642">
        <f>A!C140</f>
        <v>34750</v>
      </c>
      <c r="E11" s="642">
        <f>A!D140</f>
        <v>34755</v>
      </c>
      <c r="F11" s="642">
        <f>A!E140</f>
        <v>34745.637542485638</v>
      </c>
      <c r="G11" s="642">
        <f>A!F140</f>
        <v>34976.411000001252</v>
      </c>
      <c r="H11" s="642">
        <f>A!G140</f>
        <v>35070</v>
      </c>
      <c r="I11" s="643"/>
      <c r="J11" s="642">
        <f t="shared" ref="J11:J31" si="0">MINA(C11:I11)</f>
        <v>34745.637542485638</v>
      </c>
      <c r="K11" s="642">
        <f t="shared" ref="K11:K31" si="1">MAXA(C11:I11)</f>
        <v>35633.777252734755</v>
      </c>
      <c r="L11" s="642">
        <f>AVERAGE(C11:I11)</f>
        <v>34988.47096587027</v>
      </c>
      <c r="M11" s="644">
        <f>ABS((K11-J11)/AVERAGE(C11:I11))</f>
        <v>2.5383781735288144E-2</v>
      </c>
      <c r="N11" s="645"/>
      <c r="O11" s="683">
        <f>A!H140</f>
        <v>35157.898012291298</v>
      </c>
    </row>
    <row r="12" spans="2:15" ht="12" customHeight="1">
      <c r="B12" s="646" t="s">
        <v>446</v>
      </c>
      <c r="C12" s="642">
        <f>A!B141</f>
        <v>39973.379846119082</v>
      </c>
      <c r="D12" s="642">
        <f>A!C141</f>
        <v>39379</v>
      </c>
      <c r="E12" s="642">
        <f>A!D141</f>
        <v>39384</v>
      </c>
      <c r="F12" s="642">
        <f>A!E141</f>
        <v>39290.36408912098</v>
      </c>
      <c r="G12" s="642">
        <f>A!F141</f>
        <v>39519.569000001269</v>
      </c>
      <c r="H12" s="642">
        <f>A!G141</f>
        <v>39608</v>
      </c>
      <c r="I12" s="643"/>
      <c r="J12" s="642">
        <f t="shared" si="0"/>
        <v>39290.36408912098</v>
      </c>
      <c r="K12" s="642">
        <f t="shared" si="1"/>
        <v>39973.379846119082</v>
      </c>
      <c r="L12" s="642">
        <f t="shared" ref="L12:L31" si="2">AVERAGE(C12:I12)</f>
        <v>39525.718822540228</v>
      </c>
      <c r="M12" s="644">
        <f t="shared" ref="M12:M31" si="3">ABS((K12-J12)/AVERAGE(C12:I12))</f>
        <v>1.7280286794141751E-2</v>
      </c>
      <c r="N12" s="645"/>
      <c r="O12" s="683">
        <f>A!H141</f>
        <v>39293.175044186399</v>
      </c>
    </row>
    <row r="13" spans="2:15" ht="12" customHeight="1">
      <c r="B13" s="646" t="s">
        <v>447</v>
      </c>
      <c r="C13" s="642">
        <f>A!B142</f>
        <v>40059.657032557334</v>
      </c>
      <c r="D13" s="642">
        <f>A!C142</f>
        <v>38745</v>
      </c>
      <c r="E13" s="642">
        <f>A!D142</f>
        <v>38792</v>
      </c>
      <c r="F13" s="642">
        <f>A!E142</f>
        <v>39079.100197486965</v>
      </c>
      <c r="G13" s="642">
        <f>A!F142</f>
        <v>39400.815000001385</v>
      </c>
      <c r="H13" s="642">
        <f>A!G142</f>
        <v>39457</v>
      </c>
      <c r="I13" s="643"/>
      <c r="J13" s="642">
        <f t="shared" si="0"/>
        <v>38745</v>
      </c>
      <c r="K13" s="642">
        <f t="shared" si="1"/>
        <v>40059.657032557334</v>
      </c>
      <c r="L13" s="642">
        <f t="shared" si="2"/>
        <v>39255.595371674281</v>
      </c>
      <c r="M13" s="644">
        <f t="shared" si="3"/>
        <v>3.348967249407591E-2</v>
      </c>
      <c r="N13" s="645"/>
      <c r="O13" s="683">
        <f>A!H142</f>
        <v>39322.5372695146</v>
      </c>
    </row>
    <row r="14" spans="2:15" ht="12" customHeight="1">
      <c r="B14" s="646" t="s">
        <v>448</v>
      </c>
      <c r="C14" s="642">
        <f>A!B143</f>
        <v>40963.300377974272</v>
      </c>
      <c r="D14" s="642">
        <f>A!C143</f>
        <v>39708</v>
      </c>
      <c r="E14" s="642">
        <f>A!D143</f>
        <v>39438</v>
      </c>
      <c r="F14" s="642">
        <f>A!E143</f>
        <v>40143.373589549512</v>
      </c>
      <c r="G14" s="642">
        <f>A!F143</f>
        <v>40535.137000001225</v>
      </c>
      <c r="H14" s="642">
        <f>A!G143</f>
        <v>40330</v>
      </c>
      <c r="I14" s="643"/>
      <c r="J14" s="642">
        <f t="shared" si="0"/>
        <v>39438</v>
      </c>
      <c r="K14" s="642">
        <f t="shared" si="1"/>
        <v>40963.300377974272</v>
      </c>
      <c r="L14" s="642">
        <f t="shared" si="2"/>
        <v>40186.301827920834</v>
      </c>
      <c r="M14" s="644">
        <f t="shared" si="3"/>
        <v>3.7955728907468581E-2</v>
      </c>
      <c r="N14" s="645"/>
      <c r="O14" s="683">
        <f>A!H143</f>
        <v>40191.7744748849</v>
      </c>
    </row>
    <row r="15" spans="2:15" ht="12" customHeight="1">
      <c r="B15" s="646" t="s">
        <v>449</v>
      </c>
      <c r="C15" s="642">
        <f>A!B144</f>
        <v>40619.295122139025</v>
      </c>
      <c r="D15" s="642">
        <f>A!C144</f>
        <v>39358</v>
      </c>
      <c r="E15" s="642">
        <f>A!D144</f>
        <v>39265</v>
      </c>
      <c r="F15" s="642">
        <f>A!E144</f>
        <v>39783.018546382402</v>
      </c>
      <c r="G15" s="642">
        <f>A!F144</f>
        <v>40065.261000001236</v>
      </c>
      <c r="H15" s="642">
        <f>A!G144</f>
        <v>39947</v>
      </c>
      <c r="I15" s="643"/>
      <c r="J15" s="642">
        <f>MINA(C15:I15)</f>
        <v>39265</v>
      </c>
      <c r="K15" s="642">
        <f>MAXA(C15:I15)</f>
        <v>40619.295122139025</v>
      </c>
      <c r="L15" s="642">
        <f t="shared" si="2"/>
        <v>39839.595778087103</v>
      </c>
      <c r="M15" s="644">
        <f t="shared" si="3"/>
        <v>3.3993696363855311E-2</v>
      </c>
      <c r="N15" s="645"/>
      <c r="O15" s="683">
        <f>A!H144</f>
        <v>39870.1761118863</v>
      </c>
    </row>
    <row r="16" spans="2:15" ht="12" customHeight="1">
      <c r="B16" s="646" t="s">
        <v>450</v>
      </c>
      <c r="C16" s="642">
        <f>A!B145</f>
        <v>32236.979468446429</v>
      </c>
      <c r="D16" s="642">
        <f>A!C145</f>
        <v>30547</v>
      </c>
      <c r="E16" s="642">
        <f>A!D145</f>
        <v>30548</v>
      </c>
      <c r="F16" s="642">
        <f>A!E145</f>
        <v>31145.113646751332</v>
      </c>
      <c r="G16" s="642">
        <f>A!F145</f>
        <v>31586.592000001216</v>
      </c>
      <c r="H16" s="642">
        <f>A!G145</f>
        <v>31742</v>
      </c>
      <c r="I16" s="643"/>
      <c r="J16" s="642">
        <f t="shared" si="0"/>
        <v>30547</v>
      </c>
      <c r="K16" s="642">
        <f t="shared" si="1"/>
        <v>32236.979468446429</v>
      </c>
      <c r="L16" s="642">
        <f t="shared" si="2"/>
        <v>31300.947519199832</v>
      </c>
      <c r="M16" s="644">
        <f t="shared" si="3"/>
        <v>5.3991319828570826E-2</v>
      </c>
      <c r="N16" s="645"/>
      <c r="O16" s="683">
        <f>A!H145</f>
        <v>31250.4922534207</v>
      </c>
    </row>
    <row r="17" spans="2:17" ht="12" customHeight="1">
      <c r="B17" s="646" t="s">
        <v>451</v>
      </c>
      <c r="C17" s="642">
        <f>A!B146</f>
        <v>55298.791720929417</v>
      </c>
      <c r="D17" s="642">
        <f>A!C146</f>
        <v>54064</v>
      </c>
      <c r="E17" s="642">
        <f>A!D146</f>
        <v>54016</v>
      </c>
      <c r="F17" s="642">
        <f>A!E146</f>
        <v>54704.710962209792</v>
      </c>
      <c r="G17" s="642">
        <f>A!F146</f>
        <v>54843.258000001253</v>
      </c>
      <c r="H17" s="642">
        <f>A!G146</f>
        <v>55068</v>
      </c>
      <c r="I17" s="643"/>
      <c r="J17" s="642">
        <f t="shared" si="0"/>
        <v>54016</v>
      </c>
      <c r="K17" s="642">
        <f t="shared" si="1"/>
        <v>55298.791720929417</v>
      </c>
      <c r="L17" s="642">
        <f t="shared" si="2"/>
        <v>54665.793447190081</v>
      </c>
      <c r="M17" s="644">
        <f t="shared" si="3"/>
        <v>2.3466077048139054E-2</v>
      </c>
      <c r="N17" s="645"/>
      <c r="O17" s="683">
        <f>A!H146</f>
        <v>55156.448174172001</v>
      </c>
    </row>
    <row r="18" spans="2:17" ht="12" customHeight="1">
      <c r="B18" s="646" t="s">
        <v>462</v>
      </c>
      <c r="C18" s="642">
        <f>A!B147</f>
        <v>32045.153568170928</v>
      </c>
      <c r="D18" s="642">
        <f>A!C147</f>
        <v>30846</v>
      </c>
      <c r="E18" s="642">
        <f>A!D147</f>
        <v>30876</v>
      </c>
      <c r="F18" s="642">
        <f>A!E147</f>
        <v>31012.680975386647</v>
      </c>
      <c r="G18" s="642"/>
      <c r="H18" s="642">
        <f>A!G147</f>
        <v>31413</v>
      </c>
      <c r="I18" s="643"/>
      <c r="J18" s="642">
        <f t="shared" si="0"/>
        <v>30846</v>
      </c>
      <c r="K18" s="642">
        <f t="shared" si="1"/>
        <v>32045.153568170928</v>
      </c>
      <c r="L18" s="642">
        <f t="shared" si="2"/>
        <v>31238.566908711517</v>
      </c>
      <c r="M18" s="644">
        <f t="shared" si="3"/>
        <v>3.83869583926566E-2</v>
      </c>
      <c r="N18" s="645"/>
      <c r="O18" s="683">
        <f>A!H147</f>
        <v>30967.479575417801</v>
      </c>
    </row>
    <row r="19" spans="2:17" ht="12" customHeight="1">
      <c r="B19" s="646" t="s">
        <v>463</v>
      </c>
      <c r="C19" s="642">
        <f>A!B148</f>
        <v>32078.431863626436</v>
      </c>
      <c r="D19" s="642">
        <f>A!C148</f>
        <v>31668</v>
      </c>
      <c r="E19" s="642">
        <f>A!D148</f>
        <v>31699</v>
      </c>
      <c r="F19" s="642"/>
      <c r="G19" s="642"/>
      <c r="H19" s="642">
        <f>A!G148</f>
        <v>31503</v>
      </c>
      <c r="I19" s="643"/>
      <c r="J19" s="642">
        <f t="shared" si="0"/>
        <v>31503</v>
      </c>
      <c r="K19" s="642">
        <f t="shared" si="1"/>
        <v>32078.431863626436</v>
      </c>
      <c r="L19" s="642">
        <f t="shared" si="2"/>
        <v>31737.107965906609</v>
      </c>
      <c r="M19" s="644">
        <f t="shared" si="3"/>
        <v>1.8131200367865599E-2</v>
      </c>
      <c r="N19" s="645"/>
      <c r="O19" s="683">
        <f>A!H148</f>
        <v>31785.481142320401</v>
      </c>
    </row>
    <row r="20" spans="2:17" ht="12" customHeight="1">
      <c r="B20" s="646" t="s">
        <v>464</v>
      </c>
      <c r="C20" s="642">
        <f>A!B149</f>
        <v>33387.007607424253</v>
      </c>
      <c r="D20" s="642">
        <f>A!C149</f>
        <v>32530</v>
      </c>
      <c r="E20" s="642">
        <f>A!D149</f>
        <v>32910</v>
      </c>
      <c r="F20" s="642">
        <f>A!E149</f>
        <v>32735.504626556416</v>
      </c>
      <c r="G20" s="642"/>
      <c r="H20" s="642">
        <f>A!G149</f>
        <v>33208</v>
      </c>
      <c r="I20" s="643"/>
      <c r="J20" s="642">
        <f t="shared" si="0"/>
        <v>32530</v>
      </c>
      <c r="K20" s="642">
        <f t="shared" si="1"/>
        <v>33387.007607424253</v>
      </c>
      <c r="L20" s="642">
        <f t="shared" si="2"/>
        <v>32954.102446796132</v>
      </c>
      <c r="M20" s="644">
        <f t="shared" si="3"/>
        <v>2.600609768716591E-2</v>
      </c>
      <c r="N20" s="645"/>
      <c r="O20" s="683">
        <f>A!H149</f>
        <v>32992.030727429199</v>
      </c>
    </row>
    <row r="21" spans="2:17" ht="12" customHeight="1">
      <c r="B21" s="646" t="s">
        <v>465</v>
      </c>
      <c r="C21" s="642">
        <f>A!B150</f>
        <v>32538.031318731744</v>
      </c>
      <c r="D21" s="642">
        <f>A!C150</f>
        <v>31932</v>
      </c>
      <c r="E21" s="642">
        <f>A!D150</f>
        <v>31811</v>
      </c>
      <c r="F21" s="642">
        <f>A!E150</f>
        <v>31772.39698072281</v>
      </c>
      <c r="G21" s="642"/>
      <c r="H21" s="642">
        <f>A!G150</f>
        <v>31818</v>
      </c>
      <c r="I21" s="643"/>
      <c r="J21" s="642">
        <f t="shared" si="0"/>
        <v>31772.39698072281</v>
      </c>
      <c r="K21" s="642">
        <f t="shared" si="1"/>
        <v>32538.031318731744</v>
      </c>
      <c r="L21" s="642">
        <f t="shared" si="2"/>
        <v>31974.285659890913</v>
      </c>
      <c r="M21" s="644">
        <f t="shared" si="3"/>
        <v>2.3945314874363539E-2</v>
      </c>
      <c r="N21" s="645"/>
      <c r="O21" s="683">
        <f>A!H150</f>
        <v>31763.831472655998</v>
      </c>
    </row>
    <row r="22" spans="2:17" ht="12" customHeight="1">
      <c r="B22" s="646" t="s">
        <v>466</v>
      </c>
      <c r="C22" s="642">
        <f>A!B151</f>
        <v>33691.321017245209</v>
      </c>
      <c r="D22" s="642">
        <f>A!C151</f>
        <v>33032</v>
      </c>
      <c r="E22" s="642">
        <f>A!D151</f>
        <v>32973</v>
      </c>
      <c r="F22" s="642">
        <f>A!E151</f>
        <v>33031.645273495218</v>
      </c>
      <c r="G22" s="642"/>
      <c r="H22" s="642">
        <f>A!G151</f>
        <v>33248</v>
      </c>
      <c r="I22" s="643"/>
      <c r="J22" s="642">
        <f t="shared" si="0"/>
        <v>32973</v>
      </c>
      <c r="K22" s="642">
        <f t="shared" si="1"/>
        <v>33691.321017245209</v>
      </c>
      <c r="L22" s="642">
        <f t="shared" si="2"/>
        <v>33195.19325814808</v>
      </c>
      <c r="M22" s="644">
        <f t="shared" si="3"/>
        <v>2.1639308187154184E-2</v>
      </c>
      <c r="N22" s="645"/>
      <c r="O22" s="683">
        <f>A!H151</f>
        <v>33323.773247748402</v>
      </c>
    </row>
    <row r="23" spans="2:17" ht="12" customHeight="1">
      <c r="B23" s="646" t="s">
        <v>473</v>
      </c>
      <c r="C23" s="642">
        <f>A!B152</f>
        <v>22337.887016316719</v>
      </c>
      <c r="D23" s="642">
        <f>A!C152</f>
        <v>22817</v>
      </c>
      <c r="E23" s="642">
        <f>A!D152</f>
        <v>22822</v>
      </c>
      <c r="F23" s="642">
        <f>A!E152</f>
        <v>23034.608109790275</v>
      </c>
      <c r="G23" s="642">
        <f>A!F152</f>
        <v>22322.953000000023</v>
      </c>
      <c r="H23" s="642">
        <f>A!G152</f>
        <v>23138</v>
      </c>
      <c r="I23" s="643"/>
      <c r="J23" s="642">
        <f t="shared" si="0"/>
        <v>22322.953000000023</v>
      </c>
      <c r="K23" s="642">
        <f t="shared" si="1"/>
        <v>23138</v>
      </c>
      <c r="L23" s="642">
        <f t="shared" si="2"/>
        <v>22745.408021017836</v>
      </c>
      <c r="M23" s="644">
        <f t="shared" si="3"/>
        <v>3.583347457415733E-2</v>
      </c>
      <c r="N23" s="645"/>
      <c r="O23" s="683">
        <f>A!H152</f>
        <v>23150.4334200308</v>
      </c>
    </row>
    <row r="24" spans="2:17" ht="12" customHeight="1">
      <c r="B24" s="646" t="s">
        <v>475</v>
      </c>
      <c r="C24" s="642">
        <f>A!B153</f>
        <v>17390.851076390049</v>
      </c>
      <c r="D24" s="642">
        <f>A!C153</f>
        <v>17872</v>
      </c>
      <c r="E24" s="642">
        <f>A!D153</f>
        <v>17870</v>
      </c>
      <c r="F24" s="642">
        <f>A!E153</f>
        <v>17996.111156143779</v>
      </c>
      <c r="G24" s="642">
        <f>A!F153</f>
        <v>17434.537000000029</v>
      </c>
      <c r="H24" s="642">
        <f>A!G153</f>
        <v>18051</v>
      </c>
      <c r="I24" s="643"/>
      <c r="J24" s="642">
        <f t="shared" si="0"/>
        <v>17390.851076390049</v>
      </c>
      <c r="K24" s="642">
        <f t="shared" si="1"/>
        <v>18051</v>
      </c>
      <c r="L24" s="642">
        <f t="shared" si="2"/>
        <v>17769.08320542231</v>
      </c>
      <c r="M24" s="644">
        <f t="shared" si="3"/>
        <v>3.7151546648647817E-2</v>
      </c>
      <c r="N24" s="645"/>
      <c r="O24" s="683">
        <f>A!H153</f>
        <v>17701.335910192902</v>
      </c>
    </row>
    <row r="25" spans="2:17" ht="12" customHeight="1">
      <c r="B25" s="646" t="s">
        <v>477</v>
      </c>
      <c r="C25" s="642">
        <f>A!B154</f>
        <v>34608.775362869957</v>
      </c>
      <c r="D25" s="642">
        <f>A!C154</f>
        <v>35971</v>
      </c>
      <c r="E25" s="642">
        <f>A!D154</f>
        <v>35970</v>
      </c>
      <c r="F25" s="642">
        <f>A!E154</f>
        <v>35732.483805592987</v>
      </c>
      <c r="G25" s="642">
        <f>A!F154</f>
        <v>34848.63700000001</v>
      </c>
      <c r="H25" s="642">
        <f>A!G154</f>
        <v>35845</v>
      </c>
      <c r="I25" s="643"/>
      <c r="J25" s="642">
        <f t="shared" si="0"/>
        <v>34608.775362869957</v>
      </c>
      <c r="K25" s="642">
        <f t="shared" si="1"/>
        <v>35971</v>
      </c>
      <c r="L25" s="642">
        <f t="shared" si="2"/>
        <v>35495.982694743827</v>
      </c>
      <c r="M25" s="644">
        <f t="shared" si="3"/>
        <v>3.837686785135147E-2</v>
      </c>
      <c r="N25" s="645"/>
      <c r="O25" s="683" t="str">
        <f>A!H154</f>
        <v/>
      </c>
    </row>
    <row r="26" spans="2:17" ht="12" customHeight="1">
      <c r="B26" s="646" t="s">
        <v>478</v>
      </c>
      <c r="C26" s="642">
        <f>A!B155</f>
        <v>24986.581989315273</v>
      </c>
      <c r="D26" s="642">
        <f>A!C155</f>
        <v>25389</v>
      </c>
      <c r="E26" s="642">
        <f>A!D155</f>
        <v>25390</v>
      </c>
      <c r="F26" s="642">
        <f>A!E155</f>
        <v>25017.177618583835</v>
      </c>
      <c r="G26" s="642">
        <f>A!F155</f>
        <v>25131.070000000262</v>
      </c>
      <c r="H26" s="642">
        <f>A!G155</f>
        <v>25781</v>
      </c>
      <c r="I26" s="643"/>
      <c r="J26" s="642">
        <f t="shared" si="0"/>
        <v>24986.581989315273</v>
      </c>
      <c r="K26" s="642">
        <f t="shared" si="1"/>
        <v>25781</v>
      </c>
      <c r="L26" s="642">
        <f t="shared" si="2"/>
        <v>25282.471601316563</v>
      </c>
      <c r="M26" s="644">
        <f t="shared" si="3"/>
        <v>3.1421691012335932E-2</v>
      </c>
      <c r="N26" s="645"/>
      <c r="O26" s="683" t="str">
        <f>A!H155</f>
        <v/>
      </c>
    </row>
    <row r="27" spans="2:17" ht="12" customHeight="1">
      <c r="B27" s="646" t="s">
        <v>479</v>
      </c>
      <c r="C27" s="642">
        <f>A!B156</f>
        <v>23544.160692124755</v>
      </c>
      <c r="D27" s="642">
        <f>A!C156</f>
        <v>24293</v>
      </c>
      <c r="E27" s="642">
        <f>A!D156</f>
        <v>24307</v>
      </c>
      <c r="F27" s="642">
        <f>A!E156</f>
        <v>24077.724718093501</v>
      </c>
      <c r="G27" s="642">
        <f>A!F156</f>
        <v>23619.743999999955</v>
      </c>
      <c r="H27" s="642">
        <f>A!G156</f>
        <v>24360</v>
      </c>
      <c r="I27" s="643"/>
      <c r="J27" s="642">
        <f t="shared" si="0"/>
        <v>23544.160692124755</v>
      </c>
      <c r="K27" s="642">
        <f t="shared" si="1"/>
        <v>24360</v>
      </c>
      <c r="L27" s="642">
        <f t="shared" si="2"/>
        <v>24033.604901703035</v>
      </c>
      <c r="M27" s="644">
        <f t="shared" si="3"/>
        <v>3.3945773478927181E-2</v>
      </c>
      <c r="N27" s="645"/>
      <c r="O27" s="683" t="str">
        <f>A!H156</f>
        <v/>
      </c>
    </row>
    <row r="28" spans="2:17" ht="12" customHeight="1">
      <c r="B28" s="646" t="s">
        <v>480</v>
      </c>
      <c r="C28" s="642">
        <f>A!B157</f>
        <v>20320.873963030244</v>
      </c>
      <c r="D28" s="642">
        <f>A!C157</f>
        <v>20408</v>
      </c>
      <c r="E28" s="642">
        <f>A!D157</f>
        <v>20421</v>
      </c>
      <c r="F28" s="642">
        <f>A!E157</f>
        <v>20701.560304430714</v>
      </c>
      <c r="G28" s="642">
        <f>A!F157</f>
        <v>20241.712999999996</v>
      </c>
      <c r="H28" s="642">
        <f>A!G157</f>
        <v>21323</v>
      </c>
      <c r="I28" s="643"/>
      <c r="J28" s="642">
        <f t="shared" si="0"/>
        <v>20241.712999999996</v>
      </c>
      <c r="K28" s="642">
        <f t="shared" si="1"/>
        <v>21323</v>
      </c>
      <c r="L28" s="642">
        <f t="shared" si="2"/>
        <v>20569.357877910155</v>
      </c>
      <c r="M28" s="644">
        <f t="shared" si="3"/>
        <v>5.2567853912504466E-2</v>
      </c>
      <c r="N28" s="645"/>
      <c r="O28" s="683" t="str">
        <f>A!H157</f>
        <v/>
      </c>
    </row>
    <row r="29" spans="2:17" ht="12" customHeight="1">
      <c r="B29" s="646" t="s">
        <v>481</v>
      </c>
      <c r="C29" s="642">
        <f>A!B158</f>
        <v>17281.271045603677</v>
      </c>
      <c r="D29" s="642">
        <f>A!C158</f>
        <v>17540</v>
      </c>
      <c r="E29" s="642">
        <f>A!D158</f>
        <v>17537</v>
      </c>
      <c r="F29" s="642">
        <f>A!E158</f>
        <v>17741.943188338209</v>
      </c>
      <c r="G29" s="642">
        <f>A!F158</f>
        <v>17442.46800000007</v>
      </c>
      <c r="H29" s="642">
        <f>A!G158</f>
        <v>17875</v>
      </c>
      <c r="I29" s="643"/>
      <c r="J29" s="642">
        <f t="shared" si="0"/>
        <v>17281.271045603677</v>
      </c>
      <c r="K29" s="642">
        <f t="shared" si="1"/>
        <v>17875</v>
      </c>
      <c r="L29" s="642">
        <f t="shared" si="2"/>
        <v>17569.61370565699</v>
      </c>
      <c r="M29" s="644">
        <f t="shared" si="3"/>
        <v>3.3792942994822765E-2</v>
      </c>
      <c r="N29" s="645"/>
      <c r="O29" s="683" t="str">
        <f>A!H158</f>
        <v/>
      </c>
    </row>
    <row r="30" spans="2:17" ht="12" customHeight="1">
      <c r="B30" s="646" t="s">
        <v>482</v>
      </c>
      <c r="C30" s="642">
        <f>A!B159</f>
        <v>19430.378480857089</v>
      </c>
      <c r="D30" s="642">
        <f>A!C159</f>
        <v>19878</v>
      </c>
      <c r="E30" s="642">
        <f>A!D159</f>
        <v>19874</v>
      </c>
      <c r="F30" s="642">
        <f>A!E159</f>
        <v>19061.112503659155</v>
      </c>
      <c r="G30" s="642">
        <f>A!F159</f>
        <v>19536.572000000106</v>
      </c>
      <c r="H30" s="642">
        <f>A!G159</f>
        <v>20164</v>
      </c>
      <c r="I30" s="643"/>
      <c r="J30" s="642">
        <f t="shared" si="0"/>
        <v>19061.112503659155</v>
      </c>
      <c r="K30" s="642">
        <f t="shared" si="1"/>
        <v>20164</v>
      </c>
      <c r="L30" s="642">
        <f t="shared" si="2"/>
        <v>19657.343830752725</v>
      </c>
      <c r="M30" s="644">
        <f t="shared" si="3"/>
        <v>5.6105621687068653E-2</v>
      </c>
      <c r="N30" s="645"/>
      <c r="O30" s="683" t="str">
        <f>A!H159</f>
        <v/>
      </c>
    </row>
    <row r="31" spans="2:17" ht="12" customHeight="1" thickBot="1">
      <c r="B31" s="647" t="s">
        <v>483</v>
      </c>
      <c r="C31" s="648">
        <f>A!B160</f>
        <v>15687.079578945253</v>
      </c>
      <c r="D31" s="649">
        <f>A!C160</f>
        <v>15802</v>
      </c>
      <c r="E31" s="649">
        <f>A!D160</f>
        <v>15791</v>
      </c>
      <c r="F31" s="649">
        <f>A!E160</f>
        <v>16635.725867238158</v>
      </c>
      <c r="G31" s="649">
        <f>A!F160</f>
        <v>15791.080999999982</v>
      </c>
      <c r="H31" s="649">
        <f>A!G160</f>
        <v>16339</v>
      </c>
      <c r="I31" s="650"/>
      <c r="J31" s="649">
        <f t="shared" si="0"/>
        <v>15687.079578945253</v>
      </c>
      <c r="K31" s="649">
        <f t="shared" si="1"/>
        <v>16635.725867238158</v>
      </c>
      <c r="L31" s="649">
        <f t="shared" si="2"/>
        <v>16007.647741030565</v>
      </c>
      <c r="M31" s="651">
        <f t="shared" si="3"/>
        <v>5.9262066709610831E-2</v>
      </c>
      <c r="N31" s="645"/>
      <c r="O31" s="684" t="str">
        <f>A!H160</f>
        <v/>
      </c>
    </row>
    <row r="32" spans="2:17" ht="12" customHeight="1" thickTop="1">
      <c r="B32" s="624" t="s">
        <v>14</v>
      </c>
      <c r="C32" s="652"/>
      <c r="D32" s="653"/>
      <c r="E32" s="652"/>
      <c r="F32" s="653"/>
      <c r="G32" s="653"/>
      <c r="H32" s="653"/>
      <c r="I32" s="625"/>
      <c r="J32" s="959" t="s">
        <v>23</v>
      </c>
      <c r="K32" s="960"/>
      <c r="L32" s="960"/>
      <c r="M32" s="961"/>
      <c r="N32" s="645"/>
      <c r="O32" s="654"/>
      <c r="P32" s="642"/>
      <c r="Q32" s="642"/>
    </row>
    <row r="33" spans="2:17" ht="12" customHeight="1">
      <c r="B33" s="629"/>
      <c r="C33" s="623" t="s">
        <v>237</v>
      </c>
      <c r="D33" s="623" t="s">
        <v>426</v>
      </c>
      <c r="E33" s="623" t="s">
        <v>250</v>
      </c>
      <c r="F33" s="623" t="s">
        <v>357</v>
      </c>
      <c r="G33" s="630" t="s">
        <v>372</v>
      </c>
      <c r="H33" s="630" t="s">
        <v>384</v>
      </c>
      <c r="I33" s="630"/>
      <c r="J33" s="655"/>
      <c r="K33" s="622"/>
      <c r="L33" s="622"/>
      <c r="M33" s="632" t="s">
        <v>24</v>
      </c>
      <c r="N33" s="645"/>
      <c r="O33" s="633" t="str">
        <f>YourData!$J$4</f>
        <v>OpenSimula</v>
      </c>
      <c r="P33" s="642"/>
      <c r="Q33" s="642"/>
    </row>
    <row r="34" spans="2:17" ht="12" customHeight="1">
      <c r="B34" s="634" t="s">
        <v>796</v>
      </c>
      <c r="C34" s="635" t="s">
        <v>25</v>
      </c>
      <c r="D34" s="635" t="s">
        <v>13</v>
      </c>
      <c r="E34" s="635" t="s">
        <v>13</v>
      </c>
      <c r="F34" s="636" t="s">
        <v>355</v>
      </c>
      <c r="G34" s="636" t="s">
        <v>365</v>
      </c>
      <c r="H34" s="636" t="s">
        <v>385</v>
      </c>
      <c r="I34" s="636"/>
      <c r="J34" s="656" t="s">
        <v>26</v>
      </c>
      <c r="K34" s="635" t="s">
        <v>27</v>
      </c>
      <c r="L34" s="635" t="s">
        <v>597</v>
      </c>
      <c r="M34" s="638" t="s">
        <v>598</v>
      </c>
      <c r="N34" s="645"/>
      <c r="O34" s="640" t="str">
        <f>YourData!$J$8</f>
        <v>US</v>
      </c>
      <c r="P34" s="642"/>
      <c r="Q34" s="642"/>
    </row>
    <row r="35" spans="2:17" ht="12" customHeight="1">
      <c r="B35" s="641" t="s">
        <v>445</v>
      </c>
      <c r="C35" s="642">
        <f>A!B170</f>
        <v>22353.534309268729</v>
      </c>
      <c r="D35" s="642">
        <f>A!C170</f>
        <v>21569</v>
      </c>
      <c r="E35" s="642">
        <f>A!D170</f>
        <v>21573</v>
      </c>
      <c r="F35" s="642"/>
      <c r="G35" s="642">
        <f>A!F170</f>
        <v>21770.00099999996</v>
      </c>
      <c r="H35" s="642">
        <f>A!G170</f>
        <v>21876</v>
      </c>
      <c r="I35" s="642"/>
      <c r="J35" s="657">
        <f t="shared" ref="J35:J55" si="4">MINA(C35:I35)</f>
        <v>21569</v>
      </c>
      <c r="K35" s="642">
        <f t="shared" ref="K35:K55" si="5">MAXA(C35:I35)</f>
        <v>22353.534309268729</v>
      </c>
      <c r="L35" s="642">
        <f>AVERAGE(C35:I35)</f>
        <v>21828.307061853739</v>
      </c>
      <c r="M35" s="644">
        <f t="shared" ref="M35:M55" si="6">ABS((K35-J35)/AVERAGE(C35:I35))</f>
        <v>3.5941143169996415E-2</v>
      </c>
      <c r="N35" s="645"/>
      <c r="O35" s="683">
        <f>A!H170</f>
        <v>21932.9654339429</v>
      </c>
      <c r="P35" s="642"/>
      <c r="Q35" s="642"/>
    </row>
    <row r="36" spans="2:17" ht="12" customHeight="1">
      <c r="B36" s="646" t="s">
        <v>446</v>
      </c>
      <c r="C36" s="642">
        <f>A!B171</f>
        <v>26339.625369982768</v>
      </c>
      <c r="D36" s="642">
        <f>A!C171</f>
        <v>25813</v>
      </c>
      <c r="E36" s="642">
        <f>A!D171</f>
        <v>25817</v>
      </c>
      <c r="F36" s="642"/>
      <c r="G36" s="642">
        <f>A!F171</f>
        <v>25936.82099999996</v>
      </c>
      <c r="H36" s="642">
        <f>A!G171</f>
        <v>26053</v>
      </c>
      <c r="I36" s="642"/>
      <c r="J36" s="657">
        <f t="shared" si="4"/>
        <v>25813</v>
      </c>
      <c r="K36" s="642">
        <f t="shared" si="5"/>
        <v>26339.625369982768</v>
      </c>
      <c r="L36" s="642">
        <f t="shared" ref="L36:L55" si="7">AVERAGE(C36:I36)</f>
        <v>25991.889273996545</v>
      </c>
      <c r="M36" s="644">
        <f t="shared" si="6"/>
        <v>2.0261142406051574E-2</v>
      </c>
      <c r="N36" s="645"/>
      <c r="O36" s="683">
        <f>A!H171</f>
        <v>25731.0657378504</v>
      </c>
      <c r="P36" s="642"/>
      <c r="Q36" s="642"/>
    </row>
    <row r="37" spans="2:17" ht="12" customHeight="1">
      <c r="B37" s="646" t="s">
        <v>447</v>
      </c>
      <c r="C37" s="642">
        <f>A!B172</f>
        <v>26433.137388696625</v>
      </c>
      <c r="D37" s="642">
        <f>A!C172</f>
        <v>25250</v>
      </c>
      <c r="E37" s="642">
        <f>A!D172</f>
        <v>25294</v>
      </c>
      <c r="F37" s="642"/>
      <c r="G37" s="642">
        <f>A!F172</f>
        <v>25846.026000000074</v>
      </c>
      <c r="H37" s="642">
        <f>A!G172</f>
        <v>25912</v>
      </c>
      <c r="I37" s="642"/>
      <c r="J37" s="657">
        <f t="shared" si="4"/>
        <v>25250</v>
      </c>
      <c r="K37" s="642">
        <f t="shared" si="5"/>
        <v>26433.137388696625</v>
      </c>
      <c r="L37" s="642">
        <f t="shared" si="7"/>
        <v>25747.032677739342</v>
      </c>
      <c r="M37" s="644">
        <f t="shared" si="6"/>
        <v>4.5952378416001118E-2</v>
      </c>
      <c r="N37" s="645"/>
      <c r="O37" s="683">
        <f>A!H172</f>
        <v>25776.6923390355</v>
      </c>
      <c r="P37" s="642"/>
      <c r="Q37" s="642"/>
    </row>
    <row r="38" spans="2:17" ht="12" customHeight="1">
      <c r="B38" s="646" t="s">
        <v>448</v>
      </c>
      <c r="C38" s="642">
        <f>A!B173</f>
        <v>27299.732074423395</v>
      </c>
      <c r="D38" s="642">
        <f>A!C173</f>
        <v>26172</v>
      </c>
      <c r="E38" s="642">
        <f>A!D173</f>
        <v>25925</v>
      </c>
      <c r="F38" s="642"/>
      <c r="G38" s="642">
        <f>A!F173</f>
        <v>26927.732999999924</v>
      </c>
      <c r="H38" s="642">
        <f>A!G173</f>
        <v>26775</v>
      </c>
      <c r="I38" s="642"/>
      <c r="J38" s="657">
        <f t="shared" si="4"/>
        <v>25925</v>
      </c>
      <c r="K38" s="642">
        <f t="shared" si="5"/>
        <v>27299.732074423395</v>
      </c>
      <c r="L38" s="642">
        <f t="shared" si="7"/>
        <v>26619.893014884663</v>
      </c>
      <c r="M38" s="644">
        <f t="shared" si="6"/>
        <v>5.1643035291490676E-2</v>
      </c>
      <c r="N38" s="645"/>
      <c r="O38" s="683">
        <f>A!H173</f>
        <v>26611.128173731599</v>
      </c>
      <c r="P38" s="642"/>
      <c r="Q38" s="642"/>
    </row>
    <row r="39" spans="2:17" ht="12" customHeight="1">
      <c r="B39" s="646" t="s">
        <v>449</v>
      </c>
      <c r="C39" s="642">
        <f>A!B174</f>
        <v>26962.93733737541</v>
      </c>
      <c r="D39" s="642">
        <f>A!C174</f>
        <v>25829</v>
      </c>
      <c r="E39" s="642">
        <f>A!D174</f>
        <v>25745</v>
      </c>
      <c r="F39" s="642"/>
      <c r="G39" s="642">
        <f>A!F174</f>
        <v>26472.789999999939</v>
      </c>
      <c r="H39" s="642">
        <f>A!G174</f>
        <v>26400</v>
      </c>
      <c r="I39" s="642"/>
      <c r="J39" s="657">
        <f>MINA(C39:I39)</f>
        <v>25745</v>
      </c>
      <c r="K39" s="642">
        <f>MAXA(C39:I39)</f>
        <v>26962.93733737541</v>
      </c>
      <c r="L39" s="642">
        <f t="shared" si="7"/>
        <v>26281.945467475067</v>
      </c>
      <c r="M39" s="644">
        <f t="shared" si="6"/>
        <v>4.6341216972794294E-2</v>
      </c>
      <c r="N39" s="645"/>
      <c r="O39" s="683">
        <f>A!H174</f>
        <v>26294.2822514652</v>
      </c>
      <c r="P39" s="642"/>
      <c r="Q39" s="642"/>
    </row>
    <row r="40" spans="2:17" ht="12" customHeight="1">
      <c r="B40" s="646" t="s">
        <v>450</v>
      </c>
      <c r="C40" s="642">
        <f>A!B175</f>
        <v>19316.840364594198</v>
      </c>
      <c r="D40" s="642">
        <f>A!C175</f>
        <v>17802</v>
      </c>
      <c r="E40" s="642">
        <f>A!D175</f>
        <v>17801</v>
      </c>
      <c r="F40" s="642"/>
      <c r="G40" s="642">
        <f>A!F175</f>
        <v>18738.054999999913</v>
      </c>
      <c r="H40" s="642">
        <f>A!G175</f>
        <v>18891</v>
      </c>
      <c r="I40" s="642"/>
      <c r="J40" s="657">
        <f t="shared" si="4"/>
        <v>17801</v>
      </c>
      <c r="K40" s="642">
        <f t="shared" si="5"/>
        <v>19316.840364594198</v>
      </c>
      <c r="L40" s="642">
        <f t="shared" si="7"/>
        <v>18509.779072918824</v>
      </c>
      <c r="M40" s="644">
        <f t="shared" si="6"/>
        <v>8.1894027941802103E-2</v>
      </c>
      <c r="N40" s="645"/>
      <c r="O40" s="683">
        <f>A!H175</f>
        <v>18438.587872386201</v>
      </c>
      <c r="P40" s="642"/>
      <c r="Q40" s="642"/>
    </row>
    <row r="41" spans="2:17" ht="12" customHeight="1">
      <c r="B41" s="646" t="s">
        <v>451</v>
      </c>
      <c r="C41" s="642">
        <f>A!B176</f>
        <v>40105.839879967134</v>
      </c>
      <c r="D41" s="642">
        <f>A!C176</f>
        <v>38999</v>
      </c>
      <c r="E41" s="642">
        <f>A!D176</f>
        <v>38955</v>
      </c>
      <c r="F41" s="642"/>
      <c r="G41" s="642">
        <f>A!F176</f>
        <v>39697.162000000208</v>
      </c>
      <c r="H41" s="642">
        <f>A!G176</f>
        <v>39941</v>
      </c>
      <c r="I41" s="642"/>
      <c r="J41" s="657">
        <f t="shared" si="4"/>
        <v>38955</v>
      </c>
      <c r="K41" s="642">
        <f t="shared" si="5"/>
        <v>40105.839879967134</v>
      </c>
      <c r="L41" s="642">
        <f t="shared" si="7"/>
        <v>39539.600375993468</v>
      </c>
      <c r="M41" s="644">
        <f t="shared" si="6"/>
        <v>2.9106006864598164E-2</v>
      </c>
      <c r="N41" s="645"/>
      <c r="O41" s="683">
        <f>A!H176</f>
        <v>39991.210036604498</v>
      </c>
      <c r="P41" s="642"/>
      <c r="Q41" s="642"/>
    </row>
    <row r="42" spans="2:17" ht="12" customHeight="1">
      <c r="B42" s="646" t="s">
        <v>462</v>
      </c>
      <c r="C42" s="642">
        <f>A!B177</f>
        <v>19178.948737703857</v>
      </c>
      <c r="D42" s="642">
        <f>A!C177</f>
        <v>18106</v>
      </c>
      <c r="E42" s="642">
        <f>A!D177</f>
        <v>18131</v>
      </c>
      <c r="F42" s="642"/>
      <c r="G42" s="642"/>
      <c r="H42" s="642">
        <f>A!G177</f>
        <v>18629</v>
      </c>
      <c r="I42" s="642"/>
      <c r="J42" s="657">
        <f t="shared" si="4"/>
        <v>18106</v>
      </c>
      <c r="K42" s="642">
        <f t="shared" si="5"/>
        <v>19178.948737703857</v>
      </c>
      <c r="L42" s="642">
        <f t="shared" si="7"/>
        <v>18511.237184425965</v>
      </c>
      <c r="M42" s="644">
        <f t="shared" si="6"/>
        <v>5.7962022041755226E-2</v>
      </c>
      <c r="N42" s="645"/>
      <c r="O42" s="683">
        <f>A!H177</f>
        <v>18213.921389552899</v>
      </c>
      <c r="P42" s="642"/>
      <c r="Q42" s="642"/>
    </row>
    <row r="43" spans="2:17" ht="12" customHeight="1">
      <c r="B43" s="646" t="s">
        <v>463</v>
      </c>
      <c r="C43" s="642">
        <f>A!B178</f>
        <v>19204.494365578117</v>
      </c>
      <c r="D43" s="642">
        <f>A!C178</f>
        <v>18823</v>
      </c>
      <c r="E43" s="642">
        <f>A!D178</f>
        <v>18850</v>
      </c>
      <c r="F43" s="642"/>
      <c r="G43" s="642"/>
      <c r="H43" s="642">
        <f>A!G178</f>
        <v>18685</v>
      </c>
      <c r="I43" s="642"/>
      <c r="J43" s="657">
        <f t="shared" si="4"/>
        <v>18685</v>
      </c>
      <c r="K43" s="642">
        <f t="shared" si="5"/>
        <v>19204.494365578117</v>
      </c>
      <c r="L43" s="642">
        <f t="shared" si="7"/>
        <v>18890.623591394527</v>
      </c>
      <c r="M43" s="644">
        <f t="shared" si="6"/>
        <v>2.7500117350004721E-2</v>
      </c>
      <c r="N43" s="645"/>
      <c r="O43" s="683">
        <f>A!H178</f>
        <v>18929.800799870001</v>
      </c>
      <c r="P43" s="642"/>
      <c r="Q43" s="642"/>
    </row>
    <row r="44" spans="2:17" ht="12" customHeight="1">
      <c r="B44" s="646" t="s">
        <v>464</v>
      </c>
      <c r="C44" s="642">
        <f>A!B179</f>
        <v>20358.585393713744</v>
      </c>
      <c r="D44" s="642">
        <f>A!C179</f>
        <v>19596</v>
      </c>
      <c r="E44" s="642">
        <f>A!D179</f>
        <v>19934</v>
      </c>
      <c r="F44" s="642"/>
      <c r="G44" s="642"/>
      <c r="H44" s="642">
        <f>A!G179</f>
        <v>20214</v>
      </c>
      <c r="I44" s="642"/>
      <c r="J44" s="657">
        <f t="shared" si="4"/>
        <v>19596</v>
      </c>
      <c r="K44" s="642">
        <f t="shared" si="5"/>
        <v>20358.585393713744</v>
      </c>
      <c r="L44" s="642">
        <f t="shared" si="7"/>
        <v>20025.646348428436</v>
      </c>
      <c r="M44" s="644">
        <f t="shared" si="6"/>
        <v>3.8080438476014E-2</v>
      </c>
      <c r="N44" s="645"/>
      <c r="O44" s="683">
        <f>A!H179</f>
        <v>20009.978940660501</v>
      </c>
      <c r="P44" s="642"/>
      <c r="Q44" s="642"/>
    </row>
    <row r="45" spans="2:17" ht="12" customHeight="1">
      <c r="B45" s="646" t="s">
        <v>465</v>
      </c>
      <c r="C45" s="642">
        <f>A!B180</f>
        <v>19598.621063024904</v>
      </c>
      <c r="D45" s="642">
        <f>A!C180</f>
        <v>19059</v>
      </c>
      <c r="E45" s="642">
        <f>A!D180</f>
        <v>18951</v>
      </c>
      <c r="F45" s="642"/>
      <c r="G45" s="642"/>
      <c r="H45" s="642">
        <f>A!G180</f>
        <v>18966</v>
      </c>
      <c r="I45" s="642"/>
      <c r="J45" s="657">
        <f t="shared" si="4"/>
        <v>18951</v>
      </c>
      <c r="K45" s="642">
        <f t="shared" si="5"/>
        <v>19598.621063024904</v>
      </c>
      <c r="L45" s="642">
        <f t="shared" si="7"/>
        <v>19143.655265756228</v>
      </c>
      <c r="M45" s="644">
        <f t="shared" si="6"/>
        <v>3.3829540598934379E-2</v>
      </c>
      <c r="N45" s="645"/>
      <c r="O45" s="683">
        <f>A!H180</f>
        <v>18910.475772805999</v>
      </c>
      <c r="P45" s="642"/>
      <c r="Q45" s="642"/>
    </row>
    <row r="46" spans="2:17" ht="12" customHeight="1">
      <c r="B46" s="646" t="s">
        <v>466</v>
      </c>
      <c r="C46" s="642">
        <f>A!B181</f>
        <v>20629.133255656114</v>
      </c>
      <c r="D46" s="642">
        <f>A!C181</f>
        <v>20042</v>
      </c>
      <c r="E46" s="642">
        <f>A!D181</f>
        <v>19989</v>
      </c>
      <c r="F46" s="642"/>
      <c r="G46" s="642"/>
      <c r="H46" s="642">
        <f>A!G181</f>
        <v>20249</v>
      </c>
      <c r="I46" s="642"/>
      <c r="J46" s="657">
        <f t="shared" si="4"/>
        <v>19989</v>
      </c>
      <c r="K46" s="642">
        <f t="shared" si="5"/>
        <v>20629.133255656114</v>
      </c>
      <c r="L46" s="642">
        <f t="shared" si="7"/>
        <v>20227.283313914028</v>
      </c>
      <c r="M46" s="644">
        <f t="shared" si="6"/>
        <v>3.1647020794719191E-2</v>
      </c>
      <c r="N46" s="645"/>
      <c r="O46" s="683">
        <f>A!H181</f>
        <v>20305.147231238599</v>
      </c>
      <c r="P46" s="642"/>
      <c r="Q46" s="642"/>
    </row>
    <row r="47" spans="2:17" ht="12" customHeight="1">
      <c r="B47" s="646" t="s">
        <v>473</v>
      </c>
      <c r="C47" s="642">
        <f>A!B182</f>
        <v>17854.295557848422</v>
      </c>
      <c r="D47" s="642">
        <f>A!C182</f>
        <v>18473</v>
      </c>
      <c r="E47" s="642">
        <f>A!D182</f>
        <v>18478</v>
      </c>
      <c r="F47" s="642"/>
      <c r="G47" s="642">
        <f>A!F182</f>
        <v>17857.852000000032</v>
      </c>
      <c r="H47" s="642">
        <f>A!G182</f>
        <v>18522</v>
      </c>
      <c r="I47" s="642"/>
      <c r="J47" s="657">
        <f t="shared" si="4"/>
        <v>17854.295557848422</v>
      </c>
      <c r="K47" s="642">
        <f t="shared" si="5"/>
        <v>18522</v>
      </c>
      <c r="L47" s="642">
        <f t="shared" si="7"/>
        <v>18237.02951156969</v>
      </c>
      <c r="M47" s="644">
        <f t="shared" si="6"/>
        <v>3.6612565754087438E-2</v>
      </c>
      <c r="N47" s="645"/>
      <c r="O47" s="683">
        <f>A!H182</f>
        <v>18447.3343814605</v>
      </c>
      <c r="P47" s="642"/>
      <c r="Q47" s="642"/>
    </row>
    <row r="48" spans="2:17" ht="12" customHeight="1">
      <c r="B48" s="646" t="s">
        <v>475</v>
      </c>
      <c r="C48" s="642">
        <f>A!B183</f>
        <v>13942.147864083752</v>
      </c>
      <c r="D48" s="642">
        <f>A!C183</f>
        <v>14508</v>
      </c>
      <c r="E48" s="642">
        <f>A!D183</f>
        <v>14506</v>
      </c>
      <c r="F48" s="642"/>
      <c r="G48" s="642">
        <f>A!F183</f>
        <v>13988.512000000033</v>
      </c>
      <c r="H48" s="642">
        <f>A!G183</f>
        <v>14491</v>
      </c>
      <c r="I48" s="642"/>
      <c r="J48" s="657">
        <f t="shared" si="4"/>
        <v>13942.147864083752</v>
      </c>
      <c r="K48" s="642">
        <f t="shared" si="5"/>
        <v>14508</v>
      </c>
      <c r="L48" s="642">
        <f t="shared" si="7"/>
        <v>14287.131972816755</v>
      </c>
      <c r="M48" s="644">
        <f t="shared" si="6"/>
        <v>3.9605719117934923E-2</v>
      </c>
      <c r="N48" s="645"/>
      <c r="O48" s="683">
        <f>A!H183</f>
        <v>14162.6960318164</v>
      </c>
      <c r="P48" s="642"/>
      <c r="Q48" s="642"/>
    </row>
    <row r="49" spans="2:17" ht="12" customHeight="1">
      <c r="B49" s="646" t="s">
        <v>477</v>
      </c>
      <c r="C49" s="642">
        <f>A!B184</f>
        <v>27747.878980448822</v>
      </c>
      <c r="D49" s="642">
        <f>A!C184</f>
        <v>28811</v>
      </c>
      <c r="E49" s="642">
        <f>A!D184</f>
        <v>28810</v>
      </c>
      <c r="F49" s="642"/>
      <c r="G49" s="642">
        <f>A!F184</f>
        <v>27901.95700000002</v>
      </c>
      <c r="H49" s="642">
        <f>A!G184</f>
        <v>28721</v>
      </c>
      <c r="I49" s="642"/>
      <c r="J49" s="657">
        <f t="shared" si="4"/>
        <v>27747.878980448822</v>
      </c>
      <c r="K49" s="642">
        <f t="shared" si="5"/>
        <v>28811</v>
      </c>
      <c r="L49" s="642">
        <f t="shared" si="7"/>
        <v>28398.36719608977</v>
      </c>
      <c r="M49" s="644">
        <f t="shared" si="6"/>
        <v>3.7435991027595449E-2</v>
      </c>
      <c r="N49" s="645"/>
      <c r="O49" s="683" t="str">
        <f>A!H184</f>
        <v/>
      </c>
      <c r="P49" s="642"/>
      <c r="Q49" s="642"/>
    </row>
    <row r="50" spans="2:17" ht="12" customHeight="1">
      <c r="B50" s="646" t="s">
        <v>478</v>
      </c>
      <c r="C50" s="642">
        <f>A!B185</f>
        <v>19521.276662968372</v>
      </c>
      <c r="D50" s="642">
        <f>A!C185</f>
        <v>20121</v>
      </c>
      <c r="E50" s="642">
        <f>A!D185</f>
        <v>20126</v>
      </c>
      <c r="F50" s="642"/>
      <c r="G50" s="642">
        <f>A!F185</f>
        <v>19654.972000000191</v>
      </c>
      <c r="H50" s="642">
        <f>A!G185</f>
        <v>20185</v>
      </c>
      <c r="I50" s="642"/>
      <c r="J50" s="657">
        <f t="shared" si="4"/>
        <v>19521.276662968372</v>
      </c>
      <c r="K50" s="642">
        <f t="shared" si="5"/>
        <v>20185</v>
      </c>
      <c r="L50" s="642">
        <f t="shared" si="7"/>
        <v>19921.649732593716</v>
      </c>
      <c r="M50" s="644">
        <f t="shared" si="6"/>
        <v>3.3316685412138003E-2</v>
      </c>
      <c r="N50" s="645"/>
      <c r="O50" s="683" t="str">
        <f>A!H185</f>
        <v/>
      </c>
      <c r="P50" s="642"/>
      <c r="Q50" s="642"/>
    </row>
    <row r="51" spans="2:17" ht="12" customHeight="1">
      <c r="B51" s="646" t="s">
        <v>479</v>
      </c>
      <c r="C51" s="642">
        <f>A!B186</f>
        <v>18620.310806459944</v>
      </c>
      <c r="D51" s="642">
        <f>A!C186</f>
        <v>19407</v>
      </c>
      <c r="E51" s="642">
        <f>A!D186</f>
        <v>19418</v>
      </c>
      <c r="F51" s="642"/>
      <c r="G51" s="642">
        <f>A!F186</f>
        <v>18689.798999999959</v>
      </c>
      <c r="H51" s="642">
        <f>A!G186</f>
        <v>19281</v>
      </c>
      <c r="I51" s="642"/>
      <c r="J51" s="657">
        <f t="shared" si="4"/>
        <v>18620.310806459944</v>
      </c>
      <c r="K51" s="642">
        <f t="shared" si="5"/>
        <v>19418</v>
      </c>
      <c r="L51" s="642">
        <f t="shared" si="7"/>
        <v>19083.22196129198</v>
      </c>
      <c r="M51" s="644">
        <f t="shared" si="6"/>
        <v>4.1800551036825589E-2</v>
      </c>
      <c r="N51" s="645"/>
      <c r="O51" s="683" t="str">
        <f>A!H186</f>
        <v/>
      </c>
      <c r="P51" s="642"/>
      <c r="Q51" s="642"/>
    </row>
    <row r="52" spans="2:17" ht="12" customHeight="1">
      <c r="B52" s="646" t="s">
        <v>480</v>
      </c>
      <c r="C52" s="642">
        <f>A!B187</f>
        <v>16557.874829804307</v>
      </c>
      <c r="D52" s="642">
        <f>A!C187</f>
        <v>16880</v>
      </c>
      <c r="E52" s="642">
        <f>A!D187</f>
        <v>16893</v>
      </c>
      <c r="F52" s="642"/>
      <c r="G52" s="642">
        <f>A!F187</f>
        <v>16506.801999999989</v>
      </c>
      <c r="H52" s="642">
        <f>A!G187</f>
        <v>17443</v>
      </c>
      <c r="I52" s="642"/>
      <c r="J52" s="657">
        <f t="shared" si="4"/>
        <v>16506.801999999989</v>
      </c>
      <c r="K52" s="642">
        <f t="shared" si="5"/>
        <v>17443</v>
      </c>
      <c r="L52" s="642">
        <f t="shared" si="7"/>
        <v>16856.135365960858</v>
      </c>
      <c r="M52" s="644">
        <f t="shared" si="6"/>
        <v>5.5540488948051629E-2</v>
      </c>
      <c r="N52" s="645"/>
      <c r="O52" s="683" t="str">
        <f>A!H187</f>
        <v/>
      </c>
      <c r="P52" s="642"/>
      <c r="Q52" s="642"/>
    </row>
    <row r="53" spans="2:17" ht="12" customHeight="1">
      <c r="B53" s="646" t="s">
        <v>481</v>
      </c>
      <c r="C53" s="642">
        <f>A!B188</f>
        <v>13656.995123440021</v>
      </c>
      <c r="D53" s="642">
        <f>A!C188</f>
        <v>14127</v>
      </c>
      <c r="E53" s="642">
        <f>A!D188</f>
        <v>14124</v>
      </c>
      <c r="F53" s="642"/>
      <c r="G53" s="642">
        <f>A!F188</f>
        <v>13855.928000000073</v>
      </c>
      <c r="H53" s="642">
        <f>A!G188</f>
        <v>14172</v>
      </c>
      <c r="I53" s="642"/>
      <c r="J53" s="657">
        <f t="shared" si="4"/>
        <v>13656.995123440021</v>
      </c>
      <c r="K53" s="642">
        <f t="shared" si="5"/>
        <v>14172</v>
      </c>
      <c r="L53" s="642">
        <f t="shared" si="7"/>
        <v>13987.18462468802</v>
      </c>
      <c r="M53" s="644">
        <f t="shared" si="6"/>
        <v>3.6819766835062107E-2</v>
      </c>
      <c r="N53" s="645"/>
      <c r="O53" s="683" t="str">
        <f>A!H188</f>
        <v/>
      </c>
      <c r="P53" s="642"/>
      <c r="Q53" s="642"/>
    </row>
    <row r="54" spans="2:17" ht="12" customHeight="1">
      <c r="B54" s="646" t="s">
        <v>482</v>
      </c>
      <c r="C54" s="642">
        <f>A!B189</f>
        <v>15020.743269785731</v>
      </c>
      <c r="D54" s="642">
        <f>A!C189</f>
        <v>15680</v>
      </c>
      <c r="E54" s="642">
        <f>A!D189</f>
        <v>15677</v>
      </c>
      <c r="F54" s="642"/>
      <c r="G54" s="642">
        <f>A!F189</f>
        <v>15163.82</v>
      </c>
      <c r="H54" s="642">
        <f>A!G189</f>
        <v>15664</v>
      </c>
      <c r="I54" s="642"/>
      <c r="J54" s="657">
        <f t="shared" si="4"/>
        <v>15020.743269785731</v>
      </c>
      <c r="K54" s="642">
        <f t="shared" si="5"/>
        <v>15680</v>
      </c>
      <c r="L54" s="642">
        <f t="shared" si="7"/>
        <v>15441.112653957145</v>
      </c>
      <c r="M54" s="644">
        <f t="shared" si="6"/>
        <v>4.269489802895253E-2</v>
      </c>
      <c r="N54" s="645"/>
      <c r="O54" s="683" t="str">
        <f>A!H189</f>
        <v/>
      </c>
      <c r="P54" s="642"/>
      <c r="Q54" s="642"/>
    </row>
    <row r="55" spans="2:17" ht="12" customHeight="1" thickBot="1">
      <c r="B55" s="647" t="s">
        <v>483</v>
      </c>
      <c r="C55" s="649">
        <f>A!B190</f>
        <v>12621.868518963793</v>
      </c>
      <c r="D55" s="649">
        <f>A!C190</f>
        <v>12967</v>
      </c>
      <c r="E55" s="649">
        <f>A!D190</f>
        <v>12957</v>
      </c>
      <c r="F55" s="649"/>
      <c r="G55" s="649">
        <f>A!F190</f>
        <v>12750.622999999985</v>
      </c>
      <c r="H55" s="649">
        <f>A!G190</f>
        <v>13215</v>
      </c>
      <c r="I55" s="650"/>
      <c r="J55" s="648">
        <f t="shared" si="4"/>
        <v>12621.868518963793</v>
      </c>
      <c r="K55" s="649">
        <f t="shared" si="5"/>
        <v>13215</v>
      </c>
      <c r="L55" s="649">
        <f t="shared" si="7"/>
        <v>12902.298303792755</v>
      </c>
      <c r="M55" s="651">
        <f t="shared" si="6"/>
        <v>4.5970994242308799E-2</v>
      </c>
      <c r="N55" s="645"/>
      <c r="O55" s="684" t="str">
        <f>A!H190</f>
        <v/>
      </c>
      <c r="P55" s="642"/>
      <c r="Q55" s="642"/>
    </row>
    <row r="56" spans="2:17" ht="12" customHeight="1" thickTop="1">
      <c r="B56" s="658" t="s">
        <v>800</v>
      </c>
      <c r="C56" s="642"/>
      <c r="D56" s="645"/>
      <c r="E56" s="642"/>
      <c r="F56" s="642"/>
      <c r="G56" s="642"/>
      <c r="H56" s="642"/>
      <c r="I56" s="642"/>
      <c r="J56" s="642"/>
      <c r="K56" s="642"/>
      <c r="L56" s="642"/>
      <c r="M56" s="659"/>
      <c r="N56" s="645"/>
      <c r="P56" s="642"/>
      <c r="Q56" s="642"/>
    </row>
    <row r="57" spans="2:17" ht="15" customHeight="1" thickBot="1">
      <c r="B57" s="621" t="s">
        <v>873</v>
      </c>
      <c r="P57" s="642"/>
      <c r="Q57" s="642"/>
    </row>
    <row r="58" spans="2:17" ht="12" customHeight="1" thickTop="1">
      <c r="B58" s="624" t="s">
        <v>15</v>
      </c>
      <c r="C58" s="653"/>
      <c r="D58" s="653"/>
      <c r="E58" s="653"/>
      <c r="F58" s="653"/>
      <c r="G58" s="653"/>
      <c r="H58" s="653"/>
      <c r="I58" s="625"/>
      <c r="J58" s="959" t="s">
        <v>23</v>
      </c>
      <c r="K58" s="960"/>
      <c r="L58" s="960"/>
      <c r="M58" s="961"/>
      <c r="N58" s="645"/>
      <c r="O58" s="628"/>
      <c r="P58" s="642"/>
      <c r="Q58" s="642"/>
    </row>
    <row r="59" spans="2:17" ht="12" customHeight="1">
      <c r="B59" s="629"/>
      <c r="C59" s="623" t="s">
        <v>237</v>
      </c>
      <c r="D59" s="623" t="s">
        <v>426</v>
      </c>
      <c r="E59" s="623" t="s">
        <v>250</v>
      </c>
      <c r="F59" s="623" t="s">
        <v>357</v>
      </c>
      <c r="G59" s="630" t="s">
        <v>372</v>
      </c>
      <c r="H59" s="630" t="s">
        <v>384</v>
      </c>
      <c r="I59" s="630"/>
      <c r="J59" s="655"/>
      <c r="K59" s="622"/>
      <c r="L59" s="622"/>
      <c r="M59" s="632" t="s">
        <v>24</v>
      </c>
      <c r="N59" s="645"/>
      <c r="O59" s="633" t="str">
        <f>YourData!$J$4</f>
        <v>OpenSimula</v>
      </c>
      <c r="P59" s="642"/>
      <c r="Q59" s="642"/>
    </row>
    <row r="60" spans="2:17" ht="12" customHeight="1">
      <c r="B60" s="634" t="s">
        <v>796</v>
      </c>
      <c r="C60" s="635" t="s">
        <v>25</v>
      </c>
      <c r="D60" s="635" t="s">
        <v>13</v>
      </c>
      <c r="E60" s="635" t="s">
        <v>13</v>
      </c>
      <c r="F60" s="636" t="s">
        <v>355</v>
      </c>
      <c r="G60" s="636" t="s">
        <v>365</v>
      </c>
      <c r="H60" s="636" t="s">
        <v>385</v>
      </c>
      <c r="I60" s="636"/>
      <c r="J60" s="656" t="s">
        <v>26</v>
      </c>
      <c r="K60" s="635" t="s">
        <v>27</v>
      </c>
      <c r="L60" s="635" t="s">
        <v>597</v>
      </c>
      <c r="M60" s="638" t="s">
        <v>598</v>
      </c>
      <c r="N60" s="645"/>
      <c r="O60" s="640" t="str">
        <f>YourData!$J$8</f>
        <v>US</v>
      </c>
      <c r="P60" s="642"/>
      <c r="Q60" s="642"/>
    </row>
    <row r="61" spans="2:17" ht="12" customHeight="1">
      <c r="B61" s="641" t="s">
        <v>445</v>
      </c>
      <c r="C61" s="642">
        <f>A!B230</f>
        <v>10879.92</v>
      </c>
      <c r="D61" s="642">
        <f>A!C230</f>
        <v>10880</v>
      </c>
      <c r="E61" s="642">
        <f>A!D230</f>
        <v>10880</v>
      </c>
      <c r="F61" s="642">
        <f>A!E230</f>
        <v>10862.091928960235</v>
      </c>
      <c r="G61" s="642">
        <f>A!F230</f>
        <v>10879.920000001301</v>
      </c>
      <c r="H61" s="642">
        <f>A!G230</f>
        <v>10880</v>
      </c>
      <c r="I61" s="642"/>
      <c r="J61" s="657">
        <f t="shared" ref="J61:J81" si="8">MINA(C61:I61)</f>
        <v>10862.091928960235</v>
      </c>
      <c r="K61" s="642">
        <f t="shared" ref="K61:K81" si="9">MAXA(C61:I61)</f>
        <v>10880</v>
      </c>
      <c r="L61" s="642">
        <f>AVERAGE(C61:I61)</f>
        <v>10876.988654826922</v>
      </c>
      <c r="M61" s="644">
        <f t="shared" ref="M61:M81" si="10">ABS((K61-J61)/AVERAGE(C61:I61))</f>
        <v>1.6464181041337788E-3</v>
      </c>
      <c r="N61" s="645"/>
      <c r="O61" s="683">
        <f>A!H230</f>
        <v>10879.92</v>
      </c>
      <c r="P61" s="642"/>
      <c r="Q61" s="642"/>
    </row>
    <row r="62" spans="2:17" ht="12" customHeight="1">
      <c r="B62" s="646" t="s">
        <v>446</v>
      </c>
      <c r="C62" s="642">
        <f>A!B231</f>
        <v>10879.92</v>
      </c>
      <c r="D62" s="642">
        <f>A!C231</f>
        <v>10880</v>
      </c>
      <c r="E62" s="642">
        <f>A!D231</f>
        <v>10880</v>
      </c>
      <c r="F62" s="642">
        <f>A!E231</f>
        <v>10862.091928960235</v>
      </c>
      <c r="G62" s="642">
        <f>A!F231</f>
        <v>10879.920000001301</v>
      </c>
      <c r="H62" s="642">
        <f>A!G231</f>
        <v>10880</v>
      </c>
      <c r="I62" s="642"/>
      <c r="J62" s="657">
        <f t="shared" si="8"/>
        <v>10862.091928960235</v>
      </c>
      <c r="K62" s="642">
        <f t="shared" si="9"/>
        <v>10880</v>
      </c>
      <c r="L62" s="642">
        <f t="shared" ref="L62:L81" si="11">AVERAGE(C62:I62)</f>
        <v>10876.988654826922</v>
      </c>
      <c r="M62" s="644">
        <f t="shared" si="10"/>
        <v>1.6464181041337788E-3</v>
      </c>
      <c r="N62" s="645"/>
      <c r="O62" s="683">
        <f>A!H231</f>
        <v>10879.92</v>
      </c>
      <c r="P62" s="642"/>
      <c r="Q62" s="642"/>
    </row>
    <row r="63" spans="2:17" ht="12" customHeight="1">
      <c r="B63" s="646" t="s">
        <v>447</v>
      </c>
      <c r="C63" s="642">
        <f>A!B232</f>
        <v>10879.92</v>
      </c>
      <c r="D63" s="642">
        <f>A!C232</f>
        <v>10880</v>
      </c>
      <c r="E63" s="642">
        <f>A!D232</f>
        <v>10880</v>
      </c>
      <c r="F63" s="642">
        <f>A!E232</f>
        <v>10862.091928960235</v>
      </c>
      <c r="G63" s="642">
        <f>A!F232</f>
        <v>10879.920000001301</v>
      </c>
      <c r="H63" s="642">
        <f>A!G232</f>
        <v>10880</v>
      </c>
      <c r="I63" s="642"/>
      <c r="J63" s="657">
        <f t="shared" si="8"/>
        <v>10862.091928960235</v>
      </c>
      <c r="K63" s="642">
        <f t="shared" si="9"/>
        <v>10880</v>
      </c>
      <c r="L63" s="642">
        <f t="shared" si="11"/>
        <v>10876.988654826922</v>
      </c>
      <c r="M63" s="644">
        <f t="shared" si="10"/>
        <v>1.6464181041337788E-3</v>
      </c>
      <c r="N63" s="645"/>
      <c r="O63" s="683">
        <f>A!H232</f>
        <v>10879.92</v>
      </c>
      <c r="P63" s="642"/>
      <c r="Q63" s="642"/>
    </row>
    <row r="64" spans="2:17" ht="12" customHeight="1">
      <c r="B64" s="646" t="s">
        <v>448</v>
      </c>
      <c r="C64" s="642">
        <f>A!B233</f>
        <v>10879.92</v>
      </c>
      <c r="D64" s="642">
        <f>A!C233</f>
        <v>10880</v>
      </c>
      <c r="E64" s="642">
        <f>A!D233</f>
        <v>10880</v>
      </c>
      <c r="F64" s="642">
        <f>A!E233</f>
        <v>10862.091928960235</v>
      </c>
      <c r="G64" s="642">
        <f>A!F233</f>
        <v>10879.920000001301</v>
      </c>
      <c r="H64" s="642">
        <f>A!G233</f>
        <v>10880</v>
      </c>
      <c r="I64" s="642"/>
      <c r="J64" s="657">
        <f t="shared" si="8"/>
        <v>10862.091928960235</v>
      </c>
      <c r="K64" s="642">
        <f t="shared" si="9"/>
        <v>10880</v>
      </c>
      <c r="L64" s="642">
        <f t="shared" si="11"/>
        <v>10876.988654826922</v>
      </c>
      <c r="M64" s="644">
        <f t="shared" si="10"/>
        <v>1.6464181041337788E-3</v>
      </c>
      <c r="N64" s="645"/>
      <c r="O64" s="683">
        <f>A!H233</f>
        <v>10879.92</v>
      </c>
      <c r="P64" s="642"/>
      <c r="Q64" s="642"/>
    </row>
    <row r="65" spans="2:17" ht="12" customHeight="1">
      <c r="B65" s="646" t="s">
        <v>449</v>
      </c>
      <c r="C65" s="642">
        <f>A!B234</f>
        <v>10879.92</v>
      </c>
      <c r="D65" s="642">
        <f>A!C234</f>
        <v>10880</v>
      </c>
      <c r="E65" s="642">
        <f>A!D234</f>
        <v>10880</v>
      </c>
      <c r="F65" s="642">
        <f>A!E234</f>
        <v>10862.091928960235</v>
      </c>
      <c r="G65" s="642">
        <f>A!F234</f>
        <v>10879.920000001301</v>
      </c>
      <c r="H65" s="642">
        <f>A!G234</f>
        <v>10880</v>
      </c>
      <c r="I65" s="643"/>
      <c r="J65" s="642">
        <f t="shared" si="8"/>
        <v>10862.091928960235</v>
      </c>
      <c r="K65" s="642">
        <f t="shared" si="9"/>
        <v>10880</v>
      </c>
      <c r="L65" s="642">
        <f t="shared" si="11"/>
        <v>10876.988654826922</v>
      </c>
      <c r="M65" s="644">
        <f t="shared" si="10"/>
        <v>1.6464181041337788E-3</v>
      </c>
      <c r="N65" s="645"/>
      <c r="O65" s="683">
        <f>A!H234</f>
        <v>10879.92</v>
      </c>
      <c r="P65" s="642"/>
      <c r="Q65" s="642"/>
    </row>
    <row r="66" spans="2:17" ht="12" customHeight="1">
      <c r="B66" s="646" t="s">
        <v>450</v>
      </c>
      <c r="C66" s="642">
        <f>A!B235</f>
        <v>10879.92</v>
      </c>
      <c r="D66" s="642">
        <f>A!C235</f>
        <v>10880</v>
      </c>
      <c r="E66" s="642">
        <f>A!D235</f>
        <v>10880</v>
      </c>
      <c r="F66" s="642">
        <f>A!E235</f>
        <v>10862.091928960235</v>
      </c>
      <c r="G66" s="642">
        <f>A!F235</f>
        <v>10879.920000001301</v>
      </c>
      <c r="H66" s="642">
        <f>A!G235</f>
        <v>10880</v>
      </c>
      <c r="I66" s="643"/>
      <c r="J66" s="642">
        <f t="shared" si="8"/>
        <v>10862.091928960235</v>
      </c>
      <c r="K66" s="642">
        <f t="shared" si="9"/>
        <v>10880</v>
      </c>
      <c r="L66" s="642">
        <f t="shared" si="11"/>
        <v>10876.988654826922</v>
      </c>
      <c r="M66" s="644">
        <f t="shared" si="10"/>
        <v>1.6464181041337788E-3</v>
      </c>
      <c r="N66" s="645"/>
      <c r="O66" s="683">
        <f>A!H235</f>
        <v>10879.92</v>
      </c>
      <c r="P66" s="642"/>
      <c r="Q66" s="642"/>
    </row>
    <row r="67" spans="2:17" ht="12" customHeight="1">
      <c r="B67" s="646" t="s">
        <v>451</v>
      </c>
      <c r="C67" s="642">
        <f>A!B236</f>
        <v>10879.92</v>
      </c>
      <c r="D67" s="642">
        <f>A!C236</f>
        <v>10880</v>
      </c>
      <c r="E67" s="642">
        <f>A!D236</f>
        <v>10880</v>
      </c>
      <c r="F67" s="642">
        <f>A!E236</f>
        <v>10862.091928960235</v>
      </c>
      <c r="G67" s="642">
        <f>A!F236</f>
        <v>10879.920000001301</v>
      </c>
      <c r="H67" s="642">
        <f>A!G236</f>
        <v>10880</v>
      </c>
      <c r="I67" s="643"/>
      <c r="J67" s="642">
        <f t="shared" si="8"/>
        <v>10862.091928960235</v>
      </c>
      <c r="K67" s="642">
        <f t="shared" si="9"/>
        <v>10880</v>
      </c>
      <c r="L67" s="642">
        <f t="shared" si="11"/>
        <v>10876.988654826922</v>
      </c>
      <c r="M67" s="644">
        <f t="shared" si="10"/>
        <v>1.6464181041337788E-3</v>
      </c>
      <c r="N67" s="645"/>
      <c r="O67" s="683">
        <f>A!H236</f>
        <v>10879.92</v>
      </c>
      <c r="P67" s="642"/>
      <c r="Q67" s="642"/>
    </row>
    <row r="68" spans="2:17" ht="12" customHeight="1">
      <c r="B68" s="646" t="s">
        <v>462</v>
      </c>
      <c r="C68" s="642">
        <f>A!B237</f>
        <v>10879.92</v>
      </c>
      <c r="D68" s="642">
        <f>A!C237</f>
        <v>10880</v>
      </c>
      <c r="E68" s="642">
        <f>A!D237</f>
        <v>10880</v>
      </c>
      <c r="F68" s="642">
        <f>A!E237</f>
        <v>10862.091928960235</v>
      </c>
      <c r="G68" s="642"/>
      <c r="H68" s="642">
        <f>A!G237</f>
        <v>10880</v>
      </c>
      <c r="I68" s="643"/>
      <c r="J68" s="642">
        <f t="shared" si="8"/>
        <v>10862.091928960235</v>
      </c>
      <c r="K68" s="642">
        <f t="shared" si="9"/>
        <v>10880</v>
      </c>
      <c r="L68" s="642">
        <f t="shared" si="11"/>
        <v>10876.402385792046</v>
      </c>
      <c r="M68" s="644">
        <f t="shared" si="10"/>
        <v>1.6465068507540929E-3</v>
      </c>
      <c r="N68" s="645"/>
      <c r="O68" s="683">
        <f>A!H237</f>
        <v>10879.92</v>
      </c>
      <c r="P68" s="642"/>
      <c r="Q68" s="642"/>
    </row>
    <row r="69" spans="2:17" ht="12" customHeight="1">
      <c r="B69" s="646" t="s">
        <v>463</v>
      </c>
      <c r="C69" s="642">
        <f>A!B238</f>
        <v>10879.92</v>
      </c>
      <c r="D69" s="642">
        <f>A!C238</f>
        <v>10880</v>
      </c>
      <c r="E69" s="642">
        <f>A!D238</f>
        <v>10880</v>
      </c>
      <c r="F69" s="642"/>
      <c r="G69" s="642"/>
      <c r="H69" s="642">
        <f>A!G238</f>
        <v>10880</v>
      </c>
      <c r="I69" s="643"/>
      <c r="J69" s="642">
        <f t="shared" si="8"/>
        <v>10879.92</v>
      </c>
      <c r="K69" s="642">
        <f t="shared" si="9"/>
        <v>10880</v>
      </c>
      <c r="L69" s="642">
        <f t="shared" si="11"/>
        <v>10879.98</v>
      </c>
      <c r="M69" s="644">
        <f t="shared" si="10"/>
        <v>7.3529546929247339E-6</v>
      </c>
      <c r="N69" s="645"/>
      <c r="O69" s="683">
        <f>A!H238</f>
        <v>10879.92</v>
      </c>
      <c r="P69" s="642"/>
      <c r="Q69" s="642"/>
    </row>
    <row r="70" spans="2:17" ht="12" customHeight="1">
      <c r="B70" s="646" t="s">
        <v>464</v>
      </c>
      <c r="C70" s="642">
        <f>A!B239</f>
        <v>10879.92</v>
      </c>
      <c r="D70" s="642">
        <f>A!C239</f>
        <v>10880</v>
      </c>
      <c r="E70" s="642">
        <f>A!D239</f>
        <v>10880</v>
      </c>
      <c r="F70" s="642">
        <f>A!E239</f>
        <v>10862.091928960235</v>
      </c>
      <c r="G70" s="642"/>
      <c r="H70" s="642">
        <f>A!G239</f>
        <v>10880</v>
      </c>
      <c r="I70" s="643"/>
      <c r="J70" s="642">
        <f t="shared" si="8"/>
        <v>10862.091928960235</v>
      </c>
      <c r="K70" s="642">
        <f t="shared" si="9"/>
        <v>10880</v>
      </c>
      <c r="L70" s="642">
        <f t="shared" si="11"/>
        <v>10876.402385792046</v>
      </c>
      <c r="M70" s="644">
        <f t="shared" si="10"/>
        <v>1.6465068507540929E-3</v>
      </c>
      <c r="N70" s="645"/>
      <c r="O70" s="683">
        <f>A!H239</f>
        <v>10879.92</v>
      </c>
      <c r="P70" s="642"/>
      <c r="Q70" s="642"/>
    </row>
    <row r="71" spans="2:17" ht="12" customHeight="1">
      <c r="B71" s="646" t="s">
        <v>465</v>
      </c>
      <c r="C71" s="642">
        <f>A!B240</f>
        <v>10879.92</v>
      </c>
      <c r="D71" s="642">
        <f>A!C240</f>
        <v>10880</v>
      </c>
      <c r="E71" s="642">
        <f>A!D240</f>
        <v>10880</v>
      </c>
      <c r="F71" s="642">
        <f>A!E240</f>
        <v>10862.091928960235</v>
      </c>
      <c r="G71" s="642"/>
      <c r="H71" s="642">
        <f>A!G240</f>
        <v>10880</v>
      </c>
      <c r="I71" s="643"/>
      <c r="J71" s="642">
        <f t="shared" si="8"/>
        <v>10862.091928960235</v>
      </c>
      <c r="K71" s="642">
        <f t="shared" si="9"/>
        <v>10880</v>
      </c>
      <c r="L71" s="642">
        <f t="shared" si="11"/>
        <v>10876.402385792046</v>
      </c>
      <c r="M71" s="644">
        <f t="shared" si="10"/>
        <v>1.6465068507540929E-3</v>
      </c>
      <c r="N71" s="645"/>
      <c r="O71" s="683">
        <f>A!H240</f>
        <v>10879.92</v>
      </c>
      <c r="P71" s="642"/>
      <c r="Q71" s="642"/>
    </row>
    <row r="72" spans="2:17" ht="12" customHeight="1">
      <c r="B72" s="646" t="s">
        <v>466</v>
      </c>
      <c r="C72" s="642">
        <f>A!B241</f>
        <v>10879.92</v>
      </c>
      <c r="D72" s="642">
        <f>A!C241</f>
        <v>10880</v>
      </c>
      <c r="E72" s="642">
        <f>A!D241</f>
        <v>10880</v>
      </c>
      <c r="F72" s="642">
        <f>A!E241</f>
        <v>10862.091928960235</v>
      </c>
      <c r="G72" s="642"/>
      <c r="H72" s="642">
        <f>A!G241</f>
        <v>10880</v>
      </c>
      <c r="I72" s="643"/>
      <c r="J72" s="642">
        <f t="shared" si="8"/>
        <v>10862.091928960235</v>
      </c>
      <c r="K72" s="642">
        <f t="shared" si="9"/>
        <v>10880</v>
      </c>
      <c r="L72" s="642">
        <f t="shared" si="11"/>
        <v>10876.402385792046</v>
      </c>
      <c r="M72" s="644">
        <f t="shared" si="10"/>
        <v>1.6465068507540929E-3</v>
      </c>
      <c r="N72" s="645"/>
      <c r="O72" s="683">
        <f>A!H241</f>
        <v>10879.92</v>
      </c>
      <c r="P72" s="642"/>
      <c r="Q72" s="642"/>
    </row>
    <row r="73" spans="2:17" ht="12" customHeight="1">
      <c r="B73" s="646" t="s">
        <v>473</v>
      </c>
      <c r="C73" s="642">
        <f>A!B242</f>
        <v>2563.8216350909911</v>
      </c>
      <c r="D73" s="642">
        <f>A!C242</f>
        <v>2369</v>
      </c>
      <c r="E73" s="642">
        <f>A!D242</f>
        <v>2369</v>
      </c>
      <c r="F73" s="642">
        <f>A!E242</f>
        <v>2628.3265231730338</v>
      </c>
      <c r="G73" s="642">
        <f>A!F242</f>
        <v>2553.2319999999895</v>
      </c>
      <c r="H73" s="642">
        <f>A!G242</f>
        <v>2639</v>
      </c>
      <c r="I73" s="643"/>
      <c r="J73" s="642">
        <f t="shared" si="8"/>
        <v>2369</v>
      </c>
      <c r="K73" s="642">
        <f t="shared" si="9"/>
        <v>2639</v>
      </c>
      <c r="L73" s="642">
        <f t="shared" si="11"/>
        <v>2520.3966930440024</v>
      </c>
      <c r="M73" s="644">
        <f t="shared" si="10"/>
        <v>0.1071259935966303</v>
      </c>
      <c r="N73" s="645"/>
      <c r="O73" s="683">
        <f>A!H242</f>
        <v>2689.3411629393399</v>
      </c>
      <c r="P73" s="642"/>
      <c r="Q73" s="642"/>
    </row>
    <row r="74" spans="2:17" ht="12" customHeight="1">
      <c r="B74" s="646" t="s">
        <v>475</v>
      </c>
      <c r="C74" s="642">
        <f>A!B243</f>
        <v>1972.0485219541506</v>
      </c>
      <c r="D74" s="642">
        <f>A!C243</f>
        <v>1837</v>
      </c>
      <c r="E74" s="642">
        <f>A!D243</f>
        <v>1837</v>
      </c>
      <c r="F74" s="642">
        <f>A!E243</f>
        <v>2028.9633827623197</v>
      </c>
      <c r="G74" s="642">
        <f>A!F243</f>
        <v>1970.496999999993</v>
      </c>
      <c r="H74" s="642">
        <f>A!G243</f>
        <v>2035</v>
      </c>
      <c r="I74" s="643"/>
      <c r="J74" s="642">
        <f t="shared" si="8"/>
        <v>1837</v>
      </c>
      <c r="K74" s="642">
        <f t="shared" si="9"/>
        <v>2035</v>
      </c>
      <c r="L74" s="642">
        <f t="shared" si="11"/>
        <v>1946.7514841194104</v>
      </c>
      <c r="M74" s="644">
        <f t="shared" si="10"/>
        <v>0.10170789729206905</v>
      </c>
      <c r="N74" s="645"/>
      <c r="O74" s="683">
        <f>A!H243</f>
        <v>2023.4763945412701</v>
      </c>
      <c r="P74" s="642"/>
      <c r="Q74" s="642"/>
    </row>
    <row r="75" spans="2:17" ht="12" customHeight="1">
      <c r="B75" s="646" t="s">
        <v>477</v>
      </c>
      <c r="C75" s="642">
        <f>A!B244</f>
        <v>3923.219754588878</v>
      </c>
      <c r="D75" s="642">
        <f>A!C244</f>
        <v>4099</v>
      </c>
      <c r="E75" s="642">
        <f>A!D244</f>
        <v>4099</v>
      </c>
      <c r="F75" s="642">
        <f>A!E244</f>
        <v>4063.302452735134</v>
      </c>
      <c r="G75" s="642">
        <f>A!F244</f>
        <v>3972.28</v>
      </c>
      <c r="H75" s="642">
        <f>A!G244</f>
        <v>4073</v>
      </c>
      <c r="I75" s="643"/>
      <c r="J75" s="642">
        <f t="shared" si="8"/>
        <v>3923.219754588878</v>
      </c>
      <c r="K75" s="642">
        <f t="shared" si="9"/>
        <v>4099</v>
      </c>
      <c r="L75" s="642">
        <f t="shared" si="11"/>
        <v>4038.3003678873351</v>
      </c>
      <c r="M75" s="644">
        <f t="shared" si="10"/>
        <v>4.3528274124661669E-2</v>
      </c>
      <c r="N75" s="645"/>
      <c r="O75" s="683" t="str">
        <f>A!H244</f>
        <v/>
      </c>
      <c r="P75" s="642"/>
      <c r="Q75" s="642"/>
    </row>
    <row r="76" spans="2:17" ht="12" customHeight="1">
      <c r="B76" s="646" t="s">
        <v>478</v>
      </c>
      <c r="C76" s="642">
        <f>A!B245</f>
        <v>3125.1884048447769</v>
      </c>
      <c r="D76" s="642">
        <f>A!C245</f>
        <v>2874</v>
      </c>
      <c r="E76" s="642">
        <f>A!D245</f>
        <v>2871</v>
      </c>
      <c r="F76" s="642">
        <f>A!E245</f>
        <v>3018.6692507281878</v>
      </c>
      <c r="G76" s="642">
        <f>A!F245</f>
        <v>3131.2710000000302</v>
      </c>
      <c r="H76" s="642">
        <f>A!G245</f>
        <v>3200</v>
      </c>
      <c r="I76" s="643"/>
      <c r="J76" s="642">
        <f t="shared" si="8"/>
        <v>2871</v>
      </c>
      <c r="K76" s="642">
        <f t="shared" si="9"/>
        <v>3200</v>
      </c>
      <c r="L76" s="642">
        <f t="shared" si="11"/>
        <v>3036.6881092621661</v>
      </c>
      <c r="M76" s="644">
        <f t="shared" si="10"/>
        <v>0.10834171576479028</v>
      </c>
      <c r="N76" s="645"/>
      <c r="O76" s="683" t="str">
        <f>A!H245</f>
        <v/>
      </c>
      <c r="P76" s="642"/>
      <c r="Q76" s="642"/>
    </row>
    <row r="77" spans="2:17" ht="12" customHeight="1">
      <c r="B77" s="646" t="s">
        <v>479</v>
      </c>
      <c r="C77" s="642">
        <f>A!B246</f>
        <v>2815.5716197033621</v>
      </c>
      <c r="D77" s="642">
        <f>A!C246</f>
        <v>2704</v>
      </c>
      <c r="E77" s="642">
        <f>A!D246</f>
        <v>2707</v>
      </c>
      <c r="F77" s="642">
        <f>A!E246</f>
        <v>2842.5563918683638</v>
      </c>
      <c r="G77" s="642">
        <f>A!F246</f>
        <v>2819.112000000006</v>
      </c>
      <c r="H77" s="642">
        <f>A!G246</f>
        <v>2904</v>
      </c>
      <c r="I77" s="643"/>
      <c r="J77" s="642">
        <f t="shared" si="8"/>
        <v>2704</v>
      </c>
      <c r="K77" s="642">
        <f t="shared" si="9"/>
        <v>2904</v>
      </c>
      <c r="L77" s="642">
        <f t="shared" si="11"/>
        <v>2798.7066685952886</v>
      </c>
      <c r="M77" s="644">
        <f t="shared" si="10"/>
        <v>7.1461579823362806E-2</v>
      </c>
      <c r="N77" s="645"/>
      <c r="O77" s="683" t="str">
        <f>A!H246</f>
        <v/>
      </c>
      <c r="P77" s="642"/>
      <c r="Q77" s="642"/>
    </row>
    <row r="78" spans="2:17" ht="12" customHeight="1">
      <c r="B78" s="646" t="s">
        <v>480</v>
      </c>
      <c r="C78" s="642">
        <f>A!B247</f>
        <v>2151.7702225905218</v>
      </c>
      <c r="D78" s="642">
        <f>A!C247</f>
        <v>1886</v>
      </c>
      <c r="E78" s="642">
        <f>A!D247</f>
        <v>1885</v>
      </c>
      <c r="F78" s="642">
        <f>A!E247</f>
        <v>2179.8959110002402</v>
      </c>
      <c r="G78" s="642">
        <f>A!F247</f>
        <v>2135.7079999999992</v>
      </c>
      <c r="H78" s="642">
        <f>A!G247</f>
        <v>2221</v>
      </c>
      <c r="I78" s="643"/>
      <c r="J78" s="642">
        <f t="shared" si="8"/>
        <v>1885</v>
      </c>
      <c r="K78" s="642">
        <f t="shared" si="9"/>
        <v>2221</v>
      </c>
      <c r="L78" s="642">
        <f t="shared" si="11"/>
        <v>2076.5623555984598</v>
      </c>
      <c r="M78" s="644">
        <f t="shared" si="10"/>
        <v>0.16180588032626916</v>
      </c>
      <c r="N78" s="645"/>
      <c r="O78" s="683" t="str">
        <f>A!H247</f>
        <v/>
      </c>
      <c r="P78" s="642"/>
      <c r="Q78" s="642"/>
    </row>
    <row r="79" spans="2:17" ht="12" customHeight="1">
      <c r="B79" s="646" t="s">
        <v>481</v>
      </c>
      <c r="C79" s="642">
        <f>A!B248</f>
        <v>2072.4450715134722</v>
      </c>
      <c r="D79" s="642">
        <f>A!C248</f>
        <v>1833</v>
      </c>
      <c r="E79" s="642">
        <f>A!D248</f>
        <v>1833</v>
      </c>
      <c r="F79" s="642">
        <f>A!E248</f>
        <v>2090.2173922285428</v>
      </c>
      <c r="G79" s="642">
        <f>A!F248</f>
        <v>2050.855999999997</v>
      </c>
      <c r="H79" s="642">
        <f>A!G248</f>
        <v>2117</v>
      </c>
      <c r="I79" s="643"/>
      <c r="J79" s="642">
        <f t="shared" si="8"/>
        <v>1833</v>
      </c>
      <c r="K79" s="642">
        <f t="shared" si="9"/>
        <v>2117</v>
      </c>
      <c r="L79" s="642">
        <f t="shared" si="11"/>
        <v>1999.4197439570019</v>
      </c>
      <c r="M79" s="644">
        <f t="shared" si="10"/>
        <v>0.14204121013526788</v>
      </c>
      <c r="N79" s="645"/>
      <c r="O79" s="683" t="str">
        <f>A!H248</f>
        <v/>
      </c>
      <c r="P79" s="642"/>
      <c r="Q79" s="642"/>
    </row>
    <row r="80" spans="2:17" ht="12" customHeight="1">
      <c r="B80" s="646" t="s">
        <v>482</v>
      </c>
      <c r="C80" s="642">
        <f>A!B249</f>
        <v>2521.531736717593</v>
      </c>
      <c r="D80" s="642">
        <f>A!C249</f>
        <v>2258</v>
      </c>
      <c r="E80" s="642">
        <f>A!D249</f>
        <v>2258</v>
      </c>
      <c r="F80" s="642">
        <f>A!E249</f>
        <v>2309.2456939663602</v>
      </c>
      <c r="G80" s="642">
        <f>A!F249</f>
        <v>2500.4160000000597</v>
      </c>
      <c r="H80" s="642">
        <f>A!G249</f>
        <v>2573</v>
      </c>
      <c r="I80" s="643"/>
      <c r="J80" s="642">
        <f t="shared" si="8"/>
        <v>2258</v>
      </c>
      <c r="K80" s="642">
        <f t="shared" si="9"/>
        <v>2573</v>
      </c>
      <c r="L80" s="642">
        <f t="shared" si="11"/>
        <v>2403.3655717806687</v>
      </c>
      <c r="M80" s="644">
        <f t="shared" si="10"/>
        <v>0.13106620303569319</v>
      </c>
      <c r="N80" s="645"/>
      <c r="O80" s="683" t="str">
        <f>A!H249</f>
        <v/>
      </c>
      <c r="P80" s="642"/>
      <c r="Q80" s="642"/>
    </row>
    <row r="81" spans="2:17" ht="12" customHeight="1" thickBot="1">
      <c r="B81" s="647" t="s">
        <v>483</v>
      </c>
      <c r="C81" s="648">
        <f>A!B250</f>
        <v>1752.7588105418879</v>
      </c>
      <c r="D81" s="649">
        <f>A!C250</f>
        <v>1501</v>
      </c>
      <c r="E81" s="649">
        <f>A!D250</f>
        <v>1501</v>
      </c>
      <c r="F81" s="649">
        <f>A!E250</f>
        <v>1870.9023391027263</v>
      </c>
      <c r="G81" s="649">
        <f>A!F250</f>
        <v>1738.6670000000074</v>
      </c>
      <c r="H81" s="649">
        <f>A!G250</f>
        <v>1786</v>
      </c>
      <c r="I81" s="650"/>
      <c r="J81" s="649">
        <f t="shared" si="8"/>
        <v>1501</v>
      </c>
      <c r="K81" s="649">
        <f t="shared" si="9"/>
        <v>1870.9023391027263</v>
      </c>
      <c r="L81" s="649">
        <f t="shared" si="11"/>
        <v>1691.7213582741035</v>
      </c>
      <c r="M81" s="651">
        <f t="shared" si="10"/>
        <v>0.21865441214273085</v>
      </c>
      <c r="N81" s="645"/>
      <c r="O81" s="684" t="str">
        <f>A!H250</f>
        <v/>
      </c>
      <c r="P81" s="642"/>
      <c r="Q81" s="642"/>
    </row>
    <row r="82" spans="2:17" ht="12" customHeight="1" thickTop="1">
      <c r="B82" s="660" t="s">
        <v>16</v>
      </c>
      <c r="C82" s="622"/>
      <c r="D82" s="642"/>
      <c r="E82" s="622"/>
      <c r="F82" s="642"/>
      <c r="G82" s="642"/>
      <c r="H82" s="642"/>
      <c r="I82" s="661"/>
      <c r="J82" s="959" t="s">
        <v>23</v>
      </c>
      <c r="K82" s="960"/>
      <c r="L82" s="960"/>
      <c r="M82" s="961"/>
      <c r="N82" s="662"/>
      <c r="O82" s="654"/>
    </row>
    <row r="83" spans="2:17" ht="12" customHeight="1">
      <c r="B83" s="629"/>
      <c r="C83" s="623" t="s">
        <v>237</v>
      </c>
      <c r="D83" s="623" t="s">
        <v>426</v>
      </c>
      <c r="E83" s="623" t="s">
        <v>250</v>
      </c>
      <c r="F83" s="623" t="s">
        <v>357</v>
      </c>
      <c r="G83" s="630" t="s">
        <v>372</v>
      </c>
      <c r="H83" s="630" t="s">
        <v>384</v>
      </c>
      <c r="I83" s="631"/>
      <c r="J83" s="622"/>
      <c r="K83" s="622"/>
      <c r="L83" s="622"/>
      <c r="M83" s="632" t="s">
        <v>24</v>
      </c>
      <c r="N83" s="662"/>
      <c r="O83" s="633" t="str">
        <f>YourData!$J$4</f>
        <v>OpenSimula</v>
      </c>
    </row>
    <row r="84" spans="2:17" ht="12" customHeight="1">
      <c r="B84" s="634" t="s">
        <v>796</v>
      </c>
      <c r="C84" s="635" t="s">
        <v>25</v>
      </c>
      <c r="D84" s="635" t="s">
        <v>13</v>
      </c>
      <c r="E84" s="635" t="s">
        <v>13</v>
      </c>
      <c r="F84" s="636" t="s">
        <v>355</v>
      </c>
      <c r="G84" s="636" t="s">
        <v>365</v>
      </c>
      <c r="H84" s="636" t="s">
        <v>385</v>
      </c>
      <c r="I84" s="637"/>
      <c r="J84" s="635" t="s">
        <v>26</v>
      </c>
      <c r="K84" s="635" t="s">
        <v>27</v>
      </c>
      <c r="L84" s="635" t="s">
        <v>597</v>
      </c>
      <c r="M84" s="638" t="s">
        <v>598</v>
      </c>
      <c r="N84" s="662"/>
      <c r="O84" s="640" t="str">
        <f>YourData!$J$8</f>
        <v>US</v>
      </c>
    </row>
    <row r="85" spans="2:17" ht="12" customHeight="1">
      <c r="B85" s="641" t="s">
        <v>445</v>
      </c>
      <c r="C85" s="642">
        <f>A!B200</f>
        <v>2400.3229434660229</v>
      </c>
      <c r="D85" s="642">
        <f>A!C200</f>
        <v>2301</v>
      </c>
      <c r="E85" s="642">
        <f>A!D200</f>
        <v>2302</v>
      </c>
      <c r="F85" s="642"/>
      <c r="G85" s="642">
        <f>A!F200</f>
        <v>2326.4899999999893</v>
      </c>
      <c r="H85" s="642">
        <f>A!G200</f>
        <v>2323</v>
      </c>
      <c r="I85" s="643"/>
      <c r="J85" s="642">
        <f t="shared" ref="J85:J105" si="12">MINA(C85:I85)</f>
        <v>2301</v>
      </c>
      <c r="K85" s="642">
        <f t="shared" ref="K85:K105" si="13">MAXA(C85:I85)</f>
        <v>2400.3229434660229</v>
      </c>
      <c r="L85" s="642">
        <f>AVERAGE(C85:I85)</f>
        <v>2330.5625886932021</v>
      </c>
      <c r="M85" s="644">
        <f t="shared" ref="M85:M105" si="14">ABS((K85-J85)/AVERAGE(C85:I85))</f>
        <v>4.2617582530454806E-2</v>
      </c>
      <c r="N85" s="662"/>
      <c r="O85" s="683">
        <f>A!H200</f>
        <v>2345.01257834833</v>
      </c>
    </row>
    <row r="86" spans="2:17" ht="12" customHeight="1">
      <c r="B86" s="646" t="s">
        <v>446</v>
      </c>
      <c r="C86" s="642">
        <f>A!B201</f>
        <v>2753.8344761363155</v>
      </c>
      <c r="D86" s="642">
        <f>A!C201</f>
        <v>2686</v>
      </c>
      <c r="E86" s="642">
        <f>A!D201</f>
        <v>2687</v>
      </c>
      <c r="F86" s="642"/>
      <c r="G86" s="642">
        <f>A!F201</f>
        <v>2702.828000000005</v>
      </c>
      <c r="H86" s="642">
        <f>A!G201</f>
        <v>2691</v>
      </c>
      <c r="I86" s="643"/>
      <c r="J86" s="642">
        <f t="shared" si="12"/>
        <v>2686</v>
      </c>
      <c r="K86" s="642">
        <f t="shared" si="13"/>
        <v>2753.8344761363155</v>
      </c>
      <c r="L86" s="642">
        <f t="shared" ref="L86:L105" si="15">AVERAGE(C86:I86)</f>
        <v>2704.1324952272639</v>
      </c>
      <c r="M86" s="644">
        <f t="shared" si="14"/>
        <v>2.5085485365839846E-2</v>
      </c>
      <c r="N86" s="662"/>
      <c r="O86" s="683">
        <f>A!H201</f>
        <v>2682.1893063359698</v>
      </c>
    </row>
    <row r="87" spans="2:17" ht="12" customHeight="1">
      <c r="B87" s="646" t="s">
        <v>447</v>
      </c>
      <c r="C87" s="642">
        <f>A!B202</f>
        <v>2746.5996438607058</v>
      </c>
      <c r="D87" s="642">
        <f>A!C202</f>
        <v>2615</v>
      </c>
      <c r="E87" s="642">
        <f>A!D202</f>
        <v>2618</v>
      </c>
      <c r="F87" s="642"/>
      <c r="G87" s="642">
        <f>A!F202</f>
        <v>2674.8690000000088</v>
      </c>
      <c r="H87" s="642">
        <f>A!G202</f>
        <v>2681</v>
      </c>
      <c r="I87" s="643"/>
      <c r="J87" s="642">
        <f t="shared" si="12"/>
        <v>2615</v>
      </c>
      <c r="K87" s="642">
        <f t="shared" si="13"/>
        <v>2746.5996438607058</v>
      </c>
      <c r="L87" s="642">
        <f t="shared" si="15"/>
        <v>2667.0937287721426</v>
      </c>
      <c r="M87" s="644">
        <f t="shared" si="14"/>
        <v>4.934196441656015E-2</v>
      </c>
      <c r="N87" s="662"/>
      <c r="O87" s="683">
        <f>A!H202</f>
        <v>2665.9249304790801</v>
      </c>
    </row>
    <row r="88" spans="2:17" ht="12" customHeight="1">
      <c r="B88" s="646" t="s">
        <v>448</v>
      </c>
      <c r="C88" s="642">
        <f>A!B203</f>
        <v>2783.6483035508809</v>
      </c>
      <c r="D88" s="642">
        <f>A!C203</f>
        <v>2656</v>
      </c>
      <c r="E88" s="642">
        <f>A!D203</f>
        <v>2633</v>
      </c>
      <c r="F88" s="642"/>
      <c r="G88" s="642">
        <f>A!F203</f>
        <v>2727.4839999999936</v>
      </c>
      <c r="H88" s="642">
        <f>A!G203</f>
        <v>2693</v>
      </c>
      <c r="I88" s="643"/>
      <c r="J88" s="642">
        <f t="shared" si="12"/>
        <v>2633</v>
      </c>
      <c r="K88" s="642">
        <f t="shared" si="13"/>
        <v>2783.6483035508809</v>
      </c>
      <c r="L88" s="642">
        <f t="shared" si="15"/>
        <v>2698.6264607101748</v>
      </c>
      <c r="M88" s="644">
        <f t="shared" si="14"/>
        <v>5.5824066703635614E-2</v>
      </c>
      <c r="N88" s="662"/>
      <c r="O88" s="683">
        <f>A!H203</f>
        <v>2700.7263011533</v>
      </c>
    </row>
    <row r="89" spans="2:17" ht="12" customHeight="1">
      <c r="B89" s="646" t="s">
        <v>449</v>
      </c>
      <c r="C89" s="642">
        <f>A!B204</f>
        <v>2776.4377847636142</v>
      </c>
      <c r="D89" s="642">
        <f>A!C204</f>
        <v>2649</v>
      </c>
      <c r="E89" s="642">
        <f>A!D204</f>
        <v>2640</v>
      </c>
      <c r="F89" s="642"/>
      <c r="G89" s="642">
        <f>A!F204</f>
        <v>2712.5509999999958</v>
      </c>
      <c r="H89" s="642">
        <f>A!G204</f>
        <v>2684</v>
      </c>
      <c r="I89" s="643"/>
      <c r="J89" s="642">
        <f t="shared" si="12"/>
        <v>2640</v>
      </c>
      <c r="K89" s="642">
        <f t="shared" si="13"/>
        <v>2776.4377847636142</v>
      </c>
      <c r="L89" s="642">
        <f t="shared" si="15"/>
        <v>2692.3977569527219</v>
      </c>
      <c r="M89" s="644">
        <f t="shared" si="14"/>
        <v>5.0675196267447362E-2</v>
      </c>
      <c r="N89" s="662"/>
      <c r="O89" s="683">
        <f>A!H204</f>
        <v>2695.9738604211202</v>
      </c>
    </row>
    <row r="90" spans="2:17" ht="12" customHeight="1">
      <c r="B90" s="646" t="s">
        <v>450</v>
      </c>
      <c r="C90" s="642">
        <f>A!B205</f>
        <v>2040.2191038522333</v>
      </c>
      <c r="D90" s="642">
        <f>A!C205</f>
        <v>1865</v>
      </c>
      <c r="E90" s="642">
        <f>A!D205</f>
        <v>1867</v>
      </c>
      <c r="F90" s="642"/>
      <c r="G90" s="642">
        <f>A!F205</f>
        <v>1968.617000000002</v>
      </c>
      <c r="H90" s="642">
        <f>A!G205</f>
        <v>1970</v>
      </c>
      <c r="I90" s="643"/>
      <c r="J90" s="642">
        <f t="shared" si="12"/>
        <v>1865</v>
      </c>
      <c r="K90" s="642">
        <f t="shared" si="13"/>
        <v>2040.2191038522333</v>
      </c>
      <c r="L90" s="642">
        <f t="shared" si="15"/>
        <v>1942.1672207704469</v>
      </c>
      <c r="M90" s="644">
        <f t="shared" si="14"/>
        <v>9.0218340613701042E-2</v>
      </c>
      <c r="N90" s="662"/>
      <c r="O90" s="683">
        <f>A!H205</f>
        <v>1931.9843810345301</v>
      </c>
    </row>
    <row r="91" spans="2:17" ht="12" customHeight="1">
      <c r="B91" s="646" t="s">
        <v>451</v>
      </c>
      <c r="C91" s="642">
        <f>A!B206</f>
        <v>4313.0318409622851</v>
      </c>
      <c r="D91" s="642">
        <f>A!C206</f>
        <v>4185</v>
      </c>
      <c r="E91" s="642">
        <f>A!D206</f>
        <v>4181</v>
      </c>
      <c r="F91" s="642"/>
      <c r="G91" s="642">
        <f>A!F206</f>
        <v>4266.1759999997475</v>
      </c>
      <c r="H91" s="642">
        <f>A!G206</f>
        <v>4272</v>
      </c>
      <c r="I91" s="643"/>
      <c r="J91" s="642">
        <f t="shared" si="12"/>
        <v>4181</v>
      </c>
      <c r="K91" s="642">
        <f t="shared" si="13"/>
        <v>4313.0318409622851</v>
      </c>
      <c r="L91" s="642">
        <f t="shared" si="15"/>
        <v>4243.4415681924065</v>
      </c>
      <c r="M91" s="644">
        <f t="shared" si="14"/>
        <v>3.1114329923135273E-2</v>
      </c>
      <c r="N91" s="662"/>
      <c r="O91" s="683">
        <f>A!H206</f>
        <v>4285.3181375674703</v>
      </c>
    </row>
    <row r="92" spans="2:17" ht="12" customHeight="1">
      <c r="B92" s="646" t="s">
        <v>462</v>
      </c>
      <c r="C92" s="642">
        <f>A!B207</f>
        <v>1986.2848304670733</v>
      </c>
      <c r="D92" s="642">
        <f>A!C207</f>
        <v>1860</v>
      </c>
      <c r="E92" s="642">
        <f>A!D207</f>
        <v>1865</v>
      </c>
      <c r="F92" s="642"/>
      <c r="G92" s="642"/>
      <c r="H92" s="642">
        <f>A!G207</f>
        <v>1902</v>
      </c>
      <c r="I92" s="643"/>
      <c r="J92" s="642">
        <f t="shared" si="12"/>
        <v>1860</v>
      </c>
      <c r="K92" s="642">
        <f t="shared" si="13"/>
        <v>1986.2848304670733</v>
      </c>
      <c r="L92" s="642">
        <f t="shared" si="15"/>
        <v>1903.3212076167683</v>
      </c>
      <c r="M92" s="644">
        <f t="shared" si="14"/>
        <v>6.6349720668115758E-2</v>
      </c>
      <c r="N92" s="662"/>
      <c r="O92" s="683">
        <f>A!H207</f>
        <v>1873.63818586498</v>
      </c>
    </row>
    <row r="93" spans="2:17" ht="12" customHeight="1">
      <c r="B93" s="646" t="s">
        <v>463</v>
      </c>
      <c r="C93" s="642">
        <f>A!B208</f>
        <v>1994.01749804832</v>
      </c>
      <c r="D93" s="642">
        <f>A!C208</f>
        <v>1965</v>
      </c>
      <c r="E93" s="642">
        <f>A!D208</f>
        <v>1969</v>
      </c>
      <c r="F93" s="642"/>
      <c r="G93" s="642"/>
      <c r="H93" s="642">
        <f>A!G208</f>
        <v>1936</v>
      </c>
      <c r="I93" s="643"/>
      <c r="J93" s="642">
        <f t="shared" si="12"/>
        <v>1936</v>
      </c>
      <c r="K93" s="642">
        <f t="shared" si="13"/>
        <v>1994.01749804832</v>
      </c>
      <c r="L93" s="642">
        <f t="shared" si="15"/>
        <v>1966.0043745120799</v>
      </c>
      <c r="M93" s="644">
        <f t="shared" si="14"/>
        <v>2.9510360607777751E-2</v>
      </c>
      <c r="N93" s="662"/>
      <c r="O93" s="683">
        <f>A!H208</f>
        <v>1975.76034245036</v>
      </c>
    </row>
    <row r="94" spans="2:17" ht="12" customHeight="1">
      <c r="B94" s="646" t="s">
        <v>464</v>
      </c>
      <c r="C94" s="642">
        <f>A!B209</f>
        <v>2148.5022137105116</v>
      </c>
      <c r="D94" s="642">
        <f>A!C209</f>
        <v>2054</v>
      </c>
      <c r="E94" s="642">
        <f>A!D209</f>
        <v>2096</v>
      </c>
      <c r="F94" s="642"/>
      <c r="G94" s="642"/>
      <c r="H94" s="642">
        <f>A!G209</f>
        <v>2115</v>
      </c>
      <c r="I94" s="643"/>
      <c r="J94" s="642">
        <f t="shared" si="12"/>
        <v>2054</v>
      </c>
      <c r="K94" s="642">
        <f t="shared" si="13"/>
        <v>2148.5022137105116</v>
      </c>
      <c r="L94" s="642">
        <f t="shared" si="15"/>
        <v>2103.3755534276279</v>
      </c>
      <c r="M94" s="644">
        <f t="shared" si="14"/>
        <v>4.4928835250800665E-2</v>
      </c>
      <c r="N94" s="662"/>
      <c r="O94" s="683">
        <f>A!H209</f>
        <v>2102.1317867686798</v>
      </c>
    </row>
    <row r="95" spans="2:17" ht="12" customHeight="1">
      <c r="B95" s="646" t="s">
        <v>465</v>
      </c>
      <c r="C95" s="642">
        <f>A!B210</f>
        <v>2059.490255706839</v>
      </c>
      <c r="D95" s="642">
        <f>A!C210</f>
        <v>1993</v>
      </c>
      <c r="E95" s="642">
        <f>A!D210</f>
        <v>1980</v>
      </c>
      <c r="F95" s="642"/>
      <c r="G95" s="642"/>
      <c r="H95" s="642">
        <f>A!G210</f>
        <v>1970</v>
      </c>
      <c r="I95" s="643"/>
      <c r="J95" s="642">
        <f t="shared" si="12"/>
        <v>1970</v>
      </c>
      <c r="K95" s="642">
        <f t="shared" si="13"/>
        <v>2059.490255706839</v>
      </c>
      <c r="L95" s="642">
        <f t="shared" si="15"/>
        <v>2000.6225639267097</v>
      </c>
      <c r="M95" s="644">
        <f t="shared" si="14"/>
        <v>4.4731203836466046E-2</v>
      </c>
      <c r="N95" s="662"/>
      <c r="O95" s="683">
        <f>A!H210</f>
        <v>1973.43569985002</v>
      </c>
    </row>
    <row r="96" spans="2:17" ht="12" customHeight="1">
      <c r="B96" s="646" t="s">
        <v>466</v>
      </c>
      <c r="C96" s="642">
        <f>A!B211</f>
        <v>2182.2677615890984</v>
      </c>
      <c r="D96" s="642">
        <f>A!C211</f>
        <v>2110</v>
      </c>
      <c r="E96" s="642">
        <f>A!D211</f>
        <v>2104</v>
      </c>
      <c r="F96" s="642"/>
      <c r="G96" s="642"/>
      <c r="H96" s="642">
        <f>A!G211</f>
        <v>2120</v>
      </c>
      <c r="I96" s="643"/>
      <c r="J96" s="642">
        <f t="shared" si="12"/>
        <v>2104</v>
      </c>
      <c r="K96" s="642">
        <f t="shared" si="13"/>
        <v>2182.2677615890984</v>
      </c>
      <c r="L96" s="642">
        <f t="shared" si="15"/>
        <v>2129.0669403972747</v>
      </c>
      <c r="M96" s="644">
        <f t="shared" si="14"/>
        <v>3.6761531591155139E-2</v>
      </c>
      <c r="N96" s="662"/>
      <c r="O96" s="683">
        <f>A!H211</f>
        <v>2138.7060165098101</v>
      </c>
    </row>
    <row r="97" spans="2:17" ht="12" customHeight="1">
      <c r="B97" s="646" t="s">
        <v>473</v>
      </c>
      <c r="C97" s="642">
        <f>A!B212</f>
        <v>1919.7698233773071</v>
      </c>
      <c r="D97" s="642">
        <f>A!C212</f>
        <v>1975</v>
      </c>
      <c r="E97" s="642">
        <f>A!D212</f>
        <v>1975</v>
      </c>
      <c r="F97" s="642"/>
      <c r="G97" s="642">
        <f>A!F212</f>
        <v>1911.8690000000017</v>
      </c>
      <c r="H97" s="642">
        <f>A!G212</f>
        <v>1976</v>
      </c>
      <c r="I97" s="643"/>
      <c r="J97" s="642">
        <f t="shared" si="12"/>
        <v>1911.8690000000017</v>
      </c>
      <c r="K97" s="642">
        <f t="shared" si="13"/>
        <v>1976</v>
      </c>
      <c r="L97" s="642">
        <f t="shared" si="15"/>
        <v>1951.5277646754616</v>
      </c>
      <c r="M97" s="644">
        <f t="shared" si="14"/>
        <v>3.2861945989614567E-2</v>
      </c>
      <c r="N97" s="662"/>
      <c r="O97" s="683">
        <f>A!H212</f>
        <v>2013.7578756309099</v>
      </c>
    </row>
    <row r="98" spans="2:17" ht="12" customHeight="1">
      <c r="B98" s="646" t="s">
        <v>475</v>
      </c>
      <c r="C98" s="642">
        <f>A!B213</f>
        <v>1476.6546903521444</v>
      </c>
      <c r="D98" s="642">
        <f>A!C213</f>
        <v>1527</v>
      </c>
      <c r="E98" s="642">
        <f>A!D213</f>
        <v>1527</v>
      </c>
      <c r="F98" s="642"/>
      <c r="G98" s="642">
        <f>A!F213</f>
        <v>1475.5280000000027</v>
      </c>
      <c r="H98" s="642">
        <f>A!G213</f>
        <v>1524</v>
      </c>
      <c r="I98" s="643"/>
      <c r="J98" s="642">
        <f t="shared" si="12"/>
        <v>1475.5280000000027</v>
      </c>
      <c r="K98" s="642">
        <f t="shared" si="13"/>
        <v>1527</v>
      </c>
      <c r="L98" s="642">
        <f t="shared" si="15"/>
        <v>1506.0365380704295</v>
      </c>
      <c r="M98" s="644">
        <f t="shared" si="14"/>
        <v>3.417712565323576E-2</v>
      </c>
      <c r="N98" s="662"/>
      <c r="O98" s="683">
        <f>A!H213</f>
        <v>1515.16348383525</v>
      </c>
    </row>
    <row r="99" spans="2:17" ht="12" customHeight="1">
      <c r="B99" s="646" t="s">
        <v>477</v>
      </c>
      <c r="C99" s="642">
        <f>A!B214</f>
        <v>2937.676627832258</v>
      </c>
      <c r="D99" s="642">
        <f>A!C214</f>
        <v>3061</v>
      </c>
      <c r="E99" s="642">
        <f>A!D214</f>
        <v>3061</v>
      </c>
      <c r="F99" s="642"/>
      <c r="G99" s="642">
        <f>A!F214</f>
        <v>2974.4</v>
      </c>
      <c r="H99" s="642">
        <f>A!G214</f>
        <v>3050</v>
      </c>
      <c r="I99" s="643"/>
      <c r="J99" s="642">
        <f t="shared" si="12"/>
        <v>2937.676627832258</v>
      </c>
      <c r="K99" s="642">
        <f t="shared" si="13"/>
        <v>3061</v>
      </c>
      <c r="L99" s="642">
        <f t="shared" si="15"/>
        <v>3016.8153255664515</v>
      </c>
      <c r="M99" s="644">
        <f t="shared" si="14"/>
        <v>4.0878661389253668E-2</v>
      </c>
      <c r="N99" s="662"/>
      <c r="O99" s="683" t="str">
        <f>A!H214</f>
        <v/>
      </c>
    </row>
    <row r="100" spans="2:17" ht="12" customHeight="1">
      <c r="B100" s="646" t="s">
        <v>478</v>
      </c>
      <c r="C100" s="642">
        <f>A!B215</f>
        <v>2340.1169215021255</v>
      </c>
      <c r="D100" s="642">
        <f>A!C215</f>
        <v>2394</v>
      </c>
      <c r="E100" s="642">
        <f>A!D215</f>
        <v>2393</v>
      </c>
      <c r="F100" s="642"/>
      <c r="G100" s="642">
        <f>A!F215</f>
        <v>2344.8270000000412</v>
      </c>
      <c r="H100" s="642">
        <f>A!G215</f>
        <v>2396</v>
      </c>
      <c r="I100" s="643"/>
      <c r="J100" s="642">
        <f t="shared" si="12"/>
        <v>2340.1169215021255</v>
      </c>
      <c r="K100" s="642">
        <f t="shared" si="13"/>
        <v>2396</v>
      </c>
      <c r="L100" s="642">
        <f t="shared" si="15"/>
        <v>2373.5887843004334</v>
      </c>
      <c r="M100" s="644">
        <f t="shared" si="14"/>
        <v>2.3543706840671186E-2</v>
      </c>
      <c r="N100" s="662"/>
      <c r="O100" s="683" t="str">
        <f>A!H215</f>
        <v/>
      </c>
    </row>
    <row r="101" spans="2:17" ht="12" customHeight="1">
      <c r="B101" s="646" t="s">
        <v>479</v>
      </c>
      <c r="C101" s="642">
        <f>A!B216</f>
        <v>2108.2782659614504</v>
      </c>
      <c r="D101" s="642">
        <f>A!C216</f>
        <v>2182</v>
      </c>
      <c r="E101" s="642">
        <f>A!D216</f>
        <v>2182</v>
      </c>
      <c r="F101" s="642"/>
      <c r="G101" s="642">
        <f>A!F216</f>
        <v>2110.8329999999924</v>
      </c>
      <c r="H101" s="642">
        <f>A!G216</f>
        <v>2174</v>
      </c>
      <c r="I101" s="643"/>
      <c r="J101" s="642">
        <f t="shared" si="12"/>
        <v>2108.2782659614504</v>
      </c>
      <c r="K101" s="642">
        <f t="shared" si="13"/>
        <v>2182</v>
      </c>
      <c r="L101" s="642">
        <f t="shared" si="15"/>
        <v>2151.4222531922887</v>
      </c>
      <c r="M101" s="644">
        <f t="shared" si="14"/>
        <v>3.4266510876310302E-2</v>
      </c>
      <c r="N101" s="662"/>
      <c r="O101" s="683" t="str">
        <f>A!H216</f>
        <v/>
      </c>
    </row>
    <row r="102" spans="2:17" ht="12" customHeight="1">
      <c r="B102" s="646" t="s">
        <v>480</v>
      </c>
      <c r="C102" s="642">
        <f>A!B217</f>
        <v>1611.2289106354137</v>
      </c>
      <c r="D102" s="642">
        <f>A!C217</f>
        <v>1642</v>
      </c>
      <c r="E102" s="642">
        <f>A!D217</f>
        <v>1643</v>
      </c>
      <c r="F102" s="642"/>
      <c r="G102" s="642">
        <f>A!F217</f>
        <v>1599.2030000000073</v>
      </c>
      <c r="H102" s="642">
        <f>A!G217</f>
        <v>1663</v>
      </c>
      <c r="I102" s="643"/>
      <c r="J102" s="642">
        <f t="shared" si="12"/>
        <v>1599.2030000000073</v>
      </c>
      <c r="K102" s="642">
        <f t="shared" si="13"/>
        <v>1663</v>
      </c>
      <c r="L102" s="642">
        <f t="shared" si="15"/>
        <v>1631.6863821270842</v>
      </c>
      <c r="M102" s="644">
        <f t="shared" si="14"/>
        <v>3.9098812552952902E-2</v>
      </c>
      <c r="N102" s="662"/>
      <c r="O102" s="683" t="str">
        <f>A!H217</f>
        <v/>
      </c>
    </row>
    <row r="103" spans="2:17" ht="12" customHeight="1">
      <c r="B103" s="646" t="s">
        <v>481</v>
      </c>
      <c r="C103" s="642">
        <f>A!B218</f>
        <v>1551.8308506501819</v>
      </c>
      <c r="D103" s="642">
        <f>A!C218</f>
        <v>1580</v>
      </c>
      <c r="E103" s="642">
        <f>A!D218</f>
        <v>1580</v>
      </c>
      <c r="F103" s="642"/>
      <c r="G103" s="642">
        <f>A!F218</f>
        <v>1535.684</v>
      </c>
      <c r="H103" s="642">
        <f>A!G218</f>
        <v>1585</v>
      </c>
      <c r="I103" s="643"/>
      <c r="J103" s="642">
        <f t="shared" si="12"/>
        <v>1535.684</v>
      </c>
      <c r="K103" s="642">
        <f t="shared" si="13"/>
        <v>1585</v>
      </c>
      <c r="L103" s="642">
        <f t="shared" si="15"/>
        <v>1566.5029701300364</v>
      </c>
      <c r="M103" s="644">
        <f t="shared" si="14"/>
        <v>3.1481587293707002E-2</v>
      </c>
      <c r="N103" s="662"/>
      <c r="O103" s="683" t="str">
        <f>A!H218</f>
        <v/>
      </c>
    </row>
    <row r="104" spans="2:17" ht="12" customHeight="1">
      <c r="B104" s="646" t="s">
        <v>482</v>
      </c>
      <c r="C104" s="642">
        <f>A!B219</f>
        <v>1888.1034743537653</v>
      </c>
      <c r="D104" s="642">
        <f>A!C219</f>
        <v>1940</v>
      </c>
      <c r="E104" s="642">
        <f>A!D219</f>
        <v>1939</v>
      </c>
      <c r="F104" s="642"/>
      <c r="G104" s="642">
        <f>A!F219</f>
        <v>1872.3359999999955</v>
      </c>
      <c r="H104" s="642">
        <f>A!G219</f>
        <v>1926</v>
      </c>
      <c r="I104" s="643"/>
      <c r="J104" s="642">
        <f t="shared" si="12"/>
        <v>1872.3359999999955</v>
      </c>
      <c r="K104" s="642">
        <f t="shared" si="13"/>
        <v>1940</v>
      </c>
      <c r="L104" s="642">
        <f t="shared" si="15"/>
        <v>1913.0878948707523</v>
      </c>
      <c r="M104" s="644">
        <f t="shared" si="14"/>
        <v>3.5368996992464846E-2</v>
      </c>
      <c r="N104" s="662"/>
      <c r="O104" s="683" t="str">
        <f>A!H219</f>
        <v/>
      </c>
    </row>
    <row r="105" spans="2:17" ht="12" customHeight="1" thickBot="1">
      <c r="B105" s="647" t="s">
        <v>483</v>
      </c>
      <c r="C105" s="648">
        <f>A!B220</f>
        <v>1312.4522494395735</v>
      </c>
      <c r="D105" s="649">
        <f>A!C220</f>
        <v>1334</v>
      </c>
      <c r="E105" s="649">
        <f>A!D220</f>
        <v>1333</v>
      </c>
      <c r="F105" s="649"/>
      <c r="G105" s="649">
        <f>A!F220</f>
        <v>1301.7909999999904</v>
      </c>
      <c r="H105" s="649">
        <f>A!G220</f>
        <v>1337</v>
      </c>
      <c r="I105" s="650"/>
      <c r="J105" s="649">
        <f t="shared" si="12"/>
        <v>1301.7909999999904</v>
      </c>
      <c r="K105" s="649">
        <f t="shared" si="13"/>
        <v>1337</v>
      </c>
      <c r="L105" s="649">
        <f t="shared" si="15"/>
        <v>1323.6486498879126</v>
      </c>
      <c r="M105" s="651">
        <f t="shared" si="14"/>
        <v>2.6599959137941272E-2</v>
      </c>
      <c r="N105" s="662"/>
      <c r="O105" s="684" t="str">
        <f>A!H220</f>
        <v/>
      </c>
    </row>
    <row r="106" spans="2:17" ht="12" customHeight="1" thickTop="1">
      <c r="B106" s="658" t="s">
        <v>800</v>
      </c>
      <c r="C106" s="642"/>
      <c r="D106" s="645"/>
      <c r="E106" s="642"/>
      <c r="F106" s="642"/>
      <c r="G106" s="642"/>
      <c r="H106" s="642"/>
      <c r="I106" s="622"/>
      <c r="J106" s="622"/>
      <c r="K106" s="622"/>
      <c r="L106" s="622"/>
      <c r="M106" s="622"/>
      <c r="N106" s="627"/>
    </row>
    <row r="107" spans="2:17" ht="12" customHeight="1">
      <c r="B107" s="622"/>
      <c r="C107" s="642"/>
      <c r="D107" s="645"/>
      <c r="E107" s="642"/>
      <c r="F107" s="642"/>
      <c r="G107" s="642"/>
      <c r="H107" s="642"/>
      <c r="I107" s="622"/>
      <c r="J107" s="622"/>
      <c r="K107" s="622"/>
      <c r="L107" s="622"/>
      <c r="M107" s="622"/>
      <c r="N107" s="627"/>
    </row>
    <row r="108" spans="2:17" ht="12" customHeight="1">
      <c r="B108" s="622"/>
      <c r="C108" s="642"/>
      <c r="D108" s="645"/>
      <c r="E108" s="642"/>
      <c r="F108" s="642"/>
      <c r="G108" s="642"/>
      <c r="H108" s="642"/>
      <c r="I108" s="622"/>
      <c r="J108" s="622"/>
      <c r="K108" s="622"/>
      <c r="L108" s="622"/>
      <c r="M108" s="622"/>
      <c r="N108" s="627"/>
    </row>
    <row r="109" spans="2:17" ht="15" customHeight="1" thickBot="1">
      <c r="B109" s="663" t="s">
        <v>732</v>
      </c>
      <c r="N109" s="627"/>
      <c r="Q109" s="664"/>
    </row>
    <row r="110" spans="2:17" ht="12" customHeight="1" thickTop="1">
      <c r="B110" s="665"/>
      <c r="C110" s="652"/>
      <c r="D110" s="653"/>
      <c r="E110" s="652"/>
      <c r="F110" s="653"/>
      <c r="G110" s="653"/>
      <c r="H110" s="653"/>
      <c r="I110" s="625"/>
      <c r="J110" s="959" t="s">
        <v>23</v>
      </c>
      <c r="K110" s="960"/>
      <c r="L110" s="960"/>
      <c r="M110" s="961"/>
      <c r="N110" s="639"/>
      <c r="O110" s="628"/>
      <c r="Q110" s="664"/>
    </row>
    <row r="111" spans="2:17" ht="12" customHeight="1">
      <c r="B111" s="629"/>
      <c r="C111" s="623" t="s">
        <v>237</v>
      </c>
      <c r="D111" s="623" t="s">
        <v>426</v>
      </c>
      <c r="E111" s="623" t="s">
        <v>250</v>
      </c>
      <c r="F111" s="623" t="s">
        <v>357</v>
      </c>
      <c r="G111" s="630" t="s">
        <v>372</v>
      </c>
      <c r="H111" s="630" t="s">
        <v>384</v>
      </c>
      <c r="I111" s="630"/>
      <c r="J111" s="655"/>
      <c r="K111" s="622"/>
      <c r="L111" s="622"/>
      <c r="M111" s="632" t="s">
        <v>24</v>
      </c>
      <c r="N111" s="639"/>
      <c r="O111" s="633" t="str">
        <f>YourData!$J$4</f>
        <v>OpenSimula</v>
      </c>
      <c r="Q111" s="664"/>
    </row>
    <row r="112" spans="2:17" ht="12" customHeight="1">
      <c r="B112" s="634" t="s">
        <v>795</v>
      </c>
      <c r="C112" s="635" t="s">
        <v>25</v>
      </c>
      <c r="D112" s="635" t="s">
        <v>13</v>
      </c>
      <c r="E112" s="635" t="s">
        <v>13</v>
      </c>
      <c r="F112" s="636" t="s">
        <v>355</v>
      </c>
      <c r="G112" s="636" t="s">
        <v>365</v>
      </c>
      <c r="H112" s="636" t="s">
        <v>385</v>
      </c>
      <c r="I112" s="636"/>
      <c r="J112" s="656" t="s">
        <v>26</v>
      </c>
      <c r="K112" s="635" t="s">
        <v>27</v>
      </c>
      <c r="L112" s="635" t="s">
        <v>597</v>
      </c>
      <c r="M112" s="638" t="s">
        <v>598</v>
      </c>
      <c r="N112" s="639"/>
      <c r="O112" s="640" t="str">
        <f>YourData!$J$8</f>
        <v>US</v>
      </c>
      <c r="Q112" s="664"/>
    </row>
    <row r="113" spans="2:17" ht="12" customHeight="1">
      <c r="B113" s="660" t="s">
        <v>359</v>
      </c>
      <c r="C113" s="622"/>
      <c r="D113" s="642"/>
      <c r="E113" s="622"/>
      <c r="F113" s="642"/>
      <c r="G113" s="642"/>
      <c r="H113" s="642"/>
      <c r="I113" s="627"/>
      <c r="J113" s="657"/>
      <c r="K113" s="642"/>
      <c r="L113" s="642"/>
      <c r="M113" s="644"/>
      <c r="N113" s="639"/>
      <c r="O113" s="654"/>
      <c r="Q113" s="664"/>
    </row>
    <row r="114" spans="2:17" ht="12" customHeight="1">
      <c r="B114" s="666" t="s">
        <v>227</v>
      </c>
      <c r="C114" s="667">
        <f>A!B470</f>
        <v>19.914452054794491</v>
      </c>
      <c r="D114" s="667">
        <f>A!C470</f>
        <v>19.888888888888886</v>
      </c>
      <c r="E114" s="667">
        <f>A!D470</f>
        <v>19.888888888888886</v>
      </c>
      <c r="F114" s="667">
        <f>A!E470</f>
        <v>19.914143835616347</v>
      </c>
      <c r="G114" s="667">
        <f>A!F470</f>
        <v>19.914452054794427</v>
      </c>
      <c r="H114" s="667">
        <f>A!G470</f>
        <v>19.91</v>
      </c>
      <c r="I114" s="645"/>
      <c r="J114" s="844">
        <f>MINA(C114:I114)</f>
        <v>19.888888888888886</v>
      </c>
      <c r="K114" s="845">
        <f>MAXA(C114:I114)</f>
        <v>19.914452054794491</v>
      </c>
      <c r="L114" s="845">
        <f>AVERAGE(C114:I114)</f>
        <v>19.905137620497172</v>
      </c>
      <c r="M114" s="644">
        <f>ABS((K114-J114)/AVERAGE(C114:I114))</f>
        <v>1.2842496441362061E-3</v>
      </c>
      <c r="N114" s="639"/>
      <c r="O114" s="668">
        <f>A!H470</f>
        <v>19.914452054794499</v>
      </c>
      <c r="Q114" s="664"/>
    </row>
    <row r="115" spans="2:17" ht="12" customHeight="1">
      <c r="B115" s="666" t="s">
        <v>341</v>
      </c>
      <c r="C115" s="669">
        <f>A!B471</f>
        <v>1.1642917900684956E-2</v>
      </c>
      <c r="D115" s="669">
        <f>A!C471</f>
        <v>1.1599999999999999E-2</v>
      </c>
      <c r="E115" s="669">
        <f>A!D471</f>
        <v>1.1599999999999999E-2</v>
      </c>
      <c r="F115" s="669">
        <f>A!E471</f>
        <v>1.1593355242989104E-2</v>
      </c>
      <c r="G115" s="669">
        <f>A!F471</f>
        <v>1.1648657534246494E-2</v>
      </c>
      <c r="H115" s="669">
        <f>A!G471</f>
        <v>1.1599999999999999E-2</v>
      </c>
      <c r="I115" s="645"/>
      <c r="J115" s="670">
        <f>MINA(C115:I115)</f>
        <v>1.1593355242989104E-2</v>
      </c>
      <c r="K115" s="669">
        <f>MAXA(C115:I115)</f>
        <v>1.1648657534246494E-2</v>
      </c>
      <c r="L115" s="669">
        <f>AVERAGE(C115:I115)</f>
        <v>1.161415511298676E-2</v>
      </c>
      <c r="M115" s="644">
        <f>ABS((K115-J115)/AVERAGE(C115:I115))</f>
        <v>4.7616284369709971E-3</v>
      </c>
      <c r="N115" s="639"/>
      <c r="O115" s="671">
        <f>A!H471</f>
        <v>1.16046665798462E-2</v>
      </c>
      <c r="Q115" s="664"/>
    </row>
    <row r="116" spans="2:17" ht="12" customHeight="1">
      <c r="B116" s="672" t="s">
        <v>360</v>
      </c>
      <c r="C116" s="642"/>
      <c r="D116" s="642"/>
      <c r="E116" s="642"/>
      <c r="F116" s="642"/>
      <c r="G116" s="642"/>
      <c r="I116" s="645"/>
      <c r="J116" s="657"/>
      <c r="K116" s="642"/>
      <c r="L116" s="642"/>
      <c r="M116" s="644"/>
      <c r="N116" s="639"/>
      <c r="O116" s="633"/>
      <c r="Q116" s="664"/>
    </row>
    <row r="117" spans="2:17" ht="12" customHeight="1">
      <c r="B117" s="666" t="s">
        <v>227</v>
      </c>
      <c r="C117" s="667">
        <f>A!B1170</f>
        <v>34.700000000000003</v>
      </c>
      <c r="D117" s="667">
        <f>A!E1170</f>
        <v>35</v>
      </c>
      <c r="E117" s="667">
        <f>A!H1170</f>
        <v>35</v>
      </c>
      <c r="F117" s="667">
        <f>A!K1170</f>
        <v>34.774999999999999</v>
      </c>
      <c r="G117" s="667">
        <f>A!N1170</f>
        <v>35</v>
      </c>
      <c r="H117" s="667">
        <f>A!Q1170</f>
        <v>35</v>
      </c>
      <c r="I117" s="645"/>
      <c r="J117" s="844">
        <f>MINA(C117:I117)</f>
        <v>34.700000000000003</v>
      </c>
      <c r="K117" s="845">
        <f>MAXA(C117:I117)</f>
        <v>35</v>
      </c>
      <c r="L117" s="845">
        <f>AVERAGE(C117:I117)</f>
        <v>34.912500000000001</v>
      </c>
      <c r="M117" s="644">
        <f>ABS((K117-J117)/AVERAGE(C117:I117))</f>
        <v>8.5929108485498645E-3</v>
      </c>
      <c r="N117" s="639"/>
      <c r="O117" s="668">
        <f>A!T1170</f>
        <v>35</v>
      </c>
      <c r="Q117" s="664"/>
    </row>
    <row r="118" spans="2:17" ht="12" customHeight="1" thickBot="1">
      <c r="B118" s="673" t="s">
        <v>341</v>
      </c>
      <c r="C118" s="674">
        <f>A!B1171</f>
        <v>2.1877500000000001E-2</v>
      </c>
      <c r="D118" s="674">
        <f>A!E1171</f>
        <v>2.2499999999999999E-2</v>
      </c>
      <c r="E118" s="674">
        <f>A!H1171</f>
        <v>2.2499999999999999E-2</v>
      </c>
      <c r="F118" s="674">
        <f>A!K1171</f>
        <v>2.18418081964879E-2</v>
      </c>
      <c r="G118" s="674">
        <f>A!N1171</f>
        <v>2.2405999999999999E-2</v>
      </c>
      <c r="H118" s="674">
        <f>A!Q1171</f>
        <v>2.23E-2</v>
      </c>
      <c r="I118" s="675"/>
      <c r="J118" s="676">
        <f>MINA(C118:I118)</f>
        <v>2.18418081964879E-2</v>
      </c>
      <c r="K118" s="674">
        <f>MAXA(C118:I118)</f>
        <v>2.2499999999999999E-2</v>
      </c>
      <c r="L118" s="674">
        <f>AVERAGE(C118:I118)</f>
        <v>2.2237551366081316E-2</v>
      </c>
      <c r="M118" s="651">
        <f>ABS((K118-J118)/AVERAGE(C118:I118))</f>
        <v>2.9598213970447845E-2</v>
      </c>
      <c r="N118" s="639"/>
      <c r="O118" s="677">
        <f>A!T1171</f>
        <v>2.2269339431007899E-2</v>
      </c>
      <c r="Q118" s="664"/>
    </row>
    <row r="119" spans="2:17" ht="12" customHeight="1" thickTop="1">
      <c r="B119" s="658" t="s">
        <v>800</v>
      </c>
      <c r="D119" s="645"/>
      <c r="N119" s="639"/>
      <c r="Q119" s="664"/>
    </row>
    <row r="120" spans="2:17" ht="15" customHeight="1" thickBot="1">
      <c r="B120" s="621" t="s">
        <v>733</v>
      </c>
      <c r="C120" s="622"/>
      <c r="D120" s="622"/>
      <c r="E120" s="622"/>
      <c r="F120" s="622"/>
      <c r="G120" s="622"/>
      <c r="H120" s="622"/>
      <c r="I120" s="622"/>
      <c r="J120" s="622"/>
      <c r="K120" s="622"/>
      <c r="L120" s="622"/>
      <c r="M120" s="622"/>
      <c r="Q120" s="662"/>
    </row>
    <row r="121" spans="2:17" ht="12" customHeight="1" thickTop="1">
      <c r="B121" s="624" t="s">
        <v>797</v>
      </c>
      <c r="C121" s="625"/>
      <c r="D121" s="625"/>
      <c r="E121" s="625"/>
      <c r="F121" s="625"/>
      <c r="G121" s="625"/>
      <c r="H121" s="625"/>
      <c r="I121" s="626"/>
      <c r="J121" s="959" t="s">
        <v>23</v>
      </c>
      <c r="K121" s="960"/>
      <c r="L121" s="960"/>
      <c r="M121" s="961"/>
      <c r="O121" s="628"/>
      <c r="Q121" s="662"/>
    </row>
    <row r="122" spans="2:17" ht="12" customHeight="1">
      <c r="B122" s="629"/>
      <c r="C122" s="623" t="s">
        <v>237</v>
      </c>
      <c r="D122" s="623" t="s">
        <v>426</v>
      </c>
      <c r="E122" s="623" t="s">
        <v>250</v>
      </c>
      <c r="F122" s="623" t="s">
        <v>357</v>
      </c>
      <c r="G122" s="630" t="s">
        <v>372</v>
      </c>
      <c r="H122" s="630" t="s">
        <v>384</v>
      </c>
      <c r="I122" s="630"/>
      <c r="J122" s="655"/>
      <c r="K122" s="622"/>
      <c r="L122" s="622"/>
      <c r="M122" s="632" t="s">
        <v>24</v>
      </c>
      <c r="O122" s="633" t="str">
        <f>YourData!$J$4</f>
        <v>OpenSimula</v>
      </c>
      <c r="Q122" s="662"/>
    </row>
    <row r="123" spans="2:17" ht="12" customHeight="1">
      <c r="B123" s="634" t="s">
        <v>796</v>
      </c>
      <c r="C123" s="635" t="s">
        <v>25</v>
      </c>
      <c r="D123" s="635" t="s">
        <v>13</v>
      </c>
      <c r="E123" s="635" t="s">
        <v>13</v>
      </c>
      <c r="F123" s="636" t="s">
        <v>355</v>
      </c>
      <c r="G123" s="636" t="s">
        <v>365</v>
      </c>
      <c r="H123" s="636" t="s">
        <v>385</v>
      </c>
      <c r="I123" s="636"/>
      <c r="J123" s="656" t="s">
        <v>26</v>
      </c>
      <c r="K123" s="635" t="s">
        <v>27</v>
      </c>
      <c r="L123" s="635" t="s">
        <v>597</v>
      </c>
      <c r="M123" s="638" t="s">
        <v>598</v>
      </c>
      <c r="O123" s="640" t="str">
        <f>YourData!$J$8</f>
        <v>US</v>
      </c>
      <c r="Q123" s="662"/>
    </row>
    <row r="124" spans="2:17" ht="12" customHeight="1">
      <c r="B124" s="641" t="s">
        <v>445</v>
      </c>
      <c r="C124" s="642">
        <f>A!B260</f>
        <v>80426.867481742112</v>
      </c>
      <c r="D124" s="642">
        <f>A!C260</f>
        <v>77283.435600000012</v>
      </c>
      <c r="E124" s="642">
        <f>A!D260</f>
        <v>77291.935500000007</v>
      </c>
      <c r="F124" s="642">
        <f>A!E260</f>
        <v>77317.949711521724</v>
      </c>
      <c r="G124" s="642">
        <f>A!F260</f>
        <v>77744.589000000124</v>
      </c>
      <c r="H124" s="642">
        <f>A!G260</f>
        <v>78257</v>
      </c>
      <c r="I124" s="678"/>
      <c r="J124" s="657">
        <f t="shared" ref="J124:J144" si="16">MINA(C124:I124)</f>
        <v>77283.435600000012</v>
      </c>
      <c r="K124" s="642">
        <f t="shared" ref="K124:K144" si="17">MAXA(C124:I124)</f>
        <v>80426.867481742112</v>
      </c>
      <c r="L124" s="642">
        <f t="shared" ref="L124:L144" si="18">AVERAGE(C124:I124)</f>
        <v>78053.629548877347</v>
      </c>
      <c r="M124" s="644">
        <f t="shared" ref="M124:M144" si="19">ABS((K124-J124)/AVERAGE(C124:I124))</f>
        <v>4.0272718897379108E-2</v>
      </c>
      <c r="O124" s="683">
        <f>A!H260</f>
        <v>78530.236839335004</v>
      </c>
      <c r="Q124" s="662"/>
    </row>
    <row r="125" spans="2:17" ht="12" customHeight="1">
      <c r="B125" s="646" t="s">
        <v>446</v>
      </c>
      <c r="C125" s="642">
        <f>A!B261</f>
        <v>99342.131564849216</v>
      </c>
      <c r="D125" s="642">
        <f>A!C261</f>
        <v>97394.785200000013</v>
      </c>
      <c r="E125" s="642">
        <f>A!D261</f>
        <v>97412.078100000013</v>
      </c>
      <c r="F125" s="642">
        <f>A!E261</f>
        <v>96447.5904276855</v>
      </c>
      <c r="G125" s="642">
        <f>A!F261</f>
        <v>97295.865999999718</v>
      </c>
      <c r="H125" s="642">
        <f>A!G261</f>
        <v>97261</v>
      </c>
      <c r="I125" s="679"/>
      <c r="J125" s="642">
        <f t="shared" si="16"/>
        <v>96447.5904276855</v>
      </c>
      <c r="K125" s="642">
        <f t="shared" si="17"/>
        <v>99342.131564849216</v>
      </c>
      <c r="L125" s="642">
        <f t="shared" si="18"/>
        <v>97525.575215422417</v>
      </c>
      <c r="M125" s="644">
        <f t="shared" si="19"/>
        <v>2.9679816097162397E-2</v>
      </c>
      <c r="O125" s="683">
        <f>A!H261</f>
        <v>96520.194515355906</v>
      </c>
      <c r="Q125" s="662"/>
    </row>
    <row r="126" spans="2:17" ht="12" customHeight="1">
      <c r="B126" s="646" t="s">
        <v>447</v>
      </c>
      <c r="C126" s="642">
        <f>A!B262</f>
        <v>99791.677967264899</v>
      </c>
      <c r="D126" s="642">
        <f>A!C262</f>
        <v>96356.331900000005</v>
      </c>
      <c r="E126" s="642">
        <f>A!D262</f>
        <v>96493.209600000002</v>
      </c>
      <c r="F126" s="642">
        <f>A!E262</f>
        <v>96083.559653200675</v>
      </c>
      <c r="G126" s="642">
        <f>A!F262</f>
        <v>97141.307000000001</v>
      </c>
      <c r="H126" s="642">
        <f>A!G262</f>
        <v>96957</v>
      </c>
      <c r="I126" s="679"/>
      <c r="J126" s="642">
        <f t="shared" si="16"/>
        <v>96083.559653200675</v>
      </c>
      <c r="K126" s="642">
        <f t="shared" si="17"/>
        <v>99791.677967264899</v>
      </c>
      <c r="L126" s="642">
        <f t="shared" si="18"/>
        <v>97137.181020077594</v>
      </c>
      <c r="M126" s="644">
        <f t="shared" si="19"/>
        <v>3.8174036708948568E-2</v>
      </c>
      <c r="O126" s="683">
        <f>A!H262</f>
        <v>96999.923787878899</v>
      </c>
      <c r="Q126" s="662"/>
    </row>
    <row r="127" spans="2:17" ht="12" customHeight="1">
      <c r="B127" s="646" t="s">
        <v>448</v>
      </c>
      <c r="C127" s="642">
        <f>A!B263</f>
        <v>105012.87148956976</v>
      </c>
      <c r="D127" s="642">
        <f>A!C263</f>
        <v>100729.97010000001</v>
      </c>
      <c r="E127" s="642">
        <f>A!D263</f>
        <v>100993.467</v>
      </c>
      <c r="F127" s="642">
        <f>A!E263</f>
        <v>102211.36038278886</v>
      </c>
      <c r="G127" s="642">
        <f>A!F263</f>
        <v>103712.91500000004</v>
      </c>
      <c r="H127" s="642">
        <f>A!G263</f>
        <v>102008</v>
      </c>
      <c r="I127" s="679"/>
      <c r="J127" s="642">
        <f t="shared" si="16"/>
        <v>100729.97010000001</v>
      </c>
      <c r="K127" s="642">
        <f t="shared" si="17"/>
        <v>105012.87148956976</v>
      </c>
      <c r="L127" s="642">
        <f t="shared" si="18"/>
        <v>102444.76399539311</v>
      </c>
      <c r="M127" s="644">
        <f t="shared" si="19"/>
        <v>4.180693304893901E-2</v>
      </c>
      <c r="O127" s="683">
        <f>A!H263</f>
        <v>102167.452800684</v>
      </c>
      <c r="Q127" s="662"/>
    </row>
    <row r="128" spans="2:17" ht="12" customHeight="1">
      <c r="B128" s="646" t="s">
        <v>449</v>
      </c>
      <c r="C128" s="642">
        <f>A!B264</f>
        <v>102727.97891432175</v>
      </c>
      <c r="D128" s="642">
        <f>A!C264</f>
        <v>99027.645300000004</v>
      </c>
      <c r="E128" s="642">
        <f>A!D264</f>
        <v>99223.143000000011</v>
      </c>
      <c r="F128" s="642">
        <f>A!E264</f>
        <v>99708.515621471204</v>
      </c>
      <c r="G128" s="642">
        <f>A!F264</f>
        <v>100676.21</v>
      </c>
      <c r="H128" s="642">
        <f>A!G264</f>
        <v>99753</v>
      </c>
      <c r="I128" s="679"/>
      <c r="J128" s="642">
        <f>MINA(C128:I128)</f>
        <v>99027.645300000004</v>
      </c>
      <c r="K128" s="642">
        <f>MAXA(C128:I128)</f>
        <v>102727.97891432175</v>
      </c>
      <c r="L128" s="642">
        <f t="shared" si="18"/>
        <v>100186.08213929883</v>
      </c>
      <c r="M128" s="644">
        <f t="shared" si="19"/>
        <v>3.6934607435559742E-2</v>
      </c>
      <c r="O128" s="683">
        <f>A!H264</f>
        <v>99925.784012820906</v>
      </c>
      <c r="Q128" s="662"/>
    </row>
    <row r="129" spans="2:17" ht="12" customHeight="1">
      <c r="B129" s="646" t="s">
        <v>450</v>
      </c>
      <c r="C129" s="642">
        <f>A!B265</f>
        <v>69387.997605120792</v>
      </c>
      <c r="D129" s="642">
        <f>A!C265</f>
        <v>63736.353600000009</v>
      </c>
      <c r="E129" s="642">
        <f>A!D265</f>
        <v>63634.647900000004</v>
      </c>
      <c r="F129" s="642">
        <f>A!E265</f>
        <v>65790.368073405407</v>
      </c>
      <c r="G129" s="642">
        <f>A!F265</f>
        <v>66860.163000000059</v>
      </c>
      <c r="H129" s="642">
        <f>A!G265</f>
        <v>67389</v>
      </c>
      <c r="I129" s="679"/>
      <c r="J129" s="642">
        <f t="shared" si="16"/>
        <v>63634.647900000004</v>
      </c>
      <c r="K129" s="642">
        <f t="shared" si="17"/>
        <v>69387.997605120792</v>
      </c>
      <c r="L129" s="642">
        <f t="shared" si="18"/>
        <v>66133.088363087722</v>
      </c>
      <c r="M129" s="644">
        <f t="shared" si="19"/>
        <v>8.6996537550664721E-2</v>
      </c>
      <c r="O129" s="683">
        <f>A!H265</f>
        <v>65936.917942696702</v>
      </c>
      <c r="Q129" s="662"/>
    </row>
    <row r="130" spans="2:17" ht="12" customHeight="1">
      <c r="B130" s="646" t="s">
        <v>451</v>
      </c>
      <c r="C130" s="642">
        <f>A!B266</f>
        <v>162974.06257335175</v>
      </c>
      <c r="D130" s="642">
        <f>A!C266</f>
        <v>159807.20610000001</v>
      </c>
      <c r="E130" s="642">
        <f>A!D266</f>
        <v>159853.80900000001</v>
      </c>
      <c r="F130" s="642">
        <f>A!E266</f>
        <v>161248.44495625736</v>
      </c>
      <c r="G130" s="642">
        <f>A!F266</f>
        <v>161200.17900000018</v>
      </c>
      <c r="H130" s="642">
        <f>A!G266</f>
        <v>162168</v>
      </c>
      <c r="I130" s="679"/>
      <c r="J130" s="642">
        <f t="shared" si="16"/>
        <v>159807.20610000001</v>
      </c>
      <c r="K130" s="642">
        <f t="shared" si="17"/>
        <v>162974.06257335175</v>
      </c>
      <c r="L130" s="642">
        <f t="shared" si="18"/>
        <v>161208.61693826821</v>
      </c>
      <c r="M130" s="644">
        <f t="shared" si="19"/>
        <v>1.9644461527539989E-2</v>
      </c>
      <c r="O130" s="683">
        <f>A!H266</f>
        <v>162942.64269835301</v>
      </c>
      <c r="Q130" s="662"/>
    </row>
    <row r="131" spans="2:17" ht="12" customHeight="1">
      <c r="B131" s="646" t="s">
        <v>462</v>
      </c>
      <c r="C131" s="642">
        <f>A!B267</f>
        <v>68792.822126469924</v>
      </c>
      <c r="D131" s="642">
        <f>A!C267</f>
        <v>64917.546600000009</v>
      </c>
      <c r="E131" s="642">
        <f>A!D267</f>
        <v>65025.114300000008</v>
      </c>
      <c r="F131" s="642">
        <f>A!E267</f>
        <v>65413.84138209153</v>
      </c>
      <c r="G131" s="642"/>
      <c r="H131" s="642">
        <f>A!G267</f>
        <v>66898</v>
      </c>
      <c r="I131" s="679"/>
      <c r="J131" s="642">
        <f t="shared" si="16"/>
        <v>64917.546600000009</v>
      </c>
      <c r="K131" s="642">
        <f t="shared" si="17"/>
        <v>68792.822126469924</v>
      </c>
      <c r="L131" s="642">
        <f t="shared" si="18"/>
        <v>66209.464881712294</v>
      </c>
      <c r="M131" s="644">
        <f t="shared" si="19"/>
        <v>5.8530536886128866E-2</v>
      </c>
      <c r="O131" s="683">
        <f>A!H267</f>
        <v>64995.663170099797</v>
      </c>
      <c r="Q131" s="662"/>
    </row>
    <row r="132" spans="2:17" ht="12" customHeight="1">
      <c r="B132" s="646" t="s">
        <v>463</v>
      </c>
      <c r="C132" s="642">
        <f>A!B268</f>
        <v>68672.853832539928</v>
      </c>
      <c r="D132" s="642">
        <f>A!C268</f>
        <v>66779.6109</v>
      </c>
      <c r="E132" s="642">
        <f>A!D268</f>
        <v>66843.506700000013</v>
      </c>
      <c r="F132" s="642"/>
      <c r="G132" s="642"/>
      <c r="H132" s="642">
        <f>A!G268</f>
        <v>66175</v>
      </c>
      <c r="I132" s="679"/>
      <c r="J132" s="642">
        <f t="shared" si="16"/>
        <v>66175</v>
      </c>
      <c r="K132" s="642">
        <f t="shared" si="17"/>
        <v>68672.853832539928</v>
      </c>
      <c r="L132" s="642">
        <f t="shared" si="18"/>
        <v>67117.742858134981</v>
      </c>
      <c r="M132" s="644">
        <f t="shared" si="19"/>
        <v>3.721599872360988E-2</v>
      </c>
      <c r="O132" s="683">
        <f>A!H268</f>
        <v>67016.399697838497</v>
      </c>
      <c r="Q132" s="662"/>
    </row>
    <row r="133" spans="2:17" ht="12" customHeight="1">
      <c r="B133" s="646" t="s">
        <v>464</v>
      </c>
      <c r="C133" s="642">
        <f>A!B269</f>
        <v>72609.307406750057</v>
      </c>
      <c r="D133" s="642">
        <f>A!C269</f>
        <v>69610.956900000005</v>
      </c>
      <c r="E133" s="642">
        <f>A!D269</f>
        <v>70882.131600000008</v>
      </c>
      <c r="F133" s="642">
        <f>A!E269</f>
        <v>70349.466753345536</v>
      </c>
      <c r="G133" s="642"/>
      <c r="H133" s="642">
        <f>A!G269</f>
        <v>71803</v>
      </c>
      <c r="I133" s="679"/>
      <c r="J133" s="642">
        <f t="shared" si="16"/>
        <v>69610.956900000005</v>
      </c>
      <c r="K133" s="642">
        <f t="shared" si="17"/>
        <v>72609.307406750057</v>
      </c>
      <c r="L133" s="642">
        <f t="shared" si="18"/>
        <v>71050.972532019106</v>
      </c>
      <c r="M133" s="644">
        <f t="shared" si="19"/>
        <v>4.2199992482845269E-2</v>
      </c>
      <c r="O133" s="683">
        <f>A!H269</f>
        <v>71031.085241377805</v>
      </c>
      <c r="Q133" s="662"/>
    </row>
    <row r="134" spans="2:17" ht="12" customHeight="1">
      <c r="B134" s="646" t="s">
        <v>465</v>
      </c>
      <c r="C134" s="642">
        <f>A!B270</f>
        <v>69756.311989893147</v>
      </c>
      <c r="D134" s="642">
        <f>A!C270</f>
        <v>67640.738700000002</v>
      </c>
      <c r="E134" s="642">
        <f>A!D270</f>
        <v>67219.260900000008</v>
      </c>
      <c r="F134" s="642">
        <f>A!E270</f>
        <v>67141.352383960402</v>
      </c>
      <c r="G134" s="642"/>
      <c r="H134" s="642">
        <f>A!G270</f>
        <v>67200</v>
      </c>
      <c r="I134" s="679"/>
      <c r="J134" s="642">
        <f t="shared" si="16"/>
        <v>67141.352383960402</v>
      </c>
      <c r="K134" s="642">
        <f t="shared" si="17"/>
        <v>69756.311989893147</v>
      </c>
      <c r="L134" s="642">
        <f t="shared" si="18"/>
        <v>67791.532794770697</v>
      </c>
      <c r="M134" s="644">
        <f t="shared" si="19"/>
        <v>3.8573543009407477E-2</v>
      </c>
      <c r="O134" s="683">
        <f>A!H270</f>
        <v>66927.892166828504</v>
      </c>
      <c r="Q134" s="662"/>
    </row>
    <row r="135" spans="2:17" ht="12" customHeight="1">
      <c r="B135" s="646" t="s">
        <v>466</v>
      </c>
      <c r="C135" s="642">
        <f>A!B271</f>
        <v>73711.363480827218</v>
      </c>
      <c r="D135" s="642">
        <f>A!C271</f>
        <v>71380.108500000002</v>
      </c>
      <c r="E135" s="642">
        <f>A!D271</f>
        <v>71181.093600000007</v>
      </c>
      <c r="F135" s="642">
        <f>A!E271</f>
        <v>71417.307037204853</v>
      </c>
      <c r="G135" s="642"/>
      <c r="H135" s="642">
        <f>A!G271</f>
        <v>72029</v>
      </c>
      <c r="I135" s="679"/>
      <c r="J135" s="642">
        <f t="shared" si="16"/>
        <v>71181.093600000007</v>
      </c>
      <c r="K135" s="642">
        <f t="shared" si="17"/>
        <v>73711.363480827218</v>
      </c>
      <c r="L135" s="642">
        <f t="shared" si="18"/>
        <v>71943.774523606422</v>
      </c>
      <c r="M135" s="644">
        <f t="shared" si="19"/>
        <v>3.5170101896682814E-2</v>
      </c>
      <c r="O135" s="683">
        <f>A!H271</f>
        <v>72237.205799358097</v>
      </c>
      <c r="Q135" s="662"/>
    </row>
    <row r="136" spans="2:17" ht="12" customHeight="1">
      <c r="B136" s="646" t="s">
        <v>473</v>
      </c>
      <c r="C136" s="642">
        <f>A!B272</f>
        <v>63357.106250000092</v>
      </c>
      <c r="D136" s="642">
        <f>A!C272</f>
        <v>65995.861499999999</v>
      </c>
      <c r="E136" s="642">
        <f>A!D272</f>
        <v>65992.344300000012</v>
      </c>
      <c r="F136" s="642">
        <f>A!E272</f>
        <v>65571.183219943952</v>
      </c>
      <c r="G136" s="642">
        <f>A!F272</f>
        <v>63105.366000000147</v>
      </c>
      <c r="H136" s="642">
        <f>A!G272</f>
        <v>65614</v>
      </c>
      <c r="I136" s="679"/>
      <c r="J136" s="642">
        <f t="shared" si="16"/>
        <v>63105.366000000147</v>
      </c>
      <c r="K136" s="642">
        <f t="shared" si="17"/>
        <v>65995.861499999999</v>
      </c>
      <c r="L136" s="642">
        <f t="shared" si="18"/>
        <v>64939.310211657372</v>
      </c>
      <c r="M136" s="644">
        <f t="shared" si="19"/>
        <v>4.4510720711058209E-2</v>
      </c>
      <c r="O136" s="683">
        <f>A!H272</f>
        <v>64332.490535284902</v>
      </c>
      <c r="Q136" s="662"/>
    </row>
    <row r="137" spans="2:17" ht="12" customHeight="1">
      <c r="B137" s="646" t="s">
        <v>475</v>
      </c>
      <c r="C137" s="642">
        <f>A!B273</f>
        <v>48443.43080000006</v>
      </c>
      <c r="D137" s="642">
        <f>A!C273</f>
        <v>50692.817400000007</v>
      </c>
      <c r="E137" s="642">
        <f>A!D273</f>
        <v>50690.472600000008</v>
      </c>
      <c r="F137" s="642">
        <f>A!E273</f>
        <v>50354.290055412173</v>
      </c>
      <c r="G137" s="642">
        <f>A!F273</f>
        <v>48439.57</v>
      </c>
      <c r="H137" s="642">
        <f>A!G273</f>
        <v>50357</v>
      </c>
      <c r="I137" s="679"/>
      <c r="J137" s="642">
        <f t="shared" si="16"/>
        <v>48439.57</v>
      </c>
      <c r="K137" s="642">
        <f t="shared" si="17"/>
        <v>50692.817400000007</v>
      </c>
      <c r="L137" s="642">
        <f t="shared" si="18"/>
        <v>49829.596809235372</v>
      </c>
      <c r="M137" s="644">
        <f t="shared" si="19"/>
        <v>4.5219057433400558E-2</v>
      </c>
      <c r="O137" s="683">
        <f>A!H273</f>
        <v>48114.962126485101</v>
      </c>
      <c r="Q137" s="662"/>
    </row>
    <row r="138" spans="2:17" ht="12" customHeight="1">
      <c r="B138" s="646" t="s">
        <v>477</v>
      </c>
      <c r="C138" s="642">
        <f>A!B274</f>
        <v>108974.30994000004</v>
      </c>
      <c r="D138" s="642">
        <f>A!C274</f>
        <v>114017.95170000001</v>
      </c>
      <c r="E138" s="642">
        <f>A!D274</f>
        <v>114015.3138</v>
      </c>
      <c r="F138" s="642">
        <f>A!E274</f>
        <v>112792.64628714509</v>
      </c>
      <c r="G138" s="642">
        <f>A!F274</f>
        <v>108979.01299999964</v>
      </c>
      <c r="H138" s="642">
        <f>A!G274</f>
        <v>112781</v>
      </c>
      <c r="I138" s="679"/>
      <c r="J138" s="642">
        <f t="shared" si="16"/>
        <v>108974.30994000004</v>
      </c>
      <c r="K138" s="642">
        <f t="shared" si="17"/>
        <v>114017.95170000001</v>
      </c>
      <c r="L138" s="642">
        <f t="shared" si="18"/>
        <v>111926.70578785747</v>
      </c>
      <c r="M138" s="644">
        <f t="shared" si="19"/>
        <v>4.5062004858425271E-2</v>
      </c>
      <c r="O138" s="683" t="str">
        <f>A!H274</f>
        <v/>
      </c>
      <c r="Q138" s="664"/>
    </row>
    <row r="139" spans="2:17" ht="12" customHeight="1">
      <c r="B139" s="646" t="s">
        <v>478</v>
      </c>
      <c r="C139" s="642">
        <f>A!B275</f>
        <v>63421.544428999987</v>
      </c>
      <c r="D139" s="642">
        <f>A!C275</f>
        <v>66571.216800000009</v>
      </c>
      <c r="E139" s="642">
        <f>A!D275</f>
        <v>66565.354800000001</v>
      </c>
      <c r="F139" s="642">
        <f>A!E275</f>
        <v>66087.786493446518</v>
      </c>
      <c r="G139" s="642">
        <f>A!F275</f>
        <v>63212.101999999744</v>
      </c>
      <c r="H139" s="642">
        <f>A!G275</f>
        <v>66146</v>
      </c>
      <c r="I139" s="679"/>
      <c r="J139" s="642">
        <f t="shared" si="16"/>
        <v>63212.101999999744</v>
      </c>
      <c r="K139" s="642">
        <f t="shared" si="17"/>
        <v>66571.216800000009</v>
      </c>
      <c r="L139" s="642">
        <f t="shared" si="18"/>
        <v>65334.000753741042</v>
      </c>
      <c r="M139" s="644">
        <f t="shared" si="19"/>
        <v>5.1414497218095455E-2</v>
      </c>
      <c r="O139" s="683" t="str">
        <f>A!H275</f>
        <v/>
      </c>
      <c r="Q139" s="664"/>
    </row>
    <row r="140" spans="2:17" ht="12" customHeight="1">
      <c r="B140" s="646" t="s">
        <v>479</v>
      </c>
      <c r="C140" s="642">
        <f>A!B276</f>
        <v>63389.22280399999</v>
      </c>
      <c r="D140" s="642">
        <f>A!C276</f>
        <v>66373.081200000001</v>
      </c>
      <c r="E140" s="642">
        <f>A!D276</f>
        <v>66371.908800000005</v>
      </c>
      <c r="F140" s="642">
        <f>A!E276</f>
        <v>65850.675450674724</v>
      </c>
      <c r="G140" s="642">
        <f>A!F276</f>
        <v>63157.029999999759</v>
      </c>
      <c r="H140" s="642">
        <f>A!G276</f>
        <v>65900</v>
      </c>
      <c r="I140" s="679"/>
      <c r="J140" s="642">
        <f t="shared" si="16"/>
        <v>63157.029999999759</v>
      </c>
      <c r="K140" s="642">
        <f t="shared" si="17"/>
        <v>66373.081200000001</v>
      </c>
      <c r="L140" s="642">
        <f t="shared" si="18"/>
        <v>65173.653042445745</v>
      </c>
      <c r="M140" s="644">
        <f t="shared" si="19"/>
        <v>4.9345879045719888E-2</v>
      </c>
      <c r="O140" s="683" t="str">
        <f>A!H276</f>
        <v/>
      </c>
      <c r="Q140" s="662"/>
    </row>
    <row r="141" spans="2:17" ht="12" customHeight="1">
      <c r="B141" s="646" t="s">
        <v>480</v>
      </c>
      <c r="C141" s="642">
        <f>A!B277</f>
        <v>63292.945401999998</v>
      </c>
      <c r="D141" s="642">
        <f>A!C277</f>
        <v>65399.109900000003</v>
      </c>
      <c r="E141" s="642">
        <f>A!D277</f>
        <v>65395.006500000003</v>
      </c>
      <c r="F141" s="642">
        <f>A!E277</f>
        <v>64973.311401135252</v>
      </c>
      <c r="G141" s="642">
        <f>A!F277</f>
        <v>63001.558000000026</v>
      </c>
      <c r="H141" s="642">
        <f>A!G277</f>
        <v>65155</v>
      </c>
      <c r="I141" s="679"/>
      <c r="J141" s="642">
        <f t="shared" si="16"/>
        <v>63001.558000000026</v>
      </c>
      <c r="K141" s="642">
        <f t="shared" si="17"/>
        <v>65399.109900000003</v>
      </c>
      <c r="L141" s="642">
        <f t="shared" si="18"/>
        <v>64536.155200522546</v>
      </c>
      <c r="M141" s="644">
        <f t="shared" si="19"/>
        <v>3.7150522719403709E-2</v>
      </c>
      <c r="O141" s="683" t="str">
        <f>A!H277</f>
        <v/>
      </c>
      <c r="Q141" s="662"/>
    </row>
    <row r="142" spans="2:17" ht="12" customHeight="1">
      <c r="B142" s="646" t="s">
        <v>481</v>
      </c>
      <c r="C142" s="642">
        <f>A!B278</f>
        <v>45045.847950000098</v>
      </c>
      <c r="D142" s="642">
        <f>A!C278</f>
        <v>46634.261700000003</v>
      </c>
      <c r="E142" s="642">
        <f>A!D278</f>
        <v>46630.744500000001</v>
      </c>
      <c r="F142" s="642">
        <f>A!E278</f>
        <v>46944.357123259782</v>
      </c>
      <c r="G142" s="642">
        <f>A!F278</f>
        <v>44875.413999999641</v>
      </c>
      <c r="H142" s="642">
        <f>A!G278</f>
        <v>47002</v>
      </c>
      <c r="I142" s="679"/>
      <c r="J142" s="642">
        <f t="shared" si="16"/>
        <v>44875.413999999641</v>
      </c>
      <c r="K142" s="642">
        <f t="shared" si="17"/>
        <v>47002</v>
      </c>
      <c r="L142" s="642">
        <f t="shared" si="18"/>
        <v>46188.770878876581</v>
      </c>
      <c r="M142" s="644">
        <f t="shared" si="19"/>
        <v>4.6041190521761789E-2</v>
      </c>
      <c r="O142" s="683" t="str">
        <f>A!H278</f>
        <v/>
      </c>
      <c r="Q142" s="662"/>
    </row>
    <row r="143" spans="2:17" ht="12" customHeight="1">
      <c r="B143" s="646" t="s">
        <v>482</v>
      </c>
      <c r="C143" s="642">
        <f>A!B279</f>
        <v>45112.827029195018</v>
      </c>
      <c r="D143" s="642">
        <f>A!C279</f>
        <v>47129.893800000005</v>
      </c>
      <c r="E143" s="642">
        <f>A!D279</f>
        <v>47126.083500000008</v>
      </c>
      <c r="F143" s="642">
        <f>A!E279</f>
        <v>47296.605306564219</v>
      </c>
      <c r="G143" s="642">
        <f>A!F279</f>
        <v>44979.841999999706</v>
      </c>
      <c r="H143" s="642">
        <f>A!G279</f>
        <v>47462</v>
      </c>
      <c r="I143" s="679"/>
      <c r="J143" s="642">
        <f t="shared" si="16"/>
        <v>44979.841999999706</v>
      </c>
      <c r="K143" s="642">
        <f t="shared" si="17"/>
        <v>47462</v>
      </c>
      <c r="L143" s="642">
        <f t="shared" si="18"/>
        <v>46517.875272626494</v>
      </c>
      <c r="M143" s="644">
        <f t="shared" si="19"/>
        <v>5.3359229875680141E-2</v>
      </c>
      <c r="O143" s="683" t="str">
        <f>A!H279</f>
        <v/>
      </c>
      <c r="Q143" s="662"/>
    </row>
    <row r="144" spans="2:17" ht="12" customHeight="1" thickBot="1">
      <c r="B144" s="647" t="s">
        <v>483</v>
      </c>
      <c r="C144" s="649">
        <f>A!B280</f>
        <v>44981.351736000026</v>
      </c>
      <c r="D144" s="649">
        <f>A!C280</f>
        <v>46239.749100000001</v>
      </c>
      <c r="E144" s="649">
        <f>A!D280</f>
        <v>46235.938800000004</v>
      </c>
      <c r="F144" s="649">
        <f>A!E280</f>
        <v>46611.891232593676</v>
      </c>
      <c r="G144" s="680">
        <f>A!F280</f>
        <v>44775.109999999899</v>
      </c>
      <c r="H144" s="680">
        <f>A!G280</f>
        <v>46668</v>
      </c>
      <c r="I144" s="681"/>
      <c r="J144" s="649">
        <f t="shared" si="16"/>
        <v>44775.109999999899</v>
      </c>
      <c r="K144" s="649">
        <f t="shared" si="17"/>
        <v>46668</v>
      </c>
      <c r="L144" s="649">
        <f t="shared" si="18"/>
        <v>45918.673478098935</v>
      </c>
      <c r="M144" s="651">
        <f t="shared" si="19"/>
        <v>4.1222662952206612E-2</v>
      </c>
      <c r="O144" s="684" t="str">
        <f>A!H280</f>
        <v/>
      </c>
      <c r="Q144" s="662"/>
    </row>
    <row r="145" spans="2:17" ht="12" customHeight="1" thickTop="1">
      <c r="B145" s="660" t="s">
        <v>798</v>
      </c>
      <c r="C145" s="622"/>
      <c r="D145" s="642"/>
      <c r="E145" s="622"/>
      <c r="F145" s="642"/>
      <c r="G145" s="642"/>
      <c r="H145" s="642"/>
      <c r="I145" s="661"/>
      <c r="J145" s="959" t="s">
        <v>23</v>
      </c>
      <c r="K145" s="960"/>
      <c r="L145" s="960"/>
      <c r="M145" s="961"/>
      <c r="O145" s="654"/>
      <c r="Q145" s="662"/>
    </row>
    <row r="146" spans="2:17" ht="12" customHeight="1">
      <c r="B146" s="629"/>
      <c r="C146" s="623" t="s">
        <v>237</v>
      </c>
      <c r="D146" s="623" t="s">
        <v>426</v>
      </c>
      <c r="E146" s="623" t="s">
        <v>250</v>
      </c>
      <c r="F146" s="623" t="s">
        <v>357</v>
      </c>
      <c r="G146" s="630" t="s">
        <v>372</v>
      </c>
      <c r="H146" s="630" t="s">
        <v>384</v>
      </c>
      <c r="I146" s="630"/>
      <c r="J146" s="655"/>
      <c r="K146" s="622"/>
      <c r="L146" s="622"/>
      <c r="M146" s="632" t="s">
        <v>24</v>
      </c>
      <c r="O146" s="633" t="str">
        <f>YourData!$J$4</f>
        <v>OpenSimula</v>
      </c>
      <c r="Q146" s="662"/>
    </row>
    <row r="147" spans="2:17" ht="12" customHeight="1">
      <c r="B147" s="634" t="s">
        <v>796</v>
      </c>
      <c r="C147" s="635" t="s">
        <v>25</v>
      </c>
      <c r="D147" s="635" t="s">
        <v>13</v>
      </c>
      <c r="E147" s="635" t="s">
        <v>13</v>
      </c>
      <c r="F147" s="636" t="s">
        <v>355</v>
      </c>
      <c r="G147" s="636" t="s">
        <v>365</v>
      </c>
      <c r="H147" s="636" t="s">
        <v>385</v>
      </c>
      <c r="I147" s="636"/>
      <c r="J147" s="656" t="s">
        <v>26</v>
      </c>
      <c r="K147" s="635" t="s">
        <v>27</v>
      </c>
      <c r="L147" s="635" t="s">
        <v>597</v>
      </c>
      <c r="M147" s="638" t="s">
        <v>598</v>
      </c>
      <c r="O147" s="640" t="str">
        <f>YourData!$J$8</f>
        <v>US</v>
      </c>
      <c r="Q147" s="662"/>
    </row>
    <row r="148" spans="2:17" ht="12" customHeight="1">
      <c r="B148" s="641" t="s">
        <v>445</v>
      </c>
      <c r="C148" s="642">
        <f>A!B290</f>
        <v>56661.748439000134</v>
      </c>
      <c r="D148" s="642">
        <f>A!C290</f>
        <v>55796.860800000009</v>
      </c>
      <c r="E148" s="642">
        <f>A!D290</f>
        <v>55804.7745</v>
      </c>
      <c r="F148" s="642">
        <f>A!E290</f>
        <v>55251.957420219558</v>
      </c>
      <c r="G148" s="642">
        <f>A!F290</f>
        <v>55209.465000000047</v>
      </c>
      <c r="H148" s="642">
        <f>A!G290</f>
        <v>55191</v>
      </c>
      <c r="I148" s="682"/>
      <c r="J148" s="642">
        <f t="shared" ref="J148:J168" si="20">MINA(C148:I148)</f>
        <v>55191</v>
      </c>
      <c r="K148" s="642">
        <f t="shared" ref="K148:K168" si="21">MAXA(C148:I148)</f>
        <v>56661.748439000134</v>
      </c>
      <c r="L148" s="642">
        <f t="shared" ref="L148:L168" si="22">AVERAGE(C148:I148)</f>
        <v>55652.634359869953</v>
      </c>
      <c r="M148" s="644">
        <f t="shared" ref="M148:M168" si="23">ABS((K148-J148)/AVERAGE(C148:I148))</f>
        <v>2.6427292363012778E-2</v>
      </c>
      <c r="O148" s="683">
        <f>A!H290</f>
        <v>55782.721077222101</v>
      </c>
      <c r="Q148" s="662"/>
    </row>
    <row r="149" spans="2:17" ht="12" customHeight="1">
      <c r="B149" s="646" t="s">
        <v>446</v>
      </c>
      <c r="C149" s="642">
        <f>A!B291</f>
        <v>56256.3774670001</v>
      </c>
      <c r="D149" s="642">
        <f>A!C291</f>
        <v>56300.992800000007</v>
      </c>
      <c r="E149" s="642">
        <f>A!D291</f>
        <v>56312.716800000009</v>
      </c>
      <c r="F149" s="642">
        <f>A!E291</f>
        <v>55225.157953165464</v>
      </c>
      <c r="G149" s="642">
        <f>A!F291</f>
        <v>55185.072000000029</v>
      </c>
      <c r="H149" s="642">
        <f>A!G291</f>
        <v>55083</v>
      </c>
      <c r="I149" s="679"/>
      <c r="J149" s="642">
        <f t="shared" si="20"/>
        <v>55083</v>
      </c>
      <c r="K149" s="642">
        <f t="shared" si="21"/>
        <v>56312.716800000009</v>
      </c>
      <c r="L149" s="642">
        <f t="shared" si="22"/>
        <v>55727.219503360939</v>
      </c>
      <c r="M149" s="644">
        <f t="shared" si="23"/>
        <v>2.2066717323405025E-2</v>
      </c>
      <c r="O149" s="683">
        <f>A!H291</f>
        <v>55305.012506517698</v>
      </c>
      <c r="Q149" s="662"/>
    </row>
    <row r="150" spans="2:17" ht="12" customHeight="1">
      <c r="B150" s="646" t="s">
        <v>447</v>
      </c>
      <c r="C150" s="642">
        <f>A!B292</f>
        <v>62859.205321999878</v>
      </c>
      <c r="D150" s="642">
        <f>A!C292</f>
        <v>62697.021000000001</v>
      </c>
      <c r="E150" s="642">
        <f>A!D292</f>
        <v>62746.847999999998</v>
      </c>
      <c r="F150" s="642">
        <f>A!E292</f>
        <v>62043.453073295081</v>
      </c>
      <c r="G150" s="642">
        <f>A!F292</f>
        <v>62008.804000000193</v>
      </c>
      <c r="H150" s="642">
        <f>A!G292</f>
        <v>62734</v>
      </c>
      <c r="I150" s="679"/>
      <c r="J150" s="642">
        <f t="shared" si="20"/>
        <v>62008.804000000193</v>
      </c>
      <c r="K150" s="642">
        <f t="shared" si="21"/>
        <v>62859.205321999878</v>
      </c>
      <c r="L150" s="642">
        <f t="shared" si="22"/>
        <v>62514.888565882524</v>
      </c>
      <c r="M150" s="644">
        <f t="shared" si="23"/>
        <v>1.3603180642375666E-2</v>
      </c>
      <c r="O150" s="683">
        <f>A!H292</f>
        <v>62377.248660242803</v>
      </c>
      <c r="Q150" s="662"/>
    </row>
    <row r="151" spans="2:17" ht="12" customHeight="1">
      <c r="B151" s="646" t="s">
        <v>448</v>
      </c>
      <c r="C151" s="642">
        <f>A!B293</f>
        <v>63083.376498999918</v>
      </c>
      <c r="D151" s="642">
        <f>A!C293</f>
        <v>63311.065500000004</v>
      </c>
      <c r="E151" s="642">
        <f>A!D293</f>
        <v>63327.772199999999</v>
      </c>
      <c r="F151" s="642">
        <f>A!E293</f>
        <v>63778.655572413118</v>
      </c>
      <c r="G151" s="642">
        <f>A!F293</f>
        <v>62649.459000000192</v>
      </c>
      <c r="H151" s="642">
        <f>A!G293</f>
        <v>61822</v>
      </c>
      <c r="I151" s="679"/>
      <c r="J151" s="642">
        <f t="shared" si="20"/>
        <v>61822</v>
      </c>
      <c r="K151" s="642">
        <f t="shared" si="21"/>
        <v>63778.655572413118</v>
      </c>
      <c r="L151" s="642">
        <f t="shared" si="22"/>
        <v>62995.388128568877</v>
      </c>
      <c r="M151" s="644">
        <f t="shared" si="23"/>
        <v>3.1060298706624839E-2</v>
      </c>
      <c r="O151" s="683">
        <f>A!H293</f>
        <v>63462.334076125102</v>
      </c>
      <c r="Q151" s="662"/>
    </row>
    <row r="152" spans="2:17" ht="12" customHeight="1">
      <c r="B152" s="646" t="s">
        <v>449</v>
      </c>
      <c r="C152" s="642">
        <f>A!B294</f>
        <v>63032.606061999933</v>
      </c>
      <c r="D152" s="642">
        <f>A!C294</f>
        <v>63053.4306</v>
      </c>
      <c r="E152" s="642">
        <f>A!D294</f>
        <v>63110.585100000011</v>
      </c>
      <c r="F152" s="642">
        <f>A!E294</f>
        <v>62885.835553492863</v>
      </c>
      <c r="G152" s="642">
        <f>A!F294</f>
        <v>62380.560000000289</v>
      </c>
      <c r="H152" s="642">
        <f>A!G294</f>
        <v>61406</v>
      </c>
      <c r="I152" s="679"/>
      <c r="J152" s="642">
        <f t="shared" si="20"/>
        <v>61406</v>
      </c>
      <c r="K152" s="642">
        <f t="shared" si="21"/>
        <v>63110.585100000011</v>
      </c>
      <c r="L152" s="642">
        <f t="shared" si="22"/>
        <v>62644.836219248849</v>
      </c>
      <c r="M152" s="644">
        <f t="shared" si="23"/>
        <v>2.7210304996794676E-2</v>
      </c>
      <c r="O152" s="683">
        <f>A!H294</f>
        <v>63001.503349299302</v>
      </c>
      <c r="Q152" s="662"/>
    </row>
    <row r="153" spans="2:17" ht="12" customHeight="1">
      <c r="B153" s="646" t="s">
        <v>450</v>
      </c>
      <c r="C153" s="642">
        <f>A!B295</f>
        <v>50370.830375999802</v>
      </c>
      <c r="D153" s="642">
        <f>A!C295</f>
        <v>47684.439000000006</v>
      </c>
      <c r="E153" s="642">
        <f>A!D295</f>
        <v>47676.525300000001</v>
      </c>
      <c r="F153" s="642">
        <f>A!E295</f>
        <v>48545.01229577286</v>
      </c>
      <c r="G153" s="642">
        <f>A!F295</f>
        <v>48588.801999999836</v>
      </c>
      <c r="H153" s="642">
        <f>A!G295</f>
        <v>48768</v>
      </c>
      <c r="I153" s="679"/>
      <c r="J153" s="642">
        <f t="shared" si="20"/>
        <v>47676.525300000001</v>
      </c>
      <c r="K153" s="642">
        <f t="shared" si="21"/>
        <v>50370.830375999802</v>
      </c>
      <c r="L153" s="642">
        <f t="shared" si="22"/>
        <v>48605.601495295421</v>
      </c>
      <c r="M153" s="644">
        <f t="shared" si="23"/>
        <v>5.5431987119027519E-2</v>
      </c>
      <c r="O153" s="683">
        <f>A!H295</f>
        <v>48126.947086968103</v>
      </c>
      <c r="Q153" s="662"/>
    </row>
    <row r="154" spans="2:17" ht="12" customHeight="1">
      <c r="B154" s="646" t="s">
        <v>451</v>
      </c>
      <c r="C154" s="642">
        <f>A!B296</f>
        <v>134976.83514699971</v>
      </c>
      <c r="D154" s="642">
        <f>A!C296</f>
        <v>134919.79200000002</v>
      </c>
      <c r="E154" s="642">
        <f>A!D296</f>
        <v>134939.72280000002</v>
      </c>
      <c r="F154" s="642">
        <f>A!E296</f>
        <v>135287.19593370066</v>
      </c>
      <c r="G154" s="642">
        <f>A!F296</f>
        <v>134205.70700000084</v>
      </c>
      <c r="H154" s="642">
        <f>A!G296</f>
        <v>134697</v>
      </c>
      <c r="I154" s="679"/>
      <c r="J154" s="642">
        <f t="shared" si="20"/>
        <v>134205.70700000084</v>
      </c>
      <c r="K154" s="642">
        <f t="shared" si="21"/>
        <v>135287.19593370066</v>
      </c>
      <c r="L154" s="642">
        <f t="shared" si="22"/>
        <v>134837.70881345021</v>
      </c>
      <c r="M154" s="644">
        <f t="shared" si="23"/>
        <v>8.0206712440959015E-3</v>
      </c>
      <c r="O154" s="683">
        <f>A!H296</f>
        <v>134943.104239312</v>
      </c>
      <c r="Q154" s="662"/>
    </row>
    <row r="155" spans="2:17" ht="12" customHeight="1">
      <c r="B155" s="646" t="s">
        <v>462</v>
      </c>
      <c r="C155" s="642">
        <f>A!B297</f>
        <v>41952.359514999953</v>
      </c>
      <c r="D155" s="642">
        <f>A!C297</f>
        <v>41419.133400000006</v>
      </c>
      <c r="E155" s="642">
        <f>A!D297</f>
        <v>41437.012500000004</v>
      </c>
      <c r="F155" s="642">
        <f>A!E297</f>
        <v>40687.746757275905</v>
      </c>
      <c r="G155" s="642"/>
      <c r="H155" s="642">
        <f>A!G297</f>
        <v>41181</v>
      </c>
      <c r="I155" s="679"/>
      <c r="J155" s="642">
        <f t="shared" si="20"/>
        <v>40687.746757275905</v>
      </c>
      <c r="K155" s="642">
        <f t="shared" si="21"/>
        <v>41952.359514999953</v>
      </c>
      <c r="L155" s="642">
        <f t="shared" si="22"/>
        <v>41335.450434455168</v>
      </c>
      <c r="M155" s="644">
        <f t="shared" si="23"/>
        <v>3.0593902919464247E-2</v>
      </c>
      <c r="O155" s="683">
        <f>A!H297</f>
        <v>40657.406634787003</v>
      </c>
      <c r="Q155" s="662"/>
    </row>
    <row r="156" spans="2:17" ht="12" customHeight="1">
      <c r="B156" s="646" t="s">
        <v>463</v>
      </c>
      <c r="C156" s="642">
        <f>A!B298</f>
        <v>45676.645576999981</v>
      </c>
      <c r="D156" s="642">
        <f>A!C298</f>
        <v>47658.646200000003</v>
      </c>
      <c r="E156" s="642">
        <f>A!D298</f>
        <v>47659.818600000013</v>
      </c>
      <c r="F156" s="642"/>
      <c r="G156" s="642"/>
      <c r="H156" s="642">
        <f>A!G298</f>
        <v>45585</v>
      </c>
      <c r="I156" s="679"/>
      <c r="J156" s="642">
        <f t="shared" si="20"/>
        <v>45585</v>
      </c>
      <c r="K156" s="642">
        <f t="shared" si="21"/>
        <v>47659.818600000013</v>
      </c>
      <c r="L156" s="642">
        <f t="shared" si="22"/>
        <v>46645.027594250001</v>
      </c>
      <c r="M156" s="644">
        <f t="shared" si="23"/>
        <v>4.4481024173641588E-2</v>
      </c>
      <c r="O156" s="683">
        <f>A!H298</f>
        <v>46987.148154511</v>
      </c>
      <c r="Q156" s="662"/>
    </row>
    <row r="157" spans="2:17" ht="12" customHeight="1">
      <c r="B157" s="646" t="s">
        <v>464</v>
      </c>
      <c r="C157" s="642">
        <f>A!B299</f>
        <v>50389.824659000034</v>
      </c>
      <c r="D157" s="642">
        <f>A!C299</f>
        <v>49666.088100000008</v>
      </c>
      <c r="E157" s="642">
        <f>A!D299</f>
        <v>50612.214900000006</v>
      </c>
      <c r="F157" s="642">
        <f>A!E299</f>
        <v>49523.927913029416</v>
      </c>
      <c r="G157" s="642"/>
      <c r="H157" s="642">
        <f>A!G299</f>
        <v>49984</v>
      </c>
      <c r="I157" s="679"/>
      <c r="J157" s="642">
        <f t="shared" si="20"/>
        <v>49523.927913029416</v>
      </c>
      <c r="K157" s="642">
        <f t="shared" si="21"/>
        <v>50612.214900000006</v>
      </c>
      <c r="L157" s="642">
        <f t="shared" si="22"/>
        <v>50035.211114405894</v>
      </c>
      <c r="M157" s="644">
        <f t="shared" si="23"/>
        <v>2.1750422607035944E-2</v>
      </c>
      <c r="O157" s="683">
        <f>A!H299</f>
        <v>49914.560692813197</v>
      </c>
      <c r="Q157" s="662"/>
    </row>
    <row r="158" spans="2:17" ht="12" customHeight="1">
      <c r="B158" s="646" t="s">
        <v>465</v>
      </c>
      <c r="C158" s="642">
        <f>A!B300</f>
        <v>47863.346245000044</v>
      </c>
      <c r="D158" s="642">
        <f>A!C300</f>
        <v>47731.334999999999</v>
      </c>
      <c r="E158" s="642">
        <f>A!D300</f>
        <v>47454.06240000001</v>
      </c>
      <c r="F158" s="642">
        <f>A!E300</f>
        <v>46738.581606046195</v>
      </c>
      <c r="G158" s="642"/>
      <c r="H158" s="642">
        <f>A!G300</f>
        <v>46143</v>
      </c>
      <c r="I158" s="679"/>
      <c r="J158" s="642">
        <f t="shared" si="20"/>
        <v>46143</v>
      </c>
      <c r="K158" s="642">
        <f t="shared" si="21"/>
        <v>47863.346245000044</v>
      </c>
      <c r="L158" s="642">
        <f t="shared" si="22"/>
        <v>47186.065050209247</v>
      </c>
      <c r="M158" s="644">
        <f t="shared" si="23"/>
        <v>3.6458777462572402E-2</v>
      </c>
      <c r="O158" s="683">
        <f>A!H300</f>
        <v>46822.004196610702</v>
      </c>
      <c r="Q158" s="662"/>
    </row>
    <row r="159" spans="2:17" ht="12" customHeight="1">
      <c r="B159" s="646" t="s">
        <v>466</v>
      </c>
      <c r="C159" s="642">
        <f>A!B301</f>
        <v>50876.072483000105</v>
      </c>
      <c r="D159" s="642">
        <f>A!C301</f>
        <v>50592.5772</v>
      </c>
      <c r="E159" s="642">
        <f>A!D301</f>
        <v>50492.043900000004</v>
      </c>
      <c r="F159" s="642">
        <f>A!E301</f>
        <v>50060.175202393584</v>
      </c>
      <c r="G159" s="642"/>
      <c r="H159" s="642">
        <f>A!G301</f>
        <v>49785</v>
      </c>
      <c r="I159" s="679"/>
      <c r="J159" s="642">
        <f t="shared" si="20"/>
        <v>49785</v>
      </c>
      <c r="K159" s="642">
        <f t="shared" si="21"/>
        <v>50876.072483000105</v>
      </c>
      <c r="L159" s="642">
        <f t="shared" si="22"/>
        <v>50361.173757078737</v>
      </c>
      <c r="M159" s="644">
        <f t="shared" si="23"/>
        <v>2.1664953407618801E-2</v>
      </c>
      <c r="O159" s="683">
        <f>A!H301</f>
        <v>50622.695373757801</v>
      </c>
      <c r="Q159" s="662"/>
    </row>
    <row r="160" spans="2:17" ht="12" customHeight="1">
      <c r="B160" s="646" t="s">
        <v>473</v>
      </c>
      <c r="C160" s="642">
        <f>A!B302</f>
        <v>45043.800000000097</v>
      </c>
      <c r="D160" s="642">
        <f>A!C302</f>
        <v>47649.853199999998</v>
      </c>
      <c r="E160" s="642">
        <f>A!D302</f>
        <v>47646.042900000015</v>
      </c>
      <c r="F160" s="642">
        <f>A!E302</f>
        <v>47491.24021176299</v>
      </c>
      <c r="G160" s="642">
        <f>A!F302</f>
        <v>44874.224999999649</v>
      </c>
      <c r="H160" s="642">
        <f>A!G302</f>
        <v>47530</v>
      </c>
      <c r="I160" s="679"/>
      <c r="J160" s="642">
        <f t="shared" si="20"/>
        <v>44874.224999999649</v>
      </c>
      <c r="K160" s="642">
        <f t="shared" si="21"/>
        <v>47649.853199999998</v>
      </c>
      <c r="L160" s="642">
        <f t="shared" si="22"/>
        <v>46705.860218627124</v>
      </c>
      <c r="M160" s="644">
        <f t="shared" si="23"/>
        <v>5.9427835971927537E-2</v>
      </c>
      <c r="O160" s="683">
        <f>A!H302</f>
        <v>45726.154573179097</v>
      </c>
      <c r="Q160" s="662"/>
    </row>
    <row r="161" spans="2:17" ht="12" customHeight="1">
      <c r="B161" s="646" t="s">
        <v>475</v>
      </c>
      <c r="C161" s="642">
        <f>A!B303</f>
        <v>34443.234380000074</v>
      </c>
      <c r="D161" s="642">
        <f>A!C303</f>
        <v>36595.586700000007</v>
      </c>
      <c r="E161" s="642">
        <f>A!D303</f>
        <v>36593.241900000008</v>
      </c>
      <c r="F161" s="642">
        <f>A!E303</f>
        <v>36475.587709851628</v>
      </c>
      <c r="G161" s="642">
        <f>A!F303</f>
        <v>34448.150999999525</v>
      </c>
      <c r="H161" s="642">
        <f>A!G303</f>
        <v>36480</v>
      </c>
      <c r="I161" s="679"/>
      <c r="J161" s="642">
        <f t="shared" si="20"/>
        <v>34443.234380000074</v>
      </c>
      <c r="K161" s="642">
        <f t="shared" si="21"/>
        <v>36595.586700000007</v>
      </c>
      <c r="L161" s="642">
        <f t="shared" si="22"/>
        <v>35839.300281641874</v>
      </c>
      <c r="M161" s="644">
        <f t="shared" si="23"/>
        <v>6.005564570417804E-2</v>
      </c>
      <c r="O161" s="683">
        <f>A!H303</f>
        <v>34203.500477204201</v>
      </c>
      <c r="Q161" s="662"/>
    </row>
    <row r="162" spans="2:17" ht="12" customHeight="1">
      <c r="B162" s="646" t="s">
        <v>477</v>
      </c>
      <c r="C162" s="642">
        <f>A!B304</f>
        <v>77489.432099999991</v>
      </c>
      <c r="D162" s="642">
        <f>A!C304</f>
        <v>82305.704100000003</v>
      </c>
      <c r="E162" s="642">
        <f>A!D304</f>
        <v>82303.066200000001</v>
      </c>
      <c r="F162" s="642">
        <f>A!E304</f>
        <v>81566.340102425325</v>
      </c>
      <c r="G162" s="642">
        <f>A!F304</f>
        <v>77498.985000000306</v>
      </c>
      <c r="H162" s="642">
        <f>A!G304</f>
        <v>81563</v>
      </c>
      <c r="I162" s="679"/>
      <c r="J162" s="642">
        <f t="shared" si="20"/>
        <v>77489.432099999991</v>
      </c>
      <c r="K162" s="642">
        <f t="shared" si="21"/>
        <v>82305.704100000003</v>
      </c>
      <c r="L162" s="642">
        <f t="shared" si="22"/>
        <v>80454.421250404266</v>
      </c>
      <c r="M162" s="644">
        <f t="shared" si="23"/>
        <v>5.9863360212485665E-2</v>
      </c>
      <c r="O162" s="683" t="str">
        <f>A!H304</f>
        <v/>
      </c>
      <c r="Q162" s="662"/>
    </row>
    <row r="163" spans="2:17" ht="12" customHeight="1">
      <c r="B163" s="646" t="s">
        <v>478</v>
      </c>
      <c r="C163" s="642">
        <f>A!B305</f>
        <v>45109.614089999988</v>
      </c>
      <c r="D163" s="642">
        <f>A!C305</f>
        <v>48101.520300000004</v>
      </c>
      <c r="E163" s="642">
        <f>A!D305</f>
        <v>48095.658299999996</v>
      </c>
      <c r="F163" s="642">
        <f>A!E305</f>
        <v>47986.359004452082</v>
      </c>
      <c r="G163" s="642">
        <f>A!F305</f>
        <v>44976.723999999696</v>
      </c>
      <c r="H163" s="642">
        <f>A!G305</f>
        <v>48059</v>
      </c>
      <c r="I163" s="679"/>
      <c r="J163" s="642">
        <f t="shared" si="20"/>
        <v>44976.723999999696</v>
      </c>
      <c r="K163" s="642">
        <f t="shared" si="21"/>
        <v>48101.520300000004</v>
      </c>
      <c r="L163" s="642">
        <f t="shared" si="22"/>
        <v>47054.812615741954</v>
      </c>
      <c r="M163" s="644">
        <f t="shared" si="23"/>
        <v>6.6407581420373618E-2</v>
      </c>
      <c r="O163" s="683" t="str">
        <f>A!H305</f>
        <v/>
      </c>
      <c r="Q163" s="662"/>
    </row>
    <row r="164" spans="2:17" ht="12" customHeight="1">
      <c r="B164" s="646" t="s">
        <v>479</v>
      </c>
      <c r="C164" s="642">
        <f>A!B306</f>
        <v>45076.031247999977</v>
      </c>
      <c r="D164" s="642">
        <f>A!C306</f>
        <v>47962.2978</v>
      </c>
      <c r="E164" s="642">
        <f>A!D306</f>
        <v>47961.4185</v>
      </c>
      <c r="F164" s="642">
        <f>A!E306</f>
        <v>47757.699692839713</v>
      </c>
      <c r="G164" s="642">
        <f>A!F306</f>
        <v>44924.113000000318</v>
      </c>
      <c r="H164" s="642">
        <f>A!G306</f>
        <v>47795</v>
      </c>
      <c r="I164" s="679"/>
      <c r="J164" s="642">
        <f t="shared" si="20"/>
        <v>44924.113000000318</v>
      </c>
      <c r="K164" s="642">
        <f t="shared" si="21"/>
        <v>47962.2978</v>
      </c>
      <c r="L164" s="642">
        <f t="shared" si="22"/>
        <v>46912.760040140005</v>
      </c>
      <c r="M164" s="644">
        <f t="shared" si="23"/>
        <v>6.4762439843661257E-2</v>
      </c>
      <c r="O164" s="683" t="str">
        <f>A!H306</f>
        <v/>
      </c>
      <c r="Q164" s="662"/>
    </row>
    <row r="165" spans="2:17" ht="12" customHeight="1">
      <c r="B165" s="646" t="s">
        <v>480</v>
      </c>
      <c r="C165" s="642">
        <f>A!B307</f>
        <v>44979.010342000052</v>
      </c>
      <c r="D165" s="642">
        <f>A!C307</f>
        <v>47217.530700000003</v>
      </c>
      <c r="E165" s="642">
        <f>A!D307</f>
        <v>47213.427300000003</v>
      </c>
      <c r="F165" s="642">
        <f>A!E307</f>
        <v>46929.737709525056</v>
      </c>
      <c r="G165" s="642">
        <f>A!F307</f>
        <v>44775.104999999901</v>
      </c>
      <c r="H165" s="642">
        <f>A!G307</f>
        <v>47110</v>
      </c>
      <c r="I165" s="679"/>
      <c r="J165" s="642">
        <f t="shared" si="20"/>
        <v>44775.104999999901</v>
      </c>
      <c r="K165" s="642">
        <f t="shared" si="21"/>
        <v>47217.530700000003</v>
      </c>
      <c r="L165" s="642">
        <f t="shared" si="22"/>
        <v>46370.801841920846</v>
      </c>
      <c r="M165" s="644">
        <f t="shared" si="23"/>
        <v>5.2671629624313772E-2</v>
      </c>
      <c r="O165" s="683" t="str">
        <f>A!H307</f>
        <v/>
      </c>
    </row>
    <row r="166" spans="2:17" ht="12" customHeight="1">
      <c r="B166" s="646" t="s">
        <v>481</v>
      </c>
      <c r="C166" s="642">
        <f>A!B308</f>
        <v>45045.847950000098</v>
      </c>
      <c r="D166" s="642">
        <f>A!C308</f>
        <v>46573.590000000004</v>
      </c>
      <c r="E166" s="642">
        <f>A!D308</f>
        <v>46570.072800000002</v>
      </c>
      <c r="F166" s="642">
        <f>A!E308</f>
        <v>46944.355977045168</v>
      </c>
      <c r="G166" s="642">
        <f>A!F308</f>
        <v>44874.224999999649</v>
      </c>
      <c r="H166" s="642">
        <f>A!G308</f>
        <v>47002</v>
      </c>
      <c r="I166" s="679"/>
      <c r="J166" s="642">
        <f t="shared" si="20"/>
        <v>44874.224999999649</v>
      </c>
      <c r="K166" s="642">
        <f t="shared" si="21"/>
        <v>47002</v>
      </c>
      <c r="L166" s="642">
        <f t="shared" si="22"/>
        <v>46168.348621174147</v>
      </c>
      <c r="M166" s="644">
        <f t="shared" si="23"/>
        <v>4.6087310106311473E-2</v>
      </c>
      <c r="O166" s="683" t="str">
        <f>A!H308</f>
        <v/>
      </c>
    </row>
    <row r="167" spans="2:17" ht="12" customHeight="1">
      <c r="B167" s="646" t="s">
        <v>482</v>
      </c>
      <c r="C167" s="642">
        <f>A!B309</f>
        <v>45111.847271000021</v>
      </c>
      <c r="D167" s="642">
        <f>A!C309</f>
        <v>47022.912300000004</v>
      </c>
      <c r="E167" s="642">
        <f>A!D309</f>
        <v>47019.102000000006</v>
      </c>
      <c r="F167" s="642">
        <f>A!E309</f>
        <v>47288.047154099513</v>
      </c>
      <c r="G167" s="642">
        <f>A!F309</f>
        <v>44976.746999999705</v>
      </c>
      <c r="H167" s="642">
        <f>A!G309</f>
        <v>47460</v>
      </c>
      <c r="I167" s="679"/>
      <c r="J167" s="642">
        <f t="shared" si="20"/>
        <v>44976.746999999705</v>
      </c>
      <c r="K167" s="642">
        <f t="shared" si="21"/>
        <v>47460</v>
      </c>
      <c r="L167" s="642">
        <f t="shared" si="22"/>
        <v>46479.775954183213</v>
      </c>
      <c r="M167" s="644">
        <f t="shared" si="23"/>
        <v>5.3426526893075539E-2</v>
      </c>
      <c r="O167" s="683" t="str">
        <f>A!H309</f>
        <v/>
      </c>
      <c r="P167" s="662"/>
      <c r="Q167" s="662"/>
    </row>
    <row r="168" spans="2:17" ht="12" customHeight="1" thickBot="1">
      <c r="B168" s="647" t="s">
        <v>483</v>
      </c>
      <c r="C168" s="649">
        <f>A!B310</f>
        <v>44981.351736000026</v>
      </c>
      <c r="D168" s="649">
        <f>A!C310</f>
        <v>46214.249400000001</v>
      </c>
      <c r="E168" s="649">
        <f>A!D310</f>
        <v>46210.439100000003</v>
      </c>
      <c r="F168" s="649">
        <f>A!E310</f>
        <v>46611.891232593676</v>
      </c>
      <c r="G168" s="680">
        <f>A!F310</f>
        <v>44775.104999999901</v>
      </c>
      <c r="H168" s="680">
        <f>A!G310</f>
        <v>46668</v>
      </c>
      <c r="I168" s="681"/>
      <c r="J168" s="649">
        <f t="shared" si="20"/>
        <v>44775.104999999901</v>
      </c>
      <c r="K168" s="649">
        <f t="shared" si="21"/>
        <v>46668</v>
      </c>
      <c r="L168" s="649">
        <f t="shared" si="22"/>
        <v>45910.172744765609</v>
      </c>
      <c r="M168" s="651">
        <f t="shared" si="23"/>
        <v>4.1230404653964513E-2</v>
      </c>
      <c r="O168" s="684" t="str">
        <f>A!H310</f>
        <v/>
      </c>
      <c r="P168" s="662"/>
      <c r="Q168" s="662"/>
    </row>
    <row r="169" spans="2:17" ht="12" customHeight="1" thickTop="1">
      <c r="B169" s="658" t="s">
        <v>599</v>
      </c>
      <c r="D169" s="645"/>
      <c r="N169" s="639"/>
      <c r="Q169" s="664"/>
    </row>
    <row r="170" spans="2:17" ht="15" customHeight="1" thickBot="1">
      <c r="B170" s="621" t="s">
        <v>734</v>
      </c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Q170" s="662"/>
    </row>
    <row r="171" spans="2:17" ht="12" customHeight="1" thickTop="1">
      <c r="B171" s="624" t="s">
        <v>799</v>
      </c>
      <c r="C171" s="625"/>
      <c r="D171" s="625"/>
      <c r="E171" s="625"/>
      <c r="F171" s="625"/>
      <c r="G171" s="625"/>
      <c r="H171" s="625"/>
      <c r="I171" s="626"/>
      <c r="J171" s="959" t="s">
        <v>23</v>
      </c>
      <c r="K171" s="960"/>
      <c r="L171" s="960"/>
      <c r="M171" s="961"/>
      <c r="O171" s="628"/>
      <c r="Q171" s="662"/>
    </row>
    <row r="172" spans="2:17" ht="12" customHeight="1">
      <c r="B172" s="629"/>
      <c r="C172" s="623" t="s">
        <v>237</v>
      </c>
      <c r="D172" s="623" t="s">
        <v>426</v>
      </c>
      <c r="E172" s="623" t="s">
        <v>250</v>
      </c>
      <c r="F172" s="623" t="s">
        <v>357</v>
      </c>
      <c r="G172" s="630" t="s">
        <v>372</v>
      </c>
      <c r="H172" s="630" t="s">
        <v>384</v>
      </c>
      <c r="I172" s="630"/>
      <c r="J172" s="655"/>
      <c r="K172" s="622"/>
      <c r="L172" s="622"/>
      <c r="M172" s="632" t="s">
        <v>24</v>
      </c>
      <c r="O172" s="633" t="str">
        <f>YourData!$J$4</f>
        <v>OpenSimula</v>
      </c>
      <c r="P172" s="662"/>
      <c r="Q172" s="662"/>
    </row>
    <row r="173" spans="2:17" ht="12" customHeight="1">
      <c r="B173" s="634" t="s">
        <v>796</v>
      </c>
      <c r="C173" s="635" t="s">
        <v>25</v>
      </c>
      <c r="D173" s="635" t="s">
        <v>13</v>
      </c>
      <c r="E173" s="635" t="s">
        <v>13</v>
      </c>
      <c r="F173" s="636" t="s">
        <v>355</v>
      </c>
      <c r="G173" s="636" t="s">
        <v>365</v>
      </c>
      <c r="H173" s="636" t="s">
        <v>385</v>
      </c>
      <c r="I173" s="636"/>
      <c r="J173" s="656" t="s">
        <v>26</v>
      </c>
      <c r="K173" s="635" t="s">
        <v>27</v>
      </c>
      <c r="L173" s="635" t="s">
        <v>597</v>
      </c>
      <c r="M173" s="638" t="s">
        <v>598</v>
      </c>
      <c r="O173" s="640" t="str">
        <f>YourData!$J$8</f>
        <v>US</v>
      </c>
      <c r="P173" s="662"/>
      <c r="Q173" s="662"/>
    </row>
    <row r="174" spans="2:17" ht="12" customHeight="1">
      <c r="B174" s="641" t="s">
        <v>445</v>
      </c>
      <c r="C174" s="642">
        <f>A!B320</f>
        <v>23765.119042741982</v>
      </c>
      <c r="D174" s="642">
        <f>A!C320</f>
        <v>21486.574800000002</v>
      </c>
      <c r="E174" s="642">
        <f>A!D320</f>
        <v>21487.161000000004</v>
      </c>
      <c r="F174" s="642">
        <f>A!E320</f>
        <v>22065.992291301791</v>
      </c>
      <c r="G174" s="642">
        <f>A!F320</f>
        <v>22535.143000000036</v>
      </c>
      <c r="H174" s="642">
        <f>A!G320</f>
        <v>23067</v>
      </c>
      <c r="I174" s="682"/>
      <c r="J174" s="642">
        <f t="shared" ref="J174:J194" si="24">MINA(C174:I174)</f>
        <v>21486.574800000002</v>
      </c>
      <c r="K174" s="642">
        <f t="shared" ref="K174:K194" si="25">MAXA(C174:I174)</f>
        <v>23765.119042741982</v>
      </c>
      <c r="L174" s="642">
        <f t="shared" ref="L174:L194" si="26">AVERAGE(C174:I174)</f>
        <v>22401.165022340636</v>
      </c>
      <c r="M174" s="644">
        <f t="shared" ref="M174:M194" si="27">ABS((K174-J174)/AVERAGE(C174:I174))</f>
        <v>0.10171543491017511</v>
      </c>
      <c r="O174" s="683">
        <f>A!H320</f>
        <v>22747.5157621129</v>
      </c>
      <c r="P174" s="662"/>
      <c r="Q174" s="662"/>
    </row>
    <row r="175" spans="2:17" ht="12" customHeight="1">
      <c r="B175" s="646" t="s">
        <v>446</v>
      </c>
      <c r="C175" s="642">
        <f>A!B321</f>
        <v>43085.754097849116</v>
      </c>
      <c r="D175" s="642">
        <f>A!C321</f>
        <v>41093.792400000006</v>
      </c>
      <c r="E175" s="642">
        <f>A!D321</f>
        <v>41099.361300000004</v>
      </c>
      <c r="F175" s="642">
        <f>A!E321</f>
        <v>41222.432474519708</v>
      </c>
      <c r="G175" s="642">
        <f>A!F321</f>
        <v>42110.836000000032</v>
      </c>
      <c r="H175" s="642">
        <f>A!G321</f>
        <v>42178</v>
      </c>
      <c r="I175" s="679"/>
      <c r="J175" s="642">
        <f t="shared" si="24"/>
        <v>41093.792400000006</v>
      </c>
      <c r="K175" s="642">
        <f t="shared" si="25"/>
        <v>43085.754097849116</v>
      </c>
      <c r="L175" s="642">
        <f t="shared" si="26"/>
        <v>41798.362712061476</v>
      </c>
      <c r="M175" s="644">
        <f t="shared" si="27"/>
        <v>4.7656452755607655E-2</v>
      </c>
      <c r="O175" s="683">
        <f>A!H321</f>
        <v>41215.182008838201</v>
      </c>
      <c r="P175" s="662"/>
      <c r="Q175" s="662"/>
    </row>
    <row r="176" spans="2:17" ht="12" customHeight="1">
      <c r="B176" s="646" t="s">
        <v>447</v>
      </c>
      <c r="C176" s="642">
        <f>A!B322</f>
        <v>36932.472645265028</v>
      </c>
      <c r="D176" s="642">
        <f>A!C322</f>
        <v>33659.310900000004</v>
      </c>
      <c r="E176" s="642">
        <f>A!D322</f>
        <v>33746.361600000004</v>
      </c>
      <c r="F176" s="642">
        <f>A!E322</f>
        <v>34040.106579905587</v>
      </c>
      <c r="G176" s="642">
        <f>A!F322</f>
        <v>35132.592000000026</v>
      </c>
      <c r="H176" s="642">
        <f>A!G322</f>
        <v>34224</v>
      </c>
      <c r="I176" s="679"/>
      <c r="J176" s="642">
        <f t="shared" si="24"/>
        <v>33659.310900000004</v>
      </c>
      <c r="K176" s="642">
        <f t="shared" si="25"/>
        <v>36932.472645265028</v>
      </c>
      <c r="L176" s="642">
        <f t="shared" si="26"/>
        <v>34622.473954195106</v>
      </c>
      <c r="M176" s="644">
        <f t="shared" si="27"/>
        <v>9.453864416492469E-2</v>
      </c>
      <c r="O176" s="683">
        <f>A!H322</f>
        <v>34622.675127636103</v>
      </c>
      <c r="P176" s="662"/>
      <c r="Q176" s="662"/>
    </row>
    <row r="177" spans="2:17" ht="12" customHeight="1">
      <c r="B177" s="646" t="s">
        <v>448</v>
      </c>
      <c r="C177" s="642">
        <f>A!B323</f>
        <v>41929.494990569845</v>
      </c>
      <c r="D177" s="642">
        <f>A!C323</f>
        <v>37418.904600000002</v>
      </c>
      <c r="E177" s="642">
        <f>A!D323</f>
        <v>37665.694800000005</v>
      </c>
      <c r="F177" s="642">
        <f>A!E323</f>
        <v>38432.704810375646</v>
      </c>
      <c r="G177" s="642">
        <f>A!F323</f>
        <v>41063.372999999883</v>
      </c>
      <c r="H177" s="642">
        <f>A!G323</f>
        <v>40186</v>
      </c>
      <c r="I177" s="679"/>
      <c r="J177" s="642">
        <f t="shared" si="24"/>
        <v>37418.904600000002</v>
      </c>
      <c r="K177" s="642">
        <f t="shared" si="25"/>
        <v>41929.494990569845</v>
      </c>
      <c r="L177" s="642">
        <f t="shared" si="26"/>
        <v>39449.362033490892</v>
      </c>
      <c r="M177" s="644">
        <f t="shared" si="27"/>
        <v>0.1143387410610224</v>
      </c>
      <c r="O177" s="683">
        <f>A!H323</f>
        <v>38705.118724559201</v>
      </c>
      <c r="P177" s="662"/>
      <c r="Q177" s="662"/>
    </row>
    <row r="178" spans="2:17" ht="12" customHeight="1">
      <c r="B178" s="646" t="s">
        <v>449</v>
      </c>
      <c r="C178" s="642">
        <f>A!B324</f>
        <v>39695.372852321809</v>
      </c>
      <c r="D178" s="642">
        <f>A!C324</f>
        <v>35974.214700000004</v>
      </c>
      <c r="E178" s="642">
        <f>A!D324</f>
        <v>36112.5579</v>
      </c>
      <c r="F178" s="642">
        <f>A!E324</f>
        <v>36822.680067977693</v>
      </c>
      <c r="G178" s="642">
        <f>A!F324</f>
        <v>38295.623999999953</v>
      </c>
      <c r="H178" s="642">
        <f>A!G324</f>
        <v>38346</v>
      </c>
      <c r="I178" s="679"/>
      <c r="J178" s="642">
        <f t="shared" si="24"/>
        <v>35974.214700000004</v>
      </c>
      <c r="K178" s="642">
        <f t="shared" si="25"/>
        <v>39695.372852321809</v>
      </c>
      <c r="L178" s="642">
        <f t="shared" si="26"/>
        <v>37541.074920049905</v>
      </c>
      <c r="M178" s="644">
        <f t="shared" si="27"/>
        <v>9.9122312300503987E-2</v>
      </c>
      <c r="O178" s="683">
        <f>A!H324</f>
        <v>36924.280663521502</v>
      </c>
      <c r="P178" s="662"/>
      <c r="Q178" s="662"/>
    </row>
    <row r="179" spans="2:17" ht="12" customHeight="1">
      <c r="B179" s="646" t="s">
        <v>450</v>
      </c>
      <c r="C179" s="642">
        <f>A!B325</f>
        <v>19017.167229120987</v>
      </c>
      <c r="D179" s="642">
        <f>A!C325</f>
        <v>16051.914600000002</v>
      </c>
      <c r="E179" s="642">
        <f>A!D325</f>
        <v>15958.122600000001</v>
      </c>
      <c r="F179" s="642">
        <f>A!E325</f>
        <v>17245.355777632536</v>
      </c>
      <c r="G179" s="642">
        <f>A!F325</f>
        <v>18271.393999999975</v>
      </c>
      <c r="H179" s="642">
        <f>A!G325</f>
        <v>18621</v>
      </c>
      <c r="I179" s="679"/>
      <c r="J179" s="642">
        <f t="shared" si="24"/>
        <v>15958.122600000001</v>
      </c>
      <c r="K179" s="642">
        <f t="shared" si="25"/>
        <v>19017.167229120987</v>
      </c>
      <c r="L179" s="642">
        <f t="shared" si="26"/>
        <v>17527.492367792249</v>
      </c>
      <c r="M179" s="644">
        <f t="shared" si="27"/>
        <v>0.17452836748867467</v>
      </c>
      <c r="O179" s="683">
        <f>A!H325</f>
        <v>17809.970855728599</v>
      </c>
      <c r="P179" s="662"/>
      <c r="Q179" s="662"/>
    </row>
    <row r="180" spans="2:17" ht="12" customHeight="1">
      <c r="B180" s="646" t="s">
        <v>451</v>
      </c>
      <c r="C180" s="642">
        <f>A!B326</f>
        <v>27997.227426352034</v>
      </c>
      <c r="D180" s="642">
        <f>A!C326</f>
        <v>24887.414100000002</v>
      </c>
      <c r="E180" s="642">
        <f>A!D326</f>
        <v>24914.086200000002</v>
      </c>
      <c r="F180" s="642">
        <f>A!E326</f>
        <v>25961.249022556021</v>
      </c>
      <c r="G180" s="642">
        <f>A!F326</f>
        <v>26994.481999999978</v>
      </c>
      <c r="H180" s="642">
        <f>A!G326</f>
        <v>27470</v>
      </c>
      <c r="I180" s="679"/>
      <c r="J180" s="642">
        <f t="shared" si="24"/>
        <v>24887.414100000002</v>
      </c>
      <c r="K180" s="642">
        <f t="shared" si="25"/>
        <v>27997.227426352034</v>
      </c>
      <c r="L180" s="642">
        <f t="shared" si="26"/>
        <v>26370.743124818004</v>
      </c>
      <c r="M180" s="644">
        <f t="shared" si="27"/>
        <v>0.11792664740741902</v>
      </c>
      <c r="O180" s="683">
        <f>A!H326</f>
        <v>27999.538459041101</v>
      </c>
      <c r="P180" s="662"/>
      <c r="Q180" s="662"/>
    </row>
    <row r="181" spans="2:17" ht="12" customHeight="1">
      <c r="B181" s="646" t="s">
        <v>462</v>
      </c>
      <c r="C181" s="642">
        <f>A!B327</f>
        <v>26840.462611469979</v>
      </c>
      <c r="D181" s="642">
        <f>A!C327</f>
        <v>23498.413200000003</v>
      </c>
      <c r="E181" s="642">
        <f>A!D327</f>
        <v>23588.101800000004</v>
      </c>
      <c r="F181" s="642">
        <f>A!E327</f>
        <v>24726.094624815549</v>
      </c>
      <c r="G181" s="642"/>
      <c r="H181" s="642">
        <f>A!G327</f>
        <v>25717</v>
      </c>
      <c r="I181" s="679"/>
      <c r="J181" s="642">
        <f t="shared" si="24"/>
        <v>23498.413200000003</v>
      </c>
      <c r="K181" s="642">
        <f t="shared" si="25"/>
        <v>26840.462611469979</v>
      </c>
      <c r="L181" s="642">
        <f t="shared" si="26"/>
        <v>24874.014447257105</v>
      </c>
      <c r="M181" s="644">
        <f t="shared" si="27"/>
        <v>0.13435906851933621</v>
      </c>
      <c r="O181" s="683">
        <f>A!H327</f>
        <v>24338.256535312801</v>
      </c>
      <c r="P181" s="662"/>
      <c r="Q181" s="662"/>
    </row>
    <row r="182" spans="2:17" ht="12" customHeight="1">
      <c r="B182" s="646" t="s">
        <v>463</v>
      </c>
      <c r="C182" s="642">
        <f>A!B328</f>
        <v>22996.208255539954</v>
      </c>
      <c r="D182" s="642">
        <f>A!C328</f>
        <v>19120.9647</v>
      </c>
      <c r="E182" s="642">
        <f>A!D328</f>
        <v>19183.688100000003</v>
      </c>
      <c r="F182" s="642"/>
      <c r="G182" s="642"/>
      <c r="H182" s="642">
        <f>A!G328</f>
        <v>20590</v>
      </c>
      <c r="I182" s="679"/>
      <c r="J182" s="642">
        <f t="shared" si="24"/>
        <v>19120.9647</v>
      </c>
      <c r="K182" s="642">
        <f t="shared" si="25"/>
        <v>22996.208255539954</v>
      </c>
      <c r="L182" s="642">
        <f t="shared" si="26"/>
        <v>20472.715263884988</v>
      </c>
      <c r="M182" s="644">
        <f t="shared" si="27"/>
        <v>0.18928820655148265</v>
      </c>
      <c r="O182" s="683">
        <f>A!H328</f>
        <v>20029.251543327398</v>
      </c>
      <c r="P182" s="662"/>
      <c r="Q182" s="662"/>
    </row>
    <row r="183" spans="2:17" ht="12" customHeight="1">
      <c r="B183" s="646" t="s">
        <v>464</v>
      </c>
      <c r="C183" s="642">
        <f>A!B329</f>
        <v>22219.482747750022</v>
      </c>
      <c r="D183" s="642">
        <f>A!C329</f>
        <v>19944.8688</v>
      </c>
      <c r="E183" s="642">
        <f>A!D329</f>
        <v>20269.916700000002</v>
      </c>
      <c r="F183" s="642">
        <f>A!E329</f>
        <v>20825.538840315818</v>
      </c>
      <c r="G183" s="642"/>
      <c r="H183" s="642">
        <f>A!G329</f>
        <v>21855</v>
      </c>
      <c r="I183" s="679"/>
      <c r="J183" s="642">
        <f t="shared" si="24"/>
        <v>19944.8688</v>
      </c>
      <c r="K183" s="642">
        <f t="shared" si="25"/>
        <v>22219.482747750022</v>
      </c>
      <c r="L183" s="642">
        <f t="shared" si="26"/>
        <v>21022.961417613165</v>
      </c>
      <c r="M183" s="644">
        <f t="shared" si="27"/>
        <v>0.10819664758763893</v>
      </c>
      <c r="O183" s="683">
        <f>A!H329</f>
        <v>21116.524548564601</v>
      </c>
      <c r="P183" s="662"/>
      <c r="Q183" s="662"/>
    </row>
    <row r="184" spans="2:17" ht="12" customHeight="1">
      <c r="B184" s="646" t="s">
        <v>465</v>
      </c>
      <c r="C184" s="642">
        <f>A!B330</f>
        <v>21892.965744893096</v>
      </c>
      <c r="D184" s="642">
        <f>A!C330</f>
        <v>19909.403700000003</v>
      </c>
      <c r="E184" s="642">
        <f>A!D330</f>
        <v>19765.198500000002</v>
      </c>
      <c r="F184" s="642">
        <f>A!E330</f>
        <v>20402.770777913873</v>
      </c>
      <c r="G184" s="642"/>
      <c r="H184" s="642">
        <f>A!G330</f>
        <v>21057</v>
      </c>
      <c r="I184" s="679"/>
      <c r="J184" s="642">
        <f t="shared" si="24"/>
        <v>19765.198500000002</v>
      </c>
      <c r="K184" s="642">
        <f t="shared" si="25"/>
        <v>21892.965744893096</v>
      </c>
      <c r="L184" s="642">
        <f t="shared" si="26"/>
        <v>20605.467744561396</v>
      </c>
      <c r="M184" s="644">
        <f t="shared" si="27"/>
        <v>0.10326226374815957</v>
      </c>
      <c r="O184" s="683">
        <f>A!H330</f>
        <v>20105.887970217798</v>
      </c>
      <c r="Q184" s="662"/>
    </row>
    <row r="185" spans="2:17" ht="12" customHeight="1">
      <c r="B185" s="646" t="s">
        <v>466</v>
      </c>
      <c r="C185" s="642">
        <f>A!B331</f>
        <v>22835.290997827113</v>
      </c>
      <c r="D185" s="642">
        <f>A!C331</f>
        <v>20787.531300000002</v>
      </c>
      <c r="E185" s="642">
        <f>A!D331</f>
        <v>20689.049700000003</v>
      </c>
      <c r="F185" s="642">
        <f>A!E331</f>
        <v>21357.131834811007</v>
      </c>
      <c r="G185" s="642"/>
      <c r="H185" s="642">
        <f>A!G331</f>
        <v>22244</v>
      </c>
      <c r="I185" s="679"/>
      <c r="J185" s="642">
        <f t="shared" si="24"/>
        <v>20689.049700000003</v>
      </c>
      <c r="K185" s="642">
        <f t="shared" si="25"/>
        <v>22835.290997827113</v>
      </c>
      <c r="L185" s="642">
        <f t="shared" si="26"/>
        <v>21582.600766527623</v>
      </c>
      <c r="M185" s="644">
        <f t="shared" si="27"/>
        <v>9.9443126481573399E-2</v>
      </c>
      <c r="O185" s="683">
        <f>A!H331</f>
        <v>21614.510425600201</v>
      </c>
    </row>
    <row r="186" spans="2:17" ht="12" customHeight="1">
      <c r="B186" s="646" t="s">
        <v>473</v>
      </c>
      <c r="C186" s="642">
        <f>A!B332</f>
        <v>18313.306249999994</v>
      </c>
      <c r="D186" s="642">
        <f>A!C332</f>
        <v>18346.008300000001</v>
      </c>
      <c r="E186" s="642">
        <f>A!D332</f>
        <v>18346.3014</v>
      </c>
      <c r="F186" s="642">
        <f>A!E332</f>
        <v>18079.94300818073</v>
      </c>
      <c r="G186" s="642">
        <f>A!F332</f>
        <v>18231.140999999938</v>
      </c>
      <c r="H186" s="642">
        <f>A!G332</f>
        <v>18084</v>
      </c>
      <c r="I186" s="679"/>
      <c r="J186" s="642">
        <f t="shared" si="24"/>
        <v>18079.94300818073</v>
      </c>
      <c r="K186" s="642">
        <f t="shared" si="25"/>
        <v>18346.3014</v>
      </c>
      <c r="L186" s="642">
        <f t="shared" si="26"/>
        <v>18233.44999303011</v>
      </c>
      <c r="M186" s="644">
        <f t="shared" si="27"/>
        <v>1.4608227840649383E-2</v>
      </c>
      <c r="O186" s="683">
        <f>A!H332</f>
        <v>18606.335962105801</v>
      </c>
    </row>
    <row r="187" spans="2:17" ht="12" customHeight="1">
      <c r="B187" s="646" t="s">
        <v>475</v>
      </c>
      <c r="C187" s="642">
        <f>A!B333</f>
        <v>14000.196419999986</v>
      </c>
      <c r="D187" s="642">
        <f>A!C333</f>
        <v>14097.230700000002</v>
      </c>
      <c r="E187" s="642">
        <f>A!D333</f>
        <v>14097.230700000002</v>
      </c>
      <c r="F187" s="642">
        <f>A!E333</f>
        <v>13878.702345560487</v>
      </c>
      <c r="G187" s="642">
        <f>A!F333</f>
        <v>13991.417999999976</v>
      </c>
      <c r="H187" s="642">
        <f>A!G333</f>
        <v>13877</v>
      </c>
      <c r="I187" s="679"/>
      <c r="J187" s="642">
        <f t="shared" si="24"/>
        <v>13877</v>
      </c>
      <c r="K187" s="642">
        <f t="shared" si="25"/>
        <v>14097.230700000002</v>
      </c>
      <c r="L187" s="642">
        <f t="shared" si="26"/>
        <v>13990.296360926741</v>
      </c>
      <c r="M187" s="644">
        <f t="shared" si="27"/>
        <v>1.5741675109548103E-2</v>
      </c>
      <c r="O187" s="683">
        <f>A!H333</f>
        <v>13911.4616492808</v>
      </c>
      <c r="P187" s="662"/>
      <c r="Q187" s="662"/>
    </row>
    <row r="188" spans="2:17" ht="12" customHeight="1">
      <c r="B188" s="646" t="s">
        <v>477</v>
      </c>
      <c r="C188" s="642">
        <f>A!B334</f>
        <v>31484.877840000041</v>
      </c>
      <c r="D188" s="642">
        <f>A!C334</f>
        <v>31712.247600000002</v>
      </c>
      <c r="E188" s="642">
        <f>A!D334</f>
        <v>31712.247600000002</v>
      </c>
      <c r="F188" s="642">
        <f>A!E334</f>
        <v>31226.306184719742</v>
      </c>
      <c r="G188" s="642">
        <f>A!F334</f>
        <v>31479.855999999923</v>
      </c>
      <c r="H188" s="642">
        <f>A!G334</f>
        <v>31217</v>
      </c>
      <c r="I188" s="679"/>
      <c r="J188" s="642">
        <f t="shared" si="24"/>
        <v>31217</v>
      </c>
      <c r="K188" s="642">
        <f t="shared" si="25"/>
        <v>31712.247600000002</v>
      </c>
      <c r="L188" s="642">
        <f t="shared" si="26"/>
        <v>31472.089204119951</v>
      </c>
      <c r="M188" s="644">
        <f t="shared" si="27"/>
        <v>1.5736089103839047E-2</v>
      </c>
      <c r="O188" s="683" t="str">
        <f>A!H334</f>
        <v/>
      </c>
      <c r="P188" s="662"/>
      <c r="Q188" s="662"/>
    </row>
    <row r="189" spans="2:17" ht="12" customHeight="1">
      <c r="B189" s="646" t="s">
        <v>478</v>
      </c>
      <c r="C189" s="642">
        <f>A!B335</f>
        <v>18311.930338999995</v>
      </c>
      <c r="D189" s="642">
        <f>A!C335</f>
        <v>18469.696500000002</v>
      </c>
      <c r="E189" s="642">
        <f>A!D335</f>
        <v>18469.696500000002</v>
      </c>
      <c r="F189" s="642">
        <f>A!E335</f>
        <v>18101.427488994439</v>
      </c>
      <c r="G189" s="642">
        <f>A!F335</f>
        <v>18235.133000000213</v>
      </c>
      <c r="H189" s="642">
        <f>A!G335</f>
        <v>18087</v>
      </c>
      <c r="I189" s="679"/>
      <c r="J189" s="642">
        <f t="shared" si="24"/>
        <v>18087</v>
      </c>
      <c r="K189" s="642">
        <f t="shared" si="25"/>
        <v>18469.696500000002</v>
      </c>
      <c r="L189" s="642">
        <f t="shared" si="26"/>
        <v>18279.147304665774</v>
      </c>
      <c r="M189" s="644">
        <f t="shared" si="27"/>
        <v>2.0936233710547213E-2</v>
      </c>
      <c r="O189" s="683" t="str">
        <f>A!H335</f>
        <v/>
      </c>
      <c r="P189" s="662"/>
      <c r="Q189" s="662"/>
    </row>
    <row r="190" spans="2:17" ht="12" customHeight="1">
      <c r="B190" s="646" t="s">
        <v>479</v>
      </c>
      <c r="C190" s="642">
        <f>A!B336</f>
        <v>18313.191556000009</v>
      </c>
      <c r="D190" s="642">
        <f>A!C336</f>
        <v>18410.7834</v>
      </c>
      <c r="E190" s="642">
        <f>A!D336</f>
        <v>18410.490300000001</v>
      </c>
      <c r="F190" s="642">
        <f>A!E336</f>
        <v>18092.975757834894</v>
      </c>
      <c r="G190" s="642">
        <f>A!F336</f>
        <v>18233.150999999987</v>
      </c>
      <c r="H190" s="642">
        <f>A!G336</f>
        <v>18104</v>
      </c>
      <c r="I190" s="679"/>
      <c r="J190" s="642">
        <f t="shared" si="24"/>
        <v>18092.975757834894</v>
      </c>
      <c r="K190" s="642">
        <f t="shared" si="25"/>
        <v>18410.7834</v>
      </c>
      <c r="L190" s="642">
        <f t="shared" si="26"/>
        <v>18260.765335639149</v>
      </c>
      <c r="M190" s="644">
        <f t="shared" si="27"/>
        <v>1.7403851170730907E-2</v>
      </c>
      <c r="O190" s="683" t="str">
        <f>A!H336</f>
        <v/>
      </c>
      <c r="P190" s="662"/>
      <c r="Q190" s="662"/>
    </row>
    <row r="191" spans="2:17" ht="12" customHeight="1">
      <c r="B191" s="646" t="s">
        <v>480</v>
      </c>
      <c r="C191" s="642">
        <f>A!B337</f>
        <v>18313.935059999949</v>
      </c>
      <c r="D191" s="642">
        <f>A!C337</f>
        <v>18181.5792</v>
      </c>
      <c r="E191" s="642">
        <f>A!D337</f>
        <v>18181.5792</v>
      </c>
      <c r="F191" s="642">
        <f>A!E337</f>
        <v>18043.573691610196</v>
      </c>
      <c r="G191" s="642">
        <f>A!F337</f>
        <v>18226.508999999944</v>
      </c>
      <c r="H191" s="642">
        <f>A!G337</f>
        <v>18045</v>
      </c>
      <c r="I191" s="679"/>
      <c r="J191" s="642">
        <f t="shared" si="24"/>
        <v>18043.573691610196</v>
      </c>
      <c r="K191" s="642">
        <f t="shared" si="25"/>
        <v>18313.935059999949</v>
      </c>
      <c r="L191" s="642">
        <f t="shared" si="26"/>
        <v>18165.362691935017</v>
      </c>
      <c r="M191" s="644">
        <f t="shared" si="27"/>
        <v>1.4883345462173833E-2</v>
      </c>
      <c r="O191" s="683" t="str">
        <f>A!H337</f>
        <v/>
      </c>
      <c r="P191" s="662"/>
      <c r="Q191" s="662"/>
    </row>
    <row r="192" spans="2:17" ht="12" customHeight="1">
      <c r="B192" s="646" t="s">
        <v>481</v>
      </c>
      <c r="C192" s="642">
        <f>A!B338</f>
        <v>0</v>
      </c>
      <c r="D192" s="642">
        <f>A!C338</f>
        <v>60.671700000000008</v>
      </c>
      <c r="E192" s="642">
        <f>A!D338</f>
        <v>60.671700000000008</v>
      </c>
      <c r="F192" s="642">
        <f>A!E338</f>
        <v>1.1462146106793482E-3</v>
      </c>
      <c r="G192" s="642">
        <f>A!F338</f>
        <v>1.1859999999999984</v>
      </c>
      <c r="H192" s="642">
        <f>A!G338</f>
        <v>0</v>
      </c>
      <c r="I192" s="679"/>
      <c r="J192" s="642">
        <f t="shared" si="24"/>
        <v>0</v>
      </c>
      <c r="K192" s="642">
        <f t="shared" si="25"/>
        <v>60.671700000000008</v>
      </c>
      <c r="L192" s="642">
        <f t="shared" si="26"/>
        <v>20.421757702435116</v>
      </c>
      <c r="M192" s="644">
        <f t="shared" si="27"/>
        <v>2.9709342792156153</v>
      </c>
      <c r="O192" s="683" t="str">
        <f>A!H338</f>
        <v/>
      </c>
      <c r="P192" s="662"/>
      <c r="Q192" s="662"/>
    </row>
    <row r="193" spans="2:18" ht="12" customHeight="1">
      <c r="B193" s="646" t="s">
        <v>482</v>
      </c>
      <c r="C193" s="642">
        <f>A!B339</f>
        <v>0.97975819500045036</v>
      </c>
      <c r="D193" s="642">
        <f>A!C339</f>
        <v>106.98150000000001</v>
      </c>
      <c r="E193" s="642">
        <f>A!D339</f>
        <v>106.98150000000001</v>
      </c>
      <c r="F193" s="642">
        <f>A!E339</f>
        <v>8.558152464700564</v>
      </c>
      <c r="G193" s="642">
        <f>A!F339</f>
        <v>3.09</v>
      </c>
      <c r="H193" s="642">
        <f>A!G339</f>
        <v>2</v>
      </c>
      <c r="I193" s="679"/>
      <c r="J193" s="642">
        <f t="shared" si="24"/>
        <v>0.97975819500045036</v>
      </c>
      <c r="K193" s="642">
        <f t="shared" si="25"/>
        <v>106.98150000000001</v>
      </c>
      <c r="L193" s="642">
        <f t="shared" si="26"/>
        <v>38.098485109950168</v>
      </c>
      <c r="M193" s="644">
        <f t="shared" si="27"/>
        <v>2.7823085747132534</v>
      </c>
      <c r="O193" s="683" t="str">
        <f>A!H339</f>
        <v/>
      </c>
      <c r="P193" s="662"/>
      <c r="Q193" s="662"/>
    </row>
    <row r="194" spans="2:18" ht="12" customHeight="1" thickBot="1">
      <c r="B194" s="647" t="s">
        <v>483</v>
      </c>
      <c r="C194" s="649">
        <f>A!B340</f>
        <v>0</v>
      </c>
      <c r="D194" s="649">
        <f>A!C340</f>
        <v>25.499700000000001</v>
      </c>
      <c r="E194" s="649">
        <f>A!D340</f>
        <v>25.499700000000001</v>
      </c>
      <c r="F194" s="649">
        <f>A!E340</f>
        <v>3.4548651860354257E-12</v>
      </c>
      <c r="G194" s="680">
        <f>A!F340</f>
        <v>4.0000000000000001E-3</v>
      </c>
      <c r="H194" s="680">
        <f>A!G340</f>
        <v>0</v>
      </c>
      <c r="I194" s="681"/>
      <c r="J194" s="649">
        <f t="shared" si="24"/>
        <v>0</v>
      </c>
      <c r="K194" s="649">
        <f t="shared" si="25"/>
        <v>25.499700000000001</v>
      </c>
      <c r="L194" s="649">
        <f t="shared" si="26"/>
        <v>8.5005666666672415</v>
      </c>
      <c r="M194" s="651">
        <f t="shared" si="27"/>
        <v>2.9997647215673791</v>
      </c>
      <c r="O194" s="684" t="str">
        <f>A!H340</f>
        <v/>
      </c>
      <c r="P194" s="662"/>
      <c r="Q194" s="662"/>
      <c r="R194" s="830"/>
    </row>
    <row r="195" spans="2:18" ht="12" customHeight="1" thickTop="1">
      <c r="B195" s="658" t="s">
        <v>800</v>
      </c>
      <c r="C195" s="662"/>
      <c r="D195" s="662"/>
      <c r="E195" s="645"/>
      <c r="F195" s="662"/>
      <c r="G195" s="662"/>
      <c r="H195" s="662"/>
      <c r="J195" s="662"/>
      <c r="K195" s="662"/>
      <c r="L195" s="662"/>
      <c r="M195" s="685"/>
      <c r="P195" s="662"/>
      <c r="Q195" s="662"/>
    </row>
    <row r="196" spans="2:18" ht="15" customHeight="1" thickBot="1">
      <c r="B196" s="686" t="s">
        <v>735</v>
      </c>
    </row>
    <row r="197" spans="2:18" ht="12" customHeight="1" thickTop="1">
      <c r="B197" s="624" t="s">
        <v>84</v>
      </c>
      <c r="C197" s="652"/>
      <c r="D197" s="653"/>
      <c r="E197" s="652"/>
      <c r="F197" s="653"/>
      <c r="G197" s="653"/>
      <c r="H197" s="653"/>
      <c r="I197" s="626"/>
      <c r="J197" s="959" t="s">
        <v>23</v>
      </c>
      <c r="K197" s="960"/>
      <c r="L197" s="960"/>
      <c r="M197" s="961"/>
      <c r="O197" s="628"/>
    </row>
    <row r="198" spans="2:18" ht="12" customHeight="1">
      <c r="B198" s="629"/>
      <c r="C198" s="623" t="s">
        <v>237</v>
      </c>
      <c r="D198" s="623" t="s">
        <v>426</v>
      </c>
      <c r="E198" s="623" t="s">
        <v>250</v>
      </c>
      <c r="F198" s="623" t="s">
        <v>357</v>
      </c>
      <c r="G198" s="630" t="s">
        <v>372</v>
      </c>
      <c r="H198" s="630" t="s">
        <v>384</v>
      </c>
      <c r="I198" s="631"/>
      <c r="J198" s="622"/>
      <c r="K198" s="622"/>
      <c r="L198" s="622"/>
      <c r="M198" s="632" t="s">
        <v>24</v>
      </c>
      <c r="O198" s="633" t="str">
        <f>YourData!$J$4</f>
        <v>OpenSimula</v>
      </c>
    </row>
    <row r="199" spans="2:18" ht="12" customHeight="1">
      <c r="B199" s="634" t="s">
        <v>796</v>
      </c>
      <c r="C199" s="635" t="s">
        <v>25</v>
      </c>
      <c r="D199" s="635" t="s">
        <v>13</v>
      </c>
      <c r="E199" s="635" t="s">
        <v>13</v>
      </c>
      <c r="F199" s="636" t="s">
        <v>355</v>
      </c>
      <c r="G199" s="636" t="s">
        <v>365</v>
      </c>
      <c r="H199" s="636" t="s">
        <v>385</v>
      </c>
      <c r="I199" s="637"/>
      <c r="J199" s="635" t="s">
        <v>26</v>
      </c>
      <c r="K199" s="635" t="s">
        <v>27</v>
      </c>
      <c r="L199" s="635" t="s">
        <v>597</v>
      </c>
      <c r="M199" s="638" t="s">
        <v>598</v>
      </c>
      <c r="O199" s="640" t="str">
        <f>YourData!$J$8</f>
        <v>US</v>
      </c>
    </row>
    <row r="200" spans="2:18" ht="12" customHeight="1">
      <c r="B200" s="641" t="s">
        <v>445</v>
      </c>
      <c r="C200" s="687">
        <f>A!B350</f>
        <v>3.2490640412357039</v>
      </c>
      <c r="D200" s="687">
        <f>A!C350</f>
        <v>3.2376805865102645</v>
      </c>
      <c r="E200" s="687">
        <f>A!D350</f>
        <v>3.2373585549738224</v>
      </c>
      <c r="F200" s="687">
        <f>A!E350</f>
        <v>3.237289427736227</v>
      </c>
      <c r="G200" s="687">
        <f>A!F350</f>
        <v>3.2263863232202681</v>
      </c>
      <c r="H200" s="687">
        <f>A!G350</f>
        <v>3.23</v>
      </c>
      <c r="I200" s="688"/>
      <c r="J200" s="687">
        <f t="shared" ref="J200:J220" si="28">MINA(C200:I200)</f>
        <v>3.2263863232202681</v>
      </c>
      <c r="K200" s="687">
        <f t="shared" ref="K200:K220" si="29">MAXA(C200:I200)</f>
        <v>3.2490640412357039</v>
      </c>
      <c r="L200" s="847">
        <f t="shared" ref="L200:L220" si="30">AVERAGE(C200:I200)</f>
        <v>3.2362964889460475</v>
      </c>
      <c r="M200" s="644">
        <f t="shared" ref="M200:M220" si="31">ABS((K200-J200)/AVERAGE(C200:I200))</f>
        <v>7.0073054471041993E-3</v>
      </c>
      <c r="O200" s="689">
        <f>A!H350</f>
        <v>3.2346283862509901</v>
      </c>
    </row>
    <row r="201" spans="2:18" ht="12" customHeight="1">
      <c r="B201" s="646" t="s">
        <v>446</v>
      </c>
      <c r="C201" s="687">
        <f>A!B351</f>
        <v>3.4145863740610052</v>
      </c>
      <c r="D201" s="687">
        <f>A!C351</f>
        <v>3.4174807958173976</v>
      </c>
      <c r="E201" s="687">
        <f>A!D351</f>
        <v>3.4174880051922543</v>
      </c>
      <c r="F201" s="687">
        <f>A!E351</f>
        <v>3.3926645236936599</v>
      </c>
      <c r="G201" s="687">
        <f>A!F351</f>
        <v>3.3972436603535132</v>
      </c>
      <c r="H201" s="687">
        <f>A!G351</f>
        <v>3.38</v>
      </c>
      <c r="I201" s="688"/>
      <c r="J201" s="687">
        <f t="shared" si="28"/>
        <v>3.38</v>
      </c>
      <c r="K201" s="687">
        <f t="shared" si="29"/>
        <v>3.4174880051922543</v>
      </c>
      <c r="L201" s="847">
        <f t="shared" si="30"/>
        <v>3.4032438931863052</v>
      </c>
      <c r="M201" s="644">
        <f t="shared" si="31"/>
        <v>1.101537426315809E-2</v>
      </c>
      <c r="O201" s="689">
        <f>A!H351</f>
        <v>3.39701292109102</v>
      </c>
    </row>
    <row r="202" spans="2:18" ht="12" customHeight="1">
      <c r="B202" s="646" t="s">
        <v>447</v>
      </c>
      <c r="C202" s="687">
        <f>A!B352</f>
        <v>3.419896411537986</v>
      </c>
      <c r="D202" s="687">
        <f>A!C352</f>
        <v>3.4579699228422753</v>
      </c>
      <c r="E202" s="687">
        <f>A!D352</f>
        <v>3.4570510748065351</v>
      </c>
      <c r="F202" s="687">
        <f>A!E352</f>
        <v>3.4051646701458544</v>
      </c>
      <c r="G202" s="687">
        <f>A!F352</f>
        <v>3.4059697986335884</v>
      </c>
      <c r="H202" s="687">
        <f>A!G352</f>
        <v>3.39</v>
      </c>
      <c r="I202" s="688"/>
      <c r="J202" s="687">
        <f t="shared" si="28"/>
        <v>3.39</v>
      </c>
      <c r="K202" s="687">
        <f t="shared" si="29"/>
        <v>3.4579699228422753</v>
      </c>
      <c r="L202" s="847">
        <f t="shared" si="30"/>
        <v>3.4226753129943734</v>
      </c>
      <c r="M202" s="644">
        <f t="shared" si="31"/>
        <v>1.9858711863267806E-2</v>
      </c>
      <c r="O202" s="689">
        <f>A!H352</f>
        <v>3.41037264147436</v>
      </c>
    </row>
    <row r="203" spans="2:18" ht="12" customHeight="1">
      <c r="B203" s="646" t="s">
        <v>448</v>
      </c>
      <c r="C203" s="687">
        <f>A!B353</f>
        <v>3.4907271114537237</v>
      </c>
      <c r="D203" s="687">
        <f>A!C353</f>
        <v>3.4941712952684894</v>
      </c>
      <c r="E203" s="687">
        <f>A!D353</f>
        <v>3.5364334687303032</v>
      </c>
      <c r="F203" s="687">
        <f>A!E353</f>
        <v>3.4906723540164837</v>
      </c>
      <c r="G203" s="687">
        <f>A!F353</f>
        <v>3.4972907127943231</v>
      </c>
      <c r="H203" s="687">
        <f>A!G353</f>
        <v>3.46</v>
      </c>
      <c r="I203" s="688"/>
      <c r="J203" s="687">
        <f t="shared" si="28"/>
        <v>3.46</v>
      </c>
      <c r="K203" s="687">
        <f t="shared" si="29"/>
        <v>3.5364334687303032</v>
      </c>
      <c r="L203" s="847">
        <f t="shared" si="30"/>
        <v>3.4948824903772207</v>
      </c>
      <c r="M203" s="644">
        <f t="shared" si="31"/>
        <v>2.1870111209963274E-2</v>
      </c>
      <c r="O203" s="689">
        <f>A!H353</f>
        <v>3.4855335710070299</v>
      </c>
    </row>
    <row r="204" spans="2:18" ht="12" customHeight="1">
      <c r="B204" s="646" t="s">
        <v>449</v>
      </c>
      <c r="C204" s="687">
        <f>A!B354</f>
        <v>3.4542749634926753</v>
      </c>
      <c r="D204" s="687">
        <f>A!C354</f>
        <v>3.4773384823372431</v>
      </c>
      <c r="E204" s="687">
        <f>A!D354</f>
        <v>3.4956189184428399</v>
      </c>
      <c r="F204" s="687">
        <f>A!E354</f>
        <v>3.447625207188421</v>
      </c>
      <c r="G204" s="687">
        <f>A!F354</f>
        <v>3.4495471545115888</v>
      </c>
      <c r="H204" s="687">
        <f>A!G354</f>
        <v>3.42</v>
      </c>
      <c r="I204" s="688"/>
      <c r="J204" s="687">
        <f>MINA(C204:I204)</f>
        <v>3.42</v>
      </c>
      <c r="K204" s="687">
        <f>MAXA(C204:I204)</f>
        <v>3.4956189184428399</v>
      </c>
      <c r="L204" s="847">
        <f t="shared" si="30"/>
        <v>3.4574007876621287</v>
      </c>
      <c r="M204" s="644">
        <f t="shared" si="31"/>
        <v>2.187160907485446E-2</v>
      </c>
      <c r="O204" s="689">
        <f>A!H354</f>
        <v>3.4468748267404901</v>
      </c>
    </row>
    <row r="205" spans="2:18" ht="12" customHeight="1">
      <c r="B205" s="646" t="s">
        <v>450</v>
      </c>
      <c r="C205" s="687">
        <f>A!B355</f>
        <v>3.2489490281954185</v>
      </c>
      <c r="D205" s="687">
        <f>A!C355</f>
        <v>3.240776610565923</v>
      </c>
      <c r="E205" s="687">
        <f>A!D355</f>
        <v>3.235440710799268</v>
      </c>
      <c r="F205" s="687">
        <f>A!E355</f>
        <v>3.2436176911302073</v>
      </c>
      <c r="G205" s="687">
        <f>A!F355</f>
        <v>3.2289188238457793</v>
      </c>
      <c r="H205" s="687">
        <f>A!G355</f>
        <v>3.23</v>
      </c>
      <c r="I205" s="688"/>
      <c r="J205" s="687">
        <f t="shared" si="28"/>
        <v>3.2289188238457793</v>
      </c>
      <c r="K205" s="687">
        <f t="shared" si="29"/>
        <v>3.2489490281954185</v>
      </c>
      <c r="L205" s="847">
        <f t="shared" si="30"/>
        <v>3.2379504774227659</v>
      </c>
      <c r="M205" s="644">
        <f t="shared" si="31"/>
        <v>6.1860749536793921E-3</v>
      </c>
      <c r="O205" s="689">
        <f>A!H355</f>
        <v>3.2368711650515398</v>
      </c>
    </row>
    <row r="206" spans="2:18" ht="12" customHeight="1">
      <c r="B206" s="646" t="s">
        <v>451</v>
      </c>
      <c r="C206" s="687">
        <f>A!B356</f>
        <v>3.6690275159907122</v>
      </c>
      <c r="D206" s="687">
        <f>A!C356</f>
        <v>3.7006114787884403</v>
      </c>
      <c r="E206" s="687">
        <f>A!D356</f>
        <v>3.705809741283383</v>
      </c>
      <c r="F206" s="687">
        <f>A!E356</f>
        <v>3.6778926193704136</v>
      </c>
      <c r="G206" s="687">
        <f>A!F356</f>
        <v>3.6666956226117398</v>
      </c>
      <c r="H206" s="687">
        <f>A!G356</f>
        <v>3.66</v>
      </c>
      <c r="I206" s="688"/>
      <c r="J206" s="687">
        <f t="shared" si="28"/>
        <v>3.66</v>
      </c>
      <c r="K206" s="687">
        <f t="shared" si="29"/>
        <v>3.705809741283383</v>
      </c>
      <c r="L206" s="847">
        <f t="shared" si="30"/>
        <v>3.6800061630074481</v>
      </c>
      <c r="M206" s="644">
        <f t="shared" si="31"/>
        <v>1.2448278414279973E-2</v>
      </c>
      <c r="O206" s="689">
        <f>A!H356</f>
        <v>3.6801133561642598</v>
      </c>
    </row>
    <row r="207" spans="2:18" ht="12" customHeight="1">
      <c r="B207" s="646" t="s">
        <v>462</v>
      </c>
      <c r="C207" s="687">
        <f>A!B357</f>
        <v>3.2502746499298332</v>
      </c>
      <c r="D207" s="687">
        <f>A!C357</f>
        <v>3.2514047180206354</v>
      </c>
      <c r="E207" s="687">
        <f>A!D357</f>
        <v>3.2519060962192441</v>
      </c>
      <c r="F207" s="687">
        <f>A!E357</f>
        <v>3.2462495876115485</v>
      </c>
      <c r="G207" s="687"/>
      <c r="H207" s="687">
        <f>A!G357</f>
        <v>3.26</v>
      </c>
      <c r="I207" s="688"/>
      <c r="J207" s="687">
        <f t="shared" si="28"/>
        <v>3.2462495876115485</v>
      </c>
      <c r="K207" s="687">
        <f t="shared" si="29"/>
        <v>3.26</v>
      </c>
      <c r="L207" s="847">
        <f t="shared" si="30"/>
        <v>3.2519670103562519</v>
      </c>
      <c r="M207" s="644">
        <f t="shared" si="31"/>
        <v>4.2283369864028735E-3</v>
      </c>
      <c r="O207" s="689">
        <f>A!H357</f>
        <v>3.2356176929345901</v>
      </c>
    </row>
    <row r="208" spans="2:18" ht="12" customHeight="1">
      <c r="B208" s="646" t="s">
        <v>463</v>
      </c>
      <c r="C208" s="687">
        <f>A!B358</f>
        <v>3.2395129561133276</v>
      </c>
      <c r="D208" s="687">
        <f>A!C358</f>
        <v>3.2124115306907832</v>
      </c>
      <c r="E208" s="687">
        <f>A!D358</f>
        <v>3.2106972813295553</v>
      </c>
      <c r="F208" s="687"/>
      <c r="G208" s="687"/>
      <c r="H208" s="687">
        <f>A!G358</f>
        <v>3.21</v>
      </c>
      <c r="I208" s="688"/>
      <c r="J208" s="687">
        <f t="shared" si="28"/>
        <v>3.21</v>
      </c>
      <c r="K208" s="687">
        <f t="shared" si="29"/>
        <v>3.2395129561133276</v>
      </c>
      <c r="L208" s="847">
        <f t="shared" si="30"/>
        <v>3.2181554420334164</v>
      </c>
      <c r="M208" s="644">
        <f t="shared" si="31"/>
        <v>9.1707677410012289E-3</v>
      </c>
      <c r="O208" s="689">
        <f>A!H358</f>
        <v>3.2056733249878202</v>
      </c>
    </row>
    <row r="209" spans="2:17" ht="12" customHeight="1">
      <c r="B209" s="646" t="s">
        <v>464</v>
      </c>
      <c r="C209" s="687">
        <f>A!B359</f>
        <v>3.2260641035937025</v>
      </c>
      <c r="D209" s="687">
        <f>A!C359</f>
        <v>3.2152866928406469</v>
      </c>
      <c r="E209" s="687">
        <f>A!D359</f>
        <v>3.2175275351793013</v>
      </c>
      <c r="F209" s="687">
        <f>A!E359</f>
        <v>3.2162089988397979</v>
      </c>
      <c r="G209" s="687"/>
      <c r="H209" s="687">
        <f>A!G359</f>
        <v>3.21</v>
      </c>
      <c r="I209" s="688"/>
      <c r="J209" s="687">
        <f t="shared" si="28"/>
        <v>3.21</v>
      </c>
      <c r="K209" s="687">
        <f t="shared" si="29"/>
        <v>3.2260641035937025</v>
      </c>
      <c r="L209" s="847">
        <f t="shared" si="30"/>
        <v>3.2170174660906894</v>
      </c>
      <c r="M209" s="644">
        <f t="shared" si="31"/>
        <v>4.9934772698712257E-3</v>
      </c>
      <c r="O209" s="689">
        <f>A!H359</f>
        <v>3.2123159166920399</v>
      </c>
    </row>
    <row r="210" spans="2:17" ht="12" customHeight="1">
      <c r="B210" s="646" t="s">
        <v>465</v>
      </c>
      <c r="C210" s="687">
        <f>A!B360</f>
        <v>3.2207938616310492</v>
      </c>
      <c r="D210" s="687">
        <f>A!C360</f>
        <v>3.2130314791943757</v>
      </c>
      <c r="E210" s="687">
        <f>A!D360</f>
        <v>3.2114691557976212</v>
      </c>
      <c r="F210" s="687">
        <f>A!E360</f>
        <v>3.2109217066778712</v>
      </c>
      <c r="G210" s="687"/>
      <c r="H210" s="687">
        <f>A!G360</f>
        <v>3.21</v>
      </c>
      <c r="I210" s="688"/>
      <c r="J210" s="687">
        <f t="shared" si="28"/>
        <v>3.21</v>
      </c>
      <c r="K210" s="687">
        <f t="shared" si="29"/>
        <v>3.2207938616310492</v>
      </c>
      <c r="L210" s="847">
        <f t="shared" si="30"/>
        <v>3.2132432406601836</v>
      </c>
      <c r="M210" s="644">
        <f t="shared" si="31"/>
        <v>3.359179751618042E-3</v>
      </c>
      <c r="O210" s="689">
        <f>A!H360</f>
        <v>3.2047584694303701</v>
      </c>
    </row>
    <row r="211" spans="2:17" ht="12" customHeight="1">
      <c r="B211" s="646" t="s">
        <v>466</v>
      </c>
      <c r="C211" s="687">
        <f>A!B361</f>
        <v>3.2313387251007555</v>
      </c>
      <c r="D211" s="687">
        <f>A!C361</f>
        <v>3.2222873104008669</v>
      </c>
      <c r="E211" s="687">
        <f>A!D361</f>
        <v>3.2218844701941793</v>
      </c>
      <c r="F211" s="687">
        <f>A!E361</f>
        <v>3.2214138881065875</v>
      </c>
      <c r="G211" s="687"/>
      <c r="H211" s="687">
        <f>A!G361</f>
        <v>3.22</v>
      </c>
      <c r="I211" s="688"/>
      <c r="J211" s="687">
        <f t="shared" si="28"/>
        <v>3.22</v>
      </c>
      <c r="K211" s="687">
        <f t="shared" si="29"/>
        <v>3.2313387251007555</v>
      </c>
      <c r="L211" s="847">
        <f t="shared" si="30"/>
        <v>3.223384878760478</v>
      </c>
      <c r="M211" s="644">
        <f t="shared" si="31"/>
        <v>3.5176454339872331E-3</v>
      </c>
      <c r="O211" s="689">
        <f>A!H361</f>
        <v>3.21857414597936</v>
      </c>
    </row>
    <row r="212" spans="2:17" ht="12" customHeight="1">
      <c r="B212" s="646" t="s">
        <v>473</v>
      </c>
      <c r="C212" s="687">
        <f>A!B362</f>
        <v>3.2040506101569686</v>
      </c>
      <c r="D212" s="687">
        <f>A!C362</f>
        <v>3.2274971390845071</v>
      </c>
      <c r="E212" s="687">
        <f>A!D362</f>
        <v>3.2265361707329006</v>
      </c>
      <c r="F212" s="687">
        <f>A!E362</f>
        <v>3.2132842498334706</v>
      </c>
      <c r="G212" s="687">
        <f>A!F362</f>
        <v>3.1920210710105641</v>
      </c>
      <c r="H212" s="687">
        <f>A!G362</f>
        <v>3.2</v>
      </c>
      <c r="I212" s="688"/>
      <c r="J212" s="687">
        <f t="shared" si="28"/>
        <v>3.1920210710105641</v>
      </c>
      <c r="K212" s="687">
        <f t="shared" si="29"/>
        <v>3.2274971390845071</v>
      </c>
      <c r="L212" s="847">
        <f t="shared" si="30"/>
        <v>3.2105648734697354</v>
      </c>
      <c r="M212" s="644">
        <f t="shared" si="31"/>
        <v>1.1049790137273615E-2</v>
      </c>
      <c r="O212" s="689">
        <f>A!H362</f>
        <v>3.1441376504711398</v>
      </c>
    </row>
    <row r="213" spans="2:17" ht="12" customHeight="1">
      <c r="B213" s="646" t="s">
        <v>475</v>
      </c>
      <c r="C213" s="687">
        <f>A!B363</f>
        <v>3.1418413089454327</v>
      </c>
      <c r="D213" s="687">
        <f>A!C363</f>
        <v>3.1613855565949489</v>
      </c>
      <c r="E213" s="687">
        <f>A!D363</f>
        <v>3.1616336680596278</v>
      </c>
      <c r="F213" s="687">
        <f>A!E363</f>
        <v>3.1536183399866125</v>
      </c>
      <c r="G213" s="687">
        <f>A!F363</f>
        <v>3.132400718052974</v>
      </c>
      <c r="H213" s="687">
        <f>A!G363</f>
        <v>3.14</v>
      </c>
      <c r="I213" s="688"/>
      <c r="J213" s="687">
        <f t="shared" si="28"/>
        <v>3.132400718052974</v>
      </c>
      <c r="K213" s="687">
        <f t="shared" si="29"/>
        <v>3.1616336680596278</v>
      </c>
      <c r="L213" s="847">
        <f t="shared" si="30"/>
        <v>3.1484799319399328</v>
      </c>
      <c r="M213" s="644">
        <f t="shared" si="31"/>
        <v>9.2847820658148068E-3</v>
      </c>
      <c r="O213" s="689">
        <f>A!H363</f>
        <v>3.06897520534933</v>
      </c>
    </row>
    <row r="214" spans="2:17" ht="12" customHeight="1">
      <c r="B214" s="646" t="s">
        <v>477</v>
      </c>
      <c r="C214" s="687">
        <f>A!B364</f>
        <v>3.5513226917289793</v>
      </c>
      <c r="D214" s="687">
        <f>A!C364</f>
        <v>3.5773704725150606</v>
      </c>
      <c r="E214" s="687">
        <f>A!D364</f>
        <v>3.5773999497976217</v>
      </c>
      <c r="F214" s="687">
        <f>A!E364</f>
        <v>3.5615902106975872</v>
      </c>
      <c r="G214" s="687">
        <f>A!F364</f>
        <v>3.529529503755886</v>
      </c>
      <c r="H214" s="687">
        <f>A!G364</f>
        <v>3.55</v>
      </c>
      <c r="I214" s="688"/>
      <c r="J214" s="687">
        <f t="shared" si="28"/>
        <v>3.529529503755886</v>
      </c>
      <c r="K214" s="687">
        <f t="shared" si="29"/>
        <v>3.5773999497976217</v>
      </c>
      <c r="L214" s="847">
        <f t="shared" si="30"/>
        <v>3.5578688047491891</v>
      </c>
      <c r="M214" s="644">
        <f t="shared" si="31"/>
        <v>1.3454809232379843E-2</v>
      </c>
      <c r="O214" s="689" t="str">
        <f>A!H364</f>
        <v/>
      </c>
    </row>
    <row r="215" spans="2:17" ht="12" customHeight="1">
      <c r="B215" s="646" t="s">
        <v>478</v>
      </c>
      <c r="C215" s="687">
        <f>A!B365</f>
        <v>2.9010750931291152</v>
      </c>
      <c r="D215" s="687">
        <f>A!C365</f>
        <v>2.9567495802798138</v>
      </c>
      <c r="E215" s="687">
        <f>A!D365</f>
        <v>2.9559640658999067</v>
      </c>
      <c r="F215" s="687">
        <f>A!E365</f>
        <v>3.004193983898217</v>
      </c>
      <c r="G215" s="687">
        <f>A!F365</f>
        <v>2.8733036151829876</v>
      </c>
      <c r="H215" s="687">
        <f>A!G365</f>
        <v>2.92</v>
      </c>
      <c r="I215" s="688"/>
      <c r="J215" s="687">
        <f t="shared" si="28"/>
        <v>2.8733036151829876</v>
      </c>
      <c r="K215" s="687">
        <f t="shared" si="29"/>
        <v>3.004193983898217</v>
      </c>
      <c r="L215" s="847">
        <f t="shared" si="30"/>
        <v>2.9352143897316734</v>
      </c>
      <c r="M215" s="644">
        <f t="shared" si="31"/>
        <v>4.4593120411621764E-2</v>
      </c>
      <c r="O215" s="689" t="str">
        <f>A!H365</f>
        <v/>
      </c>
    </row>
    <row r="216" spans="2:17" ht="12" customHeight="1">
      <c r="B216" s="646" t="s">
        <v>479</v>
      </c>
      <c r="C216" s="687">
        <f>A!B366</f>
        <v>3.0580577666203514</v>
      </c>
      <c r="D216" s="687">
        <f>A!C366</f>
        <v>3.0743934966881281</v>
      </c>
      <c r="E216" s="687">
        <f>A!D366</f>
        <v>3.072773555555556</v>
      </c>
      <c r="F216" s="687">
        <f>A!E366</f>
        <v>3.1010197065096983</v>
      </c>
      <c r="G216" s="687">
        <f>A!F366</f>
        <v>3.0363034161654276</v>
      </c>
      <c r="H216" s="687">
        <f>A!G366</f>
        <v>3.07</v>
      </c>
      <c r="I216" s="688"/>
      <c r="J216" s="687">
        <f t="shared" si="28"/>
        <v>3.0363034161654276</v>
      </c>
      <c r="K216" s="687">
        <f t="shared" si="29"/>
        <v>3.1010197065096983</v>
      </c>
      <c r="L216" s="847">
        <f t="shared" si="30"/>
        <v>3.0687579902565267</v>
      </c>
      <c r="M216" s="644">
        <f t="shared" si="31"/>
        <v>2.1088756607640081E-2</v>
      </c>
      <c r="O216" s="689" t="str">
        <f>A!H366</f>
        <v/>
      </c>
    </row>
    <row r="217" spans="2:17" ht="12" customHeight="1">
      <c r="B217" s="646" t="s">
        <v>480</v>
      </c>
      <c r="C217" s="687">
        <f>A!B367</f>
        <v>3.4835480223015232</v>
      </c>
      <c r="D217" s="687">
        <f>A!C367</f>
        <v>3.5308881276320054</v>
      </c>
      <c r="E217" s="687">
        <f>A!D367</f>
        <v>3.5279999190763922</v>
      </c>
      <c r="F217" s="687">
        <f>A!E367</f>
        <v>3.507962892588687</v>
      </c>
      <c r="G217" s="687">
        <f>A!F367</f>
        <v>3.4795946427718336</v>
      </c>
      <c r="H217" s="687">
        <f>A!G367</f>
        <v>3.41</v>
      </c>
      <c r="I217" s="688"/>
      <c r="J217" s="687">
        <f t="shared" si="28"/>
        <v>3.41</v>
      </c>
      <c r="K217" s="687">
        <f t="shared" si="29"/>
        <v>3.5308881276320054</v>
      </c>
      <c r="L217" s="847">
        <f t="shared" si="30"/>
        <v>3.4899989340617399</v>
      </c>
      <c r="M217" s="644">
        <f t="shared" si="31"/>
        <v>3.4638442565743978E-2</v>
      </c>
      <c r="O217" s="689" t="str">
        <f>A!H367</f>
        <v/>
      </c>
    </row>
    <row r="218" spans="2:17" ht="12" customHeight="1">
      <c r="B218" s="646" t="s">
        <v>481</v>
      </c>
      <c r="C218" s="687">
        <f>A!B368</f>
        <v>2.961822827530562</v>
      </c>
      <c r="D218" s="687">
        <f>A!C368</f>
        <v>2.969011377093016</v>
      </c>
      <c r="E218" s="687">
        <f>A!D368</f>
        <v>2.969354591186959</v>
      </c>
      <c r="F218" s="687">
        <f>A!E368</f>
        <v>2.9993086854951225</v>
      </c>
      <c r="G218" s="687">
        <f>A!F368</f>
        <v>2.91557596436289</v>
      </c>
      <c r="H218" s="687">
        <f>A!G368</f>
        <v>2.98</v>
      </c>
      <c r="I218" s="688"/>
      <c r="J218" s="687">
        <f t="shared" si="28"/>
        <v>2.91557596436289</v>
      </c>
      <c r="K218" s="687">
        <f t="shared" si="29"/>
        <v>2.9993086854951225</v>
      </c>
      <c r="L218" s="847">
        <f t="shared" si="30"/>
        <v>2.9658455742780916</v>
      </c>
      <c r="M218" s="644">
        <f t="shared" si="31"/>
        <v>2.8232326678914718E-2</v>
      </c>
      <c r="O218" s="689" t="str">
        <f>A!H368</f>
        <v/>
      </c>
    </row>
    <row r="219" spans="2:17" ht="12" customHeight="1">
      <c r="B219" s="646" t="s">
        <v>482</v>
      </c>
      <c r="C219" s="687">
        <f>A!B369</f>
        <v>2.6680014143975166</v>
      </c>
      <c r="D219" s="687">
        <f>A!C369</f>
        <v>2.6747953348467655</v>
      </c>
      <c r="E219" s="687">
        <f>A!D369</f>
        <v>2.6751863930517716</v>
      </c>
      <c r="F219" s="687">
        <f>A!E369</f>
        <v>2.8233632611738497</v>
      </c>
      <c r="G219" s="687">
        <f>A!F369</f>
        <v>2.6402576966306008</v>
      </c>
      <c r="H219" s="687">
        <f>A!G369</f>
        <v>2.69</v>
      </c>
      <c r="I219" s="688"/>
      <c r="J219" s="687">
        <f t="shared" si="28"/>
        <v>2.6402576966306008</v>
      </c>
      <c r="K219" s="687">
        <f t="shared" si="29"/>
        <v>2.8233632611738497</v>
      </c>
      <c r="L219" s="847">
        <f t="shared" si="30"/>
        <v>2.6952673500167506</v>
      </c>
      <c r="M219" s="644">
        <f t="shared" si="31"/>
        <v>6.7935956164834971E-2</v>
      </c>
      <c r="O219" s="689" t="str">
        <f>A!H369</f>
        <v/>
      </c>
    </row>
    <row r="220" spans="2:17" ht="12" customHeight="1" thickBot="1">
      <c r="B220" s="647" t="s">
        <v>483</v>
      </c>
      <c r="C220" s="690">
        <f>A!B370</f>
        <v>3.2280979090130502</v>
      </c>
      <c r="D220" s="690">
        <f>A!C370</f>
        <v>3.2333227816236629</v>
      </c>
      <c r="E220" s="690">
        <f>A!D370</f>
        <v>3.2355450524842548</v>
      </c>
      <c r="F220" s="690">
        <f>A!E370</f>
        <v>3.1569555263407905</v>
      </c>
      <c r="G220" s="690">
        <f>A!F370</f>
        <v>3.186293116613272</v>
      </c>
      <c r="H220" s="687">
        <f>A!G370</f>
        <v>3.2</v>
      </c>
      <c r="I220" s="691"/>
      <c r="J220" s="690">
        <f t="shared" si="28"/>
        <v>3.1569555263407905</v>
      </c>
      <c r="K220" s="690">
        <f t="shared" si="29"/>
        <v>3.2355450524842548</v>
      </c>
      <c r="L220" s="848">
        <f t="shared" si="30"/>
        <v>3.2067023976791713</v>
      </c>
      <c r="M220" s="651">
        <f t="shared" si="31"/>
        <v>2.4507895151212971E-2</v>
      </c>
      <c r="O220" s="692" t="str">
        <f>A!H370</f>
        <v/>
      </c>
    </row>
    <row r="221" spans="2:17" ht="12" customHeight="1" thickTop="1">
      <c r="B221" s="624" t="s">
        <v>253</v>
      </c>
      <c r="C221" s="652"/>
      <c r="D221" s="653"/>
      <c r="E221" s="652"/>
      <c r="F221" s="653"/>
      <c r="G221" s="653"/>
      <c r="H221" s="653"/>
      <c r="I221" s="626"/>
      <c r="J221" s="959" t="s">
        <v>23</v>
      </c>
      <c r="K221" s="960"/>
      <c r="L221" s="960"/>
      <c r="M221" s="961"/>
      <c r="O221" s="654"/>
      <c r="P221" s="667"/>
      <c r="Q221" s="667"/>
    </row>
    <row r="222" spans="2:17" ht="12" customHeight="1">
      <c r="B222" s="629"/>
      <c r="C222" s="623" t="s">
        <v>237</v>
      </c>
      <c r="D222" s="623" t="s">
        <v>426</v>
      </c>
      <c r="E222" s="623" t="s">
        <v>250</v>
      </c>
      <c r="F222" s="623" t="s">
        <v>357</v>
      </c>
      <c r="G222" s="630" t="s">
        <v>372</v>
      </c>
      <c r="H222" s="630" t="s">
        <v>384</v>
      </c>
      <c r="I222" s="631"/>
      <c r="J222" s="622"/>
      <c r="K222" s="622"/>
      <c r="L222" s="622"/>
      <c r="M222" s="632" t="s">
        <v>24</v>
      </c>
      <c r="N222" s="693"/>
      <c r="O222" s="633" t="str">
        <f>YourData!$J$4</f>
        <v>OpenSimula</v>
      </c>
      <c r="P222" s="667"/>
      <c r="Q222" s="667"/>
    </row>
    <row r="223" spans="2:17" ht="12" customHeight="1">
      <c r="B223" s="634" t="s">
        <v>796</v>
      </c>
      <c r="C223" s="635" t="s">
        <v>25</v>
      </c>
      <c r="D223" s="635" t="s">
        <v>13</v>
      </c>
      <c r="E223" s="635" t="s">
        <v>13</v>
      </c>
      <c r="F223" s="636" t="s">
        <v>355</v>
      </c>
      <c r="G223" s="636" t="s">
        <v>365</v>
      </c>
      <c r="H223" s="636" t="s">
        <v>385</v>
      </c>
      <c r="I223" s="637"/>
      <c r="J223" s="635" t="s">
        <v>26</v>
      </c>
      <c r="K223" s="635" t="s">
        <v>27</v>
      </c>
      <c r="L223" s="635" t="s">
        <v>597</v>
      </c>
      <c r="M223" s="638" t="s">
        <v>598</v>
      </c>
      <c r="N223" s="693"/>
      <c r="O223" s="640" t="str">
        <f>YourData!$J$8</f>
        <v>US</v>
      </c>
      <c r="P223" s="667"/>
      <c r="Q223" s="667"/>
    </row>
    <row r="224" spans="2:17" ht="12" customHeight="1">
      <c r="B224" s="641" t="s">
        <v>445</v>
      </c>
      <c r="C224" s="667">
        <f>A!B380</f>
        <v>23.624274631278602</v>
      </c>
      <c r="D224" s="667">
        <f>A!C380</f>
        <v>24.055555555555554</v>
      </c>
      <c r="E224" s="667">
        <f>A!D380</f>
        <v>24.055555555555554</v>
      </c>
      <c r="F224" s="667">
        <f>A!E380</f>
        <v>24.090731876801811</v>
      </c>
      <c r="G224" s="667">
        <f>A!F380</f>
        <v>24.081647260274028</v>
      </c>
      <c r="H224" s="667">
        <f>A!G380</f>
        <v>23.99</v>
      </c>
      <c r="I224" s="694"/>
      <c r="J224" s="667">
        <f t="shared" ref="J224:J244" si="32">MINA(C224:I224)</f>
        <v>23.624274631278602</v>
      </c>
      <c r="K224" s="667">
        <f t="shared" ref="K224:K244" si="33">MAXA(C224:I224)</f>
        <v>24.090731876801811</v>
      </c>
      <c r="L224" s="845">
        <f t="shared" ref="L224:L244" si="34">AVERAGE(C224:I224)</f>
        <v>23.982960813244258</v>
      </c>
      <c r="M224" s="644">
        <f t="shared" ref="M224:M244" si="35">ABS((K224-J224)/AVERAGE(C224:I224))</f>
        <v>1.9449527068635099E-2</v>
      </c>
      <c r="O224" s="668">
        <f>A!H380</f>
        <v>23.9488358322049</v>
      </c>
      <c r="P224" s="667"/>
      <c r="Q224" s="667"/>
    </row>
    <row r="225" spans="2:17" ht="12" customHeight="1">
      <c r="B225" s="646" t="s">
        <v>446</v>
      </c>
      <c r="C225" s="667">
        <f>A!B381</f>
        <v>23.755573192922416</v>
      </c>
      <c r="D225" s="667">
        <f>A!C381</f>
        <v>24.111111111111114</v>
      </c>
      <c r="E225" s="667">
        <f>A!D381</f>
        <v>24.055555555555554</v>
      </c>
      <c r="F225" s="667">
        <f>A!E381</f>
        <v>24.092088425440515</v>
      </c>
      <c r="G225" s="667">
        <f>A!F381</f>
        <v>24.089708904109656</v>
      </c>
      <c r="H225" s="667">
        <f>A!G381</f>
        <v>24.01</v>
      </c>
      <c r="I225" s="694"/>
      <c r="J225" s="667">
        <f t="shared" si="32"/>
        <v>23.755573192922416</v>
      </c>
      <c r="K225" s="667">
        <f t="shared" si="33"/>
        <v>24.111111111111114</v>
      </c>
      <c r="L225" s="845">
        <f t="shared" si="34"/>
        <v>24.019006198189874</v>
      </c>
      <c r="M225" s="644">
        <f t="shared" si="35"/>
        <v>1.4802357568627985E-2</v>
      </c>
      <c r="O225" s="668">
        <f>A!H381</f>
        <v>24.113620623188002</v>
      </c>
      <c r="P225" s="667"/>
      <c r="Q225" s="667"/>
    </row>
    <row r="226" spans="2:17" ht="12" customHeight="1">
      <c r="B226" s="646" t="s">
        <v>447</v>
      </c>
      <c r="C226" s="667">
        <f>A!B382</f>
        <v>23.90049940753422</v>
      </c>
      <c r="D226" s="667">
        <f>A!C382</f>
        <v>24.388888888888893</v>
      </c>
      <c r="E226" s="667">
        <f>A!D382</f>
        <v>24.388888888888893</v>
      </c>
      <c r="F226" s="667">
        <f>A!E382</f>
        <v>24.254399780857124</v>
      </c>
      <c r="G226" s="667">
        <f>A!F382</f>
        <v>24.327353881278576</v>
      </c>
      <c r="H226" s="667">
        <f>A!G382</f>
        <v>24.53</v>
      </c>
      <c r="I226" s="694"/>
      <c r="J226" s="667">
        <f t="shared" si="32"/>
        <v>23.90049940753422</v>
      </c>
      <c r="K226" s="667">
        <f t="shared" si="33"/>
        <v>24.53</v>
      </c>
      <c r="L226" s="845">
        <f t="shared" si="34"/>
        <v>24.298338474574617</v>
      </c>
      <c r="M226" s="644">
        <f t="shared" si="35"/>
        <v>2.5907145590406546E-2</v>
      </c>
      <c r="O226" s="668">
        <f>A!H382</f>
        <v>24.341338396982302</v>
      </c>
      <c r="P226" s="667"/>
      <c r="Q226" s="667"/>
    </row>
    <row r="227" spans="2:17" ht="12" customHeight="1">
      <c r="B227" s="646" t="s">
        <v>448</v>
      </c>
      <c r="C227" s="667">
        <f>A!B383</f>
        <v>23.879729368721453</v>
      </c>
      <c r="D227" s="667">
        <f>A!C383</f>
        <v>24.277777777777779</v>
      </c>
      <c r="E227" s="667">
        <f>A!D383</f>
        <v>24.277777777777779</v>
      </c>
      <c r="F227" s="667">
        <f>A!E383</f>
        <v>24.27339486768884</v>
      </c>
      <c r="G227" s="667">
        <f>A!F383</f>
        <v>24.2954691780822</v>
      </c>
      <c r="H227" s="667">
        <f>A!G383</f>
        <v>24.18</v>
      </c>
      <c r="I227" s="694"/>
      <c r="J227" s="667">
        <f t="shared" si="32"/>
        <v>23.879729368721453</v>
      </c>
      <c r="K227" s="667">
        <f t="shared" si="33"/>
        <v>24.2954691780822</v>
      </c>
      <c r="L227" s="845">
        <f t="shared" si="34"/>
        <v>24.197358161674671</v>
      </c>
      <c r="M227" s="644">
        <f t="shared" si="35"/>
        <v>1.7181206583916381E-2</v>
      </c>
      <c r="O227" s="668">
        <f>A!H383</f>
        <v>24.286486857589601</v>
      </c>
      <c r="P227" s="667"/>
      <c r="Q227" s="667"/>
    </row>
    <row r="228" spans="2:17" ht="12" customHeight="1">
      <c r="B228" s="646" t="s">
        <v>449</v>
      </c>
      <c r="C228" s="667">
        <f>A!B384</f>
        <v>23.875627816210084</v>
      </c>
      <c r="D228" s="667">
        <f>A!C384</f>
        <v>24.277777777777779</v>
      </c>
      <c r="E228" s="667">
        <f>A!D384</f>
        <v>24.277777777777779</v>
      </c>
      <c r="F228" s="667">
        <f>A!E384</f>
        <v>24.298253107477858</v>
      </c>
      <c r="G228" s="667">
        <f>A!F384</f>
        <v>24.308863013698669</v>
      </c>
      <c r="H228" s="667">
        <f>A!G384</f>
        <v>24.21</v>
      </c>
      <c r="I228" s="694"/>
      <c r="J228" s="667">
        <f>MINA(C228:I228)</f>
        <v>23.875627816210084</v>
      </c>
      <c r="K228" s="667">
        <f>MAXA(C228:I228)</f>
        <v>24.308863013698669</v>
      </c>
      <c r="L228" s="845">
        <f t="shared" si="34"/>
        <v>24.208049915490363</v>
      </c>
      <c r="M228" s="644">
        <f t="shared" si="35"/>
        <v>1.7896327833138045E-2</v>
      </c>
      <c r="O228" s="668">
        <f>A!H384</f>
        <v>24.309667247407699</v>
      </c>
      <c r="P228" s="667"/>
      <c r="Q228" s="667"/>
    </row>
    <row r="229" spans="2:17" ht="12" customHeight="1">
      <c r="B229" s="646" t="s">
        <v>450</v>
      </c>
      <c r="C229" s="667">
        <f>A!B385</f>
        <v>25.659465613013619</v>
      </c>
      <c r="D229" s="667">
        <f>A!C385</f>
        <v>26.166666666666664</v>
      </c>
      <c r="E229" s="667">
        <f>A!D385</f>
        <v>26.166666666666664</v>
      </c>
      <c r="F229" s="667">
        <f>A!E385</f>
        <v>26.241588285783703</v>
      </c>
      <c r="G229" s="667">
        <f>A!F385</f>
        <v>26.268599315068546</v>
      </c>
      <c r="H229" s="667">
        <f>A!G385</f>
        <v>26.15</v>
      </c>
      <c r="I229" s="694"/>
      <c r="J229" s="667">
        <f t="shared" si="32"/>
        <v>25.659465613013619</v>
      </c>
      <c r="K229" s="667">
        <f t="shared" si="33"/>
        <v>26.268599315068546</v>
      </c>
      <c r="L229" s="845">
        <f t="shared" si="34"/>
        <v>26.108831091199864</v>
      </c>
      <c r="M229" s="644">
        <f t="shared" si="35"/>
        <v>2.3330561982157761E-2</v>
      </c>
      <c r="O229" s="668">
        <f>A!H385</f>
        <v>26.502617524201401</v>
      </c>
      <c r="P229" s="667"/>
      <c r="Q229" s="667"/>
    </row>
    <row r="230" spans="2:17" ht="12" customHeight="1">
      <c r="B230" s="646" t="s">
        <v>451</v>
      </c>
      <c r="C230" s="667">
        <f>A!B386</f>
        <v>25.364948660958916</v>
      </c>
      <c r="D230" s="667">
        <f>A!C386</f>
        <v>25.611111111111107</v>
      </c>
      <c r="E230" s="667">
        <f>A!D386</f>
        <v>25.555555555555554</v>
      </c>
      <c r="F230" s="667">
        <f>A!E386</f>
        <v>25.323179464647151</v>
      </c>
      <c r="G230" s="667">
        <f>A!F386</f>
        <v>25.480876712328794</v>
      </c>
      <c r="H230" s="667">
        <f>A!G386</f>
        <v>25.37</v>
      </c>
      <c r="I230" s="694"/>
      <c r="J230" s="667">
        <f t="shared" si="32"/>
        <v>25.323179464647151</v>
      </c>
      <c r="K230" s="667">
        <f t="shared" si="33"/>
        <v>25.611111111111107</v>
      </c>
      <c r="L230" s="845">
        <f t="shared" si="34"/>
        <v>25.450945250766921</v>
      </c>
      <c r="M230" s="644">
        <f t="shared" si="35"/>
        <v>1.131320049715168E-2</v>
      </c>
      <c r="O230" s="668">
        <f>A!H386</f>
        <v>25.4684767329557</v>
      </c>
      <c r="P230" s="667"/>
      <c r="Q230" s="667"/>
    </row>
    <row r="231" spans="2:17" ht="12" customHeight="1">
      <c r="B231" s="646" t="s">
        <v>462</v>
      </c>
      <c r="C231" s="667">
        <f>A!B387</f>
        <v>24.126294471461257</v>
      </c>
      <c r="D231" s="667">
        <f>A!C387</f>
        <v>24.055555555555554</v>
      </c>
      <c r="E231" s="667">
        <f>A!D387</f>
        <v>24.055555555555554</v>
      </c>
      <c r="F231" s="667">
        <f>A!E387</f>
        <v>24.091968179694916</v>
      </c>
      <c r="G231" s="667"/>
      <c r="H231" s="667">
        <f>A!G387</f>
        <v>23.99</v>
      </c>
      <c r="I231" s="694"/>
      <c r="J231" s="667">
        <f t="shared" si="32"/>
        <v>23.99</v>
      </c>
      <c r="K231" s="667">
        <f t="shared" si="33"/>
        <v>24.126294471461257</v>
      </c>
      <c r="L231" s="845">
        <f t="shared" si="34"/>
        <v>24.063874752453454</v>
      </c>
      <c r="M231" s="644">
        <f t="shared" si="35"/>
        <v>5.6638622359586046E-3</v>
      </c>
      <c r="O231" s="668">
        <f>A!H387</f>
        <v>24.107497932218699</v>
      </c>
      <c r="P231" s="667"/>
      <c r="Q231" s="667"/>
    </row>
    <row r="232" spans="2:17" ht="12" customHeight="1">
      <c r="B232" s="646" t="s">
        <v>463</v>
      </c>
      <c r="C232" s="667">
        <f>A!B388</f>
        <v>24.122146412100513</v>
      </c>
      <c r="D232" s="667">
        <f>A!C388</f>
        <v>24.055555555555554</v>
      </c>
      <c r="E232" s="667">
        <f>A!D388</f>
        <v>24.055555555555554</v>
      </c>
      <c r="F232" s="667"/>
      <c r="G232" s="667"/>
      <c r="H232" s="667">
        <f>A!G388</f>
        <v>23.99</v>
      </c>
      <c r="I232" s="694"/>
      <c r="J232" s="667">
        <f t="shared" si="32"/>
        <v>23.99</v>
      </c>
      <c r="K232" s="667">
        <f t="shared" si="33"/>
        <v>24.122146412100513</v>
      </c>
      <c r="L232" s="845">
        <f t="shared" si="34"/>
        <v>24.055814380802904</v>
      </c>
      <c r="M232" s="644">
        <f t="shared" si="35"/>
        <v>5.4933252314238899E-3</v>
      </c>
      <c r="O232" s="668">
        <f>A!H388</f>
        <v>24.1063293510074</v>
      </c>
      <c r="P232" s="667"/>
      <c r="Q232" s="667"/>
    </row>
    <row r="233" spans="2:17" ht="12" customHeight="1">
      <c r="B233" s="646" t="s">
        <v>464</v>
      </c>
      <c r="C233" s="667">
        <f>A!B389</f>
        <v>23.926173912100584</v>
      </c>
      <c r="D233" s="667">
        <f>A!C389</f>
        <v>24.055555555555554</v>
      </c>
      <c r="E233" s="667">
        <f>A!D389</f>
        <v>24.055555555555554</v>
      </c>
      <c r="F233" s="667">
        <f>A!E389</f>
        <v>24.090638770649218</v>
      </c>
      <c r="G233" s="667"/>
      <c r="H233" s="667">
        <f>A!G389</f>
        <v>23.99</v>
      </c>
      <c r="I233" s="694"/>
      <c r="J233" s="667">
        <f t="shared" si="32"/>
        <v>23.926173912100584</v>
      </c>
      <c r="K233" s="667">
        <f t="shared" si="33"/>
        <v>24.090638770649218</v>
      </c>
      <c r="L233" s="845">
        <f t="shared" si="34"/>
        <v>24.023584758772181</v>
      </c>
      <c r="M233" s="644">
        <f t="shared" si="35"/>
        <v>6.8459749117408281E-3</v>
      </c>
      <c r="O233" s="668">
        <f>A!H389</f>
        <v>24.106329351004</v>
      </c>
      <c r="P233" s="667"/>
      <c r="Q233" s="667"/>
    </row>
    <row r="234" spans="2:17" ht="12" customHeight="1">
      <c r="B234" s="646" t="s">
        <v>465</v>
      </c>
      <c r="C234" s="667">
        <f>A!B390</f>
        <v>23.991582428082271</v>
      </c>
      <c r="D234" s="667">
        <f>A!C390</f>
        <v>24.055555555555554</v>
      </c>
      <c r="E234" s="667">
        <f>A!D390</f>
        <v>24.055555555555554</v>
      </c>
      <c r="F234" s="667">
        <f>A!E390</f>
        <v>24.090628512005424</v>
      </c>
      <c r="G234" s="667"/>
      <c r="H234" s="667">
        <f>A!G390</f>
        <v>23.99</v>
      </c>
      <c r="I234" s="694"/>
      <c r="J234" s="667">
        <f t="shared" si="32"/>
        <v>23.99</v>
      </c>
      <c r="K234" s="667">
        <f t="shared" si="33"/>
        <v>24.090628512005424</v>
      </c>
      <c r="L234" s="845">
        <f t="shared" si="34"/>
        <v>24.036664410239759</v>
      </c>
      <c r="M234" s="644">
        <f t="shared" si="35"/>
        <v>4.1864590813422836E-3</v>
      </c>
      <c r="O234" s="668">
        <f>A!H390</f>
        <v>24.106329351007499</v>
      </c>
      <c r="P234" s="667"/>
      <c r="Q234" s="667"/>
    </row>
    <row r="235" spans="2:17" ht="12" customHeight="1">
      <c r="B235" s="646" t="s">
        <v>466</v>
      </c>
      <c r="C235" s="667">
        <f>A!B391</f>
        <v>23.91177118379002</v>
      </c>
      <c r="D235" s="667">
        <f>A!C391</f>
        <v>24.055555555555554</v>
      </c>
      <c r="E235" s="667">
        <f>A!D391</f>
        <v>24.055555555555554</v>
      </c>
      <c r="F235" s="667">
        <f>A!E391</f>
        <v>24.090678095754409</v>
      </c>
      <c r="G235" s="667"/>
      <c r="H235" s="667">
        <f>A!G391</f>
        <v>23.99</v>
      </c>
      <c r="I235" s="694"/>
      <c r="J235" s="667">
        <f t="shared" si="32"/>
        <v>23.91177118379002</v>
      </c>
      <c r="K235" s="667">
        <f t="shared" si="33"/>
        <v>24.090678095754409</v>
      </c>
      <c r="L235" s="845">
        <f t="shared" si="34"/>
        <v>24.020712078131105</v>
      </c>
      <c r="M235" s="644">
        <f t="shared" si="35"/>
        <v>7.448026993640622E-3</v>
      </c>
      <c r="O235" s="668">
        <f>A!H391</f>
        <v>24.106967748745902</v>
      </c>
      <c r="P235" s="667"/>
      <c r="Q235" s="667"/>
    </row>
    <row r="236" spans="2:17" ht="12" customHeight="1">
      <c r="B236" s="646" t="s">
        <v>473</v>
      </c>
      <c r="C236" s="667">
        <f>A!B392</f>
        <v>20.234182794520542</v>
      </c>
      <c r="D236" s="667">
        <f>A!C392</f>
        <v>20.666666666666668</v>
      </c>
      <c r="E236" s="667">
        <f>A!D392</f>
        <v>20.555555555555554</v>
      </c>
      <c r="F236" s="667">
        <f>A!E392</f>
        <v>20.379474587767877</v>
      </c>
      <c r="G236" s="667">
        <f>A!F392</f>
        <v>21.097828767123321</v>
      </c>
      <c r="H236" s="667">
        <f>A!G392</f>
        <v>22.86</v>
      </c>
      <c r="I236" s="694"/>
      <c r="J236" s="667">
        <f t="shared" si="32"/>
        <v>20.234182794520542</v>
      </c>
      <c r="K236" s="667">
        <f t="shared" si="33"/>
        <v>22.86</v>
      </c>
      <c r="L236" s="845">
        <f t="shared" si="34"/>
        <v>20.965618061938994</v>
      </c>
      <c r="M236" s="644">
        <f t="shared" si="35"/>
        <v>0.12524396837345655</v>
      </c>
      <c r="O236" s="668">
        <f>A!H392</f>
        <v>20.0880271716414</v>
      </c>
      <c r="P236" s="667"/>
      <c r="Q236" s="667"/>
    </row>
    <row r="237" spans="2:17" ht="12" customHeight="1">
      <c r="B237" s="646" t="s">
        <v>475</v>
      </c>
      <c r="C237" s="667">
        <f>A!B393</f>
        <v>24.572292429193926</v>
      </c>
      <c r="D237" s="667">
        <f>A!C393</f>
        <v>25</v>
      </c>
      <c r="E237" s="667">
        <f>A!D393</f>
        <v>25</v>
      </c>
      <c r="F237" s="667">
        <f>A!E393</f>
        <v>24.982343753182221</v>
      </c>
      <c r="G237" s="667">
        <f>A!F393</f>
        <v>25</v>
      </c>
      <c r="H237" s="667">
        <f>A!G393</f>
        <v>25</v>
      </c>
      <c r="I237" s="694"/>
      <c r="J237" s="667">
        <f t="shared" si="32"/>
        <v>24.572292429193926</v>
      </c>
      <c r="K237" s="667">
        <f t="shared" si="33"/>
        <v>25</v>
      </c>
      <c r="L237" s="845">
        <f t="shared" si="34"/>
        <v>24.925772697062694</v>
      </c>
      <c r="M237" s="644">
        <f t="shared" si="35"/>
        <v>1.7159250226833539E-2</v>
      </c>
      <c r="O237" s="668">
        <f>A!H393</f>
        <v>24.9034305184747</v>
      </c>
      <c r="P237" s="667"/>
      <c r="Q237" s="667"/>
    </row>
    <row r="238" spans="2:17" ht="12" customHeight="1">
      <c r="B238" s="646" t="s">
        <v>477</v>
      </c>
      <c r="C238" s="667">
        <f>A!B394</f>
        <v>25.816808224400845</v>
      </c>
      <c r="D238" s="667">
        <f>A!C394</f>
        <v>25.111111111111111</v>
      </c>
      <c r="E238" s="667">
        <f>A!D394</f>
        <v>25.111111111111111</v>
      </c>
      <c r="F238" s="667">
        <f>A!E394</f>
        <v>24.959598361278541</v>
      </c>
      <c r="G238" s="667">
        <f>A!F394</f>
        <v>25</v>
      </c>
      <c r="H238" s="667">
        <f>A!G394</f>
        <v>25</v>
      </c>
      <c r="I238" s="694"/>
      <c r="J238" s="667">
        <f t="shared" si="32"/>
        <v>24.959598361278541</v>
      </c>
      <c r="K238" s="667">
        <f t="shared" si="33"/>
        <v>25.816808224400845</v>
      </c>
      <c r="L238" s="845">
        <f t="shared" si="34"/>
        <v>25.166438134650267</v>
      </c>
      <c r="M238" s="644">
        <f t="shared" si="35"/>
        <v>3.4061628369334435E-2</v>
      </c>
      <c r="O238" s="668" t="str">
        <f>A!H394</f>
        <v/>
      </c>
      <c r="P238" s="667"/>
      <c r="Q238" s="667"/>
    </row>
    <row r="239" spans="2:17" ht="12" customHeight="1">
      <c r="B239" s="646" t="s">
        <v>478</v>
      </c>
      <c r="C239" s="667">
        <f>A!B395</f>
        <v>13.51710186187217</v>
      </c>
      <c r="D239" s="667">
        <f>A!C395</f>
        <v>13.777777777777775</v>
      </c>
      <c r="E239" s="667">
        <f>A!D395</f>
        <v>13.722222222222225</v>
      </c>
      <c r="F239" s="667">
        <f>A!E395</f>
        <v>13.57691643087175</v>
      </c>
      <c r="G239" s="667">
        <f>A!F395</f>
        <v>14.142081050228299</v>
      </c>
      <c r="H239" s="667">
        <f>A!G395</f>
        <v>14.89</v>
      </c>
      <c r="I239" s="694"/>
      <c r="J239" s="667">
        <f t="shared" si="32"/>
        <v>13.51710186187217</v>
      </c>
      <c r="K239" s="667">
        <f t="shared" si="33"/>
        <v>14.89</v>
      </c>
      <c r="L239" s="845">
        <f t="shared" si="34"/>
        <v>13.937683223828701</v>
      </c>
      <c r="M239" s="644">
        <f t="shared" si="35"/>
        <v>9.8502607361648245E-2</v>
      </c>
      <c r="O239" s="668" t="str">
        <f>A!H395</f>
        <v/>
      </c>
      <c r="P239" s="667"/>
      <c r="Q239" s="667"/>
    </row>
    <row r="240" spans="2:17" ht="12" customHeight="1">
      <c r="B240" s="646" t="s">
        <v>479</v>
      </c>
      <c r="C240" s="667">
        <f>A!B396</f>
        <v>16.945636687214613</v>
      </c>
      <c r="D240" s="667">
        <f>A!C396</f>
        <v>17.277777777777779</v>
      </c>
      <c r="E240" s="667">
        <f>A!D396</f>
        <v>17.222222222222221</v>
      </c>
      <c r="F240" s="667">
        <f>A!E396</f>
        <v>16.99657866798486</v>
      </c>
      <c r="G240" s="667">
        <f>A!F396</f>
        <v>17.729027397260282</v>
      </c>
      <c r="H240" s="667">
        <f>A!G396</f>
        <v>18.7</v>
      </c>
      <c r="I240" s="694"/>
      <c r="J240" s="667">
        <f t="shared" si="32"/>
        <v>16.945636687214613</v>
      </c>
      <c r="K240" s="667">
        <f t="shared" si="33"/>
        <v>18.7</v>
      </c>
      <c r="L240" s="845">
        <f t="shared" si="34"/>
        <v>17.478540458743293</v>
      </c>
      <c r="M240" s="644">
        <f t="shared" si="35"/>
        <v>0.10037241478637315</v>
      </c>
      <c r="O240" s="668" t="str">
        <f>A!H396</f>
        <v/>
      </c>
      <c r="P240" s="667"/>
      <c r="Q240" s="667"/>
    </row>
    <row r="241" spans="2:17" ht="12" customHeight="1">
      <c r="B241" s="646" t="s">
        <v>480</v>
      </c>
      <c r="C241" s="667">
        <f>A!B397</f>
        <v>26.844263271689471</v>
      </c>
      <c r="D241" s="667">
        <f>A!C397</f>
        <v>27.388888888888886</v>
      </c>
      <c r="E241" s="667">
        <f>A!D397</f>
        <v>27.277777777777771</v>
      </c>
      <c r="F241" s="667">
        <f>A!E397</f>
        <v>27.104117076096724</v>
      </c>
      <c r="G241" s="667">
        <f>A!F397</f>
        <v>27.770939497716959</v>
      </c>
      <c r="H241" s="667">
        <f>A!G397</f>
        <v>30.69</v>
      </c>
      <c r="I241" s="694"/>
      <c r="J241" s="667">
        <f t="shared" si="32"/>
        <v>26.844263271689471</v>
      </c>
      <c r="K241" s="667">
        <f t="shared" si="33"/>
        <v>30.69</v>
      </c>
      <c r="L241" s="845">
        <f t="shared" si="34"/>
        <v>27.8459977520283</v>
      </c>
      <c r="M241" s="644">
        <f t="shared" si="35"/>
        <v>0.13810734176441594</v>
      </c>
      <c r="O241" s="668" t="str">
        <f>A!H397</f>
        <v/>
      </c>
      <c r="P241" s="667"/>
      <c r="Q241" s="667"/>
    </row>
    <row r="242" spans="2:17" ht="12" customHeight="1">
      <c r="B242" s="646" t="s">
        <v>481</v>
      </c>
      <c r="C242" s="667">
        <f>A!B398</f>
        <v>20.025301170091296</v>
      </c>
      <c r="D242" s="667">
        <f>A!C398</f>
        <v>20.611111111111107</v>
      </c>
      <c r="E242" s="667">
        <f>A!D398</f>
        <v>20.555555555555554</v>
      </c>
      <c r="F242" s="667">
        <f>A!E398</f>
        <v>20.585984285912129</v>
      </c>
      <c r="G242" s="667">
        <f>A!F398</f>
        <v>21.097828767123321</v>
      </c>
      <c r="H242" s="667">
        <f>A!G398</f>
        <v>22.86</v>
      </c>
      <c r="I242" s="694"/>
      <c r="J242" s="667">
        <f t="shared" si="32"/>
        <v>20.025301170091296</v>
      </c>
      <c r="K242" s="667">
        <f t="shared" si="33"/>
        <v>22.86</v>
      </c>
      <c r="L242" s="845">
        <f t="shared" si="34"/>
        <v>20.955963481632235</v>
      </c>
      <c r="M242" s="644">
        <f t="shared" si="35"/>
        <v>0.1352693152187108</v>
      </c>
      <c r="O242" s="668" t="str">
        <f>A!H398</f>
        <v/>
      </c>
      <c r="P242" s="667"/>
      <c r="Q242" s="667"/>
    </row>
    <row r="243" spans="2:17" ht="12" customHeight="1">
      <c r="B243" s="646" t="s">
        <v>482</v>
      </c>
      <c r="C243" s="667">
        <f>A!B399</f>
        <v>13.289258955479395</v>
      </c>
      <c r="D243" s="667">
        <f>A!C399</f>
        <v>13.777777777777775</v>
      </c>
      <c r="E243" s="667">
        <f>A!D399</f>
        <v>13.722222222222225</v>
      </c>
      <c r="F243" s="667">
        <f>A!E399</f>
        <v>13.793402703578623</v>
      </c>
      <c r="G243" s="667">
        <f>A!F399</f>
        <v>14.140647260273958</v>
      </c>
      <c r="H243" s="667">
        <f>A!G399</f>
        <v>14.98</v>
      </c>
      <c r="I243" s="694"/>
      <c r="J243" s="667">
        <f t="shared" si="32"/>
        <v>13.289258955479395</v>
      </c>
      <c r="K243" s="667">
        <f t="shared" si="33"/>
        <v>14.98</v>
      </c>
      <c r="L243" s="845">
        <f t="shared" si="34"/>
        <v>13.950551486555328</v>
      </c>
      <c r="M243" s="644">
        <f t="shared" si="35"/>
        <v>0.12119528365240871</v>
      </c>
      <c r="O243" s="668" t="str">
        <f>A!H399</f>
        <v/>
      </c>
      <c r="P243" s="667"/>
      <c r="Q243" s="667"/>
    </row>
    <row r="244" spans="2:17" ht="12" customHeight="1" thickBot="1">
      <c r="B244" s="647" t="s">
        <v>483</v>
      </c>
      <c r="C244" s="695">
        <f>A!B400</f>
        <v>26.605193127853905</v>
      </c>
      <c r="D244" s="695">
        <f>A!C400</f>
        <v>27.333333333333336</v>
      </c>
      <c r="E244" s="695">
        <f>A!D400</f>
        <v>27.277777777777771</v>
      </c>
      <c r="F244" s="695">
        <f>A!E400</f>
        <v>27.312272883530326</v>
      </c>
      <c r="G244" s="695">
        <f>A!F400</f>
        <v>27.716633561643903</v>
      </c>
      <c r="H244" s="695">
        <f>A!G400</f>
        <v>30.69</v>
      </c>
      <c r="I244" s="696"/>
      <c r="J244" s="695">
        <f t="shared" si="32"/>
        <v>26.605193127853905</v>
      </c>
      <c r="K244" s="695">
        <f t="shared" si="33"/>
        <v>30.69</v>
      </c>
      <c r="L244" s="846">
        <f t="shared" si="34"/>
        <v>27.822535114023207</v>
      </c>
      <c r="M244" s="651">
        <f t="shared" si="35"/>
        <v>0.14681648726133723</v>
      </c>
      <c r="O244" s="697" t="str">
        <f>A!H400</f>
        <v/>
      </c>
      <c r="P244" s="667"/>
      <c r="Q244" s="667"/>
    </row>
    <row r="245" spans="2:17" ht="12" customHeight="1" thickTop="1">
      <c r="B245" s="658" t="s">
        <v>800</v>
      </c>
      <c r="C245" s="687"/>
      <c r="D245" s="687"/>
      <c r="E245" s="645"/>
      <c r="F245" s="687"/>
      <c r="G245" s="687"/>
      <c r="H245" s="687"/>
      <c r="I245" s="687"/>
      <c r="J245" s="698"/>
      <c r="K245" s="687"/>
      <c r="L245" s="687"/>
      <c r="M245" s="699"/>
      <c r="O245" s="630"/>
      <c r="P245" s="667"/>
      <c r="Q245" s="667"/>
    </row>
    <row r="246" spans="2:17" ht="15" customHeight="1" thickBot="1">
      <c r="B246" s="686" t="s">
        <v>736</v>
      </c>
      <c r="C246" s="687"/>
      <c r="D246" s="687"/>
      <c r="E246" s="687"/>
      <c r="F246" s="687"/>
      <c r="G246" s="687"/>
      <c r="H246" s="687"/>
      <c r="I246" s="687"/>
      <c r="J246" s="690"/>
      <c r="K246" s="687"/>
      <c r="L246" s="687"/>
      <c r="M246" s="700"/>
      <c r="O246" s="630"/>
      <c r="P246" s="667"/>
      <c r="Q246" s="667"/>
    </row>
    <row r="247" spans="2:17" ht="12" customHeight="1" thickTop="1">
      <c r="B247" s="624" t="s">
        <v>235</v>
      </c>
      <c r="C247" s="652"/>
      <c r="D247" s="653"/>
      <c r="E247" s="652"/>
      <c r="F247" s="653"/>
      <c r="G247" s="653"/>
      <c r="H247" s="653"/>
      <c r="I247" s="626"/>
      <c r="J247" s="959" t="s">
        <v>23</v>
      </c>
      <c r="K247" s="960"/>
      <c r="L247" s="960"/>
      <c r="M247" s="961"/>
      <c r="O247" s="701"/>
      <c r="P247" s="667"/>
      <c r="Q247" s="667"/>
    </row>
    <row r="248" spans="2:17" ht="12" customHeight="1">
      <c r="B248" s="629"/>
      <c r="C248" s="623" t="s">
        <v>237</v>
      </c>
      <c r="D248" s="623" t="s">
        <v>426</v>
      </c>
      <c r="E248" s="623" t="s">
        <v>250</v>
      </c>
      <c r="F248" s="623" t="s">
        <v>357</v>
      </c>
      <c r="G248" s="630" t="s">
        <v>372</v>
      </c>
      <c r="H248" s="630" t="s">
        <v>384</v>
      </c>
      <c r="I248" s="631"/>
      <c r="J248" s="622"/>
      <c r="K248" s="622"/>
      <c r="L248" s="622"/>
      <c r="M248" s="632" t="s">
        <v>24</v>
      </c>
      <c r="O248" s="633" t="str">
        <f>YourData!$J$4</f>
        <v>OpenSimula</v>
      </c>
      <c r="P248" s="667"/>
      <c r="Q248" s="667"/>
    </row>
    <row r="249" spans="2:17" ht="12" customHeight="1">
      <c r="B249" s="634" t="s">
        <v>796</v>
      </c>
      <c r="C249" s="635" t="s">
        <v>25</v>
      </c>
      <c r="D249" s="635" t="s">
        <v>13</v>
      </c>
      <c r="E249" s="635" t="s">
        <v>13</v>
      </c>
      <c r="F249" s="636" t="s">
        <v>355</v>
      </c>
      <c r="G249" s="636" t="s">
        <v>365</v>
      </c>
      <c r="H249" s="636" t="s">
        <v>385</v>
      </c>
      <c r="I249" s="637"/>
      <c r="J249" s="635" t="s">
        <v>26</v>
      </c>
      <c r="K249" s="635" t="s">
        <v>27</v>
      </c>
      <c r="L249" s="635" t="s">
        <v>597</v>
      </c>
      <c r="M249" s="638" t="s">
        <v>598</v>
      </c>
      <c r="O249" s="640" t="str">
        <f>YourData!$J$8</f>
        <v>US</v>
      </c>
      <c r="P249" s="667"/>
      <c r="Q249" s="667"/>
    </row>
    <row r="250" spans="2:17" ht="12" customHeight="1">
      <c r="B250" s="641" t="s">
        <v>445</v>
      </c>
      <c r="C250" s="702">
        <f>A!B410</f>
        <v>9.0690822031963426E-3</v>
      </c>
      <c r="D250" s="702">
        <f>A!C410</f>
        <v>9.1999999999999998E-3</v>
      </c>
      <c r="E250" s="702">
        <f>A!D410</f>
        <v>9.1999999999999998E-3</v>
      </c>
      <c r="F250" s="702">
        <f>A!E410</f>
        <v>9.2861345506976799E-3</v>
      </c>
      <c r="G250" s="702">
        <f>A!F410</f>
        <v>9.1748202054794236E-3</v>
      </c>
      <c r="H250" s="702">
        <f>A!G410</f>
        <v>9.1999999999999998E-3</v>
      </c>
      <c r="I250" s="703"/>
      <c r="J250" s="702">
        <f t="shared" ref="J250:J270" si="36">MINA(C250:I250)</f>
        <v>9.0690822031963426E-3</v>
      </c>
      <c r="K250" s="702">
        <f t="shared" ref="K250:K270" si="37">MAXA(C250:I250)</f>
        <v>9.2861345506976799E-3</v>
      </c>
      <c r="L250" s="849">
        <f t="shared" ref="L250:L270" si="38">AVERAGE(C250:I250)</f>
        <v>9.1883394932289076E-3</v>
      </c>
      <c r="M250" s="644">
        <f t="shared" ref="M250:M270" si="39">ABS((K250-J250)/AVERAGE(C250:I250))</f>
        <v>2.3622586829893259E-2</v>
      </c>
      <c r="O250" s="704">
        <f>A!H410</f>
        <v>9.1518589128473694E-3</v>
      </c>
      <c r="P250" s="667"/>
      <c r="Q250" s="667"/>
    </row>
    <row r="251" spans="2:17" ht="12" customHeight="1">
      <c r="B251" s="646" t="s">
        <v>446</v>
      </c>
      <c r="C251" s="702">
        <f>A!B411</f>
        <v>1.1070886085616464E-2</v>
      </c>
      <c r="D251" s="702">
        <f>A!C411</f>
        <v>1.1299999999999999E-2</v>
      </c>
      <c r="E251" s="702">
        <f>A!D411</f>
        <v>1.1299999999999999E-2</v>
      </c>
      <c r="F251" s="702">
        <f>A!E411</f>
        <v>1.1260758937502008E-2</v>
      </c>
      <c r="G251" s="702">
        <f>A!F411</f>
        <v>1.1174638812785374E-2</v>
      </c>
      <c r="H251" s="702">
        <f>A!G411</f>
        <v>1.11E-2</v>
      </c>
      <c r="I251" s="703"/>
      <c r="J251" s="702">
        <f t="shared" si="36"/>
        <v>1.1070886085616464E-2</v>
      </c>
      <c r="K251" s="702">
        <f t="shared" si="37"/>
        <v>1.1299999999999999E-2</v>
      </c>
      <c r="L251" s="849">
        <f t="shared" si="38"/>
        <v>1.1201047305983975E-2</v>
      </c>
      <c r="M251" s="644">
        <f t="shared" si="39"/>
        <v>2.0454686791755189E-2</v>
      </c>
      <c r="O251" s="704">
        <f>A!H411</f>
        <v>1.1283326746112401E-2</v>
      </c>
      <c r="P251" s="667"/>
      <c r="Q251" s="667"/>
    </row>
    <row r="252" spans="2:17" ht="12" customHeight="1">
      <c r="B252" s="646" t="s">
        <v>447</v>
      </c>
      <c r="C252" s="702">
        <f>A!B412</f>
        <v>9.9880373253424821E-3</v>
      </c>
      <c r="D252" s="702">
        <f>A!C412</f>
        <v>1.01E-2</v>
      </c>
      <c r="E252" s="702">
        <f>A!D412</f>
        <v>1.01E-2</v>
      </c>
      <c r="F252" s="702">
        <f>A!E412</f>
        <v>1.0114107822203828E-2</v>
      </c>
      <c r="G252" s="702">
        <f>A!F412</f>
        <v>1.0049198972602738E-2</v>
      </c>
      <c r="H252" s="702">
        <f>A!G412</f>
        <v>9.9000000000000008E-3</v>
      </c>
      <c r="I252" s="703"/>
      <c r="J252" s="702">
        <f t="shared" si="36"/>
        <v>9.9000000000000008E-3</v>
      </c>
      <c r="K252" s="702">
        <f t="shared" si="37"/>
        <v>1.0114107822203828E-2</v>
      </c>
      <c r="L252" s="849">
        <f t="shared" si="38"/>
        <v>1.0041890686691509E-2</v>
      </c>
      <c r="M252" s="644">
        <f t="shared" si="39"/>
        <v>2.1321465138789446E-2</v>
      </c>
      <c r="O252" s="704">
        <f>A!H412</f>
        <v>1.0061663754889901E-2</v>
      </c>
      <c r="P252" s="667"/>
      <c r="Q252" s="667"/>
    </row>
    <row r="253" spans="2:17" ht="12" customHeight="1">
      <c r="B253" s="646" t="s">
        <v>448</v>
      </c>
      <c r="C253" s="702">
        <f>A!B413</f>
        <v>9.7409446187214678E-3</v>
      </c>
      <c r="D253" s="702">
        <f>A!C413</f>
        <v>9.9000000000000008E-3</v>
      </c>
      <c r="E253" s="702">
        <f>A!D413</f>
        <v>9.9000000000000008E-3</v>
      </c>
      <c r="F253" s="702">
        <f>A!E413</f>
        <v>9.9684321820276613E-3</v>
      </c>
      <c r="G253" s="702">
        <f>A!F413</f>
        <v>9.8116047945205134E-3</v>
      </c>
      <c r="H253" s="702">
        <f>A!G413</f>
        <v>9.9000000000000008E-3</v>
      </c>
      <c r="I253" s="703"/>
      <c r="J253" s="702">
        <f t="shared" si="36"/>
        <v>9.7409446187214678E-3</v>
      </c>
      <c r="K253" s="702">
        <f t="shared" si="37"/>
        <v>9.9684321820276613E-3</v>
      </c>
      <c r="L253" s="849">
        <f t="shared" si="38"/>
        <v>9.8701635992116069E-3</v>
      </c>
      <c r="M253" s="644">
        <f t="shared" si="39"/>
        <v>2.3048003310134031E-2</v>
      </c>
      <c r="O253" s="704">
        <f>A!H413</f>
        <v>9.8657920771013392E-3</v>
      </c>
      <c r="P253" s="667"/>
      <c r="Q253" s="667"/>
    </row>
    <row r="254" spans="2:17" ht="12" customHeight="1">
      <c r="B254" s="646" t="s">
        <v>449</v>
      </c>
      <c r="C254" s="702">
        <f>A!B414</f>
        <v>9.7914059041095854E-3</v>
      </c>
      <c r="D254" s="702">
        <f>A!C414</f>
        <v>9.9000000000000008E-3</v>
      </c>
      <c r="E254" s="702">
        <f>A!D414</f>
        <v>9.9000000000000008E-3</v>
      </c>
      <c r="F254" s="702">
        <f>A!E414</f>
        <v>9.9837209495518223E-3</v>
      </c>
      <c r="G254" s="702">
        <f>A!F414</f>
        <v>9.8683336757990694E-3</v>
      </c>
      <c r="H254" s="702">
        <f>A!G414</f>
        <v>9.9000000000000008E-3</v>
      </c>
      <c r="I254" s="703"/>
      <c r="J254" s="702">
        <f>MINA(C254:I254)</f>
        <v>9.7914059041095854E-3</v>
      </c>
      <c r="K254" s="702">
        <f>MAXA(C254:I254)</f>
        <v>9.9837209495518223E-3</v>
      </c>
      <c r="L254" s="849">
        <f t="shared" si="38"/>
        <v>9.8905767549100788E-3</v>
      </c>
      <c r="M254" s="644">
        <f t="shared" si="39"/>
        <v>1.9444270057028177E-2</v>
      </c>
      <c r="O254" s="704">
        <f>A!H414</f>
        <v>9.9029913425644107E-3</v>
      </c>
      <c r="P254" s="667"/>
      <c r="Q254" s="667"/>
    </row>
    <row r="255" spans="2:17" ht="12" customHeight="1">
      <c r="B255" s="646" t="s">
        <v>450</v>
      </c>
      <c r="C255" s="702">
        <f>A!B415</f>
        <v>9.705930864155235E-3</v>
      </c>
      <c r="D255" s="702">
        <f>A!C415</f>
        <v>0.01</v>
      </c>
      <c r="E255" s="702">
        <f>A!D415</f>
        <v>0.01</v>
      </c>
      <c r="F255" s="702">
        <f>A!E415</f>
        <v>9.9256935013203821E-3</v>
      </c>
      <c r="G255" s="702">
        <f>A!F415</f>
        <v>9.7585481735159314E-3</v>
      </c>
      <c r="H255" s="702">
        <f>A!G415</f>
        <v>9.7699999999999992E-3</v>
      </c>
      <c r="I255" s="703"/>
      <c r="J255" s="702">
        <f t="shared" si="36"/>
        <v>9.705930864155235E-3</v>
      </c>
      <c r="K255" s="702">
        <f t="shared" si="37"/>
        <v>0.01</v>
      </c>
      <c r="L255" s="849">
        <f t="shared" si="38"/>
        <v>9.860028756498591E-3</v>
      </c>
      <c r="M255" s="644">
        <f t="shared" si="39"/>
        <v>2.982436898583575E-2</v>
      </c>
      <c r="O255" s="704">
        <f>A!H415</f>
        <v>9.8173129647304101E-3</v>
      </c>
      <c r="P255" s="667"/>
      <c r="Q255" s="667"/>
    </row>
    <row r="256" spans="2:17" ht="12" customHeight="1">
      <c r="B256" s="646" t="s">
        <v>451</v>
      </c>
      <c r="C256" s="702">
        <f>A!B416</f>
        <v>8.4994811107306049E-3</v>
      </c>
      <c r="D256" s="702">
        <f>A!C416</f>
        <v>8.6999999999999994E-3</v>
      </c>
      <c r="E256" s="702">
        <f>A!D416</f>
        <v>8.6999999999999994E-3</v>
      </c>
      <c r="F256" s="702">
        <f>A!E416</f>
        <v>8.7658939929388356E-3</v>
      </c>
      <c r="G256" s="702">
        <f>A!F416</f>
        <v>8.552449543378967E-3</v>
      </c>
      <c r="H256" s="702">
        <f>A!G416</f>
        <v>8.5800000000000008E-3</v>
      </c>
      <c r="I256" s="703"/>
      <c r="J256" s="702">
        <f t="shared" si="36"/>
        <v>8.4994811107306049E-3</v>
      </c>
      <c r="K256" s="702">
        <f t="shared" si="37"/>
        <v>8.7658939929388356E-3</v>
      </c>
      <c r="L256" s="849">
        <f t="shared" si="38"/>
        <v>8.6329707745080673E-3</v>
      </c>
      <c r="M256" s="644">
        <f t="shared" si="39"/>
        <v>3.0859930974735831E-2</v>
      </c>
      <c r="O256" s="704">
        <f>A!H416</f>
        <v>8.4427090225951407E-3</v>
      </c>
      <c r="P256" s="667"/>
      <c r="Q256" s="667"/>
    </row>
    <row r="257" spans="2:17" ht="12" customHeight="1">
      <c r="B257" s="646" t="s">
        <v>462</v>
      </c>
      <c r="C257" s="702">
        <f>A!B417</f>
        <v>9.8011450958904334E-3</v>
      </c>
      <c r="D257" s="702">
        <f>A!C417</f>
        <v>0.01</v>
      </c>
      <c r="E257" s="702">
        <f>A!D417</f>
        <v>0.01</v>
      </c>
      <c r="F257" s="702">
        <f>A!E417</f>
        <v>1.0086858815720842E-2</v>
      </c>
      <c r="G257" s="702"/>
      <c r="H257" s="702">
        <f>A!G417</f>
        <v>0.01</v>
      </c>
      <c r="I257" s="703"/>
      <c r="J257" s="702">
        <f t="shared" si="36"/>
        <v>9.8011450958904334E-3</v>
      </c>
      <c r="K257" s="702">
        <f t="shared" si="37"/>
        <v>1.0086858815720842E-2</v>
      </c>
      <c r="L257" s="849">
        <f t="shared" si="38"/>
        <v>9.9776007823222553E-3</v>
      </c>
      <c r="M257" s="644">
        <f t="shared" si="39"/>
        <v>2.8635513292596358E-2</v>
      </c>
      <c r="O257" s="704">
        <f>A!H417</f>
        <v>1.00005193761498E-2</v>
      </c>
      <c r="P257" s="667"/>
      <c r="Q257" s="667"/>
    </row>
    <row r="258" spans="2:17" ht="12" customHeight="1">
      <c r="B258" s="646" t="s">
        <v>463</v>
      </c>
      <c r="C258" s="702">
        <f>A!B418</f>
        <v>9.7404771940639307E-3</v>
      </c>
      <c r="D258" s="702">
        <f>A!C418</f>
        <v>9.4999999999999998E-3</v>
      </c>
      <c r="E258" s="702">
        <f>A!D418</f>
        <v>9.4999999999999998E-3</v>
      </c>
      <c r="F258" s="702"/>
      <c r="G258" s="702"/>
      <c r="H258" s="702">
        <f>A!G418</f>
        <v>9.4999999999999998E-3</v>
      </c>
      <c r="I258" s="703"/>
      <c r="J258" s="702">
        <f t="shared" si="36"/>
        <v>9.4999999999999998E-3</v>
      </c>
      <c r="K258" s="702">
        <f t="shared" si="37"/>
        <v>9.7404771940639307E-3</v>
      </c>
      <c r="L258" s="849">
        <f t="shared" si="38"/>
        <v>9.5601192985159834E-3</v>
      </c>
      <c r="M258" s="644">
        <f t="shared" si="39"/>
        <v>2.5154204310113601E-2</v>
      </c>
      <c r="O258" s="704">
        <f>A!H418</f>
        <v>9.4805536798524305E-3</v>
      </c>
      <c r="P258" s="667"/>
      <c r="Q258" s="667"/>
    </row>
    <row r="259" spans="2:17" ht="12" customHeight="1">
      <c r="B259" s="646" t="s">
        <v>464</v>
      </c>
      <c r="C259" s="702">
        <f>A!B419</f>
        <v>9.2638875388127741E-3</v>
      </c>
      <c r="D259" s="702">
        <f>A!C419</f>
        <v>9.4000000000000004E-3</v>
      </c>
      <c r="E259" s="702">
        <f>A!D419</f>
        <v>9.4000000000000004E-3</v>
      </c>
      <c r="F259" s="702">
        <f>A!E419</f>
        <v>9.4485558752836728E-3</v>
      </c>
      <c r="G259" s="702"/>
      <c r="H259" s="702">
        <f>A!G419</f>
        <v>9.2999999999999992E-3</v>
      </c>
      <c r="I259" s="703"/>
      <c r="J259" s="702">
        <f t="shared" si="36"/>
        <v>9.2638875388127741E-3</v>
      </c>
      <c r="K259" s="702">
        <f t="shared" si="37"/>
        <v>9.4485558752836728E-3</v>
      </c>
      <c r="L259" s="849">
        <f t="shared" si="38"/>
        <v>9.3624886828192894E-3</v>
      </c>
      <c r="M259" s="644">
        <f t="shared" si="39"/>
        <v>1.9724278739025429E-2</v>
      </c>
      <c r="O259" s="704">
        <f>A!H419</f>
        <v>9.3462397332262498E-3</v>
      </c>
      <c r="P259" s="667"/>
      <c r="Q259" s="667"/>
    </row>
    <row r="260" spans="2:17" ht="12" customHeight="1">
      <c r="B260" s="646" t="s">
        <v>465</v>
      </c>
      <c r="C260" s="702">
        <f>A!B420</f>
        <v>9.310276779680382E-3</v>
      </c>
      <c r="D260" s="702">
        <f>A!C420</f>
        <v>9.4000000000000004E-3</v>
      </c>
      <c r="E260" s="702">
        <f>A!D420</f>
        <v>9.4000000000000004E-3</v>
      </c>
      <c r="F260" s="702">
        <f>A!E420</f>
        <v>9.4895010117219906E-3</v>
      </c>
      <c r="G260" s="702"/>
      <c r="H260" s="702">
        <f>A!G420</f>
        <v>9.4000000000000004E-3</v>
      </c>
      <c r="I260" s="703"/>
      <c r="J260" s="702">
        <f t="shared" si="36"/>
        <v>9.310276779680382E-3</v>
      </c>
      <c r="K260" s="702">
        <f t="shared" si="37"/>
        <v>9.4895010117219906E-3</v>
      </c>
      <c r="L260" s="849">
        <f t="shared" si="38"/>
        <v>9.3999555582804737E-3</v>
      </c>
      <c r="M260" s="644">
        <f t="shared" si="39"/>
        <v>1.9066497807399621E-2</v>
      </c>
      <c r="O260" s="704">
        <f>A!H420</f>
        <v>9.4739493056876008E-3</v>
      </c>
      <c r="P260" s="667"/>
      <c r="Q260" s="667"/>
    </row>
    <row r="261" spans="2:17" ht="12" customHeight="1">
      <c r="B261" s="646" t="s">
        <v>466</v>
      </c>
      <c r="C261" s="702">
        <f>A!B421</f>
        <v>9.1578199486301911E-3</v>
      </c>
      <c r="D261" s="702">
        <f>A!C421</f>
        <v>9.2999999999999992E-3</v>
      </c>
      <c r="E261" s="702">
        <f>A!D421</f>
        <v>9.2999999999999992E-3</v>
      </c>
      <c r="F261" s="702">
        <f>A!E421</f>
        <v>9.3341365659352533E-3</v>
      </c>
      <c r="G261" s="702"/>
      <c r="H261" s="702">
        <f>A!G421</f>
        <v>9.1999999999999998E-3</v>
      </c>
      <c r="I261" s="703"/>
      <c r="J261" s="702">
        <f t="shared" si="36"/>
        <v>9.1578199486301911E-3</v>
      </c>
      <c r="K261" s="702">
        <f t="shared" si="37"/>
        <v>9.3341365659352533E-3</v>
      </c>
      <c r="L261" s="849">
        <f t="shared" si="38"/>
        <v>9.2583913029130882E-3</v>
      </c>
      <c r="M261" s="644">
        <f t="shared" si="39"/>
        <v>1.9043979838007652E-2</v>
      </c>
      <c r="O261" s="704">
        <f>A!H421</f>
        <v>9.2653868984514196E-3</v>
      </c>
      <c r="P261" s="667"/>
      <c r="Q261" s="667"/>
    </row>
    <row r="262" spans="2:17" ht="12" customHeight="1">
      <c r="B262" s="646" t="s">
        <v>473</v>
      </c>
      <c r="C262" s="702">
        <f>A!B422</f>
        <v>9.7752996655252524E-3</v>
      </c>
      <c r="D262" s="702"/>
      <c r="E262" s="702"/>
      <c r="F262" s="702">
        <f>A!E422</f>
        <v>9.3728204667740556E-3</v>
      </c>
      <c r="G262" s="702">
        <f>A!F422</f>
        <v>1.0218289383561367E-2</v>
      </c>
      <c r="H262" s="702">
        <f>A!G422</f>
        <v>1.0699999999999999E-2</v>
      </c>
      <c r="I262" s="703"/>
      <c r="J262" s="702">
        <f t="shared" si="36"/>
        <v>9.3728204667740556E-3</v>
      </c>
      <c r="K262" s="702">
        <f t="shared" si="37"/>
        <v>1.0699999999999999E-2</v>
      </c>
      <c r="L262" s="849">
        <f t="shared" si="38"/>
        <v>1.0016602378965169E-2</v>
      </c>
      <c r="M262" s="644">
        <f t="shared" si="39"/>
        <v>0.13249797516301698</v>
      </c>
      <c r="O262" s="704">
        <f>A!H422</f>
        <v>9.6193109915069901E-3</v>
      </c>
      <c r="P262" s="667"/>
      <c r="Q262" s="667"/>
    </row>
    <row r="263" spans="2:17" ht="12" customHeight="1">
      <c r="B263" s="646" t="s">
        <v>475</v>
      </c>
      <c r="C263" s="702">
        <f>A!B423</f>
        <v>1.1020851416122001E-2</v>
      </c>
      <c r="D263" s="702">
        <f>A!C423</f>
        <v>1.14E-2</v>
      </c>
      <c r="E263" s="702">
        <f>A!D423</f>
        <v>1.14E-2</v>
      </c>
      <c r="F263" s="702">
        <f>A!E423</f>
        <v>1.1321565000528184E-2</v>
      </c>
      <c r="G263" s="702">
        <f>A!F423</f>
        <v>1.1329294934640546E-2</v>
      </c>
      <c r="H263" s="702">
        <f>A!G423</f>
        <v>1.09E-2</v>
      </c>
      <c r="I263" s="703"/>
      <c r="J263" s="702">
        <f t="shared" si="36"/>
        <v>1.09E-2</v>
      </c>
      <c r="K263" s="702">
        <f t="shared" si="37"/>
        <v>1.14E-2</v>
      </c>
      <c r="L263" s="849">
        <f t="shared" si="38"/>
        <v>1.1228618558548458E-2</v>
      </c>
      <c r="M263" s="644">
        <f t="shared" si="39"/>
        <v>4.4529075183460165E-2</v>
      </c>
      <c r="O263" s="704">
        <f>A!H423</f>
        <v>1.11584778431603E-2</v>
      </c>
      <c r="P263" s="667"/>
      <c r="Q263" s="667"/>
    </row>
    <row r="264" spans="2:17" ht="12" customHeight="1">
      <c r="B264" s="646" t="s">
        <v>477</v>
      </c>
      <c r="C264" s="702">
        <f>A!B424</f>
        <v>1.1395419907407389E-2</v>
      </c>
      <c r="D264" s="702">
        <f>A!C424</f>
        <v>1.14E-2</v>
      </c>
      <c r="E264" s="702">
        <f>A!D424</f>
        <v>1.14E-2</v>
      </c>
      <c r="F264" s="702">
        <f>A!E424</f>
        <v>1.1328906070336145E-2</v>
      </c>
      <c r="G264" s="702">
        <f>A!F424</f>
        <v>1.1328404956427012E-2</v>
      </c>
      <c r="H264" s="702">
        <f>A!G424</f>
        <v>1.09E-2</v>
      </c>
      <c r="I264" s="703"/>
      <c r="J264" s="702">
        <f t="shared" si="36"/>
        <v>1.09E-2</v>
      </c>
      <c r="K264" s="702">
        <f t="shared" si="37"/>
        <v>1.14E-2</v>
      </c>
      <c r="L264" s="849">
        <f t="shared" si="38"/>
        <v>1.1292121822361759E-2</v>
      </c>
      <c r="M264" s="644">
        <f t="shared" si="39"/>
        <v>4.4278657976382418E-2</v>
      </c>
      <c r="O264" s="704" t="str">
        <f>A!H424</f>
        <v/>
      </c>
      <c r="P264" s="667"/>
      <c r="Q264" s="667"/>
    </row>
    <row r="265" spans="2:17" ht="12" customHeight="1">
      <c r="B265" s="646" t="s">
        <v>478</v>
      </c>
      <c r="C265" s="702">
        <f>A!B425</f>
        <v>6.6924052328766054E-3</v>
      </c>
      <c r="D265" s="702"/>
      <c r="E265" s="702"/>
      <c r="F265" s="702">
        <f>A!E425</f>
        <v>6.0452034145840527E-3</v>
      </c>
      <c r="G265" s="702">
        <f>A!F425</f>
        <v>7.0233744292240554E-3</v>
      </c>
      <c r="H265" s="702">
        <f>A!G425</f>
        <v>7.6299999999999996E-3</v>
      </c>
      <c r="I265" s="703"/>
      <c r="J265" s="702">
        <f t="shared" si="36"/>
        <v>6.0452034145840527E-3</v>
      </c>
      <c r="K265" s="702">
        <f t="shared" si="37"/>
        <v>7.6299999999999996E-3</v>
      </c>
      <c r="L265" s="849">
        <f t="shared" si="38"/>
        <v>6.8477457691711787E-3</v>
      </c>
      <c r="M265" s="644">
        <f t="shared" si="39"/>
        <v>0.23143332694253393</v>
      </c>
      <c r="O265" s="704" t="str">
        <f>A!H425</f>
        <v/>
      </c>
      <c r="P265" s="667"/>
      <c r="Q265" s="667"/>
    </row>
    <row r="266" spans="2:17" ht="12" customHeight="1">
      <c r="B266" s="646" t="s">
        <v>479</v>
      </c>
      <c r="C266" s="702">
        <f>A!B426</f>
        <v>8.1904468938349267E-3</v>
      </c>
      <c r="D266" s="702"/>
      <c r="E266" s="702"/>
      <c r="F266" s="702">
        <f>A!E426</f>
        <v>7.6074108758045125E-3</v>
      </c>
      <c r="G266" s="702">
        <f>A!F426</f>
        <v>8.5797287671236355E-3</v>
      </c>
      <c r="H266" s="702">
        <f>A!G426</f>
        <v>9.0100000000000006E-3</v>
      </c>
      <c r="I266" s="703"/>
      <c r="J266" s="702">
        <f t="shared" si="36"/>
        <v>7.6074108758045125E-3</v>
      </c>
      <c r="K266" s="702">
        <f t="shared" si="37"/>
        <v>9.0100000000000006E-3</v>
      </c>
      <c r="L266" s="849">
        <f t="shared" si="38"/>
        <v>8.3468966341907688E-3</v>
      </c>
      <c r="M266" s="644">
        <f t="shared" si="39"/>
        <v>0.16803719821450372</v>
      </c>
      <c r="O266" s="704" t="str">
        <f>A!H426</f>
        <v/>
      </c>
      <c r="P266" s="667"/>
      <c r="Q266" s="667"/>
    </row>
    <row r="267" spans="2:17" ht="12" customHeight="1">
      <c r="B267" s="646" t="s">
        <v>480</v>
      </c>
      <c r="C267" s="702">
        <f>A!B427</f>
        <v>1.3712712512557254E-2</v>
      </c>
      <c r="D267" s="702"/>
      <c r="E267" s="702"/>
      <c r="F267" s="702">
        <f>A!E427</f>
        <v>1.3801573414694047E-2</v>
      </c>
      <c r="G267" s="702">
        <f>A!F427</f>
        <v>1.3980307305935722E-2</v>
      </c>
      <c r="H267" s="702">
        <f>A!G427</f>
        <v>1.5100000000000001E-2</v>
      </c>
      <c r="I267" s="703"/>
      <c r="J267" s="702">
        <f t="shared" si="36"/>
        <v>1.3712712512557254E-2</v>
      </c>
      <c r="K267" s="702">
        <f t="shared" si="37"/>
        <v>1.5100000000000001E-2</v>
      </c>
      <c r="L267" s="849">
        <f t="shared" si="38"/>
        <v>1.4148648308296756E-2</v>
      </c>
      <c r="M267" s="644">
        <f t="shared" si="39"/>
        <v>9.8050884947733313E-2</v>
      </c>
      <c r="O267" s="704" t="str">
        <f>A!H427</f>
        <v/>
      </c>
      <c r="P267" s="667"/>
      <c r="Q267" s="667"/>
    </row>
    <row r="268" spans="2:17" ht="12" customHeight="1">
      <c r="B268" s="646" t="s">
        <v>481</v>
      </c>
      <c r="C268" s="702">
        <f>A!B428</f>
        <v>6.2265487134692283E-3</v>
      </c>
      <c r="D268" s="702"/>
      <c r="E268" s="702"/>
      <c r="F268" s="702">
        <f>A!E428</f>
        <v>6.7121705069788651E-3</v>
      </c>
      <c r="G268" s="702">
        <f>A!F428</f>
        <v>5.7975094748851539E-3</v>
      </c>
      <c r="H268" s="702">
        <f>A!G428</f>
        <v>6.6699999999999997E-3</v>
      </c>
      <c r="I268" s="703"/>
      <c r="J268" s="702">
        <f t="shared" si="36"/>
        <v>5.7975094748851539E-3</v>
      </c>
      <c r="K268" s="702">
        <f t="shared" si="37"/>
        <v>6.7121705069788651E-3</v>
      </c>
      <c r="L268" s="849">
        <f t="shared" si="38"/>
        <v>6.3515571738333113E-3</v>
      </c>
      <c r="M268" s="644">
        <f t="shared" si="39"/>
        <v>0.1440057937070717</v>
      </c>
      <c r="O268" s="704" t="str">
        <f>A!H428</f>
        <v/>
      </c>
      <c r="P268" s="667"/>
      <c r="Q268" s="667"/>
    </row>
    <row r="269" spans="2:17" ht="12" customHeight="1">
      <c r="B269" s="646" t="s">
        <v>482</v>
      </c>
      <c r="C269" s="702">
        <f>A!B429</f>
        <v>4.4601085502286733E-3</v>
      </c>
      <c r="D269" s="702"/>
      <c r="E269" s="702"/>
      <c r="F269" s="702">
        <f>A!E429</f>
        <v>4.3466454491170375E-3</v>
      </c>
      <c r="G269" s="702">
        <f>A!F429</f>
        <v>3.8545738584480375E-3</v>
      </c>
      <c r="H269" s="702">
        <f>A!G429</f>
        <v>4.6299999999999996E-3</v>
      </c>
      <c r="I269" s="703"/>
      <c r="J269" s="702">
        <f t="shared" si="36"/>
        <v>3.8545738584480375E-3</v>
      </c>
      <c r="K269" s="702">
        <f t="shared" si="37"/>
        <v>4.6299999999999996E-3</v>
      </c>
      <c r="L269" s="849">
        <f t="shared" si="38"/>
        <v>4.322831964448437E-3</v>
      </c>
      <c r="M269" s="644">
        <f t="shared" si="39"/>
        <v>0.17937920047070369</v>
      </c>
      <c r="O269" s="704" t="str">
        <f>A!H429</f>
        <v/>
      </c>
      <c r="P269" s="667"/>
      <c r="Q269" s="667"/>
    </row>
    <row r="270" spans="2:17" ht="12" customHeight="1" thickBot="1">
      <c r="B270" s="647" t="s">
        <v>483</v>
      </c>
      <c r="C270" s="705">
        <f>A!B430</f>
        <v>6.2265487134692283E-3</v>
      </c>
      <c r="D270" s="705"/>
      <c r="E270" s="705"/>
      <c r="F270" s="705">
        <f>A!E430</f>
        <v>6.7334027874231782E-3</v>
      </c>
      <c r="G270" s="705">
        <f>A!F430</f>
        <v>6.7490358447480567E-3</v>
      </c>
      <c r="H270" s="705">
        <f>A!G430</f>
        <v>7.2199999999999999E-3</v>
      </c>
      <c r="I270" s="706"/>
      <c r="J270" s="705">
        <f t="shared" si="36"/>
        <v>6.2265487134692283E-3</v>
      </c>
      <c r="K270" s="705">
        <f t="shared" si="37"/>
        <v>7.2199999999999999E-3</v>
      </c>
      <c r="L270" s="850">
        <f t="shared" si="38"/>
        <v>6.7322468364101164E-3</v>
      </c>
      <c r="M270" s="651">
        <f t="shared" si="39"/>
        <v>0.14756608167690366</v>
      </c>
      <c r="O270" s="707" t="str">
        <f>A!H430</f>
        <v/>
      </c>
      <c r="P270" s="667"/>
      <c r="Q270" s="667"/>
    </row>
    <row r="271" spans="2:17" ht="12" customHeight="1" thickTop="1">
      <c r="B271" s="660" t="s">
        <v>254</v>
      </c>
      <c r="C271" s="622"/>
      <c r="D271" s="642"/>
      <c r="E271" s="622"/>
      <c r="F271" s="642"/>
      <c r="G271" s="642"/>
      <c r="H271" s="653"/>
      <c r="I271" s="626"/>
      <c r="J271" s="959" t="s">
        <v>23</v>
      </c>
      <c r="K271" s="960"/>
      <c r="L271" s="960"/>
      <c r="M271" s="961"/>
      <c r="O271" s="633"/>
    </row>
    <row r="272" spans="2:17" ht="12" customHeight="1">
      <c r="B272" s="629"/>
      <c r="C272" s="623" t="s">
        <v>237</v>
      </c>
      <c r="D272" s="623" t="s">
        <v>426</v>
      </c>
      <c r="E272" s="623" t="s">
        <v>250</v>
      </c>
      <c r="F272" s="623" t="s">
        <v>357</v>
      </c>
      <c r="G272" s="630" t="s">
        <v>372</v>
      </c>
      <c r="H272" s="630" t="s">
        <v>384</v>
      </c>
      <c r="I272" s="631"/>
      <c r="J272" s="622"/>
      <c r="K272" s="622"/>
      <c r="L272" s="622"/>
      <c r="M272" s="632" t="s">
        <v>24</v>
      </c>
      <c r="O272" s="633" t="str">
        <f>YourData!$J$4</f>
        <v>OpenSimula</v>
      </c>
    </row>
    <row r="273" spans="2:15" ht="12" customHeight="1">
      <c r="B273" s="634" t="s">
        <v>796</v>
      </c>
      <c r="C273" s="635" t="s">
        <v>25</v>
      </c>
      <c r="D273" s="635" t="s">
        <v>13</v>
      </c>
      <c r="E273" s="635" t="s">
        <v>13</v>
      </c>
      <c r="F273" s="636" t="s">
        <v>355</v>
      </c>
      <c r="G273" s="636" t="s">
        <v>365</v>
      </c>
      <c r="H273" s="636" t="s">
        <v>385</v>
      </c>
      <c r="I273" s="637"/>
      <c r="J273" s="635" t="s">
        <v>26</v>
      </c>
      <c r="K273" s="635" t="s">
        <v>27</v>
      </c>
      <c r="L273" s="635" t="s">
        <v>597</v>
      </c>
      <c r="M273" s="638" t="s">
        <v>598</v>
      </c>
      <c r="O273" s="640" t="str">
        <f>YourData!$J$8</f>
        <v>US</v>
      </c>
    </row>
    <row r="274" spans="2:15" ht="12" customHeight="1">
      <c r="B274" s="641" t="s">
        <v>445</v>
      </c>
      <c r="C274" s="667">
        <f>A!B440</f>
        <v>48.614860102739854</v>
      </c>
      <c r="D274" s="667">
        <f>A!C440</f>
        <v>48.26</v>
      </c>
      <c r="E274" s="667">
        <f>A!D440</f>
        <v>48.28</v>
      </c>
      <c r="F274" s="667">
        <f>A!E440</f>
        <v>48.591346895546273</v>
      </c>
      <c r="G274" s="667">
        <f>A!F440</f>
        <v>47.82614155251165</v>
      </c>
      <c r="H274" s="667">
        <f>A!G440</f>
        <v>47.93</v>
      </c>
      <c r="I274" s="694"/>
      <c r="J274" s="667">
        <f t="shared" ref="J274:J294" si="40">MINA(C274:I274)</f>
        <v>47.82614155251165</v>
      </c>
      <c r="K274" s="667">
        <f t="shared" ref="K274:K294" si="41">MAXA(C274:I274)</f>
        <v>48.614860102739854</v>
      </c>
      <c r="L274" s="845">
        <f t="shared" ref="L274:L294" si="42">AVERAGE(C274:I274)</f>
        <v>48.25039142513296</v>
      </c>
      <c r="M274" s="644">
        <f t="shared" ref="M274:M294" si="43">ABS((K274-J274)/AVERAGE(C274:I274))</f>
        <v>1.6346365841446234E-2</v>
      </c>
      <c r="O274" s="668">
        <f>A!H440</f>
        <v>48.1494551325628</v>
      </c>
    </row>
    <row r="275" spans="2:15" ht="12" customHeight="1">
      <c r="B275" s="646" t="s">
        <v>446</v>
      </c>
      <c r="C275" s="667">
        <f>A!B441</f>
        <v>58.330700913241614</v>
      </c>
      <c r="D275" s="667">
        <f>A!C441</f>
        <v>58.51</v>
      </c>
      <c r="E275" s="667">
        <f>A!D441</f>
        <v>58.53</v>
      </c>
      <c r="F275" s="667">
        <f>A!E441</f>
        <v>58.551189713651723</v>
      </c>
      <c r="G275" s="667">
        <f>A!F441</f>
        <v>57.840981735158394</v>
      </c>
      <c r="H275" s="667">
        <f>A!G441</f>
        <v>57.8</v>
      </c>
      <c r="I275" s="694"/>
      <c r="J275" s="667">
        <f t="shared" si="40"/>
        <v>57.8</v>
      </c>
      <c r="K275" s="667">
        <f t="shared" si="41"/>
        <v>58.551189713651723</v>
      </c>
      <c r="L275" s="845">
        <f t="shared" si="42"/>
        <v>58.260478727008625</v>
      </c>
      <c r="M275" s="644">
        <f t="shared" si="43"/>
        <v>1.2893641282482059E-2</v>
      </c>
      <c r="O275" s="668">
        <f>A!H441</f>
        <v>58.379634507911199</v>
      </c>
    </row>
    <row r="276" spans="2:15" ht="12" customHeight="1">
      <c r="B276" s="646" t="s">
        <v>447</v>
      </c>
      <c r="C276" s="667">
        <f>A!B442</f>
        <v>52.00530301369875</v>
      </c>
      <c r="D276" s="667">
        <f>A!C442</f>
        <v>51.21</v>
      </c>
      <c r="E276" s="667">
        <f>A!D442</f>
        <v>51.25</v>
      </c>
      <c r="F276" s="667">
        <f>A!E442</f>
        <v>51.840732133597186</v>
      </c>
      <c r="G276" s="667">
        <f>A!F442</f>
        <v>51.103424657534461</v>
      </c>
      <c r="H276" s="667">
        <f>A!G442</f>
        <v>49.94</v>
      </c>
      <c r="I276" s="694"/>
      <c r="J276" s="667">
        <f t="shared" si="40"/>
        <v>49.94</v>
      </c>
      <c r="K276" s="667">
        <f t="shared" si="41"/>
        <v>52.00530301369875</v>
      </c>
      <c r="L276" s="845">
        <f t="shared" si="42"/>
        <v>51.224909967471739</v>
      </c>
      <c r="M276" s="644">
        <f t="shared" si="43"/>
        <v>4.0318333697613874E-2</v>
      </c>
      <c r="O276" s="668">
        <f>A!H442</f>
        <v>51.215434248612603</v>
      </c>
    </row>
    <row r="277" spans="2:15" ht="12" customHeight="1">
      <c r="B277" s="646" t="s">
        <v>448</v>
      </c>
      <c r="C277" s="667">
        <f>A!B443</f>
        <v>50.844470547945278</v>
      </c>
      <c r="D277" s="667">
        <f>A!C443</f>
        <v>50.58</v>
      </c>
      <c r="E277" s="667">
        <f>A!D443</f>
        <v>50.65</v>
      </c>
      <c r="F277" s="667">
        <f>A!E443</f>
        <v>51.176480537902123</v>
      </c>
      <c r="G277" s="667">
        <f>A!F443</f>
        <v>50.084817351598268</v>
      </c>
      <c r="H277" s="667">
        <f>A!G443</f>
        <v>50.7</v>
      </c>
      <c r="I277" s="694"/>
      <c r="J277" s="667">
        <f t="shared" si="40"/>
        <v>50.084817351598268</v>
      </c>
      <c r="K277" s="667">
        <f t="shared" si="41"/>
        <v>51.176480537902123</v>
      </c>
      <c r="L277" s="845">
        <f t="shared" si="42"/>
        <v>50.672628072907621</v>
      </c>
      <c r="M277" s="644">
        <f t="shared" si="43"/>
        <v>2.1543449152334727E-2</v>
      </c>
      <c r="O277" s="668">
        <f>A!H443</f>
        <v>50.488248899865198</v>
      </c>
    </row>
    <row r="278" spans="2:15" ht="12" customHeight="1">
      <c r="B278" s="646" t="s">
        <v>449</v>
      </c>
      <c r="C278" s="667">
        <f>A!B444</f>
        <v>51.085032043379037</v>
      </c>
      <c r="D278" s="667">
        <f>A!C444</f>
        <v>50.69</v>
      </c>
      <c r="E278" s="667">
        <f>A!D444</f>
        <v>50.73</v>
      </c>
      <c r="F278" s="667">
        <f>A!E444</f>
        <v>51.147929446358489</v>
      </c>
      <c r="G278" s="667">
        <f>A!F444</f>
        <v>50.296689497717153</v>
      </c>
      <c r="H278" s="667">
        <f>A!G444</f>
        <v>50.78</v>
      </c>
      <c r="I278" s="694"/>
      <c r="J278" s="667">
        <f>MINA(C278:I278)</f>
        <v>50.296689497717153</v>
      </c>
      <c r="K278" s="667">
        <f>MAXA(C278:I278)</f>
        <v>51.147929446358489</v>
      </c>
      <c r="L278" s="845">
        <f t="shared" si="42"/>
        <v>50.788275164575772</v>
      </c>
      <c r="M278" s="644">
        <f t="shared" si="43"/>
        <v>1.6760560304183467E-2</v>
      </c>
      <c r="O278" s="668">
        <f>A!H444</f>
        <v>50.561927871654397</v>
      </c>
    </row>
    <row r="279" spans="2:15" ht="12" customHeight="1">
      <c r="B279" s="646" t="s">
        <v>450</v>
      </c>
      <c r="C279" s="667">
        <f>A!B445</f>
        <v>45.48395562785403</v>
      </c>
      <c r="D279" s="667">
        <f>A!C445</f>
        <v>45.45</v>
      </c>
      <c r="E279" s="667">
        <f>A!D445</f>
        <v>45.55</v>
      </c>
      <c r="F279" s="667">
        <f>A!E445</f>
        <v>45.173132231517705</v>
      </c>
      <c r="G279" s="667">
        <f>A!F445</f>
        <v>44.316210045662174</v>
      </c>
      <c r="H279" s="667">
        <f>A!G445</f>
        <v>44.56</v>
      </c>
      <c r="I279" s="694"/>
      <c r="J279" s="667">
        <f t="shared" si="40"/>
        <v>44.316210045662174</v>
      </c>
      <c r="K279" s="667">
        <f t="shared" si="41"/>
        <v>45.55</v>
      </c>
      <c r="L279" s="845">
        <f t="shared" si="42"/>
        <v>45.088882984172322</v>
      </c>
      <c r="M279" s="644">
        <f t="shared" si="43"/>
        <v>2.7363506759990563E-2</v>
      </c>
      <c r="O279" s="668">
        <f>A!H445</f>
        <v>43.888994731206701</v>
      </c>
    </row>
    <row r="280" spans="2:15" ht="12" customHeight="1">
      <c r="B280" s="646" t="s">
        <v>451</v>
      </c>
      <c r="C280" s="667">
        <f>A!B446</f>
        <v>41.033473984018258</v>
      </c>
      <c r="D280" s="667">
        <f>A!C446</f>
        <v>41.49</v>
      </c>
      <c r="E280" s="667">
        <f>A!D446</f>
        <v>41.49</v>
      </c>
      <c r="F280" s="667">
        <f>A!E446</f>
        <v>42.369485894137831</v>
      </c>
      <c r="G280" s="667">
        <f>A!F446</f>
        <v>40.87100456621188</v>
      </c>
      <c r="H280" s="667">
        <f>A!G446</f>
        <v>41.21</v>
      </c>
      <c r="I280" s="694"/>
      <c r="J280" s="667">
        <f t="shared" si="40"/>
        <v>40.87100456621188</v>
      </c>
      <c r="K280" s="667">
        <f t="shared" si="41"/>
        <v>42.369485894137831</v>
      </c>
      <c r="L280" s="845">
        <f t="shared" si="42"/>
        <v>41.410660740727998</v>
      </c>
      <c r="M280" s="644">
        <f t="shared" si="43"/>
        <v>3.6185883082328424E-2</v>
      </c>
      <c r="O280" s="668">
        <f>A!H446</f>
        <v>40.449641827175597</v>
      </c>
    </row>
    <row r="281" spans="2:15" ht="12" customHeight="1">
      <c r="B281" s="646" t="s">
        <v>462</v>
      </c>
      <c r="C281" s="667">
        <f>A!B447</f>
        <v>50.770897728310473</v>
      </c>
      <c r="D281" s="667">
        <f>A!C447</f>
        <v>52.21</v>
      </c>
      <c r="E281" s="667">
        <f>A!D447</f>
        <v>52.25</v>
      </c>
      <c r="F281" s="667">
        <f>A!E447</f>
        <v>52.54853969492693</v>
      </c>
      <c r="G281" s="667"/>
      <c r="H281" s="667">
        <f>A!G447</f>
        <v>52.01</v>
      </c>
      <c r="I281" s="694"/>
      <c r="J281" s="667">
        <f t="shared" si="40"/>
        <v>50.770897728310473</v>
      </c>
      <c r="K281" s="667">
        <f t="shared" si="41"/>
        <v>52.54853969492693</v>
      </c>
      <c r="L281" s="845">
        <f t="shared" si="42"/>
        <v>51.957887484647486</v>
      </c>
      <c r="M281" s="644">
        <f t="shared" si="43"/>
        <v>3.4213130145865044E-2</v>
      </c>
      <c r="O281" s="668">
        <f>A!H447</f>
        <v>51.9060308507187</v>
      </c>
    </row>
    <row r="282" spans="2:15" ht="12" customHeight="1">
      <c r="B282" s="646" t="s">
        <v>463</v>
      </c>
      <c r="C282" s="667">
        <f>A!B448</f>
        <v>50.497098949771569</v>
      </c>
      <c r="D282" s="667">
        <f>A!C448</f>
        <v>49.65</v>
      </c>
      <c r="E282" s="667">
        <f>A!D448</f>
        <v>49.63</v>
      </c>
      <c r="F282" s="667"/>
      <c r="G282" s="667"/>
      <c r="H282" s="667">
        <f>A!G448</f>
        <v>49.75</v>
      </c>
      <c r="I282" s="694"/>
      <c r="J282" s="667">
        <f t="shared" si="40"/>
        <v>49.63</v>
      </c>
      <c r="K282" s="667">
        <f t="shared" si="41"/>
        <v>50.497098949771569</v>
      </c>
      <c r="L282" s="845">
        <f t="shared" si="42"/>
        <v>49.881774737442889</v>
      </c>
      <c r="M282" s="644">
        <f t="shared" si="43"/>
        <v>1.7383081382641621E-2</v>
      </c>
      <c r="O282" s="668">
        <f>A!H448</f>
        <v>49.343749271234898</v>
      </c>
    </row>
    <row r="283" spans="2:15" ht="12" customHeight="1">
      <c r="B283" s="646" t="s">
        <v>464</v>
      </c>
      <c r="C283" s="667">
        <f>A!B449</f>
        <v>48.779368002283327</v>
      </c>
      <c r="D283" s="667">
        <f>A!C449</f>
        <v>49.14</v>
      </c>
      <c r="E283" s="667">
        <f>A!D449</f>
        <v>48.97</v>
      </c>
      <c r="F283" s="667">
        <f>A!E449</f>
        <v>49.398107707698259</v>
      </c>
      <c r="G283" s="667"/>
      <c r="H283" s="667">
        <f>A!G449</f>
        <v>48.76</v>
      </c>
      <c r="I283" s="694"/>
      <c r="J283" s="667">
        <f t="shared" si="40"/>
        <v>48.76</v>
      </c>
      <c r="K283" s="667">
        <f t="shared" si="41"/>
        <v>49.398107707698259</v>
      </c>
      <c r="L283" s="845">
        <f t="shared" si="42"/>
        <v>49.009495141996318</v>
      </c>
      <c r="M283" s="644">
        <f t="shared" si="43"/>
        <v>1.3020083268547386E-2</v>
      </c>
      <c r="O283" s="668">
        <f>A!H449</f>
        <v>48.679846004451598</v>
      </c>
    </row>
    <row r="284" spans="2:15" ht="12" customHeight="1">
      <c r="B284" s="646" t="s">
        <v>465</v>
      </c>
      <c r="C284" s="667">
        <f>A!B450</f>
        <v>48.821944840182738</v>
      </c>
      <c r="D284" s="667">
        <f>A!C450</f>
        <v>49.17</v>
      </c>
      <c r="E284" s="667">
        <f>A!D450</f>
        <v>49.3</v>
      </c>
      <c r="F284" s="667">
        <f>A!E450</f>
        <v>49.60023137086997</v>
      </c>
      <c r="G284" s="667"/>
      <c r="H284" s="667">
        <f>A!G450</f>
        <v>49.17</v>
      </c>
      <c r="I284" s="694"/>
      <c r="J284" s="667">
        <f t="shared" si="40"/>
        <v>48.821944840182738</v>
      </c>
      <c r="K284" s="667">
        <f t="shared" si="41"/>
        <v>49.60023137086997</v>
      </c>
      <c r="L284" s="845">
        <f t="shared" si="42"/>
        <v>49.212435242210539</v>
      </c>
      <c r="M284" s="644">
        <f t="shared" si="43"/>
        <v>1.5814834743631621E-2</v>
      </c>
      <c r="O284" s="668">
        <f>A!H450</f>
        <v>49.3113603876685</v>
      </c>
    </row>
    <row r="285" spans="2:15" ht="12" customHeight="1">
      <c r="B285" s="646" t="s">
        <v>466</v>
      </c>
      <c r="C285" s="667">
        <f>A!B451</f>
        <v>48.329768664383728</v>
      </c>
      <c r="D285" s="667">
        <f>A!C451</f>
        <v>48.46</v>
      </c>
      <c r="E285" s="667">
        <f>A!D451</f>
        <v>48.57</v>
      </c>
      <c r="F285" s="667">
        <f>A!E451</f>
        <v>48.828838390428388</v>
      </c>
      <c r="G285" s="667"/>
      <c r="H285" s="667">
        <f>A!G451</f>
        <v>48.23</v>
      </c>
      <c r="I285" s="694"/>
      <c r="J285" s="667">
        <f t="shared" si="40"/>
        <v>48.23</v>
      </c>
      <c r="K285" s="667">
        <f t="shared" si="41"/>
        <v>48.828838390428388</v>
      </c>
      <c r="L285" s="845">
        <f t="shared" si="42"/>
        <v>48.483721410962417</v>
      </c>
      <c r="M285" s="644">
        <f t="shared" si="43"/>
        <v>1.2351328920328922E-2</v>
      </c>
      <c r="O285" s="668">
        <f>A!H451</f>
        <v>48.276965776888602</v>
      </c>
    </row>
    <row r="286" spans="2:15" ht="12" customHeight="1">
      <c r="B286" s="646" t="s">
        <v>473</v>
      </c>
      <c r="C286" s="667">
        <f>A!B452</f>
        <v>66.526122203196252</v>
      </c>
      <c r="D286" s="667"/>
      <c r="E286" s="667"/>
      <c r="F286" s="667">
        <f>A!E452</f>
        <v>59.197577148679706</v>
      </c>
      <c r="G286" s="667">
        <f>A!F452</f>
        <v>65.941894977171202</v>
      </c>
      <c r="H286" s="667">
        <f>A!G452</f>
        <v>63.73</v>
      </c>
      <c r="I286" s="694"/>
      <c r="J286" s="667">
        <f t="shared" si="40"/>
        <v>59.197577148679706</v>
      </c>
      <c r="K286" s="667">
        <f t="shared" si="41"/>
        <v>66.526122203196252</v>
      </c>
      <c r="L286" s="845">
        <f t="shared" si="42"/>
        <v>63.848898582261789</v>
      </c>
      <c r="M286" s="644">
        <f t="shared" si="43"/>
        <v>0.11477950625999568</v>
      </c>
      <c r="O286" s="668">
        <f>A!H452</f>
        <v>65.517897194942194</v>
      </c>
    </row>
    <row r="287" spans="2:15" ht="12" customHeight="1">
      <c r="B287" s="646" t="s">
        <v>475</v>
      </c>
      <c r="C287" s="667">
        <f>A!B453</f>
        <v>57.047631889978156</v>
      </c>
      <c r="D287" s="667">
        <f>A!C453</f>
        <v>57.47</v>
      </c>
      <c r="E287" s="667">
        <f>A!D453</f>
        <v>57.47</v>
      </c>
      <c r="F287" s="667">
        <f>A!E453</f>
        <v>57.32189972846286</v>
      </c>
      <c r="G287" s="667">
        <f>A!F453</f>
        <v>57.072167755988787</v>
      </c>
      <c r="H287" s="667">
        <f>A!G453</f>
        <v>55.13</v>
      </c>
      <c r="I287" s="694"/>
      <c r="J287" s="667">
        <f t="shared" si="40"/>
        <v>55.13</v>
      </c>
      <c r="K287" s="667">
        <f t="shared" si="41"/>
        <v>57.47</v>
      </c>
      <c r="L287" s="845">
        <f t="shared" si="42"/>
        <v>56.918616562404964</v>
      </c>
      <c r="M287" s="644">
        <f t="shared" si="43"/>
        <v>4.1111329496816659E-2</v>
      </c>
      <c r="O287" s="668">
        <f>A!H453</f>
        <v>56.649397844732697</v>
      </c>
    </row>
    <row r="288" spans="2:15" ht="12" customHeight="1">
      <c r="B288" s="646" t="s">
        <v>477</v>
      </c>
      <c r="C288" s="667">
        <f>A!B454</f>
        <v>54.700072821350801</v>
      </c>
      <c r="D288" s="667">
        <f>A!C454</f>
        <v>57.36</v>
      </c>
      <c r="E288" s="667">
        <f>A!D454</f>
        <v>57.36</v>
      </c>
      <c r="F288" s="667">
        <f>A!E454</f>
        <v>57.436072529358171</v>
      </c>
      <c r="G288" s="667">
        <f>A!F454</f>
        <v>57.061546840956055</v>
      </c>
      <c r="H288" s="667">
        <f>A!G454</f>
        <v>55.24</v>
      </c>
      <c r="I288" s="694"/>
      <c r="J288" s="667">
        <f t="shared" si="40"/>
        <v>54.700072821350801</v>
      </c>
      <c r="K288" s="667">
        <f t="shared" si="41"/>
        <v>57.436072529358171</v>
      </c>
      <c r="L288" s="845">
        <f t="shared" si="42"/>
        <v>56.52628203194417</v>
      </c>
      <c r="M288" s="644">
        <f t="shared" si="43"/>
        <v>4.8402258377106773E-2</v>
      </c>
      <c r="O288" s="668" t="str">
        <f>A!H454</f>
        <v/>
      </c>
    </row>
    <row r="289" spans="2:17" ht="12" customHeight="1">
      <c r="B289" s="646" t="s">
        <v>478</v>
      </c>
      <c r="C289" s="667">
        <f>A!B455</f>
        <v>69.874455981734982</v>
      </c>
      <c r="D289" s="667"/>
      <c r="E289" s="667"/>
      <c r="F289" s="667">
        <f>A!E455</f>
        <v>61.404915584365284</v>
      </c>
      <c r="G289" s="667">
        <f>A!F455</f>
        <v>70.226826484016939</v>
      </c>
      <c r="H289" s="667">
        <f>A!G455</f>
        <v>72.17</v>
      </c>
      <c r="I289" s="694"/>
      <c r="J289" s="667">
        <f t="shared" si="40"/>
        <v>61.404915584365284</v>
      </c>
      <c r="K289" s="667">
        <f t="shared" si="41"/>
        <v>72.17</v>
      </c>
      <c r="L289" s="845">
        <f t="shared" si="42"/>
        <v>68.419049512529313</v>
      </c>
      <c r="M289" s="644">
        <f t="shared" si="43"/>
        <v>0.15734045550666922</v>
      </c>
      <c r="O289" s="668" t="str">
        <f>A!H455</f>
        <v/>
      </c>
    </row>
    <row r="290" spans="2:17" ht="12" customHeight="1">
      <c r="B290" s="646" t="s">
        <v>479</v>
      </c>
      <c r="C290" s="667">
        <f>A!B456</f>
        <v>68.677375262557277</v>
      </c>
      <c r="D290" s="667"/>
      <c r="E290" s="667"/>
      <c r="F290" s="667">
        <f>A!E456</f>
        <v>60.752361597671459</v>
      </c>
      <c r="G290" s="667">
        <f>A!F456</f>
        <v>68.231392694061995</v>
      </c>
      <c r="H290" s="667">
        <f>A!G456</f>
        <v>68.11</v>
      </c>
      <c r="I290" s="694"/>
      <c r="J290" s="667">
        <f t="shared" si="40"/>
        <v>60.752361597671459</v>
      </c>
      <c r="K290" s="667">
        <f t="shared" si="41"/>
        <v>68.677375262557277</v>
      </c>
      <c r="L290" s="845">
        <f t="shared" si="42"/>
        <v>66.442782388572681</v>
      </c>
      <c r="M290" s="644">
        <f t="shared" si="43"/>
        <v>0.1192757644997242</v>
      </c>
      <c r="O290" s="668" t="str">
        <f>A!H456</f>
        <v/>
      </c>
    </row>
    <row r="291" spans="2:17" ht="12" customHeight="1">
      <c r="B291" s="646" t="s">
        <v>480</v>
      </c>
      <c r="C291" s="667">
        <f>A!B457</f>
        <v>61.467399063927004</v>
      </c>
      <c r="D291" s="667"/>
      <c r="E291" s="667"/>
      <c r="F291" s="667">
        <f>A!E457</f>
        <v>54.994444593840541</v>
      </c>
      <c r="G291" s="667">
        <f>A!F457</f>
        <v>60.138698630132005</v>
      </c>
      <c r="H291" s="667">
        <f>A!G457</f>
        <v>57.37</v>
      </c>
      <c r="I291" s="694"/>
      <c r="J291" s="667">
        <f t="shared" si="40"/>
        <v>54.994444593840541</v>
      </c>
      <c r="K291" s="667">
        <f t="shared" si="41"/>
        <v>61.467399063927004</v>
      </c>
      <c r="L291" s="845">
        <f t="shared" si="42"/>
        <v>58.492635571974887</v>
      </c>
      <c r="M291" s="644">
        <f t="shared" si="43"/>
        <v>0.11066272543184563</v>
      </c>
      <c r="O291" s="668" t="str">
        <f>A!H457</f>
        <v/>
      </c>
    </row>
    <row r="292" spans="2:17" ht="12" customHeight="1">
      <c r="B292" s="646" t="s">
        <v>481</v>
      </c>
      <c r="C292" s="667">
        <f>A!B458</f>
        <v>46.729939874429292</v>
      </c>
      <c r="D292" s="667"/>
      <c r="E292" s="667"/>
      <c r="F292" s="667">
        <f>A!E458</f>
        <v>48.973273387842148</v>
      </c>
      <c r="G292" s="667">
        <f>A!F458</f>
        <v>41.451598173521695</v>
      </c>
      <c r="H292" s="667">
        <f>A!G458</f>
        <v>39.6</v>
      </c>
      <c r="I292" s="694"/>
      <c r="J292" s="667">
        <f t="shared" si="40"/>
        <v>39.6</v>
      </c>
      <c r="K292" s="667">
        <f t="shared" si="41"/>
        <v>48.973273387842148</v>
      </c>
      <c r="L292" s="845">
        <f t="shared" si="42"/>
        <v>44.188702858948282</v>
      </c>
      <c r="M292" s="644">
        <f t="shared" si="43"/>
        <v>0.21211922462992244</v>
      </c>
      <c r="O292" s="668" t="str">
        <f>A!H458</f>
        <v/>
      </c>
    </row>
    <row r="293" spans="2:17" ht="12" customHeight="1">
      <c r="B293" s="646" t="s">
        <v>482</v>
      </c>
      <c r="C293" s="667">
        <f>A!B459</f>
        <v>48.520982031963811</v>
      </c>
      <c r="D293" s="667"/>
      <c r="E293" s="667"/>
      <c r="F293" s="667">
        <f>A!E459</f>
        <v>46.307188794935563</v>
      </c>
      <c r="G293" s="667">
        <f>A!F459</f>
        <v>40.050913242005713</v>
      </c>
      <c r="H293" s="667">
        <f>A!G459</f>
        <v>43.82</v>
      </c>
      <c r="I293" s="694"/>
      <c r="J293" s="667">
        <f t="shared" si="40"/>
        <v>40.050913242005713</v>
      </c>
      <c r="K293" s="667">
        <f t="shared" si="41"/>
        <v>48.520982031963811</v>
      </c>
      <c r="L293" s="845">
        <f t="shared" si="42"/>
        <v>44.67477101722627</v>
      </c>
      <c r="M293" s="644">
        <f t="shared" si="43"/>
        <v>0.18959400567922555</v>
      </c>
      <c r="O293" s="668" t="str">
        <f>A!H459</f>
        <v/>
      </c>
    </row>
    <row r="294" spans="2:17" ht="12" customHeight="1" thickBot="1">
      <c r="B294" s="647" t="s">
        <v>483</v>
      </c>
      <c r="C294" s="695">
        <f>A!B460</f>
        <v>36.624875993150724</v>
      </c>
      <c r="D294" s="695"/>
      <c r="E294" s="695"/>
      <c r="F294" s="695">
        <f>A!E460</f>
        <v>38.630598365315414</v>
      </c>
      <c r="G294" s="695">
        <f>A!F460</f>
        <v>36.874657534249643</v>
      </c>
      <c r="H294" s="695">
        <f>A!G460</f>
        <v>29.2</v>
      </c>
      <c r="I294" s="696"/>
      <c r="J294" s="695">
        <f t="shared" si="40"/>
        <v>29.2</v>
      </c>
      <c r="K294" s="695">
        <f t="shared" si="41"/>
        <v>38.630598365315414</v>
      </c>
      <c r="L294" s="846">
        <f t="shared" si="42"/>
        <v>35.332532973178942</v>
      </c>
      <c r="M294" s="651">
        <f t="shared" si="43"/>
        <v>0.26690977328102172</v>
      </c>
      <c r="O294" s="697" t="str">
        <f>A!H460</f>
        <v/>
      </c>
    </row>
    <row r="295" spans="2:17" ht="12" customHeight="1" thickTop="1">
      <c r="B295" s="658" t="s">
        <v>800</v>
      </c>
      <c r="D295" s="708"/>
      <c r="E295" s="645"/>
      <c r="F295" s="708"/>
      <c r="G295" s="708"/>
      <c r="H295" s="708"/>
      <c r="J295" s="708"/>
      <c r="K295" s="708"/>
      <c r="L295" s="708"/>
      <c r="M295" s="685"/>
    </row>
    <row r="296" spans="2:17" ht="15" customHeight="1" thickBot="1">
      <c r="B296" s="663" t="s">
        <v>737</v>
      </c>
      <c r="P296" s="709"/>
      <c r="Q296" s="709"/>
    </row>
    <row r="297" spans="2:17" ht="12" customHeight="1" thickTop="1">
      <c r="B297" s="665"/>
      <c r="C297" s="652"/>
      <c r="D297" s="653"/>
      <c r="E297" s="652"/>
      <c r="F297" s="653"/>
      <c r="G297" s="653"/>
      <c r="H297" s="653"/>
      <c r="I297" s="625"/>
      <c r="J297" s="959" t="s">
        <v>23</v>
      </c>
      <c r="K297" s="960"/>
      <c r="L297" s="960"/>
      <c r="M297" s="961"/>
      <c r="O297" s="628"/>
      <c r="P297" s="709"/>
      <c r="Q297" s="709"/>
    </row>
    <row r="298" spans="2:17" ht="12" customHeight="1">
      <c r="B298" s="629"/>
      <c r="C298" s="623" t="s">
        <v>237</v>
      </c>
      <c r="D298" s="623" t="s">
        <v>426</v>
      </c>
      <c r="E298" s="623" t="s">
        <v>250</v>
      </c>
      <c r="F298" s="623" t="s">
        <v>357</v>
      </c>
      <c r="G298" s="630" t="s">
        <v>372</v>
      </c>
      <c r="H298" s="630" t="s">
        <v>384</v>
      </c>
      <c r="I298" s="639"/>
      <c r="J298" s="655"/>
      <c r="K298" s="622"/>
      <c r="L298" s="622"/>
      <c r="M298" s="632" t="s">
        <v>24</v>
      </c>
      <c r="O298" s="633" t="str">
        <f>YourData!$J$4</f>
        <v>OpenSimula</v>
      </c>
      <c r="P298" s="709"/>
      <c r="Q298" s="709"/>
    </row>
    <row r="299" spans="2:17" ht="12" customHeight="1">
      <c r="B299" s="634" t="s">
        <v>796</v>
      </c>
      <c r="C299" s="635" t="s">
        <v>25</v>
      </c>
      <c r="D299" s="635" t="s">
        <v>13</v>
      </c>
      <c r="E299" s="635" t="s">
        <v>13</v>
      </c>
      <c r="F299" s="636" t="s">
        <v>355</v>
      </c>
      <c r="G299" s="636" t="s">
        <v>365</v>
      </c>
      <c r="H299" s="636" t="s">
        <v>385</v>
      </c>
      <c r="I299" s="635"/>
      <c r="J299" s="656" t="s">
        <v>26</v>
      </c>
      <c r="K299" s="635" t="s">
        <v>27</v>
      </c>
      <c r="L299" s="635" t="s">
        <v>597</v>
      </c>
      <c r="M299" s="638" t="s">
        <v>598</v>
      </c>
      <c r="O299" s="640" t="str">
        <f>YourData!$J$8</f>
        <v>US</v>
      </c>
      <c r="P299" s="709"/>
      <c r="Q299" s="709"/>
    </row>
    <row r="300" spans="2:17" ht="12" customHeight="1">
      <c r="B300" s="660" t="s">
        <v>263</v>
      </c>
      <c r="C300" s="622"/>
      <c r="D300" s="642"/>
      <c r="E300" s="622"/>
      <c r="F300" s="642"/>
      <c r="G300" s="642"/>
      <c r="H300" s="642"/>
      <c r="I300" s="627"/>
      <c r="J300" s="657"/>
      <c r="K300" s="642"/>
      <c r="L300" s="642"/>
      <c r="M300" s="644"/>
      <c r="O300" s="654"/>
      <c r="P300" s="709"/>
      <c r="Q300" s="709"/>
    </row>
    <row r="301" spans="2:17" ht="12" customHeight="1">
      <c r="B301" s="666" t="s">
        <v>485</v>
      </c>
      <c r="C301" s="642">
        <f>A!B830</f>
        <v>3892.9388508669631</v>
      </c>
      <c r="D301" s="642">
        <f>A!C830</f>
        <v>3975.4583333333335</v>
      </c>
      <c r="E301" s="642">
        <f>A!D830</f>
        <v>3975.1666666666665</v>
      </c>
      <c r="F301" s="642">
        <f>A!E830</f>
        <v>4028.8241817073631</v>
      </c>
      <c r="G301" s="642">
        <f>A!F830</f>
        <v>3901.0416666666665</v>
      </c>
      <c r="H301" s="642">
        <f>A!G830</f>
        <v>4073</v>
      </c>
      <c r="I301" s="645"/>
      <c r="J301" s="657">
        <f t="shared" ref="J301:J306" si="44">MINA(C301:I301)</f>
        <v>3892.9388508669631</v>
      </c>
      <c r="K301" s="642">
        <f t="shared" ref="K301:K306" si="45">MAXA(C301:I301)</f>
        <v>4073</v>
      </c>
      <c r="L301" s="642">
        <f t="shared" ref="L301:L306" si="46">AVERAGE(C301:I301)</f>
        <v>3974.4049498734989</v>
      </c>
      <c r="M301" s="644">
        <f t="shared" ref="M301:M306" si="47">ABS((K301-J301)/AVERAGE(C301:I301))</f>
        <v>4.5305184399684298E-2</v>
      </c>
      <c r="O301" s="683" t="str">
        <f>A!H830</f>
        <v/>
      </c>
      <c r="P301" s="709"/>
      <c r="Q301" s="709"/>
    </row>
    <row r="302" spans="2:17" ht="12" customHeight="1">
      <c r="B302" s="666" t="s">
        <v>486</v>
      </c>
      <c r="C302" s="642">
        <f>A!B831</f>
        <v>5044.9219465765182</v>
      </c>
      <c r="D302" s="642">
        <f>A!C831</f>
        <v>5204.333333333333</v>
      </c>
      <c r="E302" s="642">
        <f>A!D831</f>
        <v>5204.083333333333</v>
      </c>
      <c r="F302" s="642">
        <f>A!E831</f>
        <v>5228.7799778248173</v>
      </c>
      <c r="G302" s="642">
        <f>A!F831</f>
        <v>5066.5</v>
      </c>
      <c r="H302" s="642">
        <f>A!G831</f>
        <v>5230</v>
      </c>
      <c r="I302" s="645"/>
      <c r="J302" s="657">
        <f t="shared" si="44"/>
        <v>5044.9219465765182</v>
      </c>
      <c r="K302" s="642">
        <f t="shared" si="45"/>
        <v>5230</v>
      </c>
      <c r="L302" s="642">
        <f t="shared" si="46"/>
        <v>5163.103098511333</v>
      </c>
      <c r="M302" s="644">
        <f t="shared" si="47"/>
        <v>3.5846282728083621E-2</v>
      </c>
      <c r="O302" s="683" t="str">
        <f>A!H831</f>
        <v/>
      </c>
    </row>
    <row r="303" spans="2:17" ht="12" customHeight="1">
      <c r="B303" s="666" t="s">
        <v>498</v>
      </c>
      <c r="C303" s="642">
        <f t="shared" ref="C303:H303" si="48">C302-C301</f>
        <v>1151.9830957095551</v>
      </c>
      <c r="D303" s="642">
        <f t="shared" si="48"/>
        <v>1228.8749999999995</v>
      </c>
      <c r="E303" s="642">
        <f t="shared" si="48"/>
        <v>1228.9166666666665</v>
      </c>
      <c r="F303" s="642">
        <f t="shared" si="48"/>
        <v>1199.9557961174542</v>
      </c>
      <c r="G303" s="642">
        <f t="shared" si="48"/>
        <v>1165.4583333333335</v>
      </c>
      <c r="H303" s="642">
        <f t="shared" si="48"/>
        <v>1157</v>
      </c>
      <c r="I303" s="645"/>
      <c r="J303" s="657">
        <f t="shared" si="44"/>
        <v>1151.9830957095551</v>
      </c>
      <c r="K303" s="642">
        <f t="shared" si="45"/>
        <v>1228.9166666666665</v>
      </c>
      <c r="L303" s="642">
        <f t="shared" si="46"/>
        <v>1188.6981486378347</v>
      </c>
      <c r="M303" s="644">
        <f t="shared" si="47"/>
        <v>6.4720863783015017E-2</v>
      </c>
      <c r="O303" s="683" t="str">
        <f>IF(AND(ISNUMBER(O302),ISNUMBER(O301)),O302-O301,"")</f>
        <v/>
      </c>
    </row>
    <row r="304" spans="2:17" ht="12" customHeight="1">
      <c r="B304" s="666" t="s">
        <v>487</v>
      </c>
      <c r="C304" s="642">
        <f>A!B839</f>
        <v>3022.7731715845357</v>
      </c>
      <c r="D304" s="642">
        <f>A!C839</f>
        <v>3062</v>
      </c>
      <c r="E304" s="642">
        <f>A!D839</f>
        <v>3061.7916666666665</v>
      </c>
      <c r="F304" s="642">
        <f>A!E839</f>
        <v>3101.437208339988</v>
      </c>
      <c r="G304" s="642">
        <f>A!F839</f>
        <v>3091.5416666666665</v>
      </c>
      <c r="H304" s="642">
        <f>A!G839</f>
        <v>3144</v>
      </c>
      <c r="I304" s="645"/>
      <c r="J304" s="657">
        <f t="shared" si="44"/>
        <v>3022.7731715845357</v>
      </c>
      <c r="K304" s="642">
        <f t="shared" si="45"/>
        <v>3144</v>
      </c>
      <c r="L304" s="642">
        <f t="shared" si="46"/>
        <v>3080.5906188763097</v>
      </c>
      <c r="M304" s="644">
        <f t="shared" si="47"/>
        <v>3.9351813795915389E-2</v>
      </c>
      <c r="O304" s="683" t="str">
        <f>A!H839</f>
        <v/>
      </c>
    </row>
    <row r="305" spans="2:15" ht="12" customHeight="1">
      <c r="B305" s="666" t="s">
        <v>488</v>
      </c>
      <c r="C305" s="642">
        <f>A!B840</f>
        <v>3894.1232823866676</v>
      </c>
      <c r="D305" s="642">
        <f>A!C840</f>
        <v>3978.2083333333335</v>
      </c>
      <c r="E305" s="642">
        <f>A!D840</f>
        <v>3978.0833333333335</v>
      </c>
      <c r="F305" s="642">
        <f>A!E840</f>
        <v>4028.6999198229551</v>
      </c>
      <c r="G305" s="642">
        <f>A!F840</f>
        <v>3934.625</v>
      </c>
      <c r="H305" s="642">
        <f>A!G840</f>
        <v>4043</v>
      </c>
      <c r="I305" s="645"/>
      <c r="J305" s="657">
        <f t="shared" si="44"/>
        <v>3894.1232823866676</v>
      </c>
      <c r="K305" s="642">
        <f t="shared" si="45"/>
        <v>4043</v>
      </c>
      <c r="L305" s="642">
        <f t="shared" si="46"/>
        <v>3976.1233114793818</v>
      </c>
      <c r="M305" s="644">
        <f t="shared" si="47"/>
        <v>3.7442681212505047E-2</v>
      </c>
      <c r="O305" s="683" t="str">
        <f>A!H840</f>
        <v/>
      </c>
    </row>
    <row r="306" spans="2:15" ht="12" customHeight="1">
      <c r="B306" s="666" t="s">
        <v>499</v>
      </c>
      <c r="C306" s="642">
        <f t="shared" ref="C306:H306" si="49">C305-C304</f>
        <v>871.35011080213189</v>
      </c>
      <c r="D306" s="642">
        <f t="shared" si="49"/>
        <v>916.20833333333348</v>
      </c>
      <c r="E306" s="642">
        <f t="shared" si="49"/>
        <v>916.29166666666697</v>
      </c>
      <c r="F306" s="642">
        <f t="shared" si="49"/>
        <v>927.26271148296701</v>
      </c>
      <c r="G306" s="642">
        <f t="shared" si="49"/>
        <v>843.08333333333348</v>
      </c>
      <c r="H306" s="642">
        <f t="shared" si="49"/>
        <v>899</v>
      </c>
      <c r="I306" s="645"/>
      <c r="J306" s="657">
        <f t="shared" si="44"/>
        <v>843.08333333333348</v>
      </c>
      <c r="K306" s="642">
        <f t="shared" si="45"/>
        <v>927.26271148296701</v>
      </c>
      <c r="L306" s="642">
        <f t="shared" si="46"/>
        <v>895.53269260307206</v>
      </c>
      <c r="M306" s="644">
        <f t="shared" si="47"/>
        <v>9.3999223975784474E-2</v>
      </c>
      <c r="O306" s="683" t="str">
        <f>IF(AND(ISNUMBER(O305),ISNUMBER(O304)),O305-O304,"")</f>
        <v/>
      </c>
    </row>
    <row r="307" spans="2:15" ht="12" customHeight="1">
      <c r="B307" s="660" t="s">
        <v>230</v>
      </c>
      <c r="C307" s="642"/>
      <c r="D307" s="642"/>
      <c r="E307" s="642"/>
      <c r="G307" s="642"/>
      <c r="H307" s="642"/>
      <c r="I307" s="645"/>
      <c r="J307" s="657"/>
      <c r="K307" s="642"/>
      <c r="L307" s="642"/>
      <c r="M307" s="644"/>
      <c r="O307" s="683"/>
    </row>
    <row r="308" spans="2:15" ht="12" customHeight="1">
      <c r="B308" s="666" t="s">
        <v>485</v>
      </c>
      <c r="C308" s="642">
        <f>A!B850</f>
        <v>3014.618966660435</v>
      </c>
      <c r="D308" s="642">
        <f>A!C850</f>
        <v>3119.8333333333335</v>
      </c>
      <c r="E308" s="642">
        <f>A!D850</f>
        <v>3119.6666666666665</v>
      </c>
      <c r="F308" s="642"/>
      <c r="G308" s="642">
        <f>A!F850</f>
        <v>3020.0416666666665</v>
      </c>
      <c r="H308" s="642">
        <f>A!G850</f>
        <v>3159</v>
      </c>
      <c r="I308" s="645"/>
      <c r="J308" s="657">
        <f t="shared" ref="J308:J313" si="50">MINA(C308:I308)</f>
        <v>3014.618966660435</v>
      </c>
      <c r="K308" s="642">
        <f t="shared" ref="K308:K313" si="51">MAXA(C308:I308)</f>
        <v>3159</v>
      </c>
      <c r="L308" s="642">
        <f t="shared" ref="L308:L313" si="52">AVERAGE(C308:I308)</f>
        <v>3086.6321266654204</v>
      </c>
      <c r="M308" s="644">
        <f t="shared" ref="M308:M313" si="53">ABS((K308-J308)/AVERAGE(C308:I308))</f>
        <v>4.6776236174131978E-2</v>
      </c>
      <c r="O308" s="683" t="str">
        <f>A!H850</f>
        <v/>
      </c>
    </row>
    <row r="309" spans="2:15" ht="12" customHeight="1">
      <c r="B309" s="666" t="s">
        <v>486</v>
      </c>
      <c r="C309" s="642">
        <f>A!B851</f>
        <v>4083.8828856110517</v>
      </c>
      <c r="D309" s="642">
        <f>A!C851</f>
        <v>4263.541666666667</v>
      </c>
      <c r="E309" s="642">
        <f>A!D851</f>
        <v>4263.416666666667</v>
      </c>
      <c r="F309" s="642"/>
      <c r="G309" s="642">
        <f>A!F851</f>
        <v>4105.958333333333</v>
      </c>
      <c r="H309" s="642">
        <f>A!G851</f>
        <v>4239</v>
      </c>
      <c r="I309" s="645"/>
      <c r="J309" s="657">
        <f t="shared" si="50"/>
        <v>4083.8828856110517</v>
      </c>
      <c r="K309" s="642">
        <f t="shared" si="51"/>
        <v>4263.541666666667</v>
      </c>
      <c r="L309" s="642">
        <f t="shared" si="52"/>
        <v>4191.1599104555435</v>
      </c>
      <c r="M309" s="644">
        <f t="shared" si="53"/>
        <v>4.2866124150363866E-2</v>
      </c>
      <c r="O309" s="683" t="str">
        <f>A!H851</f>
        <v/>
      </c>
    </row>
    <row r="310" spans="2:15" ht="12" customHeight="1">
      <c r="B310" s="666" t="s">
        <v>498</v>
      </c>
      <c r="C310" s="642">
        <f>C309-C308</f>
        <v>1069.2639189506167</v>
      </c>
      <c r="D310" s="642">
        <f>D309-D308</f>
        <v>1143.7083333333335</v>
      </c>
      <c r="E310" s="642">
        <f>E309-E308</f>
        <v>1143.7500000000005</v>
      </c>
      <c r="F310" s="642"/>
      <c r="G310" s="642">
        <f>G309-G308</f>
        <v>1085.9166666666665</v>
      </c>
      <c r="H310" s="642">
        <f>H309-H308</f>
        <v>1080</v>
      </c>
      <c r="I310" s="645"/>
      <c r="J310" s="657">
        <f t="shared" si="50"/>
        <v>1069.2639189506167</v>
      </c>
      <c r="K310" s="642">
        <f t="shared" si="51"/>
        <v>1143.7500000000005</v>
      </c>
      <c r="L310" s="642">
        <f t="shared" si="52"/>
        <v>1104.5277837901235</v>
      </c>
      <c r="M310" s="644">
        <f t="shared" si="53"/>
        <v>6.7437037023902704E-2</v>
      </c>
      <c r="O310" s="683" t="str">
        <f>IF(AND(ISNUMBER(O309),ISNUMBER(O308)),O309-O308,"")</f>
        <v/>
      </c>
    </row>
    <row r="311" spans="2:15" ht="12" customHeight="1">
      <c r="B311" s="666" t="s">
        <v>487</v>
      </c>
      <c r="C311" s="642">
        <f>A!B859</f>
        <v>2311.4724457669786</v>
      </c>
      <c r="D311" s="642">
        <f>A!C859</f>
        <v>2390.041666666667</v>
      </c>
      <c r="E311" s="642">
        <f>A!D859</f>
        <v>2389.9166666666665</v>
      </c>
      <c r="F311" s="642"/>
      <c r="G311" s="642">
        <f>A!F859</f>
        <v>2378.4583333333335</v>
      </c>
      <c r="H311" s="642">
        <f>A!G859</f>
        <v>2411</v>
      </c>
      <c r="I311" s="645"/>
      <c r="J311" s="657">
        <f t="shared" si="50"/>
        <v>2311.4724457669786</v>
      </c>
      <c r="K311" s="642">
        <f t="shared" si="51"/>
        <v>2411</v>
      </c>
      <c r="L311" s="642">
        <f t="shared" si="52"/>
        <v>2376.1778224867294</v>
      </c>
      <c r="M311" s="644">
        <f t="shared" si="53"/>
        <v>4.1885566514068107E-2</v>
      </c>
      <c r="O311" s="683" t="str">
        <f>A!H859</f>
        <v/>
      </c>
    </row>
    <row r="312" spans="2:15" ht="12" customHeight="1">
      <c r="B312" s="666" t="s">
        <v>488</v>
      </c>
      <c r="C312" s="642">
        <f>A!B860</f>
        <v>3118.0954458757819</v>
      </c>
      <c r="D312" s="642">
        <f>A!C860</f>
        <v>3243</v>
      </c>
      <c r="E312" s="642">
        <f>A!D860</f>
        <v>3242.9583333333335</v>
      </c>
      <c r="F312" s="642"/>
      <c r="G312" s="642">
        <f>A!F860</f>
        <v>3165.5833333333335</v>
      </c>
      <c r="H312" s="642">
        <f>A!G860</f>
        <v>3248</v>
      </c>
      <c r="I312" s="645"/>
      <c r="J312" s="657">
        <f t="shared" si="50"/>
        <v>3118.0954458757819</v>
      </c>
      <c r="K312" s="642">
        <f t="shared" si="51"/>
        <v>3248</v>
      </c>
      <c r="L312" s="642">
        <f t="shared" si="52"/>
        <v>3203.52742250849</v>
      </c>
      <c r="M312" s="644">
        <f t="shared" si="53"/>
        <v>4.0550473584676734E-2</v>
      </c>
      <c r="O312" s="683" t="str">
        <f>A!H860</f>
        <v/>
      </c>
    </row>
    <row r="313" spans="2:15" ht="12" customHeight="1">
      <c r="B313" s="666" t="s">
        <v>499</v>
      </c>
      <c r="C313" s="642">
        <f>C312-C311</f>
        <v>806.62300010880335</v>
      </c>
      <c r="D313" s="642">
        <f>D312-D311</f>
        <v>852.95833333333303</v>
      </c>
      <c r="E313" s="642">
        <f>E312-E311</f>
        <v>853.04166666666697</v>
      </c>
      <c r="F313" s="642"/>
      <c r="G313" s="642">
        <f>G312-G311</f>
        <v>787.125</v>
      </c>
      <c r="H313" s="642">
        <f>H312-H311</f>
        <v>837</v>
      </c>
      <c r="I313" s="645"/>
      <c r="J313" s="657">
        <f t="shared" si="50"/>
        <v>787.125</v>
      </c>
      <c r="K313" s="642">
        <f t="shared" si="51"/>
        <v>853.04166666666697</v>
      </c>
      <c r="L313" s="642">
        <f t="shared" si="52"/>
        <v>827.34960002176069</v>
      </c>
      <c r="M313" s="644">
        <f t="shared" si="53"/>
        <v>7.9672083802220059E-2</v>
      </c>
      <c r="O313" s="683" t="str">
        <f>IF(AND(ISNUMBER(O312),ISNUMBER(O311)),O312-O311,"")</f>
        <v/>
      </c>
    </row>
    <row r="314" spans="2:15" ht="12" customHeight="1">
      <c r="B314" s="660" t="s">
        <v>231</v>
      </c>
      <c r="C314" s="642"/>
      <c r="D314" s="642"/>
      <c r="E314" s="642"/>
      <c r="F314" s="642"/>
      <c r="G314" s="642"/>
      <c r="H314" s="642"/>
      <c r="I314" s="645"/>
      <c r="J314" s="657"/>
      <c r="K314" s="642"/>
      <c r="L314" s="642"/>
      <c r="M314" s="644"/>
      <c r="O314" s="683"/>
    </row>
    <row r="315" spans="2:15" ht="12" customHeight="1">
      <c r="B315" s="666" t="s">
        <v>485</v>
      </c>
      <c r="C315" s="642">
        <f>A!B870</f>
        <v>376.076193513845</v>
      </c>
      <c r="D315" s="642">
        <f>A!C870</f>
        <v>389.125</v>
      </c>
      <c r="E315" s="642">
        <f>A!D870</f>
        <v>389.08333333333331</v>
      </c>
      <c r="F315" s="642"/>
      <c r="G315" s="642">
        <f>A!F870</f>
        <v>377.25</v>
      </c>
      <c r="H315" s="642">
        <f>A!G870</f>
        <v>391</v>
      </c>
      <c r="I315" s="645"/>
      <c r="J315" s="657">
        <f t="shared" ref="J315:J320" si="54">MINA(C315:I315)</f>
        <v>376.076193513845</v>
      </c>
      <c r="K315" s="642">
        <f t="shared" ref="K315:K320" si="55">MAXA(C315:I315)</f>
        <v>391</v>
      </c>
      <c r="L315" s="642">
        <f t="shared" ref="L315:L320" si="56">AVERAGE(C315:I315)</f>
        <v>384.50690536943569</v>
      </c>
      <c r="M315" s="644">
        <f t="shared" ref="M315:M320" si="57">ABS((K315-J315)/AVERAGE(C315:I315))</f>
        <v>3.8812843872897816E-2</v>
      </c>
      <c r="O315" s="683" t="str">
        <f>A!H870</f>
        <v/>
      </c>
    </row>
    <row r="316" spans="2:15" ht="12" customHeight="1">
      <c r="B316" s="666" t="s">
        <v>486</v>
      </c>
      <c r="C316" s="642">
        <f>A!B871</f>
        <v>411.49462555151172</v>
      </c>
      <c r="D316" s="642">
        <f>A!C871</f>
        <v>426.33333333333331</v>
      </c>
      <c r="E316" s="642">
        <f>A!D871</f>
        <v>426.33333333333331</v>
      </c>
      <c r="F316" s="642"/>
      <c r="G316" s="642">
        <f>A!F871</f>
        <v>411.33333333333331</v>
      </c>
      <c r="H316" s="642">
        <f>A!G871</f>
        <v>424</v>
      </c>
      <c r="I316" s="645"/>
      <c r="J316" s="657">
        <f t="shared" si="54"/>
        <v>411.33333333333331</v>
      </c>
      <c r="K316" s="642">
        <f t="shared" si="55"/>
        <v>426.33333333333331</v>
      </c>
      <c r="L316" s="642">
        <f t="shared" si="56"/>
        <v>419.89892511030229</v>
      </c>
      <c r="M316" s="644">
        <f t="shared" si="57"/>
        <v>3.5722882586707465E-2</v>
      </c>
      <c r="O316" s="683" t="str">
        <f>A!H871</f>
        <v/>
      </c>
    </row>
    <row r="317" spans="2:15" ht="12" customHeight="1">
      <c r="B317" s="666" t="s">
        <v>498</v>
      </c>
      <c r="C317" s="642">
        <f>C316-C315</f>
        <v>35.418432037666719</v>
      </c>
      <c r="D317" s="642">
        <f>D316-D315</f>
        <v>37.208333333333314</v>
      </c>
      <c r="E317" s="642">
        <f>E316-E315</f>
        <v>37.25</v>
      </c>
      <c r="F317" s="642"/>
      <c r="G317" s="642">
        <f>G316-G315</f>
        <v>34.083333333333314</v>
      </c>
      <c r="H317" s="642">
        <f>H316-H315</f>
        <v>33</v>
      </c>
      <c r="I317" s="645"/>
      <c r="J317" s="657">
        <f t="shared" si="54"/>
        <v>33</v>
      </c>
      <c r="K317" s="642">
        <f t="shared" si="55"/>
        <v>37.25</v>
      </c>
      <c r="L317" s="642">
        <f t="shared" si="56"/>
        <v>35.392019740866672</v>
      </c>
      <c r="M317" s="644">
        <f t="shared" si="57"/>
        <v>0.12008356773978017</v>
      </c>
      <c r="O317" s="683" t="str">
        <f>IF(AND(ISNUMBER(O316),ISNUMBER(O315)),O316-O315,"")</f>
        <v/>
      </c>
    </row>
    <row r="318" spans="2:15" ht="12" customHeight="1">
      <c r="B318" s="666" t="s">
        <v>487</v>
      </c>
      <c r="C318" s="642">
        <f>A!B879</f>
        <v>304.56246547436837</v>
      </c>
      <c r="D318" s="642">
        <f>A!C879</f>
        <v>311.16666666666669</v>
      </c>
      <c r="E318" s="642">
        <f>A!D879</f>
        <v>311.125</v>
      </c>
      <c r="F318" s="642"/>
      <c r="G318" s="642">
        <f>A!F879</f>
        <v>305.33333333333331</v>
      </c>
      <c r="H318" s="642">
        <f>A!G879</f>
        <v>314</v>
      </c>
      <c r="I318" s="645"/>
      <c r="J318" s="657">
        <f t="shared" si="54"/>
        <v>304.56246547436837</v>
      </c>
      <c r="K318" s="642">
        <f t="shared" si="55"/>
        <v>314</v>
      </c>
      <c r="L318" s="642">
        <f t="shared" si="56"/>
        <v>309.23749309487368</v>
      </c>
      <c r="M318" s="644">
        <f t="shared" si="57"/>
        <v>3.0518726662734294E-2</v>
      </c>
      <c r="O318" s="683" t="str">
        <f>A!H879</f>
        <v/>
      </c>
    </row>
    <row r="319" spans="2:15" ht="12" customHeight="1">
      <c r="B319" s="666" t="s">
        <v>488</v>
      </c>
      <c r="C319" s="642">
        <f>A!B880</f>
        <v>332.27711231819677</v>
      </c>
      <c r="D319" s="642">
        <f>A!C880</f>
        <v>339.625</v>
      </c>
      <c r="E319" s="642">
        <f>A!D880</f>
        <v>339.625</v>
      </c>
      <c r="F319" s="642"/>
      <c r="G319" s="642">
        <f>A!F880</f>
        <v>329.25</v>
      </c>
      <c r="H319" s="642">
        <f>A!G880</f>
        <v>340</v>
      </c>
      <c r="I319" s="645"/>
      <c r="J319" s="657">
        <f t="shared" si="54"/>
        <v>329.25</v>
      </c>
      <c r="K319" s="642">
        <f t="shared" si="55"/>
        <v>340</v>
      </c>
      <c r="L319" s="642">
        <f t="shared" si="56"/>
        <v>336.15542246363935</v>
      </c>
      <c r="M319" s="644">
        <f t="shared" si="57"/>
        <v>3.197925507556787E-2</v>
      </c>
      <c r="O319" s="683" t="str">
        <f>A!H880</f>
        <v/>
      </c>
    </row>
    <row r="320" spans="2:15" ht="12" customHeight="1">
      <c r="B320" s="666" t="s">
        <v>499</v>
      </c>
      <c r="C320" s="642">
        <f>C319-C318</f>
        <v>27.714646843828405</v>
      </c>
      <c r="D320" s="642">
        <f>D319-D318</f>
        <v>28.458333333333314</v>
      </c>
      <c r="E320" s="642">
        <f>E319-E318</f>
        <v>28.5</v>
      </c>
      <c r="F320" s="642"/>
      <c r="G320" s="642">
        <f>G319-G318</f>
        <v>23.916666666666686</v>
      </c>
      <c r="H320" s="642">
        <f>H319-H318</f>
        <v>26</v>
      </c>
      <c r="J320" s="657">
        <f t="shared" si="54"/>
        <v>23.916666666666686</v>
      </c>
      <c r="K320" s="642">
        <f t="shared" si="55"/>
        <v>28.5</v>
      </c>
      <c r="L320" s="642">
        <f t="shared" si="56"/>
        <v>26.91792936876568</v>
      </c>
      <c r="M320" s="644">
        <f t="shared" si="57"/>
        <v>0.17027065011366002</v>
      </c>
      <c r="O320" s="683" t="str">
        <f>IF(AND(ISNUMBER(O319),ISNUMBER(O318)),O319-O318,"")</f>
        <v/>
      </c>
    </row>
    <row r="321" spans="2:17" ht="12" customHeight="1">
      <c r="B321" s="660" t="s">
        <v>262</v>
      </c>
      <c r="D321" s="710"/>
      <c r="E321" s="710"/>
      <c r="F321" s="710"/>
      <c r="G321" s="710"/>
      <c r="H321" s="710"/>
      <c r="I321" s="639"/>
      <c r="J321" s="711"/>
      <c r="K321" s="639"/>
      <c r="L321" s="639"/>
      <c r="M321" s="632"/>
      <c r="O321" s="683"/>
    </row>
    <row r="322" spans="2:17" ht="12" customHeight="1">
      <c r="B322" s="666" t="s">
        <v>485</v>
      </c>
      <c r="C322" s="642">
        <f>A!B890</f>
        <v>502.2436906926834</v>
      </c>
      <c r="D322" s="642">
        <f>A!C890</f>
        <v>466.5</v>
      </c>
      <c r="E322" s="642">
        <f>A!D890</f>
        <v>466.41666666666669</v>
      </c>
      <c r="F322" s="642">
        <f>A!E890</f>
        <v>518.92733010217285</v>
      </c>
      <c r="G322" s="642">
        <f>A!F890</f>
        <v>503.75</v>
      </c>
      <c r="H322" s="642">
        <f>A!G890</f>
        <v>522</v>
      </c>
      <c r="I322" s="645"/>
      <c r="J322" s="657">
        <f t="shared" ref="J322:J327" si="58">MINA(C322:I322)</f>
        <v>466.41666666666669</v>
      </c>
      <c r="K322" s="642">
        <f t="shared" ref="K322:K327" si="59">MAXA(C322:I322)</f>
        <v>522</v>
      </c>
      <c r="L322" s="642">
        <f t="shared" ref="L322:L327" si="60">AVERAGE(C322:I322)</f>
        <v>496.63961457692056</v>
      </c>
      <c r="M322" s="644">
        <f t="shared" ref="M322:M327" si="61">ABS((K322-J322)/AVERAGE(C322:I322))</f>
        <v>0.1119188475947169</v>
      </c>
      <c r="O322" s="683" t="str">
        <f>A!H890</f>
        <v/>
      </c>
    </row>
    <row r="323" spans="2:17" ht="12" customHeight="1">
      <c r="B323" s="666" t="s">
        <v>486</v>
      </c>
      <c r="C323" s="642">
        <f>A!B891</f>
        <v>549.54443541395437</v>
      </c>
      <c r="D323" s="642">
        <f>A!C891</f>
        <v>514.45833333333337</v>
      </c>
      <c r="E323" s="642">
        <f>A!D891</f>
        <v>514.33333333333337</v>
      </c>
      <c r="F323" s="642">
        <f>A!E891</f>
        <v>565.53965617808058</v>
      </c>
      <c r="G323" s="642">
        <f>A!F891</f>
        <v>549.20833333333337</v>
      </c>
      <c r="H323" s="642">
        <f>A!G891</f>
        <v>566</v>
      </c>
      <c r="I323" s="645"/>
      <c r="J323" s="657">
        <f t="shared" si="58"/>
        <v>514.33333333333337</v>
      </c>
      <c r="K323" s="642">
        <f t="shared" si="59"/>
        <v>566</v>
      </c>
      <c r="L323" s="642">
        <f t="shared" si="60"/>
        <v>543.18068193200577</v>
      </c>
      <c r="M323" s="644">
        <f t="shared" si="61"/>
        <v>9.5118748485120377E-2</v>
      </c>
      <c r="O323" s="683" t="str">
        <f>A!H891</f>
        <v/>
      </c>
      <c r="Q323" s="710"/>
    </row>
    <row r="324" spans="2:17" ht="12" customHeight="1">
      <c r="B324" s="666" t="s">
        <v>498</v>
      </c>
      <c r="C324" s="642">
        <f t="shared" ref="C324:H324" si="62">C323-C322</f>
        <v>47.300744721270974</v>
      </c>
      <c r="D324" s="642">
        <f t="shared" si="62"/>
        <v>47.958333333333371</v>
      </c>
      <c r="E324" s="642">
        <f t="shared" si="62"/>
        <v>47.916666666666686</v>
      </c>
      <c r="F324" s="642">
        <f t="shared" si="62"/>
        <v>46.612326075907731</v>
      </c>
      <c r="G324" s="642">
        <f t="shared" si="62"/>
        <v>45.458333333333371</v>
      </c>
      <c r="H324" s="642">
        <f t="shared" si="62"/>
        <v>44</v>
      </c>
      <c r="I324" s="645"/>
      <c r="J324" s="657">
        <f t="shared" si="58"/>
        <v>44</v>
      </c>
      <c r="K324" s="642">
        <f t="shared" si="59"/>
        <v>47.958333333333371</v>
      </c>
      <c r="L324" s="642">
        <f t="shared" si="60"/>
        <v>46.541067355085353</v>
      </c>
      <c r="M324" s="644">
        <f t="shared" si="61"/>
        <v>8.5050334216300705E-2</v>
      </c>
      <c r="O324" s="683" t="str">
        <f>IF(AND(ISNUMBER(O323),ISNUMBER(O322)),O323-O322,"")</f>
        <v/>
      </c>
      <c r="Q324" s="710"/>
    </row>
    <row r="325" spans="2:17" ht="12" customHeight="1">
      <c r="B325" s="666" t="s">
        <v>487</v>
      </c>
      <c r="C325" s="642">
        <f>A!B899</f>
        <v>406.73826034318864</v>
      </c>
      <c r="D325" s="642">
        <f>A!C899</f>
        <v>360.79166666666669</v>
      </c>
      <c r="E325" s="642">
        <f>A!D899</f>
        <v>360.75</v>
      </c>
      <c r="F325" s="642">
        <f>A!E899</f>
        <v>412.39733027175924</v>
      </c>
      <c r="G325" s="642">
        <f>A!F899</f>
        <v>407.75</v>
      </c>
      <c r="H325" s="642">
        <f>A!G899</f>
        <v>419</v>
      </c>
      <c r="I325" s="645"/>
      <c r="J325" s="657">
        <f t="shared" si="58"/>
        <v>360.75</v>
      </c>
      <c r="K325" s="642">
        <f t="shared" si="59"/>
        <v>419</v>
      </c>
      <c r="L325" s="642">
        <f t="shared" si="60"/>
        <v>394.57120954693573</v>
      </c>
      <c r="M325" s="644">
        <f t="shared" si="61"/>
        <v>0.14762861199854205</v>
      </c>
      <c r="O325" s="683" t="str">
        <f>A!H899</f>
        <v/>
      </c>
      <c r="Q325" s="710"/>
    </row>
    <row r="326" spans="2:17" ht="12" customHeight="1">
      <c r="B326" s="666" t="s">
        <v>488</v>
      </c>
      <c r="C326" s="642">
        <f>A!B900</f>
        <v>443.75072419268855</v>
      </c>
      <c r="D326" s="642">
        <f>A!C900</f>
        <v>395.58333333333331</v>
      </c>
      <c r="E326" s="642">
        <f>A!D900</f>
        <v>395.5</v>
      </c>
      <c r="F326" s="642">
        <f>A!E900</f>
        <v>450.07976931092344</v>
      </c>
      <c r="G326" s="642">
        <f>A!F900</f>
        <v>439.79166666666669</v>
      </c>
      <c r="H326" s="642">
        <f>A!G900</f>
        <v>454</v>
      </c>
      <c r="I326" s="645"/>
      <c r="J326" s="657">
        <f t="shared" si="58"/>
        <v>395.5</v>
      </c>
      <c r="K326" s="642">
        <f t="shared" si="59"/>
        <v>454</v>
      </c>
      <c r="L326" s="642">
        <f t="shared" si="60"/>
        <v>429.7842489172686</v>
      </c>
      <c r="M326" s="644">
        <f t="shared" si="61"/>
        <v>0.13611480678357984</v>
      </c>
      <c r="O326" s="683" t="str">
        <f>A!H900</f>
        <v/>
      </c>
      <c r="Q326" s="710"/>
    </row>
    <row r="327" spans="2:17" ht="12" customHeight="1">
      <c r="B327" s="666" t="s">
        <v>499</v>
      </c>
      <c r="C327" s="712">
        <f t="shared" ref="C327:H327" si="63">C326-C325</f>
        <v>37.012463849499909</v>
      </c>
      <c r="D327" s="713">
        <f t="shared" si="63"/>
        <v>34.791666666666629</v>
      </c>
      <c r="E327" s="713">
        <f t="shared" si="63"/>
        <v>34.75</v>
      </c>
      <c r="F327" s="713">
        <f t="shared" si="63"/>
        <v>37.682439039164194</v>
      </c>
      <c r="G327" s="713">
        <f t="shared" si="63"/>
        <v>32.041666666666686</v>
      </c>
      <c r="H327" s="713">
        <f t="shared" si="63"/>
        <v>35</v>
      </c>
      <c r="I327" s="714"/>
      <c r="J327" s="712">
        <f t="shared" si="58"/>
        <v>32.041666666666686</v>
      </c>
      <c r="K327" s="713">
        <f t="shared" si="59"/>
        <v>37.682439039164194</v>
      </c>
      <c r="L327" s="713">
        <f t="shared" si="60"/>
        <v>35.213039370332901</v>
      </c>
      <c r="M327" s="715">
        <f t="shared" si="61"/>
        <v>0.16018987492598771</v>
      </c>
      <c r="O327" s="750" t="str">
        <f>IF(AND(ISNUMBER(O326),ISNUMBER(O325)),O326-O325,"")</f>
        <v/>
      </c>
      <c r="Q327" s="710"/>
    </row>
    <row r="328" spans="2:17" ht="12" customHeight="1">
      <c r="B328" s="716" t="s">
        <v>239</v>
      </c>
      <c r="C328" s="622"/>
      <c r="D328" s="642"/>
      <c r="E328" s="622"/>
      <c r="F328" s="622"/>
      <c r="G328" s="622"/>
      <c r="H328" s="622"/>
      <c r="I328" s="627"/>
      <c r="J328" s="657"/>
      <c r="K328" s="642"/>
      <c r="L328" s="642"/>
      <c r="M328" s="644"/>
      <c r="O328" s="633"/>
    </row>
    <row r="329" spans="2:17" ht="12" customHeight="1">
      <c r="B329" s="666" t="s">
        <v>485</v>
      </c>
      <c r="C329" s="642">
        <f>A!B910</f>
        <v>13185.687083333332</v>
      </c>
      <c r="D329" s="642">
        <f>A!C910</f>
        <v>13732.699787500002</v>
      </c>
      <c r="E329" s="642">
        <f>A!D910</f>
        <v>13732.907400000002</v>
      </c>
      <c r="F329" s="642">
        <f>A!E910</f>
        <v>13655.265919917343</v>
      </c>
      <c r="G329" s="642">
        <f>A!F910</f>
        <v>13169.541666666666</v>
      </c>
      <c r="H329" s="642">
        <f>A!G910</f>
        <v>13673</v>
      </c>
      <c r="I329" s="645"/>
      <c r="J329" s="657">
        <f t="shared" ref="J329:J334" si="64">MINA(C329:I329)</f>
        <v>13169.541666666666</v>
      </c>
      <c r="K329" s="642">
        <f t="shared" ref="K329:K334" si="65">MAXA(C329:I329)</f>
        <v>13732.907400000002</v>
      </c>
      <c r="L329" s="642">
        <f t="shared" ref="L329:L334" si="66">AVERAGE(C329:I329)</f>
        <v>13524.850309569558</v>
      </c>
      <c r="M329" s="644">
        <f t="shared" ref="M329:M334" si="67">ABS((K329-J329)/AVERAGE(C329:I329))</f>
        <v>4.1654119671455755E-2</v>
      </c>
      <c r="O329" s="683" t="str">
        <f>A!H910</f>
        <v/>
      </c>
    </row>
    <row r="330" spans="2:17" ht="12" customHeight="1">
      <c r="B330" s="666" t="s">
        <v>486</v>
      </c>
      <c r="C330" s="642">
        <f>A!B911</f>
        <v>13188.050416666667</v>
      </c>
      <c r="D330" s="642">
        <f>A!C911</f>
        <v>13837.531887500001</v>
      </c>
      <c r="E330" s="642">
        <f>A!D911</f>
        <v>13837.385337500002</v>
      </c>
      <c r="F330" s="642">
        <f>A!E911</f>
        <v>13733.074947534429</v>
      </c>
      <c r="G330" s="642">
        <f>A!F911</f>
        <v>13198.083333333334</v>
      </c>
      <c r="H330" s="642">
        <f>A!G911</f>
        <v>13727</v>
      </c>
      <c r="I330" s="645"/>
      <c r="J330" s="657">
        <f t="shared" si="64"/>
        <v>13188.050416666667</v>
      </c>
      <c r="K330" s="642">
        <f t="shared" si="65"/>
        <v>13837.531887500001</v>
      </c>
      <c r="L330" s="642">
        <f t="shared" si="66"/>
        <v>13586.854320422404</v>
      </c>
      <c r="M330" s="644">
        <f t="shared" si="67"/>
        <v>4.780219582225876E-2</v>
      </c>
      <c r="O330" s="683" t="str">
        <f>A!H911</f>
        <v/>
      </c>
    </row>
    <row r="331" spans="2:17" ht="12" customHeight="1">
      <c r="B331" s="666" t="s">
        <v>498</v>
      </c>
      <c r="C331" s="642">
        <f t="shared" ref="C331:H331" si="68">C330-C329</f>
        <v>2.3633333333345945</v>
      </c>
      <c r="D331" s="642">
        <f t="shared" si="68"/>
        <v>104.83209999999963</v>
      </c>
      <c r="E331" s="642">
        <f t="shared" si="68"/>
        <v>104.47793749999983</v>
      </c>
      <c r="F331" s="642">
        <f t="shared" si="68"/>
        <v>77.809027617086031</v>
      </c>
      <c r="G331" s="642">
        <f t="shared" si="68"/>
        <v>28.541666666667879</v>
      </c>
      <c r="H331" s="642">
        <f t="shared" si="68"/>
        <v>54</v>
      </c>
      <c r="I331" s="645"/>
      <c r="J331" s="657">
        <f t="shared" si="64"/>
        <v>2.3633333333345945</v>
      </c>
      <c r="K331" s="642">
        <f t="shared" si="65"/>
        <v>104.83209999999963</v>
      </c>
      <c r="L331" s="642">
        <f t="shared" si="66"/>
        <v>62.004010852847991</v>
      </c>
      <c r="M331" s="644">
        <f t="shared" si="67"/>
        <v>1.6526151333959778</v>
      </c>
      <c r="O331" s="683" t="str">
        <f>IF(AND(ISNUMBER(O330),ISNUMBER(O329)),O330-O329,"")</f>
        <v/>
      </c>
    </row>
    <row r="332" spans="2:17" ht="12" customHeight="1">
      <c r="B332" s="666" t="s">
        <v>487</v>
      </c>
      <c r="C332" s="642">
        <f>A!B919</f>
        <v>9353.163333333332</v>
      </c>
      <c r="D332" s="642">
        <f>A!C919</f>
        <v>9721.1500000000015</v>
      </c>
      <c r="E332" s="642">
        <f>A!D919</f>
        <v>9721.3942500000012</v>
      </c>
      <c r="F332" s="642">
        <f>A!E919</f>
        <v>9775.2401048995252</v>
      </c>
      <c r="G332" s="642">
        <f>A!F919</f>
        <v>9365.4583333333339</v>
      </c>
      <c r="H332" s="642">
        <f>A!G919</f>
        <v>9798</v>
      </c>
      <c r="I332" s="645"/>
      <c r="J332" s="657">
        <f t="shared" si="64"/>
        <v>9353.163333333332</v>
      </c>
      <c r="K332" s="642">
        <f t="shared" si="65"/>
        <v>9798</v>
      </c>
      <c r="L332" s="642">
        <f t="shared" si="66"/>
        <v>9622.4010035943666</v>
      </c>
      <c r="M332" s="644">
        <f t="shared" si="67"/>
        <v>4.6229279625792249E-2</v>
      </c>
      <c r="O332" s="683" t="str">
        <f>A!H919</f>
        <v/>
      </c>
    </row>
    <row r="333" spans="2:17" ht="12" customHeight="1">
      <c r="B333" s="666" t="s">
        <v>488</v>
      </c>
      <c r="C333" s="642">
        <f>A!B920</f>
        <v>9376.2962500000012</v>
      </c>
      <c r="D333" s="642">
        <f>A!C920</f>
        <v>9760.7917750000015</v>
      </c>
      <c r="E333" s="642">
        <f>A!D920</f>
        <v>9760.6940750000012</v>
      </c>
      <c r="F333" s="642">
        <f>A!E920</f>
        <v>9835.1361495596175</v>
      </c>
      <c r="G333" s="642">
        <f>A!F920</f>
        <v>9387.625</v>
      </c>
      <c r="H333" s="642">
        <f>A!G920</f>
        <v>9834</v>
      </c>
      <c r="I333" s="645"/>
      <c r="J333" s="657">
        <f t="shared" si="64"/>
        <v>9376.2962500000012</v>
      </c>
      <c r="K333" s="642">
        <f t="shared" si="65"/>
        <v>9835.1361495596175</v>
      </c>
      <c r="L333" s="642">
        <f t="shared" si="66"/>
        <v>9659.0905415932702</v>
      </c>
      <c r="M333" s="644">
        <f t="shared" si="67"/>
        <v>4.7503426702937855E-2</v>
      </c>
      <c r="O333" s="683" t="str">
        <f>A!H920</f>
        <v/>
      </c>
    </row>
    <row r="334" spans="2:17" ht="12" customHeight="1">
      <c r="B334" s="666" t="s">
        <v>499</v>
      </c>
      <c r="C334" s="657">
        <f t="shared" ref="C334:H334" si="69">C333-C332</f>
        <v>23.132916666669189</v>
      </c>
      <c r="D334" s="642">
        <f t="shared" si="69"/>
        <v>39.641775000000052</v>
      </c>
      <c r="E334" s="642">
        <f t="shared" si="69"/>
        <v>39.299825000000055</v>
      </c>
      <c r="F334" s="642">
        <f t="shared" si="69"/>
        <v>59.89604466009223</v>
      </c>
      <c r="G334" s="642">
        <f t="shared" si="69"/>
        <v>22.16666666666606</v>
      </c>
      <c r="H334" s="642">
        <f t="shared" si="69"/>
        <v>36</v>
      </c>
      <c r="I334" s="645"/>
      <c r="J334" s="657">
        <f t="shared" si="64"/>
        <v>22.16666666666606</v>
      </c>
      <c r="K334" s="642">
        <f t="shared" si="65"/>
        <v>59.89604466009223</v>
      </c>
      <c r="L334" s="642">
        <f t="shared" si="66"/>
        <v>36.689537998904598</v>
      </c>
      <c r="M334" s="644">
        <f t="shared" si="67"/>
        <v>1.0283415941228973</v>
      </c>
      <c r="O334" s="683" t="str">
        <f>IF(AND(ISNUMBER(O333),ISNUMBER(O332)),O333-O332,"")</f>
        <v/>
      </c>
    </row>
    <row r="335" spans="2:17" ht="12" customHeight="1">
      <c r="B335" s="660" t="s">
        <v>233</v>
      </c>
      <c r="C335" s="622"/>
      <c r="D335" s="642"/>
      <c r="E335" s="622"/>
      <c r="F335" s="622"/>
      <c r="G335" s="622"/>
      <c r="H335" s="622"/>
      <c r="I335" s="645"/>
      <c r="J335" s="657"/>
      <c r="K335" s="642"/>
      <c r="L335" s="642"/>
      <c r="M335" s="644"/>
      <c r="O335" s="683"/>
      <c r="Q335" s="710"/>
    </row>
    <row r="336" spans="2:17" ht="12" customHeight="1">
      <c r="B336" s="666" t="s">
        <v>485</v>
      </c>
      <c r="C336" s="717">
        <f>A!B930</f>
        <v>9374.7970833333329</v>
      </c>
      <c r="D336" s="717">
        <f>A!C930</f>
        <v>9924.8178625000019</v>
      </c>
      <c r="E336" s="717">
        <f>A!D930</f>
        <v>9925.0254750000022</v>
      </c>
      <c r="F336" s="717">
        <f>A!E930</f>
        <v>9883.625888884264</v>
      </c>
      <c r="G336" s="717">
        <f>A!F930</f>
        <v>9365.4583333333339</v>
      </c>
      <c r="H336" s="717">
        <f>A!G930</f>
        <v>9902</v>
      </c>
      <c r="I336" s="645"/>
      <c r="J336" s="657">
        <f t="shared" ref="J336:J341" si="70">MINA(C336:I336)</f>
        <v>9365.4583333333339</v>
      </c>
      <c r="K336" s="642">
        <f t="shared" ref="K336:K341" si="71">MAXA(C336:I336)</f>
        <v>9925.0254750000022</v>
      </c>
      <c r="L336" s="642">
        <f t="shared" ref="L336:L341" si="72">AVERAGE(C336:I336)</f>
        <v>9729.2874405084895</v>
      </c>
      <c r="M336" s="644">
        <f t="shared" ref="M336:M341" si="73">ABS((K336-J336)/AVERAGE(C336:I336))</f>
        <v>5.751368176634148E-2</v>
      </c>
      <c r="O336" s="683" t="str">
        <f>A!H930</f>
        <v/>
      </c>
      <c r="Q336" s="710"/>
    </row>
    <row r="337" spans="2:17" ht="12" customHeight="1">
      <c r="B337" s="666" t="s">
        <v>486</v>
      </c>
      <c r="C337" s="717">
        <f>A!B931</f>
        <v>9377.6866666666665</v>
      </c>
      <c r="D337" s="717">
        <f>A!C931</f>
        <v>9981.2396125000014</v>
      </c>
      <c r="E337" s="717">
        <f>A!D931</f>
        <v>9981.0930625000019</v>
      </c>
      <c r="F337" s="717">
        <f>A!E931</f>
        <v>9952.5712747156595</v>
      </c>
      <c r="G337" s="717">
        <f>A!F931</f>
        <v>9387.625</v>
      </c>
      <c r="H337" s="717">
        <f>A!G931</f>
        <v>9946</v>
      </c>
      <c r="I337" s="645"/>
      <c r="J337" s="657">
        <f t="shared" si="70"/>
        <v>9377.6866666666665</v>
      </c>
      <c r="K337" s="642">
        <f t="shared" si="71"/>
        <v>9981.2396125000014</v>
      </c>
      <c r="L337" s="642">
        <f t="shared" si="72"/>
        <v>9771.0359360637212</v>
      </c>
      <c r="M337" s="644">
        <f t="shared" si="73"/>
        <v>6.1769596364464628E-2</v>
      </c>
      <c r="O337" s="683" t="str">
        <f>A!H931</f>
        <v/>
      </c>
    </row>
    <row r="338" spans="2:17" ht="12" customHeight="1">
      <c r="B338" s="666" t="s">
        <v>498</v>
      </c>
      <c r="C338" s="717">
        <f t="shared" ref="C338:H338" si="74">C337-C336</f>
        <v>2.8895833333335759</v>
      </c>
      <c r="D338" s="717">
        <f t="shared" si="74"/>
        <v>56.42174999999952</v>
      </c>
      <c r="E338" s="717">
        <f t="shared" si="74"/>
        <v>56.067587499999718</v>
      </c>
      <c r="F338" s="717">
        <f t="shared" si="74"/>
        <v>68.94538583139547</v>
      </c>
      <c r="G338" s="717">
        <f t="shared" si="74"/>
        <v>22.16666666666606</v>
      </c>
      <c r="H338" s="717">
        <f t="shared" si="74"/>
        <v>44</v>
      </c>
      <c r="I338" s="645"/>
      <c r="J338" s="657">
        <f t="shared" si="70"/>
        <v>2.8895833333335759</v>
      </c>
      <c r="K338" s="642">
        <f t="shared" si="71"/>
        <v>68.94538583139547</v>
      </c>
      <c r="L338" s="642">
        <f t="shared" si="72"/>
        <v>41.748495555232388</v>
      </c>
      <c r="M338" s="644">
        <f t="shared" si="73"/>
        <v>1.5822319252359991</v>
      </c>
      <c r="O338" s="718" t="str">
        <f>IF(AND(ISNUMBER(O337),ISNUMBER(O336)),O337-O336,"")</f>
        <v/>
      </c>
    </row>
    <row r="339" spans="2:17" ht="12" customHeight="1">
      <c r="B339" s="666" t="s">
        <v>487</v>
      </c>
      <c r="C339" s="717">
        <f>A!B939</f>
        <v>9353.163333333332</v>
      </c>
      <c r="D339" s="717">
        <f>A!C939</f>
        <v>9721.1500000000015</v>
      </c>
      <c r="E339" s="717">
        <f>A!D939</f>
        <v>9721.3942500000012</v>
      </c>
      <c r="F339" s="717">
        <f>A!E939</f>
        <v>9775.2401048995252</v>
      </c>
      <c r="G339" s="717">
        <f>A!F939</f>
        <v>9365.4583333333339</v>
      </c>
      <c r="H339" s="717">
        <f>A!G939</f>
        <v>9798</v>
      </c>
      <c r="I339" s="645"/>
      <c r="J339" s="657">
        <f t="shared" si="70"/>
        <v>9353.163333333332</v>
      </c>
      <c r="K339" s="642">
        <f t="shared" si="71"/>
        <v>9798</v>
      </c>
      <c r="L339" s="642">
        <f t="shared" si="72"/>
        <v>9622.4010035943666</v>
      </c>
      <c r="M339" s="644">
        <f t="shared" si="73"/>
        <v>4.6229279625792249E-2</v>
      </c>
      <c r="O339" s="683" t="str">
        <f>A!H939</f>
        <v/>
      </c>
    </row>
    <row r="340" spans="2:17" ht="12" customHeight="1">
      <c r="B340" s="666" t="s">
        <v>488</v>
      </c>
      <c r="C340" s="717">
        <f>A!B940</f>
        <v>9376.2962500000012</v>
      </c>
      <c r="D340" s="717">
        <f>A!C940</f>
        <v>9760.7673500000019</v>
      </c>
      <c r="E340" s="717">
        <f>A!D940</f>
        <v>9760.6696500000016</v>
      </c>
      <c r="F340" s="717">
        <f>A!E940</f>
        <v>9835.1361495596175</v>
      </c>
      <c r="G340" s="717">
        <f>A!F940</f>
        <v>9387.625</v>
      </c>
      <c r="H340" s="717">
        <f>A!G940</f>
        <v>9834</v>
      </c>
      <c r="I340" s="645"/>
      <c r="J340" s="657">
        <f t="shared" si="70"/>
        <v>9376.2962500000012</v>
      </c>
      <c r="K340" s="642">
        <f t="shared" si="71"/>
        <v>9835.1361495596175</v>
      </c>
      <c r="L340" s="642">
        <f t="shared" si="72"/>
        <v>9659.0823999266049</v>
      </c>
      <c r="M340" s="644">
        <f t="shared" si="73"/>
        <v>4.7503466743704634E-2</v>
      </c>
      <c r="O340" s="683" t="str">
        <f>A!H940</f>
        <v/>
      </c>
    </row>
    <row r="341" spans="2:17" ht="12" customHeight="1">
      <c r="B341" s="666" t="s">
        <v>499</v>
      </c>
      <c r="C341" s="719">
        <f t="shared" ref="C341:H341" si="75">C340-C339</f>
        <v>23.132916666669189</v>
      </c>
      <c r="D341" s="717">
        <f t="shared" si="75"/>
        <v>39.617350000000442</v>
      </c>
      <c r="E341" s="717">
        <f t="shared" si="75"/>
        <v>39.275400000000445</v>
      </c>
      <c r="F341" s="717">
        <f t="shared" si="75"/>
        <v>59.89604466009223</v>
      </c>
      <c r="G341" s="717">
        <f t="shared" si="75"/>
        <v>22.16666666666606</v>
      </c>
      <c r="H341" s="717">
        <f t="shared" si="75"/>
        <v>36</v>
      </c>
      <c r="I341" s="645"/>
      <c r="J341" s="657">
        <f t="shared" si="70"/>
        <v>22.16666666666606</v>
      </c>
      <c r="K341" s="642">
        <f t="shared" si="71"/>
        <v>59.89604466009223</v>
      </c>
      <c r="L341" s="642">
        <f t="shared" si="72"/>
        <v>36.681396332238059</v>
      </c>
      <c r="M341" s="644">
        <f t="shared" si="73"/>
        <v>1.0285698410086717</v>
      </c>
      <c r="O341" s="718" t="str">
        <f>IF(AND(ISNUMBER(O340),ISNUMBER(O339)),O340-O339,"")</f>
        <v/>
      </c>
    </row>
    <row r="342" spans="2:17" ht="12" customHeight="1">
      <c r="B342" s="660" t="s">
        <v>234</v>
      </c>
      <c r="C342" s="717"/>
      <c r="D342" s="717"/>
      <c r="E342" s="717"/>
      <c r="F342" s="717"/>
      <c r="G342" s="717"/>
      <c r="H342" s="717"/>
      <c r="I342" s="627"/>
      <c r="J342" s="657"/>
      <c r="K342" s="642"/>
      <c r="L342" s="642"/>
      <c r="M342" s="644"/>
      <c r="O342" s="683"/>
    </row>
    <row r="343" spans="2:17" ht="12" customHeight="1">
      <c r="B343" s="666" t="s">
        <v>485</v>
      </c>
      <c r="C343" s="717">
        <f>A!B950</f>
        <v>3810.89</v>
      </c>
      <c r="D343" s="717">
        <f>A!C950</f>
        <v>3807.8819250000001</v>
      </c>
      <c r="E343" s="717">
        <f>A!D950</f>
        <v>3807.8819250000001</v>
      </c>
      <c r="F343" s="717">
        <f>A!E950</f>
        <v>3771.6400310330823</v>
      </c>
      <c r="G343" s="717">
        <f>A!F950</f>
        <v>3804.375</v>
      </c>
      <c r="H343" s="717">
        <f>A!G950</f>
        <v>3770</v>
      </c>
      <c r="I343" s="645"/>
      <c r="J343" s="719">
        <f t="shared" ref="J343:J348" si="76">MINA(C343:I343)</f>
        <v>3770</v>
      </c>
      <c r="K343" s="717">
        <f t="shared" ref="K343:K348" si="77">MAXA(C343:I343)</f>
        <v>3810.89</v>
      </c>
      <c r="L343" s="717">
        <f t="shared" ref="L343:L348" si="78">AVERAGE(C343:I343)</f>
        <v>3795.4448135055136</v>
      </c>
      <c r="M343" s="644">
        <f>ABS((K343-J343)/AVERAGE(C343:I343))</f>
        <v>1.0773440797900425E-2</v>
      </c>
      <c r="O343" s="683" t="str">
        <f>A!H950</f>
        <v/>
      </c>
      <c r="Q343" s="720"/>
    </row>
    <row r="344" spans="2:17" ht="12" customHeight="1">
      <c r="B344" s="666" t="s">
        <v>486</v>
      </c>
      <c r="C344" s="717">
        <f>A!B951</f>
        <v>3810.36375</v>
      </c>
      <c r="D344" s="717">
        <f>A!C951</f>
        <v>3856.2922750000002</v>
      </c>
      <c r="E344" s="717">
        <f>A!D951</f>
        <v>3856.2922750000002</v>
      </c>
      <c r="F344" s="717">
        <f>A!E951</f>
        <v>3780.5036728187692</v>
      </c>
      <c r="G344" s="717">
        <f>A!F951</f>
        <v>3810.4166666666665</v>
      </c>
      <c r="H344" s="717">
        <f>A!G951</f>
        <v>3780</v>
      </c>
      <c r="I344" s="645"/>
      <c r="J344" s="719">
        <f t="shared" si="76"/>
        <v>3780</v>
      </c>
      <c r="K344" s="717">
        <f t="shared" si="77"/>
        <v>3856.2922750000002</v>
      </c>
      <c r="L344" s="717">
        <f t="shared" si="78"/>
        <v>3815.6447732475731</v>
      </c>
      <c r="M344" s="644">
        <f>ABS((K344-J344)/AVERAGE(C344:I344))</f>
        <v>1.9994595811146838E-2</v>
      </c>
      <c r="O344" s="683" t="str">
        <f>A!H951</f>
        <v/>
      </c>
      <c r="Q344" s="720"/>
    </row>
    <row r="345" spans="2:17" ht="12" customHeight="1">
      <c r="B345" s="666" t="s">
        <v>498</v>
      </c>
      <c r="C345" s="717">
        <f t="shared" ref="C345:H345" si="79">C344-C343</f>
        <v>-0.52624999999989086</v>
      </c>
      <c r="D345" s="717">
        <f t="shared" si="79"/>
        <v>48.410350000000108</v>
      </c>
      <c r="E345" s="717">
        <f t="shared" si="79"/>
        <v>48.410350000000108</v>
      </c>
      <c r="F345" s="717">
        <f t="shared" si="79"/>
        <v>8.863641785686923</v>
      </c>
      <c r="G345" s="717">
        <f t="shared" si="79"/>
        <v>6.0416666666665151</v>
      </c>
      <c r="H345" s="717">
        <f t="shared" si="79"/>
        <v>10</v>
      </c>
      <c r="I345" s="645"/>
      <c r="J345" s="719">
        <f t="shared" si="76"/>
        <v>-0.52624999999989086</v>
      </c>
      <c r="K345" s="717">
        <f t="shared" si="77"/>
        <v>48.410350000000108</v>
      </c>
      <c r="L345" s="717">
        <f t="shared" si="78"/>
        <v>20.199959742058962</v>
      </c>
      <c r="M345" s="644">
        <f>ABS((K345-J345)/AVERAGE(C345:I345))</f>
        <v>2.422608788576325</v>
      </c>
      <c r="O345" s="718" t="str">
        <f>IF(AND(ISNUMBER(O344),ISNUMBER(O343)),O344-O343,"")</f>
        <v/>
      </c>
      <c r="Q345" s="720"/>
    </row>
    <row r="346" spans="2:17" ht="12" customHeight="1">
      <c r="B346" s="666" t="s">
        <v>487</v>
      </c>
      <c r="C346" s="717">
        <f>A!B959</f>
        <v>-5.4771024999999994E-13</v>
      </c>
      <c r="D346" s="717">
        <f>A!C959</f>
        <v>0</v>
      </c>
      <c r="E346" s="717">
        <f>A!D959</f>
        <v>0</v>
      </c>
      <c r="F346" s="717">
        <f>A!E959</f>
        <v>5.7129741266921631E-13</v>
      </c>
      <c r="G346" s="717">
        <f>A!F959</f>
        <v>0</v>
      </c>
      <c r="H346" s="717">
        <f>A!G959</f>
        <v>0</v>
      </c>
      <c r="I346" s="645"/>
      <c r="J346" s="719">
        <f t="shared" si="76"/>
        <v>-5.4771024999999994E-13</v>
      </c>
      <c r="K346" s="717">
        <f t="shared" si="77"/>
        <v>5.7129741266921631E-13</v>
      </c>
      <c r="L346" s="717">
        <f t="shared" si="78"/>
        <v>3.9311937782027295E-15</v>
      </c>
      <c r="M346" s="831" t="s">
        <v>801</v>
      </c>
      <c r="O346" s="683" t="str">
        <f>A!H959</f>
        <v/>
      </c>
      <c r="Q346" s="720"/>
    </row>
    <row r="347" spans="2:17" ht="12" customHeight="1">
      <c r="B347" s="666" t="s">
        <v>488</v>
      </c>
      <c r="C347" s="717">
        <f>A!B960</f>
        <v>7.2904616666666638E-13</v>
      </c>
      <c r="D347" s="717">
        <f>A!C960</f>
        <v>2.4425000000000002E-2</v>
      </c>
      <c r="E347" s="717">
        <f>A!D960</f>
        <v>2.4425000000000002E-2</v>
      </c>
      <c r="F347" s="717">
        <f>A!E960</f>
        <v>6.6831018085832858E-13</v>
      </c>
      <c r="G347" s="717">
        <f>A!F960</f>
        <v>0</v>
      </c>
      <c r="H347" s="717">
        <f>A!G960</f>
        <v>0</v>
      </c>
      <c r="I347" s="645"/>
      <c r="J347" s="719">
        <f t="shared" si="76"/>
        <v>0</v>
      </c>
      <c r="K347" s="717">
        <f t="shared" si="77"/>
        <v>2.4425000000000002E-2</v>
      </c>
      <c r="L347" s="717">
        <f t="shared" si="78"/>
        <v>8.1416666668995604E-3</v>
      </c>
      <c r="M347" s="831" t="s">
        <v>801</v>
      </c>
      <c r="O347" s="683" t="str">
        <f>A!H960</f>
        <v/>
      </c>
      <c r="Q347" s="720"/>
    </row>
    <row r="348" spans="2:17" ht="12" customHeight="1" thickBot="1">
      <c r="B348" s="673" t="s">
        <v>499</v>
      </c>
      <c r="C348" s="719">
        <f t="shared" ref="C348:H348" si="80">C347-C346</f>
        <v>1.2767564166666663E-12</v>
      </c>
      <c r="D348" s="721">
        <f t="shared" si="80"/>
        <v>2.4425000000000002E-2</v>
      </c>
      <c r="E348" s="721">
        <f t="shared" si="80"/>
        <v>2.4425000000000002E-2</v>
      </c>
      <c r="F348" s="721">
        <f t="shared" si="80"/>
        <v>9.7012768189112263E-14</v>
      </c>
      <c r="G348" s="717">
        <f t="shared" si="80"/>
        <v>0</v>
      </c>
      <c r="H348" s="717">
        <f t="shared" si="80"/>
        <v>0</v>
      </c>
      <c r="I348" s="645"/>
      <c r="J348" s="719">
        <f t="shared" si="76"/>
        <v>0</v>
      </c>
      <c r="K348" s="717">
        <f t="shared" si="77"/>
        <v>2.4425000000000002E-2</v>
      </c>
      <c r="L348" s="717">
        <f t="shared" si="78"/>
        <v>8.1416666668956295E-3</v>
      </c>
      <c r="M348" s="831" t="s">
        <v>801</v>
      </c>
      <c r="O348" s="722" t="str">
        <f>IF(AND(ISNUMBER(O347),ISNUMBER(O346)),O347-O346,"")</f>
        <v/>
      </c>
      <c r="Q348" s="720"/>
    </row>
    <row r="349" spans="2:17" ht="12" customHeight="1" thickTop="1">
      <c r="B349" s="658" t="s">
        <v>800</v>
      </c>
      <c r="C349" s="723"/>
      <c r="D349" s="717"/>
      <c r="E349" s="645"/>
      <c r="F349" s="717"/>
      <c r="G349" s="723"/>
      <c r="H349" s="724"/>
      <c r="I349" s="725"/>
      <c r="J349" s="723"/>
      <c r="K349" s="723"/>
      <c r="L349" s="723"/>
      <c r="M349" s="699"/>
      <c r="O349" s="630"/>
      <c r="Q349" s="720"/>
    </row>
    <row r="350" spans="2:17" ht="15.75" customHeight="1" thickBot="1">
      <c r="B350" s="663" t="s">
        <v>2204</v>
      </c>
      <c r="C350" s="721"/>
      <c r="D350" s="721"/>
      <c r="E350" s="721"/>
      <c r="F350" s="721"/>
      <c r="G350" s="721"/>
      <c r="H350" s="726"/>
      <c r="I350" s="675"/>
      <c r="J350" s="721"/>
      <c r="K350" s="721"/>
      <c r="L350" s="721"/>
      <c r="M350" s="700"/>
      <c r="O350" s="630"/>
      <c r="Q350" s="720"/>
    </row>
    <row r="351" spans="2:17" ht="12" customHeight="1" thickTop="1">
      <c r="B351" s="665"/>
      <c r="C351" s="652"/>
      <c r="D351" s="653"/>
      <c r="E351" s="652"/>
      <c r="F351" s="653"/>
      <c r="G351" s="653"/>
      <c r="H351" s="653"/>
      <c r="I351" s="625"/>
      <c r="J351" s="959" t="s">
        <v>23</v>
      </c>
      <c r="K351" s="960"/>
      <c r="L351" s="960"/>
      <c r="M351" s="961"/>
      <c r="O351" s="701"/>
      <c r="Q351" s="720"/>
    </row>
    <row r="352" spans="2:17" ht="12" customHeight="1">
      <c r="B352" s="629"/>
      <c r="C352" s="623" t="s">
        <v>237</v>
      </c>
      <c r="D352" s="623" t="s">
        <v>426</v>
      </c>
      <c r="E352" s="623" t="s">
        <v>250</v>
      </c>
      <c r="F352" s="623" t="s">
        <v>357</v>
      </c>
      <c r="G352" s="630" t="s">
        <v>372</v>
      </c>
      <c r="H352" s="630" t="s">
        <v>384</v>
      </c>
      <c r="I352" s="639"/>
      <c r="J352" s="655"/>
      <c r="K352" s="622"/>
      <c r="L352" s="622"/>
      <c r="M352" s="632" t="s">
        <v>24</v>
      </c>
      <c r="O352" s="633" t="str">
        <f>YourData!$J$4</f>
        <v>OpenSimula</v>
      </c>
      <c r="Q352" s="720"/>
    </row>
    <row r="353" spans="2:17" ht="12" customHeight="1">
      <c r="B353" s="634" t="s">
        <v>796</v>
      </c>
      <c r="C353" s="635" t="s">
        <v>25</v>
      </c>
      <c r="D353" s="635" t="s">
        <v>13</v>
      </c>
      <c r="E353" s="635" t="s">
        <v>13</v>
      </c>
      <c r="F353" s="636" t="s">
        <v>355</v>
      </c>
      <c r="G353" s="636" t="s">
        <v>365</v>
      </c>
      <c r="H353" s="636" t="s">
        <v>385</v>
      </c>
      <c r="I353" s="635"/>
      <c r="J353" s="656" t="s">
        <v>26</v>
      </c>
      <c r="K353" s="635" t="s">
        <v>27</v>
      </c>
      <c r="L353" s="635" t="s">
        <v>597</v>
      </c>
      <c r="M353" s="638" t="s">
        <v>598</v>
      </c>
      <c r="O353" s="640" t="str">
        <f>YourData!$J$8</f>
        <v>US</v>
      </c>
      <c r="Q353" s="720"/>
    </row>
    <row r="354" spans="2:17" ht="12" customHeight="1">
      <c r="B354" s="660" t="s">
        <v>235</v>
      </c>
      <c r="I354" s="645"/>
      <c r="J354" s="657"/>
      <c r="K354" s="642"/>
      <c r="L354" s="642"/>
      <c r="M354" s="644"/>
      <c r="O354" s="633"/>
      <c r="Q354" s="720"/>
    </row>
    <row r="355" spans="2:17" ht="12" customHeight="1">
      <c r="B355" s="666" t="s">
        <v>485</v>
      </c>
      <c r="C355" s="702">
        <f>A!B970</f>
        <v>1.0675479166666666E-2</v>
      </c>
      <c r="D355" s="702">
        <f>A!C970</f>
        <v>1.0999999999999999E-2</v>
      </c>
      <c r="E355" s="702">
        <f>A!D970</f>
        <v>1.0999999999999999E-2</v>
      </c>
      <c r="F355" s="702">
        <f>A!E970</f>
        <v>1.0984301649756585E-2</v>
      </c>
      <c r="G355" s="702">
        <f>A!F970</f>
        <v>1.0937624999999999E-2</v>
      </c>
      <c r="H355" s="702">
        <f>A!G970</f>
        <v>1.6E-2</v>
      </c>
      <c r="I355" s="645"/>
      <c r="J355" s="851">
        <f t="shared" ref="J355:J360" si="81">MINA(C355:I355)</f>
        <v>1.0675479166666666E-2</v>
      </c>
      <c r="K355" s="702">
        <f t="shared" ref="K355:K360" si="82">MAXA(C355:I355)</f>
        <v>1.6E-2</v>
      </c>
      <c r="L355" s="702">
        <f t="shared" ref="L355:L360" si="83">AVERAGE(C355:I355)</f>
        <v>1.1766234302737206E-2</v>
      </c>
      <c r="M355" s="644">
        <f t="shared" ref="M355:M360" si="84">ABS((K355-J355)/AVERAGE(C355:I355))</f>
        <v>0.45252548065396581</v>
      </c>
      <c r="O355" s="704" t="str">
        <f>A!H970</f>
        <v/>
      </c>
      <c r="Q355" s="720"/>
    </row>
    <row r="356" spans="2:17" ht="12" customHeight="1">
      <c r="B356" s="666" t="s">
        <v>486</v>
      </c>
      <c r="C356" s="702">
        <f>A!B971</f>
        <v>1.1168362500000001E-2</v>
      </c>
      <c r="D356" s="702">
        <f>A!C971</f>
        <v>1.15E-2</v>
      </c>
      <c r="E356" s="702">
        <f>A!D971</f>
        <v>1.15E-2</v>
      </c>
      <c r="F356" s="702">
        <f>A!E971</f>
        <v>1.1459433329871279E-2</v>
      </c>
      <c r="G356" s="702">
        <f>A!F971</f>
        <v>1.1478791666666668E-2</v>
      </c>
      <c r="H356" s="702">
        <f>A!G971</f>
        <v>1.0999999999999999E-2</v>
      </c>
      <c r="I356" s="645"/>
      <c r="J356" s="851">
        <f t="shared" si="81"/>
        <v>1.0999999999999999E-2</v>
      </c>
      <c r="K356" s="702">
        <f t="shared" si="82"/>
        <v>1.15E-2</v>
      </c>
      <c r="L356" s="702">
        <f t="shared" si="83"/>
        <v>1.1351097916089658E-2</v>
      </c>
      <c r="M356" s="644">
        <f t="shared" si="84"/>
        <v>4.404860249608749E-2</v>
      </c>
      <c r="O356" s="704" t="str">
        <f>A!H971</f>
        <v/>
      </c>
      <c r="Q356" s="720"/>
    </row>
    <row r="357" spans="2:17" ht="12" customHeight="1">
      <c r="B357" s="666" t="s">
        <v>498</v>
      </c>
      <c r="C357" s="702">
        <f t="shared" ref="C357:H357" si="85">C356-C355</f>
        <v>4.9288333333333441E-4</v>
      </c>
      <c r="D357" s="702">
        <f t="shared" si="85"/>
        <v>5.0000000000000044E-4</v>
      </c>
      <c r="E357" s="702">
        <f t="shared" si="85"/>
        <v>5.0000000000000044E-4</v>
      </c>
      <c r="F357" s="702">
        <f t="shared" si="85"/>
        <v>4.7513168011469389E-4</v>
      </c>
      <c r="G357" s="702">
        <f t="shared" si="85"/>
        <v>5.4116666666666896E-4</v>
      </c>
      <c r="H357" s="702">
        <f t="shared" si="85"/>
        <v>-5.000000000000001E-3</v>
      </c>
      <c r="I357" s="645"/>
      <c r="J357" s="851">
        <f t="shared" si="81"/>
        <v>-5.000000000000001E-3</v>
      </c>
      <c r="K357" s="702">
        <f t="shared" si="82"/>
        <v>5.4116666666666896E-4</v>
      </c>
      <c r="L357" s="702">
        <f t="shared" si="83"/>
        <v>-4.1513638664755049E-4</v>
      </c>
      <c r="M357" s="644">
        <f t="shared" si="84"/>
        <v>13.347822173369504</v>
      </c>
      <c r="O357" s="728" t="str">
        <f>IF(AND(ISNUMBER(O356),ISNUMBER(O355)),O356-O355,"")</f>
        <v/>
      </c>
      <c r="Q357" s="720"/>
    </row>
    <row r="358" spans="2:17" ht="12" customHeight="1">
      <c r="B358" s="666" t="s">
        <v>487</v>
      </c>
      <c r="C358" s="702">
        <f>A!B979</f>
        <v>6.2079700000000036E-3</v>
      </c>
      <c r="D358" s="702">
        <f>A!C979</f>
        <v>7.1000000000000004E-3</v>
      </c>
      <c r="E358" s="702">
        <f>A!D979</f>
        <v>7.1000000000000004E-3</v>
      </c>
      <c r="F358" s="702">
        <f>A!E979</f>
        <v>6.7531335321618334E-3</v>
      </c>
      <c r="G358" s="702">
        <f>A!F979</f>
        <v>5.4850000000000012E-3</v>
      </c>
      <c r="H358" s="702">
        <f>A!G979</f>
        <v>6.7400000000000003E-3</v>
      </c>
      <c r="I358" s="645"/>
      <c r="J358" s="851">
        <f t="shared" si="81"/>
        <v>5.4850000000000012E-3</v>
      </c>
      <c r="K358" s="702">
        <f t="shared" si="82"/>
        <v>7.1000000000000004E-3</v>
      </c>
      <c r="L358" s="702">
        <f t="shared" si="83"/>
        <v>6.5643505886936399E-3</v>
      </c>
      <c r="M358" s="644">
        <f t="shared" si="84"/>
        <v>0.24602586016378469</v>
      </c>
      <c r="O358" s="704" t="str">
        <f>A!H979</f>
        <v/>
      </c>
      <c r="Q358" s="720"/>
    </row>
    <row r="359" spans="2:17" ht="12" customHeight="1">
      <c r="B359" s="666" t="s">
        <v>488</v>
      </c>
      <c r="C359" s="702">
        <f>A!B980</f>
        <v>6.2079700000000036E-3</v>
      </c>
      <c r="D359" s="702">
        <f>A!C980</f>
        <v>7.7999999999999996E-3</v>
      </c>
      <c r="E359" s="702">
        <f>A!D980</f>
        <v>7.7999999999999996E-3</v>
      </c>
      <c r="F359" s="702">
        <f>A!E980</f>
        <v>6.7531335321627676E-3</v>
      </c>
      <c r="G359" s="702">
        <f>A!F980</f>
        <v>5.4779999999999994E-3</v>
      </c>
      <c r="H359" s="702">
        <f>A!G980</f>
        <v>6.7400000000000003E-3</v>
      </c>
      <c r="I359" s="645"/>
      <c r="J359" s="851">
        <f t="shared" si="81"/>
        <v>5.4779999999999994E-3</v>
      </c>
      <c r="K359" s="702">
        <f t="shared" si="82"/>
        <v>7.7999999999999996E-3</v>
      </c>
      <c r="L359" s="702">
        <f t="shared" si="83"/>
        <v>6.7965172553604613E-3</v>
      </c>
      <c r="M359" s="644">
        <f t="shared" si="84"/>
        <v>0.34164556827522546</v>
      </c>
      <c r="O359" s="704" t="str">
        <f>A!H980</f>
        <v/>
      </c>
      <c r="Q359" s="720"/>
    </row>
    <row r="360" spans="2:17" ht="12" customHeight="1">
      <c r="B360" s="729" t="s">
        <v>499</v>
      </c>
      <c r="C360" s="730">
        <f t="shared" ref="C360:H360" si="86">C359-C358</f>
        <v>0</v>
      </c>
      <c r="D360" s="731">
        <f t="shared" si="86"/>
        <v>6.9999999999999923E-4</v>
      </c>
      <c r="E360" s="731">
        <f t="shared" si="86"/>
        <v>6.9999999999999923E-4</v>
      </c>
      <c r="F360" s="731">
        <f t="shared" si="86"/>
        <v>9.3414859181351062E-16</v>
      </c>
      <c r="G360" s="731">
        <f t="shared" si="86"/>
        <v>-7.0000000000017965E-6</v>
      </c>
      <c r="H360" s="731">
        <f t="shared" si="86"/>
        <v>0</v>
      </c>
      <c r="I360" s="732"/>
      <c r="J360" s="730">
        <f t="shared" si="81"/>
        <v>-7.0000000000017965E-6</v>
      </c>
      <c r="K360" s="731">
        <f t="shared" si="82"/>
        <v>6.9999999999999923E-4</v>
      </c>
      <c r="L360" s="731">
        <f t="shared" si="83"/>
        <v>2.321666666668218E-4</v>
      </c>
      <c r="M360" s="715">
        <f t="shared" si="84"/>
        <v>3.045226130651236</v>
      </c>
      <c r="O360" s="735" t="str">
        <f>IF(AND(ISNUMBER(O359),ISNUMBER(O358)),O359-O358,"")</f>
        <v/>
      </c>
      <c r="Q360" s="720"/>
    </row>
    <row r="361" spans="2:17" ht="12" customHeight="1">
      <c r="B361" s="660" t="s">
        <v>84</v>
      </c>
      <c r="J361" s="736"/>
      <c r="M361" s="737"/>
      <c r="O361" s="633"/>
      <c r="Q361" s="720"/>
    </row>
    <row r="362" spans="2:17" ht="12" customHeight="1">
      <c r="B362" s="666" t="s">
        <v>485</v>
      </c>
      <c r="C362" s="687">
        <f>A!B990</f>
        <v>3.8447963185478624</v>
      </c>
      <c r="D362" s="687">
        <f>A!C990</f>
        <v>3.9136115288250317</v>
      </c>
      <c r="E362" s="687">
        <f>A!D990</f>
        <v>3.9139030708941935</v>
      </c>
      <c r="F362" s="687">
        <f>A!E990</f>
        <v>3.8497467035744664</v>
      </c>
      <c r="G362" s="687">
        <f>A!F990</f>
        <v>3.8371600399082859</v>
      </c>
      <c r="H362" s="687">
        <f>A!G990</f>
        <v>3.85</v>
      </c>
      <c r="I362" s="738"/>
      <c r="J362" s="727">
        <f t="shared" ref="J362:J367" si="87">MINA(C362:I362)</f>
        <v>3.8371600399082859</v>
      </c>
      <c r="K362" s="687">
        <f t="shared" ref="K362:K367" si="88">MAXA(C362:I362)</f>
        <v>3.9139030708941935</v>
      </c>
      <c r="L362" s="687">
        <f t="shared" ref="L362:L367" si="89">AVERAGE(C362:I362)</f>
        <v>3.8682029436249734</v>
      </c>
      <c r="M362" s="644">
        <f t="shared" ref="M362:M367" si="90">ABS((K362-J362)/AVERAGE(C362:I362))</f>
        <v>1.9839453127035299E-2</v>
      </c>
      <c r="O362" s="689" t="str">
        <f>A!H990</f>
        <v/>
      </c>
    </row>
    <row r="363" spans="2:17" ht="12" customHeight="1">
      <c r="B363" s="666" t="s">
        <v>486</v>
      </c>
      <c r="C363" s="687">
        <f>A!B991</f>
        <v>2.9312957592168609</v>
      </c>
      <c r="D363" s="687">
        <f>A!C991</f>
        <v>2.9505118766491645</v>
      </c>
      <c r="E363" s="687">
        <f>A!D991</f>
        <v>2.9505592702169627</v>
      </c>
      <c r="F363" s="687">
        <f>A!E991</f>
        <v>2.9431302351671818</v>
      </c>
      <c r="G363" s="687">
        <f>A!F991</f>
        <v>2.9212653715068941</v>
      </c>
      <c r="H363" s="687">
        <f>A!G991</f>
        <v>2.94</v>
      </c>
      <c r="I363" s="738"/>
      <c r="J363" s="727">
        <f t="shared" si="87"/>
        <v>2.9212653715068941</v>
      </c>
      <c r="K363" s="687">
        <f t="shared" si="88"/>
        <v>2.9505592702169627</v>
      </c>
      <c r="L363" s="687">
        <f t="shared" si="89"/>
        <v>2.9394604187928444</v>
      </c>
      <c r="M363" s="644">
        <f t="shared" si="90"/>
        <v>9.9657401483564789E-3</v>
      </c>
      <c r="O363" s="689" t="str">
        <f>A!H991</f>
        <v/>
      </c>
    </row>
    <row r="364" spans="2:17" ht="12" customHeight="1">
      <c r="B364" s="666" t="s">
        <v>498</v>
      </c>
      <c r="C364" s="687">
        <f t="shared" ref="C364:H364" si="91">C363-C362</f>
        <v>-0.91350055933100149</v>
      </c>
      <c r="D364" s="687">
        <f t="shared" si="91"/>
        <v>-0.96309965217586724</v>
      </c>
      <c r="E364" s="687">
        <f t="shared" si="91"/>
        <v>-0.9633438006772308</v>
      </c>
      <c r="F364" s="687">
        <f t="shared" si="91"/>
        <v>-0.9066164684072846</v>
      </c>
      <c r="G364" s="687">
        <f t="shared" si="91"/>
        <v>-0.91589466840139178</v>
      </c>
      <c r="H364" s="687">
        <f t="shared" si="91"/>
        <v>-0.91000000000000014</v>
      </c>
      <c r="I364" s="738"/>
      <c r="J364" s="727">
        <f t="shared" si="87"/>
        <v>-0.9633438006772308</v>
      </c>
      <c r="K364" s="687">
        <f t="shared" si="88"/>
        <v>-0.9066164684072846</v>
      </c>
      <c r="L364" s="687">
        <f t="shared" si="89"/>
        <v>-0.92874252483212938</v>
      </c>
      <c r="M364" s="644">
        <f t="shared" si="90"/>
        <v>6.1079718816794443E-2</v>
      </c>
      <c r="O364" s="739" t="str">
        <f>IF(AND(ISNUMBER(O363),ISNUMBER(O362)),O363-O362,"")</f>
        <v/>
      </c>
    </row>
    <row r="365" spans="2:17" ht="12" customHeight="1">
      <c r="B365" s="666" t="s">
        <v>487</v>
      </c>
      <c r="C365" s="687">
        <f>A!B999</f>
        <v>3.543099854148672</v>
      </c>
      <c r="D365" s="687">
        <f>A!C999</f>
        <v>3.5988153449844984</v>
      </c>
      <c r="E365" s="687">
        <f>A!D999</f>
        <v>3.5991278364828387</v>
      </c>
      <c r="F365" s="687">
        <f>A!E999</f>
        <v>3.4413997539907051</v>
      </c>
      <c r="G365" s="687">
        <f>A!F999</f>
        <v>3.4604350566376669</v>
      </c>
      <c r="H365" s="687">
        <f>A!G999</f>
        <v>3.59</v>
      </c>
      <c r="I365" s="738"/>
      <c r="J365" s="727">
        <f t="shared" si="87"/>
        <v>3.4413997539907051</v>
      </c>
      <c r="K365" s="687">
        <f t="shared" si="88"/>
        <v>3.5991278364828387</v>
      </c>
      <c r="L365" s="687">
        <f t="shared" si="89"/>
        <v>3.5388129743740637</v>
      </c>
      <c r="M365" s="644">
        <f t="shared" si="90"/>
        <v>4.4570900930426309E-2</v>
      </c>
      <c r="O365" s="689" t="str">
        <f>A!H999</f>
        <v/>
      </c>
    </row>
    <row r="366" spans="2:17" ht="12" customHeight="1">
      <c r="B366" s="666" t="s">
        <v>488</v>
      </c>
      <c r="C366" s="687">
        <f>A!B1000</f>
        <v>2.7196901396309143</v>
      </c>
      <c r="D366" s="687">
        <f>A!C1000</f>
        <v>2.7244804507867837</v>
      </c>
      <c r="E366" s="687">
        <f>A!D1000</f>
        <v>2.7244848665999863</v>
      </c>
      <c r="F366" s="687">
        <f>A!E1000</f>
        <v>2.7795311738883801</v>
      </c>
      <c r="G366" s="687">
        <f>A!F1000</f>
        <v>2.6900388272911857</v>
      </c>
      <c r="H366" s="687">
        <f>A!G1000</f>
        <v>2.74</v>
      </c>
      <c r="I366" s="738"/>
      <c r="J366" s="727">
        <f t="shared" si="87"/>
        <v>2.6900388272911857</v>
      </c>
      <c r="K366" s="687">
        <f t="shared" si="88"/>
        <v>2.7795311738883801</v>
      </c>
      <c r="L366" s="687">
        <f t="shared" si="89"/>
        <v>2.7297042430328751</v>
      </c>
      <c r="M366" s="644">
        <f t="shared" si="90"/>
        <v>3.2784631091668272E-2</v>
      </c>
      <c r="O366" s="689" t="str">
        <f>A!H1000</f>
        <v/>
      </c>
    </row>
    <row r="367" spans="2:17" ht="12" customHeight="1">
      <c r="B367" s="729" t="s">
        <v>499</v>
      </c>
      <c r="C367" s="733">
        <f t="shared" ref="C367:H367" si="92">C366-C365</f>
        <v>-0.82340971451775768</v>
      </c>
      <c r="D367" s="734">
        <f t="shared" si="92"/>
        <v>-0.87433489419771471</v>
      </c>
      <c r="E367" s="734">
        <f t="shared" si="92"/>
        <v>-0.87464296988285239</v>
      </c>
      <c r="F367" s="734">
        <f t="shared" si="92"/>
        <v>-0.66186858010232497</v>
      </c>
      <c r="G367" s="734">
        <f t="shared" si="92"/>
        <v>-0.77039622934648122</v>
      </c>
      <c r="H367" s="734">
        <f t="shared" si="92"/>
        <v>-0.84999999999999964</v>
      </c>
      <c r="I367" s="740"/>
      <c r="J367" s="733">
        <f t="shared" si="87"/>
        <v>-0.87464296988285239</v>
      </c>
      <c r="K367" s="734">
        <f t="shared" si="88"/>
        <v>-0.66186858010232497</v>
      </c>
      <c r="L367" s="734">
        <f t="shared" si="89"/>
        <v>-0.80910873134118833</v>
      </c>
      <c r="M367" s="715">
        <f t="shared" si="90"/>
        <v>0.26297379021955436</v>
      </c>
      <c r="O367" s="741" t="str">
        <f>IF(AND(ISNUMBER(O366),ISNUMBER(O365)),O366-O365,"")</f>
        <v/>
      </c>
    </row>
    <row r="368" spans="2:17" ht="12" customHeight="1">
      <c r="B368" s="742" t="s">
        <v>227</v>
      </c>
      <c r="C368" s="743"/>
      <c r="I368" s="645"/>
      <c r="J368" s="719"/>
      <c r="K368" s="717"/>
      <c r="L368" s="717"/>
      <c r="M368" s="644"/>
      <c r="O368" s="633"/>
      <c r="Q368" s="708"/>
    </row>
    <row r="369" spans="2:17" ht="12" customHeight="1">
      <c r="B369" s="666" t="s">
        <v>485</v>
      </c>
      <c r="C369" s="667">
        <f>A!B1010</f>
        <v>16.791666666666664</v>
      </c>
      <c r="D369" s="667">
        <f>A!C1010</f>
        <v>16.833333333333332</v>
      </c>
      <c r="E369" s="667">
        <f>A!D1010</f>
        <v>16.833333333333332</v>
      </c>
      <c r="F369" s="667">
        <f>A!E1010</f>
        <v>16.814583333333328</v>
      </c>
      <c r="G369" s="667">
        <f>A!F1010</f>
        <v>16.883333333333329</v>
      </c>
      <c r="H369" s="667">
        <f>A!G1010</f>
        <v>16.96</v>
      </c>
      <c r="I369" s="744"/>
      <c r="J369" s="745">
        <f t="shared" ref="J369:J374" si="93">MINA(C369:I369)</f>
        <v>16.791666666666664</v>
      </c>
      <c r="K369" s="667">
        <f t="shared" ref="K369:K374" si="94">MAXA(C369:I369)</f>
        <v>16.96</v>
      </c>
      <c r="L369" s="667">
        <f t="shared" ref="L369:L374" si="95">AVERAGE(C369:I369)</f>
        <v>16.852708333333329</v>
      </c>
      <c r="M369" s="644">
        <f t="shared" ref="M369:M374" si="96">ABS((K369-J369)/AVERAGE(C369:I369))</f>
        <v>9.9885033315616385E-3</v>
      </c>
      <c r="O369" s="668" t="str">
        <f>A!H1010</f>
        <v/>
      </c>
      <c r="Q369" s="708"/>
    </row>
    <row r="370" spans="2:17" ht="12" customHeight="1">
      <c r="B370" s="666" t="s">
        <v>486</v>
      </c>
      <c r="C370" s="667">
        <f>A!B1011</f>
        <v>29.516666666666669</v>
      </c>
      <c r="D370" s="667">
        <f>A!C1011</f>
        <v>29.5</v>
      </c>
      <c r="E370" s="667">
        <f>A!D1011</f>
        <v>29.5</v>
      </c>
      <c r="F370" s="667">
        <f>A!E1011</f>
        <v>29.516666666666666</v>
      </c>
      <c r="G370" s="667">
        <f>A!F1011</f>
        <v>29.516666666666666</v>
      </c>
      <c r="H370" s="667">
        <f>A!G1011</f>
        <v>29.5</v>
      </c>
      <c r="I370" s="744"/>
      <c r="J370" s="745">
        <f t="shared" si="93"/>
        <v>29.5</v>
      </c>
      <c r="K370" s="667">
        <f t="shared" si="94"/>
        <v>29.516666666666669</v>
      </c>
      <c r="L370" s="667">
        <f t="shared" si="95"/>
        <v>29.508333333333336</v>
      </c>
      <c r="M370" s="644">
        <f t="shared" si="96"/>
        <v>5.6481219994360696E-4</v>
      </c>
      <c r="O370" s="668" t="str">
        <f>A!H1011</f>
        <v/>
      </c>
      <c r="Q370" s="708"/>
    </row>
    <row r="371" spans="2:17" ht="12" customHeight="1">
      <c r="B371" s="666" t="s">
        <v>498</v>
      </c>
      <c r="C371" s="667">
        <f t="shared" ref="C371:H371" si="97">C370-C369</f>
        <v>12.725000000000005</v>
      </c>
      <c r="D371" s="667">
        <f t="shared" si="97"/>
        <v>12.666666666666668</v>
      </c>
      <c r="E371" s="667">
        <f t="shared" si="97"/>
        <v>12.666666666666668</v>
      </c>
      <c r="F371" s="667">
        <f t="shared" si="97"/>
        <v>12.702083333333338</v>
      </c>
      <c r="G371" s="667">
        <f t="shared" si="97"/>
        <v>12.633333333333336</v>
      </c>
      <c r="H371" s="667">
        <f t="shared" si="97"/>
        <v>12.54</v>
      </c>
      <c r="I371" s="744"/>
      <c r="J371" s="745">
        <f t="shared" si="93"/>
        <v>12.54</v>
      </c>
      <c r="K371" s="667">
        <f t="shared" si="94"/>
        <v>12.725000000000005</v>
      </c>
      <c r="L371" s="667">
        <f t="shared" si="95"/>
        <v>12.655625000000001</v>
      </c>
      <c r="M371" s="644">
        <f t="shared" si="96"/>
        <v>1.4618005827448729E-2</v>
      </c>
      <c r="O371" s="746" t="str">
        <f>IF(AND(ISNUMBER(O370),ISNUMBER(O369)),O370-O369,"")</f>
        <v/>
      </c>
      <c r="Q371" s="708"/>
    </row>
    <row r="372" spans="2:17" ht="12" customHeight="1">
      <c r="B372" s="666" t="s">
        <v>487</v>
      </c>
      <c r="C372" s="667">
        <f>A!B1019</f>
        <v>16.791666666666664</v>
      </c>
      <c r="D372" s="667">
        <f>A!C1019</f>
        <v>16.833333333333332</v>
      </c>
      <c r="E372" s="667">
        <f>A!D1019</f>
        <v>16.833333333333332</v>
      </c>
      <c r="F372" s="667">
        <f>A!E1019</f>
        <v>16.814583333333328</v>
      </c>
      <c r="G372" s="667">
        <f>A!F1019</f>
        <v>16.883333333333329</v>
      </c>
      <c r="H372" s="667">
        <f>A!G1019</f>
        <v>16.96</v>
      </c>
      <c r="I372" s="744"/>
      <c r="J372" s="745">
        <f t="shared" si="93"/>
        <v>16.791666666666664</v>
      </c>
      <c r="K372" s="667">
        <f t="shared" si="94"/>
        <v>16.96</v>
      </c>
      <c r="L372" s="667">
        <f t="shared" si="95"/>
        <v>16.852708333333329</v>
      </c>
      <c r="M372" s="644">
        <f t="shared" si="96"/>
        <v>9.9885033315616385E-3</v>
      </c>
      <c r="O372" s="668" t="str">
        <f>A!H1019</f>
        <v/>
      </c>
      <c r="Q372" s="708"/>
    </row>
    <row r="373" spans="2:17" ht="12" customHeight="1">
      <c r="B373" s="666" t="s">
        <v>488</v>
      </c>
      <c r="C373" s="667">
        <f>A!B1020</f>
        <v>29.516666666666669</v>
      </c>
      <c r="D373" s="667">
        <f>A!C1020</f>
        <v>29.5</v>
      </c>
      <c r="E373" s="667">
        <f>A!D1020</f>
        <v>29.5</v>
      </c>
      <c r="F373" s="667">
        <f>A!E1020</f>
        <v>29.516666666666666</v>
      </c>
      <c r="G373" s="667">
        <f>A!F1020</f>
        <v>29.516666666666666</v>
      </c>
      <c r="H373" s="667">
        <f>A!G1020</f>
        <v>29.5</v>
      </c>
      <c r="I373" s="744"/>
      <c r="J373" s="745">
        <f t="shared" si="93"/>
        <v>29.5</v>
      </c>
      <c r="K373" s="667">
        <f t="shared" si="94"/>
        <v>29.516666666666669</v>
      </c>
      <c r="L373" s="667">
        <f t="shared" si="95"/>
        <v>29.508333333333336</v>
      </c>
      <c r="M373" s="644">
        <f t="shared" si="96"/>
        <v>5.6481219994360696E-4</v>
      </c>
      <c r="O373" s="668" t="str">
        <f>A!H1020</f>
        <v/>
      </c>
      <c r="Q373" s="708"/>
    </row>
    <row r="374" spans="2:17" ht="12" customHeight="1">
      <c r="B374" s="825" t="s">
        <v>499</v>
      </c>
      <c r="C374" s="826">
        <f t="shared" ref="C374:H374" si="98">C373-C372</f>
        <v>12.725000000000005</v>
      </c>
      <c r="D374" s="827">
        <f t="shared" si="98"/>
        <v>12.666666666666668</v>
      </c>
      <c r="E374" s="827">
        <f t="shared" si="98"/>
        <v>12.666666666666668</v>
      </c>
      <c r="F374" s="827">
        <f t="shared" si="98"/>
        <v>12.702083333333338</v>
      </c>
      <c r="G374" s="827">
        <f t="shared" si="98"/>
        <v>12.633333333333336</v>
      </c>
      <c r="H374" s="827">
        <f t="shared" si="98"/>
        <v>12.54</v>
      </c>
      <c r="I374" s="828"/>
      <c r="J374" s="826">
        <f t="shared" si="93"/>
        <v>12.54</v>
      </c>
      <c r="K374" s="827">
        <f t="shared" si="94"/>
        <v>12.725000000000005</v>
      </c>
      <c r="L374" s="827">
        <f t="shared" si="95"/>
        <v>12.655625000000001</v>
      </c>
      <c r="M374" s="829">
        <f t="shared" si="96"/>
        <v>1.4618005827448729E-2</v>
      </c>
      <c r="O374" s="746" t="str">
        <f>IF(AND(ISNUMBER(O373),ISNUMBER(O372)),O373-O372,"")</f>
        <v/>
      </c>
      <c r="Q374" s="708"/>
    </row>
    <row r="375" spans="2:17" ht="12" customHeight="1">
      <c r="B375" s="820" t="s">
        <v>228</v>
      </c>
      <c r="C375" s="821"/>
      <c r="D375" s="821"/>
      <c r="E375" s="821"/>
      <c r="F375" s="821"/>
      <c r="G375" s="821"/>
      <c r="H375" s="821"/>
      <c r="I375" s="821"/>
      <c r="J375" s="822"/>
      <c r="K375" s="821"/>
      <c r="L375" s="821"/>
      <c r="M375" s="823"/>
      <c r="O375" s="824"/>
      <c r="Q375" s="708"/>
    </row>
    <row r="376" spans="2:17" ht="12" customHeight="1">
      <c r="B376" s="666" t="s">
        <v>485</v>
      </c>
      <c r="C376" s="667">
        <f>A!B1030</f>
        <v>24.64107916666666</v>
      </c>
      <c r="D376" s="667">
        <f>A!C1030</f>
        <v>24.944444444444446</v>
      </c>
      <c r="E376" s="667">
        <f>A!D1030</f>
        <v>24.944444444444446</v>
      </c>
      <c r="F376" s="667">
        <f>A!E1030</f>
        <v>24.981778291731384</v>
      </c>
      <c r="G376" s="667">
        <f>A!F1030</f>
        <v>25</v>
      </c>
      <c r="H376" s="667">
        <f>A!G1030</f>
        <v>25</v>
      </c>
      <c r="I376" s="744"/>
      <c r="J376" s="745">
        <f t="shared" ref="J376:J381" si="99">MINA(C376:I376)</f>
        <v>24.64107916666666</v>
      </c>
      <c r="K376" s="667">
        <f t="shared" ref="K376:K381" si="100">MAXA(C376:I376)</f>
        <v>25</v>
      </c>
      <c r="L376" s="667">
        <f t="shared" ref="L376:L381" si="101">AVERAGE(C376:I376)</f>
        <v>24.91862439121449</v>
      </c>
      <c r="M376" s="644">
        <f t="shared" ref="M376:M381" si="102">ABS((K376-J376)/AVERAGE(C376:I376))</f>
        <v>1.4403717785476295E-2</v>
      </c>
      <c r="O376" s="668" t="str">
        <f>A!H1030</f>
        <v/>
      </c>
      <c r="Q376" s="708"/>
    </row>
    <row r="377" spans="2:17" ht="12" customHeight="1">
      <c r="B377" s="666" t="s">
        <v>486</v>
      </c>
      <c r="C377" s="667">
        <f>A!B1031</f>
        <v>24.547783333333332</v>
      </c>
      <c r="D377" s="667">
        <f>A!C1031</f>
        <v>25</v>
      </c>
      <c r="E377" s="667">
        <f>A!D1031</f>
        <v>25</v>
      </c>
      <c r="F377" s="667">
        <f>A!E1031</f>
        <v>24.982801663180325</v>
      </c>
      <c r="G377" s="667">
        <f>A!F1031</f>
        <v>25</v>
      </c>
      <c r="H377" s="667">
        <f>A!G1031</f>
        <v>25</v>
      </c>
      <c r="I377" s="744"/>
      <c r="J377" s="745">
        <f t="shared" si="99"/>
        <v>24.547783333333332</v>
      </c>
      <c r="K377" s="667">
        <f t="shared" si="100"/>
        <v>25</v>
      </c>
      <c r="L377" s="667">
        <f t="shared" si="101"/>
        <v>24.921764166085609</v>
      </c>
      <c r="M377" s="644">
        <f t="shared" si="102"/>
        <v>1.814545164832514E-2</v>
      </c>
      <c r="O377" s="668" t="str">
        <f>A!H1031</f>
        <v/>
      </c>
      <c r="Q377" s="708"/>
    </row>
    <row r="378" spans="2:17" ht="12" customHeight="1">
      <c r="B378" s="666" t="s">
        <v>498</v>
      </c>
      <c r="C378" s="667">
        <f t="shared" ref="C378:H378" si="103">C377-C376</f>
        <v>-9.3295833333328915E-2</v>
      </c>
      <c r="D378" s="667">
        <f t="shared" si="103"/>
        <v>5.5555555555553582E-2</v>
      </c>
      <c r="E378" s="667">
        <f t="shared" si="103"/>
        <v>5.5555555555553582E-2</v>
      </c>
      <c r="F378" s="667">
        <f t="shared" si="103"/>
        <v>1.0233714489409351E-3</v>
      </c>
      <c r="G378" s="667">
        <f t="shared" si="103"/>
        <v>0</v>
      </c>
      <c r="H378" s="667">
        <f t="shared" si="103"/>
        <v>0</v>
      </c>
      <c r="I378" s="744"/>
      <c r="J378" s="745">
        <f t="shared" si="99"/>
        <v>-9.3295833333328915E-2</v>
      </c>
      <c r="K378" s="667">
        <f t="shared" si="100"/>
        <v>5.5555555555553582E-2</v>
      </c>
      <c r="L378" s="667">
        <f t="shared" si="101"/>
        <v>3.1397748711198639E-3</v>
      </c>
      <c r="M378" s="644">
        <f t="shared" si="102"/>
        <v>47.40829995743983</v>
      </c>
      <c r="O378" s="746" t="str">
        <f>IF(AND(ISNUMBER(O377),ISNUMBER(O376)),O377-O376,"")</f>
        <v/>
      </c>
      <c r="Q378" s="708"/>
    </row>
    <row r="379" spans="2:17" ht="12" customHeight="1">
      <c r="B379" s="666" t="s">
        <v>487</v>
      </c>
      <c r="C379" s="667">
        <f>A!B1039</f>
        <v>24.365045833333337</v>
      </c>
      <c r="D379" s="667">
        <f>A!C1039</f>
        <v>24.944444444444446</v>
      </c>
      <c r="E379" s="667">
        <f>A!D1039</f>
        <v>24.666666666666671</v>
      </c>
      <c r="F379" s="667">
        <f>A!E1039</f>
        <v>25.000000734615227</v>
      </c>
      <c r="G379" s="667">
        <f>A!F1039</f>
        <v>25</v>
      </c>
      <c r="H379" s="667">
        <f>A!G1039</f>
        <v>25</v>
      </c>
      <c r="I379" s="744"/>
      <c r="J379" s="745">
        <f t="shared" si="99"/>
        <v>24.365045833333337</v>
      </c>
      <c r="K379" s="667">
        <f t="shared" si="100"/>
        <v>25.000000734615227</v>
      </c>
      <c r="L379" s="667">
        <f t="shared" si="101"/>
        <v>24.82935961317661</v>
      </c>
      <c r="M379" s="644">
        <f t="shared" si="102"/>
        <v>2.5572745780560863E-2</v>
      </c>
      <c r="O379" s="668" t="str">
        <f>A!H1039</f>
        <v/>
      </c>
      <c r="Q379" s="708"/>
    </row>
    <row r="380" spans="2:17" ht="12" customHeight="1">
      <c r="B380" s="666" t="s">
        <v>488</v>
      </c>
      <c r="C380" s="667">
        <f>A!B1040</f>
        <v>24.353687500000003</v>
      </c>
      <c r="D380" s="667">
        <f>A!C1040</f>
        <v>24.944444444444446</v>
      </c>
      <c r="E380" s="667">
        <f>A!D1040</f>
        <v>24.944444444444446</v>
      </c>
      <c r="F380" s="667">
        <f>A!E1040</f>
        <v>25.000000805824822</v>
      </c>
      <c r="G380" s="667">
        <f>A!F1040</f>
        <v>25</v>
      </c>
      <c r="H380" s="667">
        <f>A!G1040</f>
        <v>25</v>
      </c>
      <c r="I380" s="744"/>
      <c r="J380" s="745">
        <f t="shared" si="99"/>
        <v>24.353687500000003</v>
      </c>
      <c r="K380" s="667">
        <f t="shared" si="100"/>
        <v>25.000000805824822</v>
      </c>
      <c r="L380" s="667">
        <f t="shared" si="101"/>
        <v>24.873762865785618</v>
      </c>
      <c r="M380" s="644">
        <f t="shared" si="102"/>
        <v>2.5983736731439069E-2</v>
      </c>
      <c r="O380" s="668" t="str">
        <f>A!H1040</f>
        <v/>
      </c>
      <c r="Q380" s="708"/>
    </row>
    <row r="381" spans="2:17" ht="12" customHeight="1" thickBot="1">
      <c r="B381" s="673" t="s">
        <v>499</v>
      </c>
      <c r="C381" s="747">
        <f t="shared" ref="C381:H381" si="104">C380-C379</f>
        <v>-1.1358333333333803E-2</v>
      </c>
      <c r="D381" s="695">
        <f t="shared" si="104"/>
        <v>0</v>
      </c>
      <c r="E381" s="695">
        <f t="shared" si="104"/>
        <v>0.27777777777777501</v>
      </c>
      <c r="F381" s="695">
        <f t="shared" si="104"/>
        <v>7.1209594665333498E-8</v>
      </c>
      <c r="G381" s="695">
        <f t="shared" si="104"/>
        <v>0</v>
      </c>
      <c r="H381" s="695">
        <f t="shared" si="104"/>
        <v>0</v>
      </c>
      <c r="I381" s="748"/>
      <c r="J381" s="747">
        <f t="shared" si="99"/>
        <v>-1.1358333333333803E-2</v>
      </c>
      <c r="K381" s="695">
        <f t="shared" si="100"/>
        <v>0.27777777777777501</v>
      </c>
      <c r="L381" s="695">
        <f t="shared" si="101"/>
        <v>4.4403252609005982E-2</v>
      </c>
      <c r="M381" s="651">
        <f t="shared" si="102"/>
        <v>6.5115975547355625</v>
      </c>
      <c r="O381" s="749" t="str">
        <f>IF(AND(ISNUMBER(O380),ISNUMBER(O379)),O380-O379,"")</f>
        <v/>
      </c>
      <c r="Q381" s="708"/>
    </row>
    <row r="382" spans="2:17" ht="12" customHeight="1" thickTop="1">
      <c r="B382" s="658" t="s">
        <v>800</v>
      </c>
      <c r="E382" s="645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10"/>
    </row>
    <row r="389" spans="17:17" ht="15" customHeight="1">
      <c r="Q389" s="710"/>
    </row>
    <row r="390" spans="17:17" ht="12" customHeight="1">
      <c r="Q390" s="710"/>
    </row>
    <row r="391" spans="17:17" ht="12" customHeight="1">
      <c r="Q391" s="710"/>
    </row>
    <row r="392" spans="17:17" ht="12" customHeight="1">
      <c r="Q392" s="710"/>
    </row>
    <row r="393" spans="17:17" ht="12" customHeight="1">
      <c r="Q393" s="710"/>
    </row>
    <row r="394" spans="17:17" ht="12" customHeight="1">
      <c r="Q394" s="710"/>
    </row>
    <row r="395" spans="17:17" ht="12" customHeight="1">
      <c r="Q395" s="710"/>
    </row>
    <row r="396" spans="17:17" ht="12" customHeight="1">
      <c r="Q396" s="710"/>
    </row>
    <row r="397" spans="17:17" ht="12" customHeight="1">
      <c r="Q397" s="710"/>
    </row>
    <row r="398" spans="17:17" ht="12" customHeight="1">
      <c r="Q398" s="710"/>
    </row>
    <row r="399" spans="17:17" ht="12" customHeight="1">
      <c r="Q399" s="710"/>
    </row>
    <row r="400" spans="17:17" ht="12" customHeight="1">
      <c r="Q400" s="710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6"/>
    </row>
    <row r="443" spans="2:17" ht="12" customHeight="1"/>
    <row r="445" spans="2:17">
      <c r="Q445" s="620"/>
    </row>
    <row r="446" spans="2:17">
      <c r="Q446" s="620"/>
    </row>
    <row r="447" spans="2:17">
      <c r="Q447" s="709"/>
    </row>
    <row r="448" spans="2:17">
      <c r="Q448" s="709"/>
    </row>
    <row r="449" spans="17:17">
      <c r="Q449" s="709"/>
    </row>
    <row r="450" spans="17:17">
      <c r="Q450" s="709"/>
    </row>
    <row r="451" spans="17:17">
      <c r="Q451" s="709"/>
    </row>
    <row r="452" spans="17:17">
      <c r="Q452" s="709"/>
    </row>
    <row r="453" spans="17:17">
      <c r="Q453" s="709"/>
    </row>
    <row r="454" spans="17:17">
      <c r="Q454" s="709"/>
    </row>
    <row r="455" spans="17:17">
      <c r="Q455" s="709"/>
    </row>
    <row r="456" spans="17:17">
      <c r="Q456" s="709"/>
    </row>
    <row r="457" spans="17:17">
      <c r="Q457" s="709"/>
    </row>
    <row r="458" spans="17:17">
      <c r="Q458" s="709"/>
    </row>
    <row r="459" spans="17:17">
      <c r="Q459" s="709"/>
    </row>
    <row r="460" spans="17:17">
      <c r="Q460" s="709"/>
    </row>
    <row r="465" spans="17:17">
      <c r="Q465" s="620"/>
    </row>
    <row r="466" spans="17:17">
      <c r="Q466" s="620"/>
    </row>
    <row r="467" spans="17:17">
      <c r="Q467" s="709"/>
    </row>
    <row r="468" spans="17:17">
      <c r="Q468" s="709"/>
    </row>
    <row r="469" spans="17:17">
      <c r="Q469" s="709"/>
    </row>
    <row r="470" spans="17:17">
      <c r="Q470" s="709"/>
    </row>
    <row r="471" spans="17:17">
      <c r="Q471" s="709"/>
    </row>
    <row r="472" spans="17:17">
      <c r="Q472" s="709"/>
    </row>
    <row r="473" spans="17:17">
      <c r="Q473" s="709"/>
    </row>
    <row r="474" spans="17:17">
      <c r="Q474" s="709"/>
    </row>
    <row r="475" spans="17:17">
      <c r="Q475" s="709"/>
    </row>
    <row r="476" spans="17:17">
      <c r="Q476" s="709"/>
    </row>
    <row r="477" spans="17:17">
      <c r="Q477" s="709"/>
    </row>
    <row r="478" spans="17:17">
      <c r="Q478" s="709"/>
    </row>
    <row r="479" spans="17:17">
      <c r="Q479" s="709"/>
    </row>
    <row r="480" spans="17:17">
      <c r="Q480" s="709"/>
    </row>
    <row r="485" spans="17:17">
      <c r="Q485" s="620"/>
    </row>
    <row r="486" spans="17:17">
      <c r="Q486" s="620"/>
    </row>
    <row r="487" spans="17:17">
      <c r="Q487" s="709"/>
    </row>
    <row r="488" spans="17:17">
      <c r="Q488" s="709"/>
    </row>
    <row r="489" spans="17:17">
      <c r="Q489" s="709"/>
    </row>
    <row r="490" spans="17:17">
      <c r="Q490" s="709"/>
    </row>
    <row r="491" spans="17:17">
      <c r="Q491" s="709"/>
    </row>
    <row r="492" spans="17:17">
      <c r="Q492" s="709"/>
    </row>
    <row r="493" spans="17:17">
      <c r="Q493" s="709"/>
    </row>
    <row r="494" spans="17:17">
      <c r="Q494" s="709"/>
    </row>
    <row r="495" spans="17:17">
      <c r="Q495" s="709"/>
    </row>
    <row r="496" spans="17:17">
      <c r="Q496" s="709"/>
    </row>
    <row r="497" spans="17:17">
      <c r="Q497" s="709"/>
    </row>
    <row r="498" spans="17:17">
      <c r="Q498" s="709"/>
    </row>
    <row r="499" spans="17:17">
      <c r="Q499" s="709"/>
    </row>
    <row r="500" spans="17:17">
      <c r="Q500" s="709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83203125" defaultRowHeight="16"/>
  <cols>
    <col min="1" max="1" width="0.83203125" customWidth="1"/>
    <col min="2" max="2" width="4.83203125" customWidth="1"/>
    <col min="3" max="3" width="5.83203125" customWidth="1"/>
    <col min="4" max="4" width="5.33203125" customWidth="1"/>
    <col min="5" max="5" width="3.33203125" customWidth="1"/>
    <col min="6" max="6" width="5.83203125" customWidth="1"/>
    <col min="7" max="7" width="5.33203125" customWidth="1"/>
    <col min="8" max="8" width="3.33203125" customWidth="1"/>
    <col min="9" max="9" width="5.83203125" customWidth="1"/>
    <col min="10" max="10" width="5.33203125" customWidth="1"/>
    <col min="11" max="11" width="3.33203125" customWidth="1"/>
    <col min="12" max="12" width="5.83203125" customWidth="1"/>
    <col min="13" max="13" width="5.33203125" customWidth="1"/>
    <col min="14" max="14" width="3.33203125" style="88" customWidth="1"/>
    <col min="15" max="15" width="5.83203125" customWidth="1"/>
    <col min="16" max="16" width="5.33203125" customWidth="1"/>
    <col min="17" max="17" width="3.33203125" customWidth="1"/>
    <col min="18" max="18" width="5.83203125" customWidth="1"/>
    <col min="19" max="19" width="5.33203125" customWidth="1"/>
    <col min="20" max="20" width="3.33203125" customWidth="1"/>
    <col min="21" max="21" width="5.83203125" customWidth="1"/>
    <col min="22" max="22" width="5.6640625" customWidth="1"/>
    <col min="23" max="24" width="5.83203125" customWidth="1"/>
    <col min="25" max="25" width="1.1640625" customWidth="1"/>
    <col min="26" max="26" width="5.83203125" style="42" customWidth="1"/>
    <col min="27" max="27" width="5.83203125" style="914" customWidth="1"/>
    <col min="28" max="28" width="3.6640625" style="42" customWidth="1"/>
  </cols>
  <sheetData>
    <row r="1" spans="2:28" ht="12.75" customHeight="1">
      <c r="B1" s="955" t="str">
        <f>'Title Page'!$B$30</f>
        <v>ASHRAE Standard 140-2023, Informative Annex B16, Section B16.5.2</v>
      </c>
      <c r="C1" s="955"/>
      <c r="D1" s="955"/>
      <c r="E1" s="955"/>
      <c r="F1" s="955"/>
      <c r="G1" s="955"/>
      <c r="H1" s="955"/>
      <c r="I1" s="955"/>
      <c r="J1" s="955"/>
      <c r="K1" s="955"/>
      <c r="L1" s="955"/>
      <c r="M1" s="955"/>
      <c r="N1" s="955"/>
      <c r="O1" s="955"/>
      <c r="P1" s="955"/>
      <c r="Q1" s="955"/>
      <c r="R1" s="955"/>
      <c r="S1" s="955"/>
      <c r="T1" s="955"/>
      <c r="U1" s="955"/>
      <c r="V1" s="955"/>
      <c r="W1" s="955"/>
      <c r="X1" s="955"/>
      <c r="Y1" s="955"/>
      <c r="Z1" s="955"/>
      <c r="AA1" s="913"/>
    </row>
    <row r="2" spans="2:28" ht="12.75" customHeight="1">
      <c r="B2" s="955" t="str">
        <f>'Title Page'!$B$32</f>
        <v>Example Results for Section 9 - HVAC Equipment Performance Tests CE300 through CE545</v>
      </c>
      <c r="C2" s="955"/>
      <c r="D2" s="955"/>
      <c r="E2" s="955"/>
      <c r="F2" s="955"/>
      <c r="G2" s="955"/>
      <c r="H2" s="955"/>
      <c r="I2" s="955"/>
      <c r="J2" s="955"/>
      <c r="K2" s="955"/>
      <c r="L2" s="955"/>
      <c r="M2" s="955"/>
      <c r="N2" s="955"/>
      <c r="O2" s="955"/>
      <c r="P2" s="955"/>
      <c r="Q2" s="955"/>
      <c r="R2" s="955"/>
      <c r="S2" s="955"/>
      <c r="T2" s="955"/>
      <c r="U2" s="955"/>
      <c r="V2" s="955"/>
      <c r="W2" s="955"/>
      <c r="X2" s="955"/>
      <c r="Y2" s="955"/>
      <c r="Z2" s="955"/>
      <c r="AA2" s="913"/>
    </row>
    <row r="3" spans="2:28" ht="12.75" customHeight="1">
      <c r="B3" s="955" t="str">
        <f>'Title Page'!$B$34</f>
        <v/>
      </c>
      <c r="C3" s="955"/>
      <c r="D3" s="955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  <c r="P3" s="955"/>
      <c r="Q3" s="955"/>
      <c r="R3" s="955"/>
      <c r="S3" s="955"/>
      <c r="T3" s="955"/>
      <c r="U3" s="955"/>
      <c r="V3" s="955"/>
      <c r="W3" s="955"/>
      <c r="X3" s="955"/>
      <c r="Y3" s="955"/>
      <c r="Z3" s="955"/>
      <c r="AA3" s="913"/>
    </row>
    <row r="4" spans="2:28" ht="16.5" customHeight="1">
      <c r="H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93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62" t="s">
        <v>23</v>
      </c>
      <c r="V8" s="963"/>
      <c r="W8" s="963"/>
      <c r="X8" s="964"/>
      <c r="Z8" s="600"/>
      <c r="AA8" s="915"/>
      <c r="AB8" s="601"/>
    </row>
    <row r="9" spans="2:28" ht="12" customHeight="1">
      <c r="B9" s="135"/>
      <c r="C9" s="341" t="s">
        <v>237</v>
      </c>
      <c r="D9" s="341"/>
      <c r="E9" s="341"/>
      <c r="F9" s="551" t="s">
        <v>426</v>
      </c>
      <c r="G9" s="341"/>
      <c r="H9" s="341"/>
      <c r="I9" s="801" t="s">
        <v>250</v>
      </c>
      <c r="J9" s="796"/>
      <c r="K9" s="796"/>
      <c r="L9" s="801" t="s">
        <v>357</v>
      </c>
      <c r="M9" s="796"/>
      <c r="N9" s="797"/>
      <c r="O9" s="798" t="s">
        <v>372</v>
      </c>
      <c r="Q9" s="802"/>
      <c r="R9" s="800" t="s">
        <v>384</v>
      </c>
      <c r="U9" s="803"/>
      <c r="V9" s="804"/>
      <c r="W9" s="804"/>
      <c r="X9" s="805" t="s">
        <v>24</v>
      </c>
      <c r="Z9" s="799" t="str">
        <f>YourData!$J$4</f>
        <v>OpenSimula</v>
      </c>
      <c r="AB9" s="602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4" t="s">
        <v>76</v>
      </c>
      <c r="O10" s="293" t="s">
        <v>365</v>
      </c>
      <c r="P10" s="23" t="s">
        <v>75</v>
      </c>
      <c r="Q10" s="552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603" t="str">
        <f>YourData!$J$8</f>
        <v>US</v>
      </c>
      <c r="AA10" s="916" t="s">
        <v>75</v>
      </c>
      <c r="AB10" s="599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7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4">
        <f>A!T1050</f>
        <v>11697.8090273582</v>
      </c>
      <c r="AA11" s="917">
        <f>A!U1050</f>
        <v>45858</v>
      </c>
      <c r="AB11" s="605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7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4">
        <f>A!T1051</f>
        <v>12649.2472852871</v>
      </c>
      <c r="AA12" s="917">
        <f>A!U1051</f>
        <v>45858</v>
      </c>
      <c r="AB12" s="605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7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4">
        <f>A!T1052</f>
        <v>13097.0828053563</v>
      </c>
      <c r="AA13" s="917">
        <f>A!U1052</f>
        <v>45858</v>
      </c>
      <c r="AB13" s="605">
        <f>A!V1052</f>
        <v>45858.625</v>
      </c>
    </row>
    <row r="14" spans="2:28" ht="12" customHeight="1">
      <c r="B14" s="164" t="s">
        <v>448</v>
      </c>
      <c r="C14" s="25">
        <f>A!B1053</f>
        <v>13346.701022820673</v>
      </c>
      <c r="D14" s="497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4">
        <f>A!T1053</f>
        <v>13428.331444724799</v>
      </c>
      <c r="AA14" s="917">
        <f>A!U1053</f>
        <v>45858</v>
      </c>
      <c r="AB14" s="605">
        <f>A!V1053</f>
        <v>45858.625</v>
      </c>
    </row>
    <row r="15" spans="2:28" ht="12" customHeight="1">
      <c r="B15" s="498" t="s">
        <v>449</v>
      </c>
      <c r="C15" s="25">
        <f>A!B1054</f>
        <v>13180.901834486</v>
      </c>
      <c r="D15" s="497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4">
        <f>A!T1054</f>
        <v>13255.885683266901</v>
      </c>
      <c r="AA15" s="917">
        <f>A!U1054</f>
        <v>45858</v>
      </c>
      <c r="AB15" s="605">
        <f>A!V1054</f>
        <v>45858.625</v>
      </c>
    </row>
    <row r="16" spans="2:28" ht="12" customHeight="1">
      <c r="B16" s="164" t="s">
        <v>450</v>
      </c>
      <c r="C16" s="25">
        <f>A!B1055</f>
        <v>11626.889010941171</v>
      </c>
      <c r="D16" s="497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4">
        <f>A!T1055</f>
        <v>11815.1587070437</v>
      </c>
      <c r="AA16" s="917">
        <f>A!U1055</f>
        <v>45858</v>
      </c>
      <c r="AB16" s="605">
        <f>A!V1055</f>
        <v>45858.625</v>
      </c>
    </row>
    <row r="17" spans="2:28" ht="12" customHeight="1">
      <c r="B17" s="164" t="s">
        <v>451</v>
      </c>
      <c r="C17" s="25">
        <f>A!B1056</f>
        <v>12769.502182177162</v>
      </c>
      <c r="D17" s="497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4">
        <f>A!T1056</f>
        <v>12918.078910440099</v>
      </c>
      <c r="AA17" s="917">
        <f>A!U1056</f>
        <v>45858</v>
      </c>
      <c r="AB17" s="605">
        <f>A!V1056</f>
        <v>45858.625</v>
      </c>
    </row>
    <row r="18" spans="2:28" ht="12" customHeight="1">
      <c r="B18" s="164" t="s">
        <v>462</v>
      </c>
      <c r="C18" s="25">
        <f>A!B1057</f>
        <v>11627.867729678333</v>
      </c>
      <c r="D18" s="497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4">
        <f>A!T1057</f>
        <v>11811.402684529099</v>
      </c>
      <c r="AA18" s="917">
        <f>A!U1057</f>
        <v>45858</v>
      </c>
      <c r="AB18" s="605">
        <f>A!V1057</f>
        <v>45858.625</v>
      </c>
    </row>
    <row r="19" spans="2:28" ht="12" customHeight="1">
      <c r="B19" s="164" t="s">
        <v>463</v>
      </c>
      <c r="C19" s="25">
        <f>A!B1058</f>
        <v>11627.867729678333</v>
      </c>
      <c r="D19" s="497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4">
        <f>A!T1058</f>
        <v>11811.402684529099</v>
      </c>
      <c r="AA19" s="917">
        <f>A!U1058</f>
        <v>45858</v>
      </c>
      <c r="AB19" s="605">
        <f>A!V1058</f>
        <v>45858.625</v>
      </c>
    </row>
    <row r="20" spans="2:28" ht="12" customHeight="1">
      <c r="B20" s="164" t="s">
        <v>464</v>
      </c>
      <c r="C20" s="25">
        <f>A!B1059</f>
        <v>11626.03706926033</v>
      </c>
      <c r="D20" s="497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4">
        <f>A!T1059</f>
        <v>11811.402684529099</v>
      </c>
      <c r="AA20" s="917">
        <f>A!U1059</f>
        <v>45858</v>
      </c>
      <c r="AB20" s="605">
        <f>A!V1059</f>
        <v>45858.625</v>
      </c>
    </row>
    <row r="21" spans="2:28" ht="12" customHeight="1">
      <c r="B21" s="164" t="s">
        <v>465</v>
      </c>
      <c r="C21" s="25">
        <f>A!B1060</f>
        <v>11626.03706926033</v>
      </c>
      <c r="D21" s="497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4">
        <f>A!T1060</f>
        <v>11811.402684529099</v>
      </c>
      <c r="AA21" s="917">
        <f>A!U1060</f>
        <v>45858</v>
      </c>
      <c r="AB21" s="605">
        <f>A!V1060</f>
        <v>45858.625</v>
      </c>
    </row>
    <row r="22" spans="2:28" ht="12" customHeight="1">
      <c r="B22" s="164" t="s">
        <v>466</v>
      </c>
      <c r="C22" s="25">
        <f>A!B1061</f>
        <v>11626.03706926033</v>
      </c>
      <c r="D22" s="497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4">
        <f>A!T1061</f>
        <v>11815.7153620506</v>
      </c>
      <c r="AA22" s="917">
        <f>A!U1061</f>
        <v>45858</v>
      </c>
      <c r="AB22" s="605">
        <f>A!V1061</f>
        <v>45858.625</v>
      </c>
    </row>
    <row r="23" spans="2:28" ht="12" customHeight="1">
      <c r="B23" s="164" t="s">
        <v>473</v>
      </c>
      <c r="C23" s="25">
        <f>A!B1062</f>
        <v>10166.483125274943</v>
      </c>
      <c r="D23" s="497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4">
        <f>A!T1062</f>
        <v>10436.1379489585</v>
      </c>
      <c r="AA23" s="917">
        <f>A!U1062</f>
        <v>45858</v>
      </c>
      <c r="AB23" s="605">
        <f>A!V1062</f>
        <v>45858.625</v>
      </c>
    </row>
    <row r="24" spans="2:28" ht="12" customHeight="1">
      <c r="B24" s="164" t="s">
        <v>476</v>
      </c>
      <c r="C24" s="25">
        <f>A!B1063</f>
        <v>11204.896753388282</v>
      </c>
      <c r="D24" s="497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4" t="str">
        <f>A!T1063</f>
        <v/>
      </c>
      <c r="AA24" s="917" t="str">
        <f>A!U1063</f>
        <v/>
      </c>
      <c r="AB24" s="605" t="str">
        <f>A!V1063</f>
        <v/>
      </c>
    </row>
    <row r="25" spans="2:28" ht="12" customHeight="1">
      <c r="B25" s="164" t="s">
        <v>478</v>
      </c>
      <c r="C25" s="25">
        <f>A!B1064</f>
        <v>11035.389839962188</v>
      </c>
      <c r="D25" s="497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4" t="str">
        <f>A!T1064</f>
        <v/>
      </c>
      <c r="AA25" s="917" t="str">
        <f>A!U1064</f>
        <v/>
      </c>
      <c r="AB25" s="605" t="str">
        <f>A!V1064</f>
        <v/>
      </c>
    </row>
    <row r="26" spans="2:28" ht="12" customHeight="1">
      <c r="B26" s="164" t="s">
        <v>479</v>
      </c>
      <c r="C26" s="25">
        <f>A!B1065</f>
        <v>10430.779128711938</v>
      </c>
      <c r="D26" s="497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4" t="str">
        <f>A!T1065</f>
        <v/>
      </c>
      <c r="AA26" s="917" t="str">
        <f>A!U1065</f>
        <v/>
      </c>
      <c r="AB26" s="605" t="str">
        <f>A!V1065</f>
        <v/>
      </c>
    </row>
    <row r="27" spans="2:28" ht="12" customHeight="1">
      <c r="B27" s="164" t="s">
        <v>480</v>
      </c>
      <c r="C27" s="25">
        <f>A!B1066</f>
        <v>9366.7480928703299</v>
      </c>
      <c r="D27" s="497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4" t="str">
        <f>A!T1066</f>
        <v/>
      </c>
      <c r="AA27" s="917" t="str">
        <f>A!U1066</f>
        <v/>
      </c>
      <c r="AB27" s="605" t="str">
        <f>A!V1066</f>
        <v/>
      </c>
    </row>
    <row r="28" spans="2:28" ht="12" customHeight="1">
      <c r="B28" s="164" t="s">
        <v>481</v>
      </c>
      <c r="C28" s="25">
        <f>A!B1067</f>
        <v>8028.3285466124171</v>
      </c>
      <c r="D28" s="497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4" t="str">
        <f>A!T1067</f>
        <v/>
      </c>
      <c r="AA28" s="917" t="str">
        <f>A!U1067</f>
        <v/>
      </c>
      <c r="AB28" s="605" t="str">
        <f>A!V1067</f>
        <v/>
      </c>
    </row>
    <row r="29" spans="2:28" ht="12" customHeight="1">
      <c r="B29" s="164" t="s">
        <v>482</v>
      </c>
      <c r="C29" s="25">
        <f>A!B1068</f>
        <v>8698.956160670863</v>
      </c>
      <c r="D29" s="497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4" t="str">
        <f>A!T1068</f>
        <v/>
      </c>
      <c r="AA29" s="917" t="str">
        <f>A!U1068</f>
        <v/>
      </c>
      <c r="AB29" s="605" t="str">
        <f>A!V1068</f>
        <v/>
      </c>
    </row>
    <row r="30" spans="2:28" ht="12" customHeight="1" thickBot="1">
      <c r="B30" s="165" t="s">
        <v>483</v>
      </c>
      <c r="C30" s="25">
        <f>A!B1069</f>
        <v>7204.8270241150658</v>
      </c>
      <c r="D30" s="497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6" t="str">
        <f>A!T1069</f>
        <v/>
      </c>
      <c r="AA30" s="918" t="str">
        <f>A!U1069</f>
        <v/>
      </c>
      <c r="AB30" s="607" t="str">
        <f>A!V1069</f>
        <v/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62" t="s">
        <v>23</v>
      </c>
      <c r="V31" s="963"/>
      <c r="W31" s="963"/>
      <c r="X31" s="964"/>
      <c r="Z31" s="604"/>
      <c r="AA31" s="917"/>
      <c r="AB31" s="605"/>
    </row>
    <row r="32" spans="2:28" ht="12" customHeight="1">
      <c r="B32" s="135"/>
      <c r="C32" s="341" t="s">
        <v>237</v>
      </c>
      <c r="D32" s="341"/>
      <c r="E32" s="341"/>
      <c r="F32" s="551" t="s">
        <v>426</v>
      </c>
      <c r="G32" s="341"/>
      <c r="H32" s="341"/>
      <c r="I32" s="801" t="s">
        <v>250</v>
      </c>
      <c r="J32" s="796"/>
      <c r="K32" s="796"/>
      <c r="L32" s="801" t="s">
        <v>357</v>
      </c>
      <c r="M32" s="796"/>
      <c r="N32" s="797"/>
      <c r="O32" s="798" t="s">
        <v>372</v>
      </c>
      <c r="Q32" s="802"/>
      <c r="R32" s="800" t="s">
        <v>384</v>
      </c>
      <c r="U32" s="803"/>
      <c r="V32" s="804"/>
      <c r="W32" s="804"/>
      <c r="X32" s="805" t="s">
        <v>24</v>
      </c>
      <c r="Z32" s="799" t="str">
        <f>YourData!$J$4</f>
        <v>OpenSimula</v>
      </c>
      <c r="AB32" s="602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4" t="s">
        <v>76</v>
      </c>
      <c r="O33" s="285" t="s">
        <v>365</v>
      </c>
      <c r="P33" s="23" t="s">
        <v>75</v>
      </c>
      <c r="Q33" s="553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603" t="str">
        <f>YourData!$J$8</f>
        <v>US</v>
      </c>
      <c r="AA33" s="916" t="s">
        <v>75</v>
      </c>
      <c r="AB33" s="599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4">
        <f>A!T1140</f>
        <v>31764.875198585501</v>
      </c>
      <c r="AA34" s="917">
        <f>A!U1140</f>
        <v>45858</v>
      </c>
      <c r="AB34" s="605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4">
        <f>A!T1141</f>
        <v>37129.582288929698</v>
      </c>
      <c r="AA35" s="917">
        <f>A!U1141</f>
        <v>45903</v>
      </c>
      <c r="AB35" s="605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4">
        <f>A!T1142</f>
        <v>40094.044189097804</v>
      </c>
      <c r="AA36" s="917">
        <f>A!U1142</f>
        <v>45903</v>
      </c>
      <c r="AB36" s="605">
        <f>A!V1142</f>
        <v>45903.625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4">
        <f>A!T1143</f>
        <v>43643.481134090202</v>
      </c>
      <c r="AA37" s="917">
        <f>A!U1143</f>
        <v>45932</v>
      </c>
      <c r="AB37" s="605">
        <f>A!V1143</f>
        <v>45932.375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4">
        <f>A!T1144</f>
        <v>41653.953857421402</v>
      </c>
      <c r="AA38" s="917">
        <f>A!U1144</f>
        <v>45932</v>
      </c>
      <c r="AB38" s="605">
        <f>A!V1144</f>
        <v>45932.375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4">
        <f>A!T1145</f>
        <v>32123.0115146018</v>
      </c>
      <c r="AA39" s="917">
        <f>A!U1145</f>
        <v>45858</v>
      </c>
      <c r="AB39" s="605">
        <f>A!V1145</f>
        <v>45858.625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4">
        <f>A!T1146</f>
        <v>38716.674737611</v>
      </c>
      <c r="AA40" s="917">
        <f>A!U1146</f>
        <v>45932</v>
      </c>
      <c r="AB40" s="605">
        <f>A!V1146</f>
        <v>45932.375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4">
        <f>A!T1147</f>
        <v>41086.851644707203</v>
      </c>
      <c r="AA41" s="917">
        <f>A!U1147</f>
        <v>45916</v>
      </c>
      <c r="AB41" s="605">
        <f>A!V1147</f>
        <v>45916.583333333336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4">
        <f>A!T1148</f>
        <v>32125.177893295298</v>
      </c>
      <c r="AA42" s="917">
        <f>A!U1148</f>
        <v>45858</v>
      </c>
      <c r="AB42" s="605">
        <f>A!V1148</f>
        <v>45858.625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4">
        <f>A!T1149</f>
        <v>32125.177893295298</v>
      </c>
      <c r="AA43" s="917">
        <f>A!U1149</f>
        <v>45858</v>
      </c>
      <c r="AB43" s="605">
        <f>A!V1149</f>
        <v>45858.625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4">
        <f>A!T1150</f>
        <v>32125.177893295298</v>
      </c>
      <c r="AA44" s="917">
        <f>A!U1150</f>
        <v>45858</v>
      </c>
      <c r="AB44" s="605">
        <f>A!V1150</f>
        <v>45858.625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4">
        <f>A!T1151</f>
        <v>32136.808695593401</v>
      </c>
      <c r="AA45" s="917">
        <f>A!U1151</f>
        <v>45858</v>
      </c>
      <c r="AB45" s="605">
        <f>A!V1151</f>
        <v>45858.625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4">
        <f>A!T1152</f>
        <v>26516.028085576501</v>
      </c>
      <c r="AA46" s="917">
        <f>A!U1152</f>
        <v>45837</v>
      </c>
      <c r="AB46" s="605">
        <f>A!V1152</f>
        <v>45837.666666666664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4" t="str">
        <f>A!T1153</f>
        <v/>
      </c>
      <c r="AA47" s="917" t="str">
        <f>A!U1153</f>
        <v/>
      </c>
      <c r="AB47" s="605" t="str">
        <f>A!V1153</f>
        <v/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4" t="str">
        <f>A!T1154</f>
        <v/>
      </c>
      <c r="AA48" s="917" t="str">
        <f>A!U1154</f>
        <v/>
      </c>
      <c r="AB48" s="605" t="str">
        <f>A!V1154</f>
        <v/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4" t="str">
        <f>A!T1155</f>
        <v/>
      </c>
      <c r="AA49" s="917" t="str">
        <f>A!U1155</f>
        <v/>
      </c>
      <c r="AB49" s="605" t="str">
        <f>A!V1155</f>
        <v/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4" t="str">
        <f>A!T1156</f>
        <v/>
      </c>
      <c r="AA50" s="917" t="str">
        <f>A!U1156</f>
        <v/>
      </c>
      <c r="AB50" s="605" t="str">
        <f>A!V1156</f>
        <v/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4" t="str">
        <f>A!T1157</f>
        <v/>
      </c>
      <c r="AA51" s="917" t="str">
        <f>A!U1157</f>
        <v/>
      </c>
      <c r="AB51" s="605" t="str">
        <f>A!V1157</f>
        <v/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4" t="str">
        <f>A!T1158</f>
        <v/>
      </c>
      <c r="AA52" s="917" t="str">
        <f>A!U1158</f>
        <v/>
      </c>
      <c r="AB52" s="605" t="str">
        <f>A!V1158</f>
        <v/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8">
        <f>A!P1159</f>
        <v>15</v>
      </c>
      <c r="R53" s="529">
        <f>A!Q1159</f>
        <v>19497</v>
      </c>
      <c r="S53" s="494">
        <f>A!R1159</f>
        <v>37776</v>
      </c>
      <c r="T53" s="530">
        <f>A!S1159</f>
        <v>15</v>
      </c>
      <c r="U53" s="117">
        <f t="shared" si="4"/>
        <v>18764</v>
      </c>
      <c r="V53" s="28">
        <f t="shared" si="5"/>
        <v>20075.2</v>
      </c>
      <c r="W53" s="530">
        <f t="shared" si="6"/>
        <v>19470.818018054099</v>
      </c>
      <c r="X53" s="29">
        <f t="shared" si="7"/>
        <v>6.7341803450897908E-2</v>
      </c>
      <c r="Z53" s="606" t="str">
        <f>A!T1159</f>
        <v/>
      </c>
      <c r="AA53" s="918" t="str">
        <f>A!U1159</f>
        <v/>
      </c>
      <c r="AB53" s="607" t="str">
        <f>A!V1159</f>
        <v/>
      </c>
    </row>
    <row r="54" spans="2:28" ht="12" customHeight="1" thickTop="1">
      <c r="B54" s="658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32"/>
      <c r="Z54" s="583"/>
      <c r="AA54" s="917"/>
      <c r="AB54" s="341"/>
    </row>
    <row r="55" spans="2:28" ht="15.75" customHeight="1" thickBot="1">
      <c r="B55" s="550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7"/>
      <c r="Z55" s="583"/>
      <c r="AA55" s="917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62" t="s">
        <v>23</v>
      </c>
      <c r="V56" s="963"/>
      <c r="W56" s="963"/>
      <c r="X56" s="964"/>
      <c r="Z56" s="608"/>
      <c r="AA56" s="919"/>
      <c r="AB56" s="609"/>
    </row>
    <row r="57" spans="2:28" ht="12" customHeight="1">
      <c r="B57" s="135"/>
      <c r="C57" s="341" t="s">
        <v>237</v>
      </c>
      <c r="D57" s="341"/>
      <c r="E57" s="341"/>
      <c r="F57" s="551" t="s">
        <v>426</v>
      </c>
      <c r="G57" s="341"/>
      <c r="H57" s="341"/>
      <c r="I57" s="801" t="s">
        <v>250</v>
      </c>
      <c r="J57" s="796"/>
      <c r="K57" s="796"/>
      <c r="L57" s="801" t="s">
        <v>357</v>
      </c>
      <c r="M57" s="796"/>
      <c r="N57" s="797"/>
      <c r="O57" s="798" t="s">
        <v>372</v>
      </c>
      <c r="Q57" s="802"/>
      <c r="R57" s="800" t="s">
        <v>384</v>
      </c>
      <c r="U57" s="803"/>
      <c r="V57" s="804"/>
      <c r="W57" s="804"/>
      <c r="X57" s="805" t="s">
        <v>24</v>
      </c>
      <c r="Z57" s="799" t="str">
        <f>YourData!$J$4</f>
        <v>OpenSimula</v>
      </c>
      <c r="AB57" s="602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4" t="s">
        <v>76</v>
      </c>
      <c r="O58" s="285" t="s">
        <v>365</v>
      </c>
      <c r="P58" s="23" t="s">
        <v>75</v>
      </c>
      <c r="Q58" s="553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603" t="str">
        <f>YourData!$J$8</f>
        <v>US</v>
      </c>
      <c r="AA58" s="916" t="s">
        <v>75</v>
      </c>
      <c r="AB58" s="599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4">
        <f>A!T1080</f>
        <v>23238.3460647877</v>
      </c>
      <c r="AA59" s="917">
        <f>A!U1080</f>
        <v>45858</v>
      </c>
      <c r="AB59" s="605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4">
        <f>A!T1081</f>
        <v>23146.477073173399</v>
      </c>
      <c r="AA60" s="917">
        <f>A!U1081</f>
        <v>45849</v>
      </c>
      <c r="AB60" s="605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4">
        <f>A!T1082</f>
        <v>31443.788116334701</v>
      </c>
      <c r="AA61" s="917" t="str">
        <f>A!U1082</f>
        <v>24-apr</v>
      </c>
      <c r="AB61" s="605">
        <f>A!V1082</f>
        <v>45771.666666666664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4">
        <f>A!T1083</f>
        <v>33831.231239307701</v>
      </c>
      <c r="AA62" s="917" t="str">
        <f>A!U1083</f>
        <v>24-apr</v>
      </c>
      <c r="AB62" s="605">
        <f>A!V1083</f>
        <v>45771.625</v>
      </c>
    </row>
    <row r="63" spans="2:28" ht="12" customHeight="1">
      <c r="B63" s="498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4">
        <f>A!T1084</f>
        <v>33631.884389748899</v>
      </c>
      <c r="AA63" s="917" t="str">
        <f>A!U1084</f>
        <v>24-apr</v>
      </c>
      <c r="AB63" s="605">
        <f>A!V1084</f>
        <v>45771.666666666664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4">
        <f>A!T1085</f>
        <v>23410.744988880899</v>
      </c>
      <c r="AA64" s="917">
        <f>A!U1085</f>
        <v>45858</v>
      </c>
      <c r="AB64" s="605">
        <f>A!V1085</f>
        <v>45858.625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4">
        <f>A!T1086</f>
        <v>32115.531054501898</v>
      </c>
      <c r="AA65" s="917" t="str">
        <f>A!U1086</f>
        <v>24-apr</v>
      </c>
      <c r="AB65" s="605">
        <f>A!V1086</f>
        <v>45771.666666666664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4">
        <f>A!T1087</f>
        <v>23410.672596469001</v>
      </c>
      <c r="AA66" s="917">
        <f>A!U1087</f>
        <v>45858</v>
      </c>
      <c r="AB66" s="605">
        <f>A!V1087</f>
        <v>45858.625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4">
        <f>A!T1088</f>
        <v>23410.672596469001</v>
      </c>
      <c r="AA67" s="917">
        <f>A!U1088</f>
        <v>45858</v>
      </c>
      <c r="AB67" s="605">
        <f>A!V1088</f>
        <v>45858.625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4">
        <f>A!T1089</f>
        <v>23410.672596469001</v>
      </c>
      <c r="AA68" s="917">
        <f>A!U1089</f>
        <v>45858</v>
      </c>
      <c r="AB68" s="605">
        <f>A!V1089</f>
        <v>45858.625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4">
        <f>A!T1090</f>
        <v>23410.672596469001</v>
      </c>
      <c r="AA69" s="917">
        <f>A!U1090</f>
        <v>45858</v>
      </c>
      <c r="AB69" s="605">
        <f>A!V1090</f>
        <v>45858.625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4">
        <f>A!T1091</f>
        <v>23416.559087503701</v>
      </c>
      <c r="AA70" s="917">
        <f>A!U1091</f>
        <v>45858</v>
      </c>
      <c r="AB70" s="605">
        <f>A!V1091</f>
        <v>45858.625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4">
        <f>A!T1092</f>
        <v>18781.789445607301</v>
      </c>
      <c r="AA71" s="917">
        <f>A!U1092</f>
        <v>45858</v>
      </c>
      <c r="AB71" s="605">
        <f>A!V1092</f>
        <v>45858.625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4" t="str">
        <f>A!T1093</f>
        <v/>
      </c>
      <c r="AA72" s="917" t="str">
        <f>A!U1093</f>
        <v/>
      </c>
      <c r="AB72" s="605" t="str">
        <f>A!V1093</f>
        <v/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4" t="str">
        <f>A!T1094</f>
        <v/>
      </c>
      <c r="AA73" s="917" t="str">
        <f>A!U1094</f>
        <v/>
      </c>
      <c r="AB73" s="605" t="str">
        <f>A!V1094</f>
        <v/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4" t="str">
        <f>A!T1095</f>
        <v/>
      </c>
      <c r="AA74" s="917" t="str">
        <f>A!U1095</f>
        <v/>
      </c>
      <c r="AB74" s="605" t="str">
        <f>A!V1095</f>
        <v/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4" t="str">
        <f>A!T1096</f>
        <v/>
      </c>
      <c r="AA75" s="917" t="str">
        <f>A!U1096</f>
        <v/>
      </c>
      <c r="AB75" s="605" t="str">
        <f>A!V1096</f>
        <v/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4" t="str">
        <f>A!T1097</f>
        <v/>
      </c>
      <c r="AA76" s="917" t="str">
        <f>A!U1097</f>
        <v/>
      </c>
      <c r="AB76" s="605" t="str">
        <f>A!V1097</f>
        <v/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4" t="str">
        <f>A!T1098</f>
        <v/>
      </c>
      <c r="AA77" s="917" t="str">
        <f>A!U1098</f>
        <v/>
      </c>
      <c r="AB77" s="605" t="str">
        <f>A!V1098</f>
        <v/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6" t="str">
        <f>A!T1099</f>
        <v/>
      </c>
      <c r="AA78" s="918" t="str">
        <f>A!U1099</f>
        <v/>
      </c>
      <c r="AB78" s="607" t="str">
        <f>A!V1099</f>
        <v/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62" t="s">
        <v>23</v>
      </c>
      <c r="V79" s="963"/>
      <c r="W79" s="963"/>
      <c r="X79" s="964"/>
      <c r="Z79" s="604"/>
      <c r="AA79" s="917"/>
      <c r="AB79" s="605"/>
    </row>
    <row r="80" spans="2:28" ht="12" customHeight="1">
      <c r="B80" s="135"/>
      <c r="C80" s="341" t="s">
        <v>237</v>
      </c>
      <c r="D80" s="341"/>
      <c r="E80" s="341"/>
      <c r="F80" s="551" t="s">
        <v>426</v>
      </c>
      <c r="G80" s="341"/>
      <c r="H80" s="341"/>
      <c r="I80" s="801" t="s">
        <v>250</v>
      </c>
      <c r="J80" s="796"/>
      <c r="K80" s="796"/>
      <c r="L80" s="801" t="s">
        <v>357</v>
      </c>
      <c r="M80" s="796"/>
      <c r="N80" s="797"/>
      <c r="O80" s="798" t="s">
        <v>372</v>
      </c>
      <c r="Q80" s="802"/>
      <c r="R80" s="800" t="s">
        <v>384</v>
      </c>
      <c r="U80" s="803"/>
      <c r="V80" s="804"/>
      <c r="W80" s="804"/>
      <c r="X80" s="805" t="s">
        <v>24</v>
      </c>
      <c r="Z80" s="799" t="str">
        <f>YourData!$J$4</f>
        <v>OpenSimula</v>
      </c>
      <c r="AB80" s="602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4" t="s">
        <v>76</v>
      </c>
      <c r="O81" s="293" t="s">
        <v>365</v>
      </c>
      <c r="P81" s="23" t="s">
        <v>75</v>
      </c>
      <c r="Q81" s="552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603" t="str">
        <f>YourData!$J$8</f>
        <v>US</v>
      </c>
      <c r="AA81" s="916" t="s">
        <v>75</v>
      </c>
      <c r="AB81" s="599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4">
        <f>A!T1110</f>
        <v>9709.4451468959796</v>
      </c>
      <c r="AA82" s="917">
        <f>A!U1110</f>
        <v>45903</v>
      </c>
      <c r="AB82" s="605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4">
        <f>A!T1111</f>
        <v>15627.8692263045</v>
      </c>
      <c r="AA83" s="917">
        <f>A!U1111</f>
        <v>45903</v>
      </c>
      <c r="AB83" s="605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4">
        <f>A!T1112</f>
        <v>21956.6406265437</v>
      </c>
      <c r="AA84" s="917">
        <f>A!U1112</f>
        <v>45932</v>
      </c>
      <c r="AB84" s="605">
        <f>A!V1112</f>
        <v>45932.375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4">
        <f>A!T1113</f>
        <v>27593.837738541599</v>
      </c>
      <c r="AA85" s="917">
        <f>A!U1113</f>
        <v>45918</v>
      </c>
      <c r="AB85" s="605">
        <f>A!V1113</f>
        <v>45918.625</v>
      </c>
    </row>
    <row r="86" spans="2:28" ht="12" customHeight="1">
      <c r="B86" s="498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4">
        <f>A!T1114</f>
        <v>23661.4628121198</v>
      </c>
      <c r="AA86" s="917">
        <f>A!U1114</f>
        <v>45932</v>
      </c>
      <c r="AB86" s="605">
        <f>A!V1114</f>
        <v>45932.375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4">
        <f>A!T1115</f>
        <v>10861.466864878301</v>
      </c>
      <c r="AA87" s="917">
        <f>A!U1115</f>
        <v>45932</v>
      </c>
      <c r="AB87" s="605">
        <f>A!V1115</f>
        <v>45932.375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4">
        <f>A!T1116</f>
        <v>9043.4115950702198</v>
      </c>
      <c r="AA88" s="917">
        <f>A!U1116</f>
        <v>45932</v>
      </c>
      <c r="AB88" s="605">
        <f>A!V1116</f>
        <v>45932.375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4">
        <f>A!T1117</f>
        <v>27454.419534336899</v>
      </c>
      <c r="AA89" s="917">
        <f>A!U1117</f>
        <v>45916</v>
      </c>
      <c r="AB89" s="605">
        <f>A!V1117</f>
        <v>45916.583333333336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4">
        <f>A!T1118</f>
        <v>9899.8649202947799</v>
      </c>
      <c r="AA90" s="917">
        <f>A!U1118</f>
        <v>45903</v>
      </c>
      <c r="AB90" s="605">
        <f>A!V1118</f>
        <v>45903.625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4">
        <f>A!T1119</f>
        <v>9899.8649202947799</v>
      </c>
      <c r="AA91" s="917">
        <f>A!U1119</f>
        <v>45903</v>
      </c>
      <c r="AB91" s="605">
        <f>A!V1119</f>
        <v>45903.625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4">
        <f>A!T1120</f>
        <v>9899.8649202947799</v>
      </c>
      <c r="AA92" s="917">
        <f>A!U1120</f>
        <v>45903</v>
      </c>
      <c r="AB92" s="605">
        <f>A!V1120</f>
        <v>45903.625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4">
        <f>A!T1121</f>
        <v>9901.1006624051806</v>
      </c>
      <c r="AA93" s="917">
        <f>A!U1121</f>
        <v>45903</v>
      </c>
      <c r="AB93" s="605">
        <f>A!V1121</f>
        <v>45903.625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4">
        <f>A!T1122</f>
        <v>7738.6129404524199</v>
      </c>
      <c r="AA94" s="917">
        <f>A!U1122</f>
        <v>45837</v>
      </c>
      <c r="AB94" s="605">
        <f>A!V1122</f>
        <v>45837.666666666664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4" t="str">
        <f>A!T1123</f>
        <v/>
      </c>
      <c r="AA95" s="917" t="str">
        <f>A!U1123</f>
        <v/>
      </c>
      <c r="AB95" s="605" t="str">
        <f>A!V1123</f>
        <v/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4" t="str">
        <f>A!T1124</f>
        <v/>
      </c>
      <c r="AA96" s="917" t="str">
        <f>A!U1124</f>
        <v/>
      </c>
      <c r="AB96" s="605" t="str">
        <f>A!V1124</f>
        <v/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4" t="str">
        <f>A!T1125</f>
        <v/>
      </c>
      <c r="AA97" s="917" t="str">
        <f>A!U1125</f>
        <v/>
      </c>
      <c r="AB97" s="605" t="str">
        <f>A!V1125</f>
        <v/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4" t="str">
        <f>A!T1126</f>
        <v/>
      </c>
      <c r="AA98" s="917" t="str">
        <f>A!U1126</f>
        <v/>
      </c>
      <c r="AB98" s="605" t="str">
        <f>A!V1126</f>
        <v/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4" t="str">
        <f>A!T1127</f>
        <v/>
      </c>
      <c r="AA99" s="917" t="str">
        <f>A!U1127</f>
        <v/>
      </c>
      <c r="AB99" s="605" t="str">
        <f>A!V1127</f>
        <v/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4" t="str">
        <f>A!T1128</f>
        <v/>
      </c>
      <c r="AA100" s="917" t="str">
        <f>A!U1128</f>
        <v/>
      </c>
      <c r="AB100" s="605" t="str">
        <f>A!V1128</f>
        <v/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30">
        <f t="shared" si="14"/>
        <v>0.66666666667106622</v>
      </c>
      <c r="X101" s="29">
        <f t="shared" si="15"/>
        <v>5.9999999999604041</v>
      </c>
      <c r="Z101" s="606" t="str">
        <f>A!T1129</f>
        <v/>
      </c>
      <c r="AA101" s="918" t="str">
        <f>A!U1129</f>
        <v/>
      </c>
      <c r="AB101" s="607" t="str">
        <f>A!V1129</f>
        <v/>
      </c>
    </row>
    <row r="102" spans="2:28" ht="12" customHeight="1" thickTop="1">
      <c r="B102" s="658" t="s">
        <v>800</v>
      </c>
      <c r="J102" s="95"/>
      <c r="K102" s="30"/>
      <c r="N102" s="25"/>
      <c r="Z102" s="583"/>
      <c r="AA102" s="917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83"/>
      <c r="AA103" s="917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62" t="s">
        <v>23</v>
      </c>
      <c r="V104" s="963"/>
      <c r="W104" s="963"/>
      <c r="X104" s="964"/>
      <c r="Z104" s="608"/>
      <c r="AA104" s="919"/>
      <c r="AB104" s="609"/>
    </row>
    <row r="105" spans="2:28" ht="12" customHeight="1">
      <c r="B105" s="135"/>
      <c r="C105" s="341" t="s">
        <v>237</v>
      </c>
      <c r="D105" s="341"/>
      <c r="E105" s="341"/>
      <c r="F105" s="551" t="s">
        <v>426</v>
      </c>
      <c r="G105" s="341"/>
      <c r="H105" s="341"/>
      <c r="I105" s="801" t="s">
        <v>250</v>
      </c>
      <c r="J105" s="796"/>
      <c r="K105" s="796"/>
      <c r="L105" s="801" t="s">
        <v>357</v>
      </c>
      <c r="M105" s="796"/>
      <c r="N105" s="797"/>
      <c r="O105" s="798" t="s">
        <v>372</v>
      </c>
      <c r="Q105" s="802"/>
      <c r="R105" s="800" t="s">
        <v>384</v>
      </c>
      <c r="U105" s="803"/>
      <c r="V105" s="804"/>
      <c r="W105" s="804"/>
      <c r="X105" s="805" t="s">
        <v>24</v>
      </c>
      <c r="Z105" s="799" t="str">
        <f>YourData!$J$4</f>
        <v>OpenSimula</v>
      </c>
      <c r="AB105" s="602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4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53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603" t="str">
        <f>YourData!$J$8</f>
        <v>US</v>
      </c>
      <c r="AA106" s="916" t="s">
        <v>75</v>
      </c>
      <c r="AB106" s="599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4">
        <f>AVERAGE(C107,F107,I107,L107,O107,R107)</f>
        <v>3.9283592320566343</v>
      </c>
      <c r="X107" s="26">
        <f>ABS((V107-U107)/W107)</f>
        <v>7.9253835774360459E-2</v>
      </c>
      <c r="Z107" s="610">
        <f>A!T1190</f>
        <v>3.96370098656132</v>
      </c>
      <c r="AA107" s="917" t="str">
        <f>A!U1190</f>
        <v>20-Apr</v>
      </c>
      <c r="AB107" s="605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4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10">
        <f>A!T1191</f>
        <v>4.3139430522601296</v>
      </c>
      <c r="AA108" s="917" t="str">
        <f>A!U1191</f>
        <v>20-Apr</v>
      </c>
      <c r="AB108" s="605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4">
        <f t="shared" si="18"/>
        <v>4.4235245538875025</v>
      </c>
      <c r="X109" s="26">
        <f t="shared" si="19"/>
        <v>0.27206696804712716</v>
      </c>
      <c r="Z109" s="610">
        <f>A!T1192</f>
        <v>4.0506118560091799</v>
      </c>
      <c r="AA109" s="917" t="str">
        <f>A!U1192</f>
        <v>20-apr</v>
      </c>
      <c r="AB109" s="605" t="str">
        <f>A!V1192</f>
        <v>20-apr 5:00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4">
        <f t="shared" si="18"/>
        <v>4.3526253549269764</v>
      </c>
      <c r="X110" s="26">
        <f t="shared" si="19"/>
        <v>0.35495818592591005</v>
      </c>
      <c r="Z110" s="610">
        <f>A!T1193</f>
        <v>4.1078415978769804</v>
      </c>
      <c r="AA110" s="917">
        <f>A!U1193</f>
        <v>45825</v>
      </c>
      <c r="AB110" s="605">
        <f>A!V1193</f>
        <v>45825.666666666664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4">
        <f t="shared" si="18"/>
        <v>4.3470136720288624</v>
      </c>
      <c r="X111" s="26">
        <f t="shared" si="19"/>
        <v>0.31952970586166074</v>
      </c>
      <c r="Z111" s="610">
        <f>A!T1194</f>
        <v>3.9938624152844202</v>
      </c>
      <c r="AA111" s="917">
        <f>A!U1194</f>
        <v>45916</v>
      </c>
      <c r="AB111" s="605">
        <f>A!V1194</f>
        <v>45916.666666666664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4">
        <f t="shared" si="18"/>
        <v>4.0479445186532237</v>
      </c>
      <c r="X112" s="26">
        <f t="shared" si="19"/>
        <v>0.17100797845852009</v>
      </c>
      <c r="Z112" s="610">
        <f>A!T1195</f>
        <v>4.0560114334887203</v>
      </c>
      <c r="AA112" s="917" t="str">
        <f>A!U1195</f>
        <v>20-apr</v>
      </c>
      <c r="AB112" s="605" t="str">
        <f>A!V1195</f>
        <v>20-apr 3:00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4">
        <f t="shared" si="18"/>
        <v>4.4305543472268711</v>
      </c>
      <c r="X113" s="26">
        <f t="shared" si="19"/>
        <v>1.2275251499780714E-2</v>
      </c>
      <c r="Z113" s="610">
        <f>A!T1196</f>
        <v>4.6575790670193502</v>
      </c>
      <c r="AA113" s="917" t="str">
        <f>A!U1196</f>
        <v>20-apr</v>
      </c>
      <c r="AB113" s="605" t="str">
        <f>A!V1196</f>
        <v>20-apr 5:00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4">
        <f t="shared" si="18"/>
        <v>4.2124788311892676</v>
      </c>
      <c r="X114" s="26">
        <f t="shared" si="19"/>
        <v>0.17234507972471771</v>
      </c>
      <c r="Z114" s="610">
        <f>A!T1197</f>
        <v>4.1078415978769804</v>
      </c>
      <c r="AA114" s="917">
        <f>A!U1197</f>
        <v>45825</v>
      </c>
      <c r="AB114" s="605">
        <f>A!V1197</f>
        <v>45825.666666666664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4">
        <f t="shared" si="18"/>
        <v>3.8714774041223072</v>
      </c>
      <c r="X115" s="26">
        <f t="shared" si="19"/>
        <v>1.6272857471134522E-2</v>
      </c>
      <c r="Z115" s="610">
        <f>A!T1198</f>
        <v>3.89731374756182</v>
      </c>
      <c r="AA115" s="917" t="str">
        <f>A!U1198</f>
        <v>30-apr</v>
      </c>
      <c r="AB115" s="605" t="str">
        <f>A!V1198</f>
        <v>30-apr 15:00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4">
        <f t="shared" si="18"/>
        <v>3.8217301321704062</v>
      </c>
      <c r="X116" s="26">
        <f t="shared" si="19"/>
        <v>4.7360748598229252E-2</v>
      </c>
      <c r="Z116" s="610">
        <f>A!T1199</f>
        <v>3.83694381967512</v>
      </c>
      <c r="AA116" s="917" t="str">
        <f>A!U1199</f>
        <v>20-apr</v>
      </c>
      <c r="AB116" s="605" t="str">
        <f>A!V1199</f>
        <v>20-apr 5:00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4">
        <f t="shared" si="18"/>
        <v>3.8135937287188604</v>
      </c>
      <c r="X117" s="26">
        <f t="shared" si="19"/>
        <v>4.4839595448319045E-2</v>
      </c>
      <c r="Z117" s="610">
        <f>A!T1200</f>
        <v>3.8369438036753998</v>
      </c>
      <c r="AA117" s="917" t="str">
        <f>A!U1200</f>
        <v>20-apr</v>
      </c>
      <c r="AB117" s="605" t="str">
        <f>A!V1200</f>
        <v>20-apr 5:00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4">
        <f t="shared" si="18"/>
        <v>3.8056607561714761</v>
      </c>
      <c r="X118" s="26">
        <f t="shared" si="19"/>
        <v>3.2707821157624946E-2</v>
      </c>
      <c r="Z118" s="610">
        <f>A!T1201</f>
        <v>3.8369438019779798</v>
      </c>
      <c r="AA118" s="917" t="str">
        <f>A!U1201</f>
        <v>20-apr</v>
      </c>
      <c r="AB118" s="605" t="str">
        <f>A!V1201</f>
        <v>20-apr 5:00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4">
        <f t="shared" si="18"/>
        <v>4.9109542055416462</v>
      </c>
      <c r="X119" s="26">
        <f t="shared" si="19"/>
        <v>0.65710244179401456</v>
      </c>
      <c r="Z119" s="610">
        <f>A!T1202</f>
        <v>4.5496929551793199</v>
      </c>
      <c r="AA119" s="917" t="str">
        <f>A!U1202</f>
        <v>11-apr</v>
      </c>
      <c r="AB119" s="605" t="str">
        <f>A!V1202</f>
        <v>11-apr 19:00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4">
        <f t="shared" si="18"/>
        <v>5.2107963419592203</v>
      </c>
      <c r="X120" s="26">
        <f t="shared" si="19"/>
        <v>0.5444465325108655</v>
      </c>
      <c r="Z120" s="610" t="str">
        <f>A!T1203</f>
        <v/>
      </c>
      <c r="AA120" s="917" t="str">
        <f>A!U1203</f>
        <v/>
      </c>
      <c r="AB120" s="605" t="str">
        <f>A!V1203</f>
        <v/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4">
        <f t="shared" si="18"/>
        <v>4.1568541565309971</v>
      </c>
      <c r="X121" s="26">
        <f t="shared" si="19"/>
        <v>0.2632449569231351</v>
      </c>
      <c r="Z121" s="610" t="str">
        <f>A!T1204</f>
        <v/>
      </c>
      <c r="AA121" s="917" t="str">
        <f>A!U1204</f>
        <v/>
      </c>
      <c r="AB121" s="605" t="str">
        <f>A!V1204</f>
        <v/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4">
        <f t="shared" si="18"/>
        <v>4.6541147936198177</v>
      </c>
      <c r="X122" s="26">
        <f t="shared" si="19"/>
        <v>0.4829041662917602</v>
      </c>
      <c r="Z122" s="610" t="str">
        <f>A!T1205</f>
        <v/>
      </c>
      <c r="AA122" s="917" t="str">
        <f>A!U1205</f>
        <v/>
      </c>
      <c r="AB122" s="605" t="str">
        <f>A!V1205</f>
        <v/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4">
        <f t="shared" si="18"/>
        <v>5.1359717000840623</v>
      </c>
      <c r="X123" s="26">
        <f t="shared" si="19"/>
        <v>0.3748073611792862</v>
      </c>
      <c r="Z123" s="610" t="str">
        <f>A!T1206</f>
        <v/>
      </c>
      <c r="AA123" s="917" t="str">
        <f>A!U1206</f>
        <v/>
      </c>
      <c r="AB123" s="605" t="str">
        <f>A!V1206</f>
        <v/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4">
        <f t="shared" si="18"/>
        <v>3.9136872196867043</v>
      </c>
      <c r="X124" s="26">
        <f t="shared" si="19"/>
        <v>4.2422271023918184E-2</v>
      </c>
      <c r="Z124" s="610" t="str">
        <f>A!T1207</f>
        <v/>
      </c>
      <c r="AA124" s="917" t="str">
        <f>A!U1207</f>
        <v/>
      </c>
      <c r="AB124" s="605" t="str">
        <f>A!V1207</f>
        <v/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4">
        <f t="shared" si="18"/>
        <v>3.5699215755850702</v>
      </c>
      <c r="X125" s="26">
        <f t="shared" si="19"/>
        <v>6.7476053271655137E-2</v>
      </c>
      <c r="Z125" s="610" t="str">
        <f>A!T1208</f>
        <v/>
      </c>
      <c r="AA125" s="917" t="str">
        <f>A!U1208</f>
        <v/>
      </c>
      <c r="AB125" s="605" t="str">
        <f>A!V1208</f>
        <v/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4">
        <f t="shared" si="18"/>
        <v>4.2410065237507411</v>
      </c>
      <c r="X126" s="26">
        <f t="shared" si="19"/>
        <v>6.4020521746699741E-2</v>
      </c>
      <c r="Z126" s="611" t="str">
        <f>A!T1209</f>
        <v/>
      </c>
      <c r="AA126" s="918" t="str">
        <f>A!U1209</f>
        <v/>
      </c>
      <c r="AB126" s="607" t="str">
        <f>A!V1209</f>
        <v/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62" t="s">
        <v>23</v>
      </c>
      <c r="V127" s="963"/>
      <c r="W127" s="963"/>
      <c r="X127" s="964"/>
      <c r="Z127" s="610"/>
      <c r="AA127" s="917"/>
      <c r="AB127" s="605"/>
    </row>
    <row r="128" spans="2:28" ht="12" customHeight="1">
      <c r="B128" s="135"/>
      <c r="C128" s="341" t="s">
        <v>237</v>
      </c>
      <c r="D128" s="341"/>
      <c r="E128" s="341"/>
      <c r="F128" s="551" t="s">
        <v>426</v>
      </c>
      <c r="G128" s="341"/>
      <c r="H128" s="341"/>
      <c r="I128" s="801" t="s">
        <v>250</v>
      </c>
      <c r="J128" s="796"/>
      <c r="K128" s="796"/>
      <c r="L128" s="801" t="s">
        <v>357</v>
      </c>
      <c r="M128" s="796"/>
      <c r="N128" s="797"/>
      <c r="O128" s="798" t="s">
        <v>372</v>
      </c>
      <c r="Q128" s="802"/>
      <c r="R128" s="800" t="s">
        <v>384</v>
      </c>
      <c r="U128" s="803"/>
      <c r="V128" s="804"/>
      <c r="W128" s="804"/>
      <c r="X128" s="805" t="s">
        <v>24</v>
      </c>
      <c r="Z128" s="799" t="str">
        <f>YourData!$J$4</f>
        <v>OpenSimula</v>
      </c>
      <c r="AB128" s="602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4" t="s">
        <v>76</v>
      </c>
      <c r="O129" s="285" t="s">
        <v>365</v>
      </c>
      <c r="P129" s="23" t="s">
        <v>75</v>
      </c>
      <c r="Q129" s="553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603" t="str">
        <f>YourData!$J$8</f>
        <v>US</v>
      </c>
      <c r="AA129" s="916" t="s">
        <v>75</v>
      </c>
      <c r="AB129" s="599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4">
        <f>AVERAGE(C130,F130,I130,L130,O130,R130)</f>
        <v>2.794870673905701</v>
      </c>
      <c r="X130" s="26">
        <f>ABS((V130-U130)/W130)</f>
        <v>1.0186942268121705E-2</v>
      </c>
      <c r="Z130" s="610">
        <f>A!T1220</f>
        <v>2.80414160491488</v>
      </c>
      <c r="AA130" s="917">
        <f>A!U1220</f>
        <v>45821</v>
      </c>
      <c r="AB130" s="605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4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10">
        <f>A!T1221</f>
        <v>2.8850234678863398</v>
      </c>
      <c r="AA131" s="917" t="str">
        <f>A!U1221</f>
        <v>01-Dec</v>
      </c>
      <c r="AB131" s="605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4">
        <f t="shared" si="22"/>
        <v>2.8195397137365448</v>
      </c>
      <c r="X132" s="26">
        <f t="shared" si="23"/>
        <v>1.4368501848843208E-2</v>
      </c>
      <c r="Z132" s="610">
        <f>A!T1222</f>
        <v>2.8282242207080701</v>
      </c>
      <c r="AA132" s="917">
        <f>A!U1222</f>
        <v>45747</v>
      </c>
      <c r="AB132" s="605">
        <f>A!V1222</f>
        <v>45747.625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4">
        <f t="shared" si="22"/>
        <v>2.8219361117684159</v>
      </c>
      <c r="X133" s="26">
        <f t="shared" si="23"/>
        <v>1.6332090843952745E-2</v>
      </c>
      <c r="Z133" s="610">
        <f>A!T1223</f>
        <v>2.8378449772156298</v>
      </c>
      <c r="AA133" s="917">
        <f>A!U1223</f>
        <v>45747</v>
      </c>
      <c r="AB133" s="605">
        <f>A!V1223</f>
        <v>45747.625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4">
        <f t="shared" si="22"/>
        <v>2.8219361117684159</v>
      </c>
      <c r="X134" s="26">
        <f t="shared" si="23"/>
        <v>1.6332090843952745E-2</v>
      </c>
      <c r="Z134" s="610">
        <f>A!T1224</f>
        <v>2.8378449772156298</v>
      </c>
      <c r="AA134" s="917">
        <f>A!U1224</f>
        <v>45747</v>
      </c>
      <c r="AB134" s="605">
        <f>A!V1224</f>
        <v>45747.625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4">
        <f t="shared" si="22"/>
        <v>2.7944776757651599</v>
      </c>
      <c r="X135" s="26">
        <f t="shared" si="23"/>
        <v>1.0188527141386391E-2</v>
      </c>
      <c r="Z135" s="610">
        <f>A!T1225</f>
        <v>2.8019122947952799</v>
      </c>
      <c r="AA135" s="917">
        <f>A!U1225</f>
        <v>45821</v>
      </c>
      <c r="AB135" s="605">
        <f>A!V1225</f>
        <v>45821.708333333336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4">
        <f t="shared" si="22"/>
        <v>2.8221031032123243</v>
      </c>
      <c r="X136" s="26">
        <f t="shared" si="23"/>
        <v>1.5977469265866066E-2</v>
      </c>
      <c r="Z136" s="610">
        <f>A!T1226</f>
        <v>2.8378476690112202</v>
      </c>
      <c r="AA136" s="917">
        <f>A!U1226</f>
        <v>45747</v>
      </c>
      <c r="AB136" s="605">
        <f>A!V1226</f>
        <v>45747.625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4">
        <f t="shared" si="22"/>
        <v>2.7684879165174952</v>
      </c>
      <c r="X137" s="26">
        <f t="shared" si="23"/>
        <v>2.7451808457087695E-2</v>
      </c>
      <c r="Z137" s="610">
        <f>A!T1227</f>
        <v>2.79704138302725</v>
      </c>
      <c r="AA137" s="917">
        <f>A!U1227</f>
        <v>45994</v>
      </c>
      <c r="AB137" s="605">
        <f>A!V1227</f>
        <v>45994.583333333336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4">
        <f t="shared" si="22"/>
        <v>2.7987080391253603</v>
      </c>
      <c r="X138" s="26">
        <f t="shared" si="23"/>
        <v>8.6353571579093832E-3</v>
      </c>
      <c r="Z138" s="610">
        <f>A!T1228</f>
        <v>2.80195318289331</v>
      </c>
      <c r="AA138" s="917">
        <f>A!U1228</f>
        <v>45821</v>
      </c>
      <c r="AB138" s="605">
        <f>A!V1228</f>
        <v>45821.708333333336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4">
        <f t="shared" si="22"/>
        <v>2.7967189786170303</v>
      </c>
      <c r="X139" s="26">
        <f t="shared" si="23"/>
        <v>1.0180209888668435E-2</v>
      </c>
      <c r="Z139" s="610">
        <f>A!T1229</f>
        <v>2.8019531826623099</v>
      </c>
      <c r="AA139" s="917">
        <f>A!U1229</f>
        <v>45821</v>
      </c>
      <c r="AB139" s="605">
        <f>A!V1229</f>
        <v>45821.708333333336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4">
        <f t="shared" si="22"/>
        <v>2.7663332785017607</v>
      </c>
      <c r="X140" s="26">
        <f t="shared" si="23"/>
        <v>2.747319008545546E-2</v>
      </c>
      <c r="Z140" s="610">
        <f>A!T1230</f>
        <v>2.8019531828932398</v>
      </c>
      <c r="AA140" s="917">
        <f>A!U1230</f>
        <v>45821</v>
      </c>
      <c r="AB140" s="605">
        <f>A!V1230</f>
        <v>45821.708333333336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4">
        <f t="shared" si="22"/>
        <v>2.7686020658547528</v>
      </c>
      <c r="X141" s="26">
        <f t="shared" si="23"/>
        <v>2.7450676620273534E-2</v>
      </c>
      <c r="Z141" s="610">
        <f>A!T1231</f>
        <v>2.8018674154244199</v>
      </c>
      <c r="AA141" s="917">
        <f>A!U1231</f>
        <v>45821</v>
      </c>
      <c r="AB141" s="605">
        <f>A!V1231</f>
        <v>45821.708333333336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4">
        <f t="shared" si="22"/>
        <v>2.6853527826095953</v>
      </c>
      <c r="X142" s="26">
        <f t="shared" si="23"/>
        <v>2.1598651907343096E-2</v>
      </c>
      <c r="Z142" s="610">
        <f>A!T1232</f>
        <v>2.5839698856263502</v>
      </c>
      <c r="AA142" s="917">
        <f>A!U1232</f>
        <v>45867</v>
      </c>
      <c r="AB142" s="605">
        <f>A!V1232</f>
        <v>45867.5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4">
        <f t="shared" si="22"/>
        <v>2.8339971055968665</v>
      </c>
      <c r="X143" s="26">
        <f t="shared" si="23"/>
        <v>8.7508910827828329E-2</v>
      </c>
      <c r="Z143" s="610" t="str">
        <f>A!T1233</f>
        <v/>
      </c>
      <c r="AA143" s="917" t="str">
        <f>A!U1233</f>
        <v/>
      </c>
      <c r="AB143" s="605" t="str">
        <f>A!V1233</f>
        <v/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4">
        <f t="shared" si="22"/>
        <v>2.4389459762667438</v>
      </c>
      <c r="X144" s="26">
        <f t="shared" si="23"/>
        <v>8.1312038050022836E-2</v>
      </c>
      <c r="Z144" s="610" t="str">
        <f>A!T1234</f>
        <v/>
      </c>
      <c r="AA144" s="917" t="str">
        <f>A!U1234</f>
        <v/>
      </c>
      <c r="AB144" s="605" t="str">
        <f>A!V1234</f>
        <v/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4">
        <f t="shared" si="22"/>
        <v>2.5558128436044525</v>
      </c>
      <c r="X145" s="26">
        <f t="shared" si="23"/>
        <v>7.2305919403681265E-2</v>
      </c>
      <c r="Z145" s="610" t="str">
        <f>A!T1235</f>
        <v/>
      </c>
      <c r="AA145" s="917" t="str">
        <f>A!U1235</f>
        <v/>
      </c>
      <c r="AB145" s="605" t="str">
        <f>A!V1235</f>
        <v/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4">
        <f t="shared" si="22"/>
        <v>2.8996261561565553</v>
      </c>
      <c r="X146" s="26">
        <f t="shared" si="23"/>
        <v>4.3317047060551402E-2</v>
      </c>
      <c r="Z146" s="610" t="str">
        <f>A!T1236</f>
        <v/>
      </c>
      <c r="AA146" s="917" t="str">
        <f>A!U1236</f>
        <v/>
      </c>
      <c r="AB146" s="605" t="str">
        <f>A!V1236</f>
        <v/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4">
        <f t="shared" si="22"/>
        <v>2.5032508923872139</v>
      </c>
      <c r="X147" s="26">
        <f t="shared" si="23"/>
        <v>2.3439414840334443E-2</v>
      </c>
      <c r="Z147" s="610" t="str">
        <f>A!T1237</f>
        <v/>
      </c>
      <c r="AA147" s="917" t="str">
        <f>A!U1237</f>
        <v/>
      </c>
      <c r="AB147" s="605" t="str">
        <f>A!V1237</f>
        <v/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4">
        <f t="shared" si="22"/>
        <v>2.2636187401269692</v>
      </c>
      <c r="X148" s="26">
        <f t="shared" si="23"/>
        <v>0.10600342383730463</v>
      </c>
      <c r="Z148" s="610" t="str">
        <f>A!T1238</f>
        <v/>
      </c>
      <c r="AA148" s="917" t="str">
        <f>A!U1238</f>
        <v/>
      </c>
      <c r="AB148" s="605" t="str">
        <f>A!V1238</f>
        <v/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4">
        <f>A!E1239</f>
        <v>2.72</v>
      </c>
      <c r="G149" s="147">
        <f>A!F1239</f>
        <v>37831</v>
      </c>
      <c r="H149" s="133">
        <f>A!G1239</f>
        <v>12</v>
      </c>
      <c r="I149" s="554">
        <f>A!H1239</f>
        <v>2.722</v>
      </c>
      <c r="J149" s="147">
        <f>A!I1239</f>
        <v>37467</v>
      </c>
      <c r="K149" s="133">
        <f>A!J1239</f>
        <v>12</v>
      </c>
      <c r="L149" s="554">
        <f>A!K1239</f>
        <v>2.6599534760342136</v>
      </c>
      <c r="M149" s="147">
        <f>A!L1239</f>
        <v>40389</v>
      </c>
      <c r="N149" s="28">
        <f>A!M1239</f>
        <v>12</v>
      </c>
      <c r="O149" s="554">
        <f>A!N1239</f>
        <v>2.6920206659012629</v>
      </c>
      <c r="P149" s="147">
        <f>A!O1239</f>
        <v>211</v>
      </c>
      <c r="Q149" s="133">
        <f>A!P1239</f>
        <v>12</v>
      </c>
      <c r="R149" s="554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4">
        <f t="shared" si="22"/>
        <v>2.7077533918159489</v>
      </c>
      <c r="X149" s="26">
        <f t="shared" si="23"/>
        <v>2.6809211335644626E-2</v>
      </c>
      <c r="Z149" s="611" t="str">
        <f>A!T1239</f>
        <v/>
      </c>
      <c r="AA149" s="918" t="str">
        <f>A!U1239</f>
        <v/>
      </c>
      <c r="AB149" s="607" t="str">
        <f>A!V1239</f>
        <v/>
      </c>
    </row>
    <row r="150" spans="2:28" ht="12" customHeight="1" thickTop="1">
      <c r="B150" s="658" t="s">
        <v>800</v>
      </c>
      <c r="C150" s="555"/>
      <c r="D150" s="556"/>
      <c r="E150" s="485"/>
      <c r="F150" s="555"/>
      <c r="G150" s="557"/>
      <c r="H150" s="485"/>
      <c r="I150" s="555"/>
      <c r="J150" s="557"/>
      <c r="K150" s="485"/>
      <c r="L150" s="555"/>
      <c r="M150" s="557"/>
      <c r="N150" s="795"/>
      <c r="O150" s="555"/>
      <c r="P150" s="557"/>
      <c r="Q150" s="485"/>
      <c r="R150" s="555"/>
      <c r="S150" s="557"/>
      <c r="T150" s="485"/>
      <c r="U150" s="555"/>
      <c r="V150" s="555"/>
      <c r="W150" s="555"/>
      <c r="X150" s="486"/>
      <c r="Z150" s="584"/>
      <c r="AA150" s="917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7"/>
      <c r="Z151" s="584"/>
      <c r="AA151" s="917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62" t="s">
        <v>23</v>
      </c>
      <c r="V152" s="963"/>
      <c r="W152" s="963"/>
      <c r="X152" s="964"/>
      <c r="Z152" s="608"/>
      <c r="AA152" s="919"/>
      <c r="AB152" s="609"/>
    </row>
    <row r="153" spans="2:28" ht="12" customHeight="1">
      <c r="B153" s="135"/>
      <c r="C153" s="341" t="s">
        <v>237</v>
      </c>
      <c r="D153" s="341"/>
      <c r="E153" s="341"/>
      <c r="F153" s="551" t="s">
        <v>426</v>
      </c>
      <c r="G153" s="341"/>
      <c r="H153" s="341"/>
      <c r="I153" s="801" t="s">
        <v>250</v>
      </c>
      <c r="J153" s="796"/>
      <c r="K153" s="796"/>
      <c r="L153" s="801" t="s">
        <v>357</v>
      </c>
      <c r="M153" s="796"/>
      <c r="N153" s="797"/>
      <c r="O153" s="798" t="s">
        <v>372</v>
      </c>
      <c r="Q153" s="802"/>
      <c r="R153" s="800" t="s">
        <v>384</v>
      </c>
      <c r="U153" s="803"/>
      <c r="V153" s="804"/>
      <c r="W153" s="804"/>
      <c r="X153" s="805" t="s">
        <v>24</v>
      </c>
      <c r="Z153" s="799" t="str">
        <f>YourData!$J$4</f>
        <v>OpenSimula</v>
      </c>
      <c r="AB153" s="602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4" t="s">
        <v>76</v>
      </c>
      <c r="O154" s="285" t="s">
        <v>365</v>
      </c>
      <c r="P154" s="23" t="s">
        <v>75</v>
      </c>
      <c r="Q154" s="553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603" t="str">
        <f>YourData!$J$8</f>
        <v>US</v>
      </c>
      <c r="AA154" s="916" t="s">
        <v>75</v>
      </c>
      <c r="AB154" s="599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63">
        <f>AVERAGE(C155,F155,I155,L155,O155,R155)</f>
        <v>25.443729271670019</v>
      </c>
      <c r="X155" s="26">
        <f>ABS((V155-U155)/W155)</f>
        <v>4.7061669191440232E-2</v>
      </c>
      <c r="Z155" s="612">
        <f>A!T1250</f>
        <v>25.485102846393399</v>
      </c>
      <c r="AA155" s="917">
        <f>A!U1250</f>
        <v>45858</v>
      </c>
      <c r="AB155" s="605">
        <f>A!V1250</f>
        <v>15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63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12">
        <f>A!T1251</f>
        <v>26.426392982155001</v>
      </c>
      <c r="AA156" s="917">
        <f>A!U1251</f>
        <v>45858</v>
      </c>
      <c r="AB156" s="605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63">
        <f t="shared" si="26"/>
        <v>31.858221816151868</v>
      </c>
      <c r="X157" s="26">
        <f t="shared" si="27"/>
        <v>2.7007157052431046E-2</v>
      </c>
      <c r="Z157" s="612">
        <f>A!T1252</f>
        <v>32.286804627031103</v>
      </c>
      <c r="AA157" s="917">
        <f>A!U1252</f>
        <v>45858</v>
      </c>
      <c r="AB157" s="605">
        <f>A!V1252</f>
        <v>45858.625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63">
        <f t="shared" si="26"/>
        <v>31.70345773312555</v>
      </c>
      <c r="X158" s="26">
        <f t="shared" si="27"/>
        <v>3.6698003449354338E-2</v>
      </c>
      <c r="Z158" s="612">
        <f>A!T1253</f>
        <v>32.323757501418797</v>
      </c>
      <c r="AA158" s="917">
        <f>A!U1253</f>
        <v>45858</v>
      </c>
      <c r="AB158" s="605">
        <f>A!V1253</f>
        <v>45858.625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63">
        <f t="shared" si="26"/>
        <v>31.784057240157967</v>
      </c>
      <c r="X159" s="26">
        <f t="shared" si="27"/>
        <v>2.5448499319660246E-2</v>
      </c>
      <c r="Z159" s="612">
        <f>A!T1254</f>
        <v>32.229699276839398</v>
      </c>
      <c r="AA159" s="917">
        <f>A!U1254</f>
        <v>45858</v>
      </c>
      <c r="AB159" s="605">
        <f>A!V1254</f>
        <v>45858.625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63">
        <f t="shared" si="26"/>
        <v>34.911039065407316</v>
      </c>
      <c r="X160" s="26">
        <f t="shared" si="27"/>
        <v>1.1974275290423034E-2</v>
      </c>
      <c r="Z160" s="612">
        <f>A!T1255</f>
        <v>35</v>
      </c>
      <c r="AA160" s="917" t="str">
        <f>A!U1255</f>
        <v>20-apr</v>
      </c>
      <c r="AB160" s="605" t="str">
        <f>A!V1255</f>
        <v>20-apr 3:00</v>
      </c>
    </row>
    <row r="161" spans="2:28" ht="12" customHeight="1">
      <c r="B161" s="138" t="s">
        <v>451</v>
      </c>
      <c r="C161" s="488">
        <f>A!B1256</f>
        <v>33.758499999999998</v>
      </c>
      <c r="D161" s="489" t="str">
        <f>A!C1256</f>
        <v>10-Jul</v>
      </c>
      <c r="E161" s="490">
        <f>A!D1256</f>
        <v>13</v>
      </c>
      <c r="F161" s="491">
        <f>A!E1256</f>
        <v>32.78</v>
      </c>
      <c r="G161" s="492">
        <f>A!F1256</f>
        <v>37457</v>
      </c>
      <c r="H161" s="490">
        <f>A!G1256</f>
        <v>15</v>
      </c>
      <c r="I161" s="491">
        <f>A!H1256</f>
        <v>32.56</v>
      </c>
      <c r="J161" s="492">
        <f>A!I1256</f>
        <v>38188</v>
      </c>
      <c r="K161" s="490">
        <f>A!J1256</f>
        <v>16</v>
      </c>
      <c r="L161" s="491">
        <f>A!K1256</f>
        <v>32.510554887001398</v>
      </c>
      <c r="M161" s="492">
        <f>A!L1256</f>
        <v>40369</v>
      </c>
      <c r="N161" s="25">
        <f>A!M1256</f>
        <v>13</v>
      </c>
      <c r="O161" s="491">
        <f>A!N1256</f>
        <v>33</v>
      </c>
      <c r="P161" s="492">
        <f>A!O1256</f>
        <v>202</v>
      </c>
      <c r="Q161" s="490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63">
        <f t="shared" si="26"/>
        <v>32.956509147833565</v>
      </c>
      <c r="X161" s="26">
        <f t="shared" si="27"/>
        <v>3.786642290907305E-2</v>
      </c>
      <c r="Z161" s="612">
        <f>A!T1256</f>
        <v>33.8760423240169</v>
      </c>
      <c r="AA161" s="917">
        <f>A!U1256</f>
        <v>45858</v>
      </c>
      <c r="AB161" s="605">
        <f>A!V1256</f>
        <v>45858.625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63">
        <f t="shared" si="26"/>
        <v>27.290934785680356</v>
      </c>
      <c r="X162" s="26">
        <f t="shared" si="27"/>
        <v>0.10223174918375905</v>
      </c>
      <c r="Z162" s="612">
        <f>A!T1257</f>
        <v>27.063554448971999</v>
      </c>
      <c r="AA162" s="917">
        <f>A!U1257</f>
        <v>45916</v>
      </c>
      <c r="AB162" s="605">
        <f>A!V1257</f>
        <v>45916.625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63">
        <f t="shared" si="26"/>
        <v>25.808900000000001</v>
      </c>
      <c r="X163" s="26">
        <f t="shared" si="27"/>
        <v>6.6473193355780447E-2</v>
      </c>
      <c r="Z163" s="612">
        <f>A!T1258</f>
        <v>25.089701442602902</v>
      </c>
      <c r="AA163" s="917">
        <f>A!U1258</f>
        <v>45846</v>
      </c>
      <c r="AB163" s="605">
        <f>A!V1258</f>
        <v>45846.666666666664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63">
        <f t="shared" si="26"/>
        <v>25.53047512600094</v>
      </c>
      <c r="X164" s="26">
        <f t="shared" si="27"/>
        <v>4.8080749141450808E-2</v>
      </c>
      <c r="Z164" s="612">
        <f>A!T1259</f>
        <v>25.089701442602902</v>
      </c>
      <c r="AA164" s="917">
        <f>A!U1259</f>
        <v>45846</v>
      </c>
      <c r="AB164" s="605">
        <f>A!V1259</f>
        <v>45846.666666666664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63">
        <f t="shared" si="26"/>
        <v>25.774448714017858</v>
      </c>
      <c r="X165" s="26">
        <f t="shared" si="27"/>
        <v>8.5206727572655516E-2</v>
      </c>
      <c r="Z165" s="612">
        <f>A!T1260</f>
        <v>25.089701442602902</v>
      </c>
      <c r="AA165" s="917">
        <f>A!U1260</f>
        <v>45846</v>
      </c>
      <c r="AB165" s="605">
        <f>A!V1260</f>
        <v>45846.666666666664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63">
        <f t="shared" si="26"/>
        <v>25.705634144817719</v>
      </c>
      <c r="X166" s="26">
        <f t="shared" si="27"/>
        <v>7.9446757251974601E-2</v>
      </c>
      <c r="Z166" s="612">
        <f>A!T1261</f>
        <v>25.068905536396301</v>
      </c>
      <c r="AA166" s="917">
        <f>A!U1261</f>
        <v>45903</v>
      </c>
      <c r="AB166" s="605">
        <f>A!V1261</f>
        <v>45903.625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63">
        <f t="shared" si="26"/>
        <v>25.174205149062185</v>
      </c>
      <c r="X167" s="26">
        <f t="shared" si="27"/>
        <v>3.1999783145364079E-2</v>
      </c>
      <c r="Z167" s="612">
        <f>A!T1262</f>
        <v>25.402653478723899</v>
      </c>
      <c r="AA167" s="917">
        <f>A!U1262</f>
        <v>45858</v>
      </c>
      <c r="AB167" s="605">
        <f>A!V1262</f>
        <v>45858.625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63">
        <f t="shared" si="26"/>
        <v>25.223355145235882</v>
      </c>
      <c r="X168" s="26">
        <f t="shared" si="27"/>
        <v>4.362897490235576E-2</v>
      </c>
      <c r="Z168" s="612" t="str">
        <f>A!T1263</f>
        <v/>
      </c>
      <c r="AA168" s="917" t="str">
        <f>A!U1263</f>
        <v/>
      </c>
      <c r="AB168" s="605" t="str">
        <f>A!V1263</f>
        <v/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63">
        <f t="shared" si="26"/>
        <v>16.295611791812082</v>
      </c>
      <c r="X169" s="26">
        <f t="shared" si="27"/>
        <v>0.22211680637520925</v>
      </c>
      <c r="Z169" s="612" t="str">
        <f>A!T1264</f>
        <v/>
      </c>
      <c r="AA169" s="917" t="str">
        <f>A!U1264</f>
        <v/>
      </c>
      <c r="AB169" s="605" t="str">
        <f>A!V1264</f>
        <v/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63">
        <f t="shared" si="26"/>
        <v>20.368252993544218</v>
      </c>
      <c r="X170" s="26">
        <f t="shared" si="27"/>
        <v>4.9522265805241425E-2</v>
      </c>
      <c r="Z170" s="612" t="str">
        <f>A!T1265</f>
        <v/>
      </c>
      <c r="AA170" s="917" t="str">
        <f>A!U1265</f>
        <v/>
      </c>
      <c r="AB170" s="605" t="str">
        <f>A!V1265</f>
        <v/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63">
        <f t="shared" si="26"/>
        <v>35.199914445282552</v>
      </c>
      <c r="X171" s="26">
        <f t="shared" si="27"/>
        <v>3.0696475981051883E-2</v>
      </c>
      <c r="Z171" s="612" t="str">
        <f>A!T1266</f>
        <v/>
      </c>
      <c r="AA171" s="917" t="str">
        <f>A!U1266</f>
        <v/>
      </c>
      <c r="AB171" s="605" t="str">
        <f>A!V1266</f>
        <v/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63">
        <f t="shared" si="26"/>
        <v>25.209377331146118</v>
      </c>
      <c r="X172" s="26">
        <f t="shared" si="27"/>
        <v>4.4269240978879104E-2</v>
      </c>
      <c r="Z172" s="612" t="str">
        <f>A!T1267</f>
        <v/>
      </c>
      <c r="AA172" s="917" t="str">
        <f>A!U1267</f>
        <v/>
      </c>
      <c r="AB172" s="605" t="str">
        <f>A!V1267</f>
        <v/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63">
        <f t="shared" si="26"/>
        <v>15.236173880128016</v>
      </c>
      <c r="X173" s="26">
        <f t="shared" si="27"/>
        <v>7.5248550523260807E-2</v>
      </c>
      <c r="Z173" s="612" t="str">
        <f>A!T1268</f>
        <v/>
      </c>
      <c r="AA173" s="917" t="str">
        <f>A!U1268</f>
        <v/>
      </c>
      <c r="AB173" s="605" t="str">
        <f>A!V1268</f>
        <v/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63">
        <f t="shared" si="26"/>
        <v>35.111916838441623</v>
      </c>
      <c r="X174" s="26">
        <f t="shared" si="27"/>
        <v>1.9124561130904213E-2</v>
      </c>
      <c r="Z174" s="613" t="str">
        <f>A!T1269</f>
        <v/>
      </c>
      <c r="AA174" s="918" t="str">
        <f>A!U1269</f>
        <v/>
      </c>
      <c r="AB174" s="607" t="str">
        <f>A!V1269</f>
        <v/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62" t="s">
        <v>23</v>
      </c>
      <c r="V175" s="963"/>
      <c r="W175" s="963"/>
      <c r="X175" s="964"/>
      <c r="Z175" s="612"/>
      <c r="AA175" s="917"/>
      <c r="AB175" s="605"/>
    </row>
    <row r="176" spans="2:28" ht="12" customHeight="1">
      <c r="B176" s="135"/>
      <c r="C176" s="341" t="s">
        <v>237</v>
      </c>
      <c r="D176" s="341"/>
      <c r="E176" s="341"/>
      <c r="F176" s="551" t="s">
        <v>426</v>
      </c>
      <c r="G176" s="341"/>
      <c r="H176" s="341"/>
      <c r="I176" s="801" t="s">
        <v>250</v>
      </c>
      <c r="J176" s="796"/>
      <c r="K176" s="796"/>
      <c r="L176" s="801" t="s">
        <v>357</v>
      </c>
      <c r="M176" s="796"/>
      <c r="N176" s="797"/>
      <c r="O176" s="798" t="s">
        <v>372</v>
      </c>
      <c r="Q176" s="802"/>
      <c r="R176" s="800" t="s">
        <v>384</v>
      </c>
      <c r="U176" s="803"/>
      <c r="V176" s="804"/>
      <c r="W176" s="804"/>
      <c r="X176" s="805" t="s">
        <v>24</v>
      </c>
      <c r="Z176" s="799" t="str">
        <f>YourData!$J$4</f>
        <v>OpenSimula</v>
      </c>
      <c r="AB176" s="602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4" t="s">
        <v>76</v>
      </c>
      <c r="O177" s="285" t="s">
        <v>365</v>
      </c>
      <c r="P177" s="23" t="s">
        <v>75</v>
      </c>
      <c r="Q177" s="553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603" t="str">
        <f>YourData!$J$8</f>
        <v>US</v>
      </c>
      <c r="AA177" s="916" t="s">
        <v>75</v>
      </c>
      <c r="AB177" s="599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63">
        <f>AVERAGE(C178,F178,I178,L178,O178,R178)</f>
        <v>8.2262525172998391</v>
      </c>
      <c r="X178" s="26">
        <f>ABS((V178-U178)/W178)</f>
        <v>0.23096786732528493</v>
      </c>
      <c r="Z178" s="612">
        <f>A!T1280</f>
        <v>8.1175429600543101</v>
      </c>
      <c r="AA178" s="917" t="str">
        <f>A!U1280</f>
        <v>06-Jan</v>
      </c>
      <c r="AB178" s="605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63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12">
        <f>A!T1281</f>
        <v>8.1175429600543101</v>
      </c>
      <c r="AA179" s="917" t="str">
        <f>A!U1281</f>
        <v>06-Jan</v>
      </c>
      <c r="AB179" s="605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63">
        <f t="shared" si="30"/>
        <v>8.7139519054930741</v>
      </c>
      <c r="X180" s="26">
        <f t="shared" si="31"/>
        <v>0.44067261807806773</v>
      </c>
      <c r="Z180" s="612">
        <f>A!T1282</f>
        <v>8.1188202852582805</v>
      </c>
      <c r="AA180" s="917" t="str">
        <f>A!U1282</f>
        <v>6-jan</v>
      </c>
      <c r="AB180" s="605" t="str">
        <f>A!V1282</f>
        <v>6-jan 5:00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63">
        <f t="shared" si="30"/>
        <v>8.2259911665341896</v>
      </c>
      <c r="X181" s="26">
        <f t="shared" si="31"/>
        <v>0.23097520548402395</v>
      </c>
      <c r="Z181" s="612">
        <f>A!T1283</f>
        <v>8.1175429600543207</v>
      </c>
      <c r="AA181" s="917" t="str">
        <f>A!U1283</f>
        <v>6-jan</v>
      </c>
      <c r="AB181" s="605" t="str">
        <f>A!V1283</f>
        <v>6-jan 5:00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63">
        <f t="shared" si="30"/>
        <v>8.2259911665341896</v>
      </c>
      <c r="X182" s="26">
        <f t="shared" si="31"/>
        <v>0.23097520548402395</v>
      </c>
      <c r="Z182" s="612">
        <f>A!T1284</f>
        <v>8.1175429600543207</v>
      </c>
      <c r="AA182" s="917" t="str">
        <f>A!U1284</f>
        <v>6-jan</v>
      </c>
      <c r="AB182" s="605" t="str">
        <f>A!V1284</f>
        <v>6-jan 5:00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63">
        <f t="shared" si="30"/>
        <v>8.2262525172998391</v>
      </c>
      <c r="X183" s="26">
        <f t="shared" si="31"/>
        <v>0.23096786732528493</v>
      </c>
      <c r="Z183" s="612">
        <f>A!T1285</f>
        <v>8.1175429600543207</v>
      </c>
      <c r="AA183" s="917" t="str">
        <f>A!U1285</f>
        <v>6-jan</v>
      </c>
      <c r="AB183" s="605" t="str">
        <f>A!V1285</f>
        <v>6-jan 5:00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63">
        <f t="shared" si="30"/>
        <v>8.2262824888333643</v>
      </c>
      <c r="X184" s="26">
        <f t="shared" si="31"/>
        <v>0.23096702581987977</v>
      </c>
      <c r="Z184" s="612">
        <f>A!T1286</f>
        <v>8.1176862222744592</v>
      </c>
      <c r="AA184" s="917" t="str">
        <f>A!U1286</f>
        <v>6-jan</v>
      </c>
      <c r="AB184" s="605" t="str">
        <f>A!V1286</f>
        <v>6-jan 5:00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63">
        <f t="shared" si="30"/>
        <v>8.2715030207598002</v>
      </c>
      <c r="X185" s="26">
        <f t="shared" si="31"/>
        <v>0.2297043228094561</v>
      </c>
      <c r="Z185" s="612">
        <f>A!T1287</f>
        <v>8.1175429600543207</v>
      </c>
      <c r="AA185" s="917" t="str">
        <f>A!U1287</f>
        <v>6-jan</v>
      </c>
      <c r="AB185" s="605" t="str">
        <f>A!V1287</f>
        <v>6-jan 5:00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63">
        <f t="shared" si="30"/>
        <v>8.1599950000000003</v>
      </c>
      <c r="X186" s="26">
        <f t="shared" si="31"/>
        <v>0.23284327992848039</v>
      </c>
      <c r="Z186" s="612">
        <f>A!T1288</f>
        <v>8.1175429600543207</v>
      </c>
      <c r="AA186" s="917" t="str">
        <f>A!U1288</f>
        <v>6-jan</v>
      </c>
      <c r="AB186" s="605" t="str">
        <f>A!V1288</f>
        <v>6-jan 5:00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63">
        <f t="shared" si="30"/>
        <v>8.2715030207598002</v>
      </c>
      <c r="X187" s="26">
        <f t="shared" si="31"/>
        <v>0.2297043228094561</v>
      </c>
      <c r="Z187" s="612">
        <f>A!T1289</f>
        <v>8.1175429600543207</v>
      </c>
      <c r="AA187" s="917" t="str">
        <f>A!U1289</f>
        <v>6-jan</v>
      </c>
      <c r="AB187" s="605" t="str">
        <f>A!V1289</f>
        <v>6-jan 5:00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63">
        <f t="shared" si="30"/>
        <v>8.2715030207598002</v>
      </c>
      <c r="X188" s="26">
        <f t="shared" si="31"/>
        <v>0.2297043228094561</v>
      </c>
      <c r="Z188" s="612">
        <f>A!T1290</f>
        <v>8.1175429600543207</v>
      </c>
      <c r="AA188" s="917" t="str">
        <f>A!U1290</f>
        <v>6-jan</v>
      </c>
      <c r="AB188" s="605" t="str">
        <f>A!V1290</f>
        <v>6-jan 5:00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63">
        <f t="shared" si="30"/>
        <v>8.2735030207598008</v>
      </c>
      <c r="X189" s="26">
        <f t="shared" si="31"/>
        <v>0.22844011723421498</v>
      </c>
      <c r="Z189" s="612">
        <f>A!T1291</f>
        <v>8.1175429600543207</v>
      </c>
      <c r="AA189" s="917" t="str">
        <f>A!U1291</f>
        <v>6-jan</v>
      </c>
      <c r="AB189" s="605" t="str">
        <f>A!V1291</f>
        <v>6-jan 5:00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63">
        <f t="shared" si="30"/>
        <v>11.009299790835621</v>
      </c>
      <c r="X190" s="26">
        <f t="shared" si="31"/>
        <v>1.4623999987176282</v>
      </c>
      <c r="Z190" s="612">
        <f>A!T1292</f>
        <v>5.6218218982062904</v>
      </c>
      <c r="AA190" s="917" t="str">
        <f>A!U1292</f>
        <v>14-jan</v>
      </c>
      <c r="AB190" s="605" t="str">
        <f>A!V1292</f>
        <v>14-jan 8:00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63">
        <f t="shared" si="30"/>
        <v>11.009299792935829</v>
      </c>
      <c r="X191" s="26">
        <f t="shared" si="31"/>
        <v>1.4623999984386511</v>
      </c>
      <c r="Z191" s="612" t="str">
        <f>A!T1293</f>
        <v/>
      </c>
      <c r="AA191" s="917" t="str">
        <f>A!U1293</f>
        <v/>
      </c>
      <c r="AB191" s="605" t="str">
        <f>A!V1293</f>
        <v/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63">
        <f t="shared" si="30"/>
        <v>9.2033704131695586</v>
      </c>
      <c r="X192" s="26">
        <f t="shared" si="31"/>
        <v>0.61716520633269389</v>
      </c>
      <c r="Z192" s="612" t="str">
        <f>A!T1294</f>
        <v/>
      </c>
      <c r="AA192" s="917" t="str">
        <f>A!U1294</f>
        <v/>
      </c>
      <c r="AB192" s="605" t="str">
        <f>A!V1294</f>
        <v/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63">
        <f t="shared" si="30"/>
        <v>9.6569801223254235</v>
      </c>
      <c r="X193" s="26">
        <f t="shared" si="31"/>
        <v>0.8325584083385219</v>
      </c>
      <c r="Z193" s="612" t="str">
        <f>A!T1295</f>
        <v/>
      </c>
      <c r="AA193" s="917" t="str">
        <f>A!U1295</f>
        <v/>
      </c>
      <c r="AB193" s="605" t="str">
        <f>A!V1295</f>
        <v/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63">
        <f t="shared" si="30"/>
        <v>12.51980893207937</v>
      </c>
      <c r="X194" s="26">
        <f t="shared" si="31"/>
        <v>2.002426725200527</v>
      </c>
      <c r="Z194" s="612" t="str">
        <f>A!T1296</f>
        <v/>
      </c>
      <c r="AA194" s="917" t="str">
        <f>A!U1296</f>
        <v/>
      </c>
      <c r="AB194" s="605" t="str">
        <f>A!V1296</f>
        <v/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63">
        <f t="shared" si="30"/>
        <v>11.008267263396895</v>
      </c>
      <c r="X195" s="26">
        <f t="shared" si="31"/>
        <v>1.4625371654568562</v>
      </c>
      <c r="Z195" s="612" t="str">
        <f>A!T1297</f>
        <v/>
      </c>
      <c r="AA195" s="917" t="str">
        <f>A!U1297</f>
        <v/>
      </c>
      <c r="AB195" s="605" t="str">
        <f>A!V1297</f>
        <v/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63">
        <f t="shared" si="30"/>
        <v>9.4200758330045318</v>
      </c>
      <c r="X196" s="26">
        <f t="shared" si="31"/>
        <v>0.74946318109927712</v>
      </c>
      <c r="Z196" s="612" t="str">
        <f>A!T1298</f>
        <v/>
      </c>
      <c r="AA196" s="917" t="str">
        <f>A!U1298</f>
        <v/>
      </c>
      <c r="AB196" s="605" t="str">
        <f>A!V1298</f>
        <v/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93">
        <f>A!K1299</f>
        <v>9.0131631395212395</v>
      </c>
      <c r="M197" s="494">
        <f>A!L1299</f>
        <v>40533</v>
      </c>
      <c r="N197" s="28">
        <f>A!M1299</f>
        <v>2</v>
      </c>
      <c r="O197" s="493">
        <f>A!N1299</f>
        <v>8.5399999999999991</v>
      </c>
      <c r="P197" s="494">
        <f>A!O1299</f>
        <v>355</v>
      </c>
      <c r="Q197" s="496">
        <f>A!P1299</f>
        <v>20</v>
      </c>
      <c r="R197" s="493">
        <f>A!Q1299</f>
        <v>33.01</v>
      </c>
      <c r="S197" s="494">
        <f>A!R1299</f>
        <v>37712</v>
      </c>
      <c r="T197" s="495">
        <f>A!S1299</f>
        <v>8</v>
      </c>
      <c r="U197" s="154">
        <f t="shared" si="28"/>
        <v>7.94</v>
      </c>
      <c r="V197" s="124">
        <f t="shared" si="29"/>
        <v>33.01</v>
      </c>
      <c r="W197" s="765">
        <f t="shared" si="30"/>
        <v>12.520287189920206</v>
      </c>
      <c r="X197" s="29">
        <f t="shared" si="31"/>
        <v>2.0023502352392741</v>
      </c>
      <c r="Z197" s="613" t="str">
        <f>A!T1299</f>
        <v/>
      </c>
      <c r="AA197" s="918" t="str">
        <f>A!U1299</f>
        <v/>
      </c>
      <c r="AB197" s="607" t="str">
        <f>A!V1299</f>
        <v/>
      </c>
    </row>
    <row r="198" spans="2:28" ht="12" customHeight="1" thickTop="1">
      <c r="B198" s="658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83"/>
      <c r="AA198" s="917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83"/>
      <c r="AA199" s="917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62" t="s">
        <v>23</v>
      </c>
      <c r="V200" s="963"/>
      <c r="W200" s="963"/>
      <c r="X200" s="964"/>
      <c r="Z200" s="608"/>
      <c r="AA200" s="919"/>
      <c r="AB200" s="609"/>
    </row>
    <row r="201" spans="2:28" ht="12" customHeight="1">
      <c r="B201" s="135"/>
      <c r="C201" s="341" t="s">
        <v>237</v>
      </c>
      <c r="D201" s="341"/>
      <c r="E201" s="341"/>
      <c r="F201" s="551" t="s">
        <v>426</v>
      </c>
      <c r="G201" s="341"/>
      <c r="H201" s="341"/>
      <c r="I201" s="801" t="s">
        <v>250</v>
      </c>
      <c r="J201" s="796"/>
      <c r="K201" s="796"/>
      <c r="L201" s="801" t="s">
        <v>357</v>
      </c>
      <c r="M201" s="796"/>
      <c r="N201" s="797"/>
      <c r="O201" s="798" t="s">
        <v>372</v>
      </c>
      <c r="Q201" s="802"/>
      <c r="R201" s="800" t="s">
        <v>384</v>
      </c>
      <c r="U201" s="803"/>
      <c r="V201" s="804"/>
      <c r="W201" s="804"/>
      <c r="X201" s="805" t="s">
        <v>24</v>
      </c>
      <c r="Z201" s="799" t="str">
        <f>YourData!$J$4</f>
        <v>OpenSimula</v>
      </c>
      <c r="AB201" s="602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4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603" t="str">
        <f>YourData!$J$8</f>
        <v>US</v>
      </c>
      <c r="AA202" s="916" t="s">
        <v>75</v>
      </c>
      <c r="AB202" s="599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6">
        <f>AVERAGE(C203,F203,I203,L203,O203,R203)</f>
        <v>1.3544584448652532E-2</v>
      </c>
      <c r="X203" s="26">
        <f>ABS((V203-U203)/W203)</f>
        <v>3.8074257793217346E-2</v>
      </c>
      <c r="Z203" s="614">
        <f>A!T1310</f>
        <v>1.3718092079690601E-2</v>
      </c>
      <c r="AA203" s="917">
        <f>A!U1310</f>
        <v>45977</v>
      </c>
      <c r="AB203" s="605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6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4">
        <f>A!T1311</f>
        <v>1.58636003064072E-2</v>
      </c>
      <c r="AA204" s="917">
        <f>A!U1311</f>
        <v>45931</v>
      </c>
      <c r="AB204" s="605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6">
        <f t="shared" si="34"/>
        <v>1.7728538563599881E-2</v>
      </c>
      <c r="X205" s="26">
        <f t="shared" si="35"/>
        <v>2.6505286846643661E-2</v>
      </c>
      <c r="Z205" s="614">
        <f>A!T1312</f>
        <v>1.8220900293603001E-2</v>
      </c>
      <c r="AA205" s="917">
        <f>A!U1312</f>
        <v>45932</v>
      </c>
      <c r="AB205" s="605">
        <f>A!V1312</f>
        <v>45932.375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6">
        <f t="shared" si="34"/>
        <v>1.763833399270882E-2</v>
      </c>
      <c r="X206" s="26">
        <f t="shared" si="35"/>
        <v>5.0379131987194556E-2</v>
      </c>
      <c r="Z206" s="614">
        <f>A!T1313</f>
        <v>1.7933504630951801E-2</v>
      </c>
      <c r="AA206" s="917">
        <f>A!U1313</f>
        <v>45848</v>
      </c>
      <c r="AB206" s="605">
        <f>A!V1313</f>
        <v>45848.5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6">
        <f t="shared" si="34"/>
        <v>1.7621731477958247E-2</v>
      </c>
      <c r="X207" s="26">
        <f t="shared" si="35"/>
        <v>3.4014818620391879E-2</v>
      </c>
      <c r="Z207" s="614">
        <f>A!T1314</f>
        <v>1.8087867321825601E-2</v>
      </c>
      <c r="AA207" s="917">
        <f>A!U1314</f>
        <v>45848</v>
      </c>
      <c r="AB207" s="605">
        <f>A!V1314</f>
        <v>45848.5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6">
        <f t="shared" si="34"/>
        <v>1.7804502706277914E-2</v>
      </c>
      <c r="X208" s="26">
        <f t="shared" si="35"/>
        <v>0.19214240669545612</v>
      </c>
      <c r="Z208" s="614">
        <f>A!T1315</f>
        <v>1.6991256238962402E-2</v>
      </c>
      <c r="AA208" s="917">
        <f>A!U1315</f>
        <v>45932</v>
      </c>
      <c r="AB208" s="605">
        <f>A!V1315</f>
        <v>45932.333333333336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6">
        <f t="shared" si="34"/>
        <v>1.3608432589751631E-2</v>
      </c>
      <c r="X209" s="26">
        <f t="shared" si="35"/>
        <v>3.3816939274576539E-2</v>
      </c>
      <c r="Z209" s="614">
        <f>A!T1316</f>
        <v>1.38675555743324E-2</v>
      </c>
      <c r="AA209" s="917">
        <f>A!U1316</f>
        <v>45977</v>
      </c>
      <c r="AB209" s="605">
        <f>A!V1316</f>
        <v>45977.666666666664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6">
        <f t="shared" si="34"/>
        <v>1.702396773536374E-2</v>
      </c>
      <c r="X210" s="26">
        <f t="shared" si="35"/>
        <v>2.4892042194195638E-2</v>
      </c>
      <c r="Z210" s="614">
        <f>A!T1317</f>
        <v>1.6836226862365099E-2</v>
      </c>
      <c r="AA210" s="917" t="str">
        <f>A!U1317</f>
        <v>5-apr</v>
      </c>
      <c r="AB210" s="605" t="str">
        <f>A!V1317</f>
        <v>5-apr 22:00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6">
        <f t="shared" si="34"/>
        <v>1.6983874999999999E-2</v>
      </c>
      <c r="X211" s="26">
        <f t="shared" si="35"/>
        <v>2.7349471189584217E-2</v>
      </c>
      <c r="Z211" s="614">
        <f>A!T1318</f>
        <v>1.6773302433956899E-2</v>
      </c>
      <c r="AA211" s="917" t="str">
        <f>A!U1318</f>
        <v>2-apr</v>
      </c>
      <c r="AB211" s="605" t="str">
        <f>A!V1318</f>
        <v>2-apr 5:00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6">
        <f t="shared" si="34"/>
        <v>1.4477879347313241E-2</v>
      </c>
      <c r="X212" s="26">
        <f t="shared" si="35"/>
        <v>4.1442533509670802E-2</v>
      </c>
      <c r="Z212" s="614">
        <f>A!T1319</f>
        <v>1.4013776384074601E-2</v>
      </c>
      <c r="AA212" s="917" t="str">
        <f>A!U1319</f>
        <v>17-apr</v>
      </c>
      <c r="AB212" s="605" t="str">
        <f>A!V1319</f>
        <v>17-apr 3:00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6">
        <f t="shared" si="34"/>
        <v>1.5873023430410759E-2</v>
      </c>
      <c r="X213" s="26">
        <f t="shared" si="35"/>
        <v>3.9727781084972762E-2</v>
      </c>
      <c r="Z213" s="614">
        <f>A!T1320</f>
        <v>1.6773302347860598E-2</v>
      </c>
      <c r="AA213" s="917" t="str">
        <f>A!U1320</f>
        <v>2-apr</v>
      </c>
      <c r="AB213" s="605" t="str">
        <f>A!V1320</f>
        <v>2-apr 5:00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6">
        <f t="shared" si="34"/>
        <v>1.3567801338656978E-2</v>
      </c>
      <c r="X214" s="26">
        <f t="shared" si="35"/>
        <v>3.5908544637360242E-2</v>
      </c>
      <c r="Z214" s="614">
        <f>A!T1321</f>
        <v>1.38670363905843E-2</v>
      </c>
      <c r="AA214" s="917">
        <f>A!U1321</f>
        <v>45977</v>
      </c>
      <c r="AB214" s="605">
        <f>A!V1321</f>
        <v>45977.666666666664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6">
        <f t="shared" si="34"/>
        <v>1.1719641050934817E-2</v>
      </c>
      <c r="X215" s="26">
        <f t="shared" si="35"/>
        <v>3.413073815670277E-2</v>
      </c>
      <c r="Z215" s="614">
        <f>A!T1322</f>
        <v>1.17753584290242E-2</v>
      </c>
      <c r="AA215" s="917">
        <f>A!U1322</f>
        <v>45858</v>
      </c>
      <c r="AB215" s="605">
        <f>A!V1322</f>
        <v>45858.625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6">
        <f t="shared" si="34"/>
        <v>1.1762658739042484E-2</v>
      </c>
      <c r="X216" s="26">
        <f t="shared" si="35"/>
        <v>3.4005917273815446E-2</v>
      </c>
      <c r="Z216" s="614" t="str">
        <f>A!T1323</f>
        <v/>
      </c>
      <c r="AA216" s="917" t="str">
        <f>A!U1323</f>
        <v/>
      </c>
      <c r="AB216" s="605" t="str">
        <f>A!V1323</f>
        <v/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6">
        <f t="shared" si="34"/>
        <v>8.038326013190553E-3</v>
      </c>
      <c r="X217" s="26">
        <f t="shared" si="35"/>
        <v>0.44491277350384079</v>
      </c>
      <c r="Z217" s="614" t="str">
        <f>A!T1324</f>
        <v/>
      </c>
      <c r="AA217" s="917" t="str">
        <f>A!U1324</f>
        <v/>
      </c>
      <c r="AB217" s="605" t="str">
        <f>A!V1324</f>
        <v/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6">
        <f t="shared" si="34"/>
        <v>1.0322554229109798E-2</v>
      </c>
      <c r="X218" s="26">
        <f t="shared" si="35"/>
        <v>0.45425042303174062</v>
      </c>
      <c r="Z218" s="614" t="str">
        <f>A!T1325</f>
        <v/>
      </c>
      <c r="AA218" s="917" t="str">
        <f>A!U1325</f>
        <v/>
      </c>
      <c r="AB218" s="605" t="str">
        <f>A!V1325</f>
        <v/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6">
        <f t="shared" si="34"/>
        <v>1.7890715423277016E-2</v>
      </c>
      <c r="X219" s="26">
        <f t="shared" si="35"/>
        <v>6.6285361518811883E-2</v>
      </c>
      <c r="Z219" s="614" t="str">
        <f>A!T1326</f>
        <v/>
      </c>
      <c r="AA219" s="917" t="str">
        <f>A!U1326</f>
        <v/>
      </c>
      <c r="AB219" s="605" t="str">
        <f>A!V1326</f>
        <v/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6">
        <f t="shared" si="34"/>
        <v>7.0376139348871753E-3</v>
      </c>
      <c r="X220" s="26">
        <f t="shared" si="35"/>
        <v>0.37072223968787882</v>
      </c>
      <c r="Z220" s="614" t="str">
        <f>A!T1327</f>
        <v/>
      </c>
      <c r="AA220" s="917" t="str">
        <f>A!U1327</f>
        <v/>
      </c>
      <c r="AB220" s="605" t="str">
        <f>A!V1327</f>
        <v/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6">
        <f t="shared" si="34"/>
        <v>5.6259306015229568E-3</v>
      </c>
      <c r="X221" s="26">
        <f t="shared" si="35"/>
        <v>0.62559136584176689</v>
      </c>
      <c r="Z221" s="614" t="str">
        <f>A!T1328</f>
        <v/>
      </c>
      <c r="AA221" s="917" t="str">
        <f>A!U1328</f>
        <v/>
      </c>
      <c r="AB221" s="605" t="str">
        <f>A!V1328</f>
        <v/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6">
        <f t="shared" si="34"/>
        <v>8.7472806015545506E-3</v>
      </c>
      <c r="X222" s="26">
        <f t="shared" si="35"/>
        <v>0.63002437569232617</v>
      </c>
      <c r="Z222" s="615" t="str">
        <f>A!T1329</f>
        <v/>
      </c>
      <c r="AA222" s="918" t="str">
        <f>A!U1329</f>
        <v/>
      </c>
      <c r="AB222" s="607" t="str">
        <f>A!V1329</f>
        <v/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62" t="s">
        <v>23</v>
      </c>
      <c r="V223" s="963"/>
      <c r="W223" s="963"/>
      <c r="X223" s="964"/>
      <c r="Z223" s="614"/>
      <c r="AA223" s="917"/>
      <c r="AB223" s="605"/>
    </row>
    <row r="224" spans="2:28" ht="12" customHeight="1">
      <c r="B224" s="135"/>
      <c r="C224" s="341" t="s">
        <v>237</v>
      </c>
      <c r="D224" s="341"/>
      <c r="E224" s="341"/>
      <c r="F224" s="551" t="s">
        <v>426</v>
      </c>
      <c r="G224" s="341"/>
      <c r="H224" s="341"/>
      <c r="I224" s="801" t="s">
        <v>250</v>
      </c>
      <c r="J224" s="796"/>
      <c r="K224" s="796"/>
      <c r="L224" s="801" t="s">
        <v>357</v>
      </c>
      <c r="M224" s="796"/>
      <c r="N224" s="797"/>
      <c r="O224" s="798" t="s">
        <v>372</v>
      </c>
      <c r="Q224" s="802"/>
      <c r="R224" s="800" t="s">
        <v>384</v>
      </c>
      <c r="U224" s="803"/>
      <c r="V224" s="804"/>
      <c r="W224" s="804"/>
      <c r="X224" s="805" t="s">
        <v>24</v>
      </c>
      <c r="Z224" s="799" t="str">
        <f>YourData!$J$4</f>
        <v>OpenSimula</v>
      </c>
      <c r="AB224" s="602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4" t="s">
        <v>76</v>
      </c>
      <c r="O225" s="285" t="s">
        <v>365</v>
      </c>
      <c r="P225" s="23" t="s">
        <v>75</v>
      </c>
      <c r="Q225" s="553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603" t="str">
        <f>YourData!$J$8</f>
        <v>US</v>
      </c>
      <c r="AA225" s="916" t="s">
        <v>75</v>
      </c>
      <c r="AB225" s="599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6">
        <f>AVERAGE(C226,F226,I226,L226,O226,R226)</f>
        <v>1.8570922370072249E-3</v>
      </c>
      <c r="X226" s="26">
        <f>ABS((V226-U226)/W226)</f>
        <v>0.14538857824052689</v>
      </c>
      <c r="Z226" s="614">
        <f>A!T1340</f>
        <v>1.86292123932925E-3</v>
      </c>
      <c r="AA226" s="917" t="str">
        <f>A!U1340</f>
        <v>11-Jan</v>
      </c>
      <c r="AB226" s="605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6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4">
        <f>A!T1341</f>
        <v>1.8660348341819899E-3</v>
      </c>
      <c r="AA227" s="917" t="str">
        <f>A!U1341</f>
        <v>11-Jan</v>
      </c>
      <c r="AB227" s="605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6">
        <f t="shared" si="38"/>
        <v>1.8580701046851582E-3</v>
      </c>
      <c r="X228" s="26">
        <f t="shared" si="39"/>
        <v>0.14531206294056939</v>
      </c>
      <c r="Z228" s="614">
        <f>A!T1342</f>
        <v>1.8629241775564101E-3</v>
      </c>
      <c r="AA228" s="917" t="str">
        <f>A!U1342</f>
        <v>11-jan</v>
      </c>
      <c r="AB228" s="605" t="str">
        <f>A!V1342</f>
        <v>11-jan 2:00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6">
        <f t="shared" si="38"/>
        <v>1.8570893977022517E-3</v>
      </c>
      <c r="X229" s="26">
        <f t="shared" si="39"/>
        <v>0.14538880052520192</v>
      </c>
      <c r="Z229" s="614">
        <f>A!T1343</f>
        <v>1.86292123932925E-3</v>
      </c>
      <c r="AA229" s="917" t="str">
        <f>A!U1343</f>
        <v>11-jan</v>
      </c>
      <c r="AB229" s="605" t="str">
        <f>A!V1343</f>
        <v>11-jan 2:00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6">
        <f t="shared" si="38"/>
        <v>1.8570893977022517E-3</v>
      </c>
      <c r="X230" s="26">
        <f t="shared" si="39"/>
        <v>0.14538880052520192</v>
      </c>
      <c r="Z230" s="614">
        <f>A!T1344</f>
        <v>1.86292123932925E-3</v>
      </c>
      <c r="AA230" s="917" t="str">
        <f>A!U1344</f>
        <v>11-jan</v>
      </c>
      <c r="AB230" s="605" t="str">
        <f>A!V1344</f>
        <v>11-jan 2:00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6">
        <f t="shared" si="38"/>
        <v>1.8570922370072249E-3</v>
      </c>
      <c r="X231" s="26">
        <f t="shared" si="39"/>
        <v>0.14538857824052689</v>
      </c>
      <c r="Z231" s="614">
        <f>A!T1345</f>
        <v>1.86292123932925E-3</v>
      </c>
      <c r="AA231" s="917" t="str">
        <f>A!U1345</f>
        <v>11-jan</v>
      </c>
      <c r="AB231" s="605" t="str">
        <f>A!V1345</f>
        <v>11-jan 2:00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6">
        <f t="shared" si="38"/>
        <v>1.8570922332874884E-3</v>
      </c>
      <c r="X232" s="26">
        <f t="shared" si="39"/>
        <v>0.14538857853173873</v>
      </c>
      <c r="Z232" s="614">
        <f>A!T1346</f>
        <v>1.86292123932925E-3</v>
      </c>
      <c r="AA232" s="917" t="str">
        <f>A!U1346</f>
        <v>11-jan</v>
      </c>
      <c r="AB232" s="605" t="str">
        <f>A!V1346</f>
        <v>11-jan 2:00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6">
        <f t="shared" si="38"/>
        <v>1.8349106848497398E-3</v>
      </c>
      <c r="X233" s="26">
        <f t="shared" si="39"/>
        <v>0.14714612663673615</v>
      </c>
      <c r="Z233" s="614">
        <f>A!T1347</f>
        <v>1.86292123932925E-3</v>
      </c>
      <c r="AA233" s="917" t="str">
        <f>A!U1347</f>
        <v>11-jan</v>
      </c>
      <c r="AB233" s="605" t="str">
        <f>A!V1347</f>
        <v>11-jan 2:00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6">
        <f t="shared" si="38"/>
        <v>1.8117124999999998E-3</v>
      </c>
      <c r="X234" s="26">
        <f t="shared" si="39"/>
        <v>0.14903026832347852</v>
      </c>
      <c r="Z234" s="614">
        <f>A!T1348</f>
        <v>1.86292123932925E-3</v>
      </c>
      <c r="AA234" s="917" t="str">
        <f>A!U1348</f>
        <v>11-jan</v>
      </c>
      <c r="AB234" s="605" t="str">
        <f>A!V1348</f>
        <v>11-jan 2:00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6">
        <f t="shared" si="38"/>
        <v>1.834910684152426E-3</v>
      </c>
      <c r="X235" s="26">
        <f t="shared" si="39"/>
        <v>0.1471461266926555</v>
      </c>
      <c r="Z235" s="614">
        <f>A!T1349</f>
        <v>1.86292123932925E-3</v>
      </c>
      <c r="AA235" s="917" t="str">
        <f>A!U1349</f>
        <v>11-jan</v>
      </c>
      <c r="AB235" s="605" t="str">
        <f>A!V1349</f>
        <v>11-jan 2:00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6">
        <f t="shared" si="38"/>
        <v>1.8349106848497398E-3</v>
      </c>
      <c r="X236" s="26">
        <f t="shared" si="39"/>
        <v>0.14714612663673615</v>
      </c>
      <c r="Z236" s="614">
        <f>A!T1350</f>
        <v>1.86292123932925E-3</v>
      </c>
      <c r="AA236" s="917" t="str">
        <f>A!U1350</f>
        <v>11-jan</v>
      </c>
      <c r="AB236" s="605" t="str">
        <f>A!V1350</f>
        <v>11-jan 2:00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6">
        <f t="shared" si="38"/>
        <v>1.8349106840598079E-3</v>
      </c>
      <c r="X237" s="26">
        <f t="shared" si="39"/>
        <v>0.14714612670008279</v>
      </c>
      <c r="Z237" s="614">
        <f>A!T1351</f>
        <v>1.86292123932925E-3</v>
      </c>
      <c r="AA237" s="917" t="str">
        <f>A!U1351</f>
        <v>11-jan</v>
      </c>
      <c r="AB237" s="605" t="str">
        <f>A!V1351</f>
        <v>11-jan 2:00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6">
        <f t="shared" si="38"/>
        <v>7.7601012178920552E-3</v>
      </c>
      <c r="X238" s="26">
        <f t="shared" si="39"/>
        <v>0.44747354480296969</v>
      </c>
      <c r="Z238" s="614">
        <f>A!T1352</f>
        <v>5.6449448134904701E-3</v>
      </c>
      <c r="AA238" s="917" t="str">
        <f>A!U1352</f>
        <v>14-jan</v>
      </c>
      <c r="AB238" s="605" t="str">
        <f>A!V1352</f>
        <v>14-jan 8:00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6">
        <f t="shared" si="38"/>
        <v>7.8101012194368002E-3</v>
      </c>
      <c r="X239" s="26">
        <f t="shared" si="39"/>
        <v>0.47021669717423031</v>
      </c>
      <c r="Z239" s="614" t="str">
        <f>A!T1353</f>
        <v/>
      </c>
      <c r="AA239" s="917" t="str">
        <f>A!U1353</f>
        <v/>
      </c>
      <c r="AB239" s="605" t="str">
        <f>A!V1353</f>
        <v/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6">
        <f t="shared" si="38"/>
        <v>6.4298169473992048E-3</v>
      </c>
      <c r="X240" s="26">
        <f t="shared" si="39"/>
        <v>7.2636593517473785E-2</v>
      </c>
      <c r="Z240" s="614" t="str">
        <f>A!T1354</f>
        <v/>
      </c>
      <c r="AA240" s="917" t="str">
        <f>A!U1354</f>
        <v/>
      </c>
      <c r="AB240" s="605" t="str">
        <f>A!V1354</f>
        <v/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6">
        <f t="shared" si="38"/>
        <v>7.1360453730433156E-3</v>
      </c>
      <c r="X241" s="26">
        <f t="shared" si="39"/>
        <v>0.14132617539256195</v>
      </c>
      <c r="Z241" s="614" t="str">
        <f>A!T1355</f>
        <v/>
      </c>
      <c r="AA241" s="917" t="str">
        <f>A!U1355</f>
        <v/>
      </c>
      <c r="AB241" s="605" t="str">
        <f>A!V1355</f>
        <v/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6">
        <f t="shared" si="38"/>
        <v>9.0466876551287094E-3</v>
      </c>
      <c r="X242" s="26">
        <f t="shared" si="39"/>
        <v>0.94668682356295553</v>
      </c>
      <c r="Z242" s="614" t="str">
        <f>A!T1356</f>
        <v/>
      </c>
      <c r="AA242" s="917" t="str">
        <f>A!U1356</f>
        <v/>
      </c>
      <c r="AB242" s="605" t="str">
        <f>A!V1356</f>
        <v/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6">
        <f t="shared" si="38"/>
        <v>6.2566910836364476E-3</v>
      </c>
      <c r="X243" s="26">
        <f t="shared" si="39"/>
        <v>0.20470793865715051</v>
      </c>
      <c r="Z243" s="614" t="str">
        <f>A!T1357</f>
        <v/>
      </c>
      <c r="AA243" s="917" t="str">
        <f>A!U1357</f>
        <v/>
      </c>
      <c r="AB243" s="605" t="str">
        <f>A!V1357</f>
        <v/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6">
        <f t="shared" si="38"/>
        <v>3.845299743068885E-3</v>
      </c>
      <c r="X244" s="26">
        <f t="shared" si="39"/>
        <v>0.24627468943271799</v>
      </c>
      <c r="Z244" s="614" t="str">
        <f>A!T1358</f>
        <v/>
      </c>
      <c r="AA244" s="917" t="str">
        <f>A!U1358</f>
        <v/>
      </c>
      <c r="AB244" s="605" t="str">
        <f>A!V1358</f>
        <v/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8"/>
      <c r="G245" s="147"/>
      <c r="H245" s="133"/>
      <c r="I245" s="558"/>
      <c r="J245" s="147"/>
      <c r="K245" s="133"/>
      <c r="L245" s="558">
        <f>A!K1359</f>
        <v>6.7755336093234001E-3</v>
      </c>
      <c r="M245" s="147">
        <f>A!L1359</f>
        <v>40269</v>
      </c>
      <c r="N245" s="28">
        <f>A!M1359</f>
        <v>2</v>
      </c>
      <c r="O245" s="558">
        <f>A!N1359</f>
        <v>6.685E-3</v>
      </c>
      <c r="P245" s="147">
        <f>A!O1359</f>
        <v>202</v>
      </c>
      <c r="Q245" s="133">
        <f>A!P1359</f>
        <v>15</v>
      </c>
      <c r="R245" s="558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6">
        <f t="shared" si="38"/>
        <v>6.6671259023308501E-3</v>
      </c>
      <c r="X245" s="26">
        <f t="shared" si="39"/>
        <v>0.11879631667419144</v>
      </c>
      <c r="Z245" s="615" t="str">
        <f>A!T1359</f>
        <v/>
      </c>
      <c r="AA245" s="918" t="str">
        <f>A!U1359</f>
        <v/>
      </c>
      <c r="AB245" s="607" t="str">
        <f>A!V1359</f>
        <v/>
      </c>
    </row>
    <row r="246" spans="2:28" ht="12" customHeight="1" thickTop="1">
      <c r="B246" s="658" t="s">
        <v>800</v>
      </c>
      <c r="C246" s="559"/>
      <c r="D246" s="556"/>
      <c r="E246" s="485"/>
      <c r="F246" s="559"/>
      <c r="G246" s="557"/>
      <c r="H246" s="485"/>
      <c r="I246" s="559"/>
      <c r="J246" s="557"/>
      <c r="K246" s="485"/>
      <c r="L246" s="559"/>
      <c r="M246" s="557"/>
      <c r="N246" s="795"/>
      <c r="O246" s="559"/>
      <c r="P246" s="557"/>
      <c r="Q246" s="485"/>
      <c r="R246" s="559"/>
      <c r="S246" s="557"/>
      <c r="T246" s="485"/>
      <c r="U246" s="559"/>
      <c r="V246" s="559"/>
      <c r="W246" s="559"/>
      <c r="X246" s="486"/>
      <c r="Z246" s="585"/>
      <c r="AA246" s="917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7"/>
      <c r="Z247" s="585"/>
      <c r="AA247" s="917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62" t="s">
        <v>23</v>
      </c>
      <c r="V248" s="963"/>
      <c r="W248" s="963"/>
      <c r="X248" s="964"/>
      <c r="Z248" s="608"/>
      <c r="AA248" s="919"/>
      <c r="AB248" s="609"/>
    </row>
    <row r="249" spans="2:28" ht="12" customHeight="1">
      <c r="B249" s="135"/>
      <c r="C249" s="341" t="s">
        <v>237</v>
      </c>
      <c r="D249" s="341"/>
      <c r="E249" s="341"/>
      <c r="F249" s="551" t="s">
        <v>426</v>
      </c>
      <c r="G249" s="341"/>
      <c r="H249" s="341"/>
      <c r="I249" s="801" t="s">
        <v>250</v>
      </c>
      <c r="J249" s="796"/>
      <c r="K249" s="796"/>
      <c r="L249" s="801" t="s">
        <v>357</v>
      </c>
      <c r="M249" s="796"/>
      <c r="N249" s="797"/>
      <c r="O249" s="798" t="s">
        <v>372</v>
      </c>
      <c r="Q249" s="802"/>
      <c r="R249" s="800" t="s">
        <v>384</v>
      </c>
      <c r="U249" s="803"/>
      <c r="V249" s="804"/>
      <c r="W249" s="804"/>
      <c r="X249" s="805" t="s">
        <v>24</v>
      </c>
      <c r="Z249" s="799" t="str">
        <f>YourData!$J$4</f>
        <v>OpenSimula</v>
      </c>
      <c r="AB249" s="602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4" t="s">
        <v>76</v>
      </c>
      <c r="O250" s="285" t="s">
        <v>365</v>
      </c>
      <c r="P250" s="23" t="s">
        <v>75</v>
      </c>
      <c r="Q250" s="553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603" t="str">
        <f>YourData!$J$8</f>
        <v>US</v>
      </c>
      <c r="AA250" s="916" t="s">
        <v>75</v>
      </c>
      <c r="AB250" s="599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63">
        <f>AVERAGE(C251,F251,I251,L251,O251,R251)</f>
        <v>68.466085838268683</v>
      </c>
      <c r="X251" s="26">
        <f>ABS((V251-U251)/W251)</f>
        <v>2.7897023418453026E-2</v>
      </c>
      <c r="Z251" s="612">
        <f>A!T1370</f>
        <v>70.221668576897898</v>
      </c>
      <c r="AA251" s="917">
        <f>A!U1370</f>
        <v>45977</v>
      </c>
      <c r="AB251" s="605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63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12">
        <f>A!T1371</f>
        <v>79.491669774655094</v>
      </c>
      <c r="AA252" s="917">
        <f>A!U1371</f>
        <v>45931</v>
      </c>
      <c r="AB252" s="605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63">
        <f t="shared" si="42"/>
        <v>82.793731442859311</v>
      </c>
      <c r="X253" s="26">
        <f t="shared" si="43"/>
        <v>2.215385111934328E-2</v>
      </c>
      <c r="Z253" s="612">
        <f>A!T1372</f>
        <v>83.411486496455495</v>
      </c>
      <c r="AA253" s="917" t="str">
        <f>A!U1372</f>
        <v>22-apr</v>
      </c>
      <c r="AB253" s="605">
        <f>A!V1372</f>
        <v>45769.791666666664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63">
        <f t="shared" si="42"/>
        <v>77.439092617614975</v>
      </c>
      <c r="X254" s="26">
        <f t="shared" si="43"/>
        <v>3.4866111013623073E-2</v>
      </c>
      <c r="Z254" s="612">
        <f>A!T1373</f>
        <v>77.900233581154893</v>
      </c>
      <c r="AA254" s="917">
        <f>A!U1373</f>
        <v>45931</v>
      </c>
      <c r="AB254" s="605">
        <f>A!V1373</f>
        <v>45931.833333333336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63">
        <f t="shared" si="42"/>
        <v>80.600879160252049</v>
      </c>
      <c r="X255" s="26">
        <f t="shared" si="43"/>
        <v>1.7874494856756865E-2</v>
      </c>
      <c r="Z255" s="612">
        <f>A!T1374</f>
        <v>80.982090325772404</v>
      </c>
      <c r="AA255" s="917" t="str">
        <f>A!U1374</f>
        <v>22-apr</v>
      </c>
      <c r="AB255" s="605">
        <f>A!V1374</f>
        <v>45769.75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63">
        <f t="shared" si="42"/>
        <v>73.674419171602096</v>
      </c>
      <c r="X256" s="26">
        <f t="shared" si="43"/>
        <v>0.17309515451603241</v>
      </c>
      <c r="Z256" s="612">
        <f>A!T1375</f>
        <v>69.707881367443406</v>
      </c>
      <c r="AA256" s="917">
        <f>A!U1375</f>
        <v>45977</v>
      </c>
      <c r="AB256" s="605">
        <f>A!V1375</f>
        <v>45977.666666666664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63">
        <f t="shared" si="42"/>
        <v>68.466058091297569</v>
      </c>
      <c r="X257" s="26">
        <f t="shared" si="43"/>
        <v>2.7897034724170409E-2</v>
      </c>
      <c r="Z257" s="612">
        <f>A!T1376</f>
        <v>69.707747105986698</v>
      </c>
      <c r="AA257" s="917">
        <f>A!U1376</f>
        <v>45977</v>
      </c>
      <c r="AB257" s="605">
        <f>A!V1376</f>
        <v>45977.666666666664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63">
        <f t="shared" si="42"/>
        <v>85.167944077875021</v>
      </c>
      <c r="X258" s="26">
        <f t="shared" si="43"/>
        <v>3.0018336449008615E-2</v>
      </c>
      <c r="Z258" s="612">
        <f>A!T1377</f>
        <v>84.236993227773198</v>
      </c>
      <c r="AA258" s="917" t="str">
        <f>A!U1377</f>
        <v>5-apr</v>
      </c>
      <c r="AB258" s="605" t="str">
        <f>A!V1377</f>
        <v>5-apr 23:00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63">
        <f t="shared" si="42"/>
        <v>84.746175000000008</v>
      </c>
      <c r="X259" s="26">
        <f t="shared" si="43"/>
        <v>3.4872370345918363E-2</v>
      </c>
      <c r="Z259" s="612">
        <f>A!T1378</f>
        <v>83.930430051924006</v>
      </c>
      <c r="AA259" s="917" t="str">
        <f>A!U1378</f>
        <v>2-apr</v>
      </c>
      <c r="AB259" s="605" t="str">
        <f>A!V1378</f>
        <v>2-apr 6:00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63">
        <f t="shared" si="42"/>
        <v>72.803028786136821</v>
      </c>
      <c r="X260" s="26">
        <f t="shared" si="43"/>
        <v>5.0394881382993244E-2</v>
      </c>
      <c r="Z260" s="612">
        <f>A!T1379</f>
        <v>70.426555818153005</v>
      </c>
      <c r="AA260" s="917" t="str">
        <f>A!U1379</f>
        <v>17-apr</v>
      </c>
      <c r="AB260" s="605" t="str">
        <f>A!V1379</f>
        <v>17-apr 4:00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63">
        <f t="shared" si="42"/>
        <v>79.450283767531943</v>
      </c>
      <c r="X261" s="26">
        <f t="shared" si="43"/>
        <v>2.9109006639002094E-2</v>
      </c>
      <c r="Z261" s="612">
        <f>A!T1380</f>
        <v>83.930429632427803</v>
      </c>
      <c r="AA261" s="917" t="str">
        <f>A!U1380</f>
        <v>2-apr</v>
      </c>
      <c r="AB261" s="605" t="str">
        <f>A!V1380</f>
        <v>2-apr 6:00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63">
        <f t="shared" si="42"/>
        <v>68.560303007253907</v>
      </c>
      <c r="X262" s="26">
        <f t="shared" si="43"/>
        <v>2.6837687689409879E-2</v>
      </c>
      <c r="Z262" s="612">
        <f>A!T1381</f>
        <v>69.705194255048994</v>
      </c>
      <c r="AA262" s="917">
        <f>A!U1381</f>
        <v>45977</v>
      </c>
      <c r="AB262" s="605">
        <f>A!V1381</f>
        <v>45977.666666666664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63">
        <f t="shared" si="42"/>
        <v>90.02</v>
      </c>
      <c r="X263" s="26">
        <f t="shared" si="43"/>
        <v>0.44345700955343259</v>
      </c>
      <c r="Z263" s="612">
        <f>A!T1382</f>
        <v>100</v>
      </c>
      <c r="AA263" s="917">
        <f>A!U1382</f>
        <v>46002</v>
      </c>
      <c r="AB263" s="605">
        <f>A!V1382</f>
        <v>46002.25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63">
        <f t="shared" si="42"/>
        <v>89.377499999999998</v>
      </c>
      <c r="X264" s="26">
        <f t="shared" si="43"/>
        <v>0.47539928953036281</v>
      </c>
      <c r="Z264" s="612" t="str">
        <f>A!T1383</f>
        <v/>
      </c>
      <c r="AA264" s="917" t="str">
        <f>A!U1383</f>
        <v/>
      </c>
      <c r="AB264" s="605" t="str">
        <f>A!V1383</f>
        <v/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63">
        <f t="shared" si="42"/>
        <v>87.703387511386467</v>
      </c>
      <c r="X265" s="26">
        <f t="shared" si="43"/>
        <v>0.26487004275614862</v>
      </c>
      <c r="Z265" s="612" t="str">
        <f>A!T1384</f>
        <v/>
      </c>
      <c r="AA265" s="917" t="str">
        <f>A!U1384</f>
        <v/>
      </c>
      <c r="AB265" s="605" t="str">
        <f>A!V1384</f>
        <v/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63">
        <f t="shared" si="42"/>
        <v>92.83</v>
      </c>
      <c r="X266" s="26">
        <f t="shared" si="43"/>
        <v>0.30895184746310467</v>
      </c>
      <c r="Z266" s="612" t="str">
        <f>A!T1385</f>
        <v/>
      </c>
      <c r="AA266" s="917" t="str">
        <f>A!U1385</f>
        <v/>
      </c>
      <c r="AB266" s="605" t="str">
        <f>A!V1385</f>
        <v/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63">
        <f t="shared" si="42"/>
        <v>87.78</v>
      </c>
      <c r="X267" s="26">
        <f t="shared" si="43"/>
        <v>0.55684666210982003</v>
      </c>
      <c r="Z267" s="612" t="str">
        <f>A!T1386</f>
        <v/>
      </c>
      <c r="AA267" s="917" t="str">
        <f>A!U1386</f>
        <v/>
      </c>
      <c r="AB267" s="605" t="str">
        <f>A!V1386</f>
        <v/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63">
        <f t="shared" si="42"/>
        <v>75.553678945195472</v>
      </c>
      <c r="X268" s="26">
        <f t="shared" si="43"/>
        <v>0.79612557085953661</v>
      </c>
      <c r="Z268" s="612" t="str">
        <f>A!T1387</f>
        <v/>
      </c>
      <c r="AA268" s="917" t="str">
        <f>A!U1387</f>
        <v/>
      </c>
      <c r="AB268" s="605" t="str">
        <f>A!V1387</f>
        <v/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63">
        <f t="shared" si="42"/>
        <v>50.853606265428148</v>
      </c>
      <c r="X269" s="26">
        <f t="shared" si="43"/>
        <v>0.41914431571966199</v>
      </c>
      <c r="Z269" s="612" t="str">
        <f>A!T1388</f>
        <v/>
      </c>
      <c r="AA269" s="917" t="str">
        <f>A!U1388</f>
        <v/>
      </c>
      <c r="AB269" s="605" t="str">
        <f>A!V1388</f>
        <v/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63">
        <f t="shared" si="42"/>
        <v>77.063007574892126</v>
      </c>
      <c r="X270" s="26">
        <f t="shared" si="43"/>
        <v>0.9454601149480506</v>
      </c>
      <c r="Z270" s="613" t="str">
        <f>A!T1389</f>
        <v/>
      </c>
      <c r="AA270" s="918" t="str">
        <f>A!U1389</f>
        <v/>
      </c>
      <c r="AB270" s="607" t="str">
        <f>A!V1389</f>
        <v/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62" t="s">
        <v>23</v>
      </c>
      <c r="V271" s="963"/>
      <c r="W271" s="963"/>
      <c r="X271" s="964"/>
      <c r="Z271" s="612"/>
      <c r="AA271" s="917"/>
      <c r="AB271" s="605"/>
    </row>
    <row r="272" spans="2:28" ht="12" customHeight="1">
      <c r="B272" s="135"/>
      <c r="C272" s="341" t="s">
        <v>237</v>
      </c>
      <c r="D272" s="341"/>
      <c r="E272" s="341"/>
      <c r="F272" s="551" t="s">
        <v>426</v>
      </c>
      <c r="G272" s="341"/>
      <c r="H272" s="341"/>
      <c r="I272" s="801" t="s">
        <v>250</v>
      </c>
      <c r="J272" s="796"/>
      <c r="K272" s="796"/>
      <c r="L272" s="801" t="s">
        <v>357</v>
      </c>
      <c r="M272" s="796"/>
      <c r="N272" s="797"/>
      <c r="O272" s="798" t="s">
        <v>372</v>
      </c>
      <c r="Q272" s="802"/>
      <c r="R272" s="800" t="s">
        <v>384</v>
      </c>
      <c r="U272" s="803"/>
      <c r="V272" s="804"/>
      <c r="W272" s="804"/>
      <c r="X272" s="805" t="s">
        <v>24</v>
      </c>
      <c r="Z272" s="799" t="str">
        <f>YourData!$J$4</f>
        <v>OpenSimula</v>
      </c>
      <c r="AB272" s="602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4" t="s">
        <v>76</v>
      </c>
      <c r="O273" s="285" t="s">
        <v>365</v>
      </c>
      <c r="P273" s="23" t="s">
        <v>75</v>
      </c>
      <c r="Q273" s="553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603" t="str">
        <f>YourData!$J$8</f>
        <v>US</v>
      </c>
      <c r="AA273" s="916" t="s">
        <v>75</v>
      </c>
      <c r="AB273" s="599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63">
        <f>AVERAGE(C274,F274,I274,L274,O274,R274)</f>
        <v>13.602258315939599</v>
      </c>
      <c r="X274" s="26">
        <f>ABS((V274-U274)/W274)</f>
        <v>0.22275712823725308</v>
      </c>
      <c r="Z274" s="612">
        <f>A!T1400</f>
        <v>13.501464515039</v>
      </c>
      <c r="AA274" s="917">
        <f>A!U1400</f>
        <v>45967</v>
      </c>
      <c r="AB274" s="605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63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12">
        <f>A!T1401</f>
        <v>13.117583003823301</v>
      </c>
      <c r="AA275" s="917">
        <f>A!U1401</f>
        <v>45967</v>
      </c>
      <c r="AB275" s="605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63">
        <f t="shared" si="46"/>
        <v>13.305460257839718</v>
      </c>
      <c r="X276" s="26">
        <f t="shared" si="47"/>
        <v>0.22772605691822584</v>
      </c>
      <c r="Z276" s="612">
        <f>A!T1402</f>
        <v>13.1164351789901</v>
      </c>
      <c r="AA276" s="917">
        <f>A!U1402</f>
        <v>45967</v>
      </c>
      <c r="AB276" s="605">
        <f>A!V1402</f>
        <v>45967.208333333336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63">
        <f t="shared" si="46"/>
        <v>13.602275834038101</v>
      </c>
      <c r="X277" s="26">
        <f t="shared" si="47"/>
        <v>0.22275684135281093</v>
      </c>
      <c r="Z277" s="612">
        <f>A!T1403</f>
        <v>13.1169734415415</v>
      </c>
      <c r="AA277" s="917">
        <f>A!U1403</f>
        <v>45967</v>
      </c>
      <c r="AB277" s="605">
        <f>A!V1403</f>
        <v>45967.208333333336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63">
        <f t="shared" si="46"/>
        <v>13.602275834038101</v>
      </c>
      <c r="X278" s="26">
        <f t="shared" si="47"/>
        <v>0.22275684135281093</v>
      </c>
      <c r="Z278" s="612">
        <f>A!T1404</f>
        <v>13.1169734415415</v>
      </c>
      <c r="AA278" s="917">
        <f>A!U1404</f>
        <v>45967</v>
      </c>
      <c r="AB278" s="605">
        <f>A!V1404</f>
        <v>45967.208333333336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63">
        <f t="shared" si="46"/>
        <v>13.602258315939599</v>
      </c>
      <c r="X279" s="26">
        <f t="shared" si="47"/>
        <v>0.22275712823725308</v>
      </c>
      <c r="Z279" s="612">
        <f>A!T1405</f>
        <v>13.1169734415415</v>
      </c>
      <c r="AA279" s="917">
        <f>A!U1405</f>
        <v>45967</v>
      </c>
      <c r="AB279" s="605">
        <f>A!V1405</f>
        <v>45967.208333333336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63">
        <f t="shared" si="46"/>
        <v>13.602248784714215</v>
      </c>
      <c r="X280" s="26">
        <f t="shared" si="47"/>
        <v>0.22275728432529623</v>
      </c>
      <c r="Z280" s="612">
        <f>A!T1406</f>
        <v>13.1169022319595</v>
      </c>
      <c r="AA280" s="917">
        <f>A!U1406</f>
        <v>45967</v>
      </c>
      <c r="AB280" s="605">
        <f>A!V1406</f>
        <v>45967.208333333336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63">
        <f t="shared" si="46"/>
        <v>13.128914245007058</v>
      </c>
      <c r="X281" s="26">
        <f t="shared" si="47"/>
        <v>0.19803617812408081</v>
      </c>
      <c r="Z281" s="612">
        <f>A!T1407</f>
        <v>13.100109851442699</v>
      </c>
      <c r="AA281" s="917">
        <f>A!U1407</f>
        <v>45967</v>
      </c>
      <c r="AB281" s="605">
        <f>A!V1407</f>
        <v>45967.25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63">
        <f t="shared" si="46"/>
        <v>12.932274999999999</v>
      </c>
      <c r="X282" s="26">
        <f t="shared" si="47"/>
        <v>0.20182063867339659</v>
      </c>
      <c r="Z282" s="612">
        <f>A!T1408</f>
        <v>13.100109785587</v>
      </c>
      <c r="AA282" s="917">
        <f>A!U1408</f>
        <v>45967</v>
      </c>
      <c r="AB282" s="605">
        <f>A!V1408</f>
        <v>45967.25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63">
        <f t="shared" si="46"/>
        <v>13.133119889758461</v>
      </c>
      <c r="X283" s="26">
        <f t="shared" si="47"/>
        <v>0.19949562799949322</v>
      </c>
      <c r="Z283" s="612">
        <f>A!T1409</f>
        <v>13.100133942073199</v>
      </c>
      <c r="AA283" s="917">
        <f>A!U1409</f>
        <v>45967</v>
      </c>
      <c r="AB283" s="605">
        <f>A!V1409</f>
        <v>45967.25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63">
        <f t="shared" si="46"/>
        <v>13.130674243263261</v>
      </c>
      <c r="X284" s="26">
        <f t="shared" si="47"/>
        <v>0.19877120943268159</v>
      </c>
      <c r="Z284" s="612">
        <f>A!T1410</f>
        <v>13.1001098202118</v>
      </c>
      <c r="AA284" s="917">
        <f>A!U1410</f>
        <v>45967</v>
      </c>
      <c r="AB284" s="605">
        <f>A!V1410</f>
        <v>45967.25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63">
        <f t="shared" si="46"/>
        <v>13.12249422708534</v>
      </c>
      <c r="X285" s="26">
        <f t="shared" si="47"/>
        <v>0.19584691412516822</v>
      </c>
      <c r="Z285" s="612">
        <f>A!T1411</f>
        <v>13.100109820182</v>
      </c>
      <c r="AA285" s="917">
        <f>A!U1411</f>
        <v>45967</v>
      </c>
      <c r="AB285" s="605">
        <f>A!V1411</f>
        <v>45967.25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63">
        <f t="shared" si="46"/>
        <v>53.850538834231344</v>
      </c>
      <c r="X286" s="26">
        <f t="shared" si="47"/>
        <v>4.339335106968302E-2</v>
      </c>
      <c r="Z286" s="612">
        <f>A!T1412</f>
        <v>47.664583546562199</v>
      </c>
      <c r="AA286" s="917">
        <f>A!U1412</f>
        <v>45726</v>
      </c>
      <c r="AB286" s="605">
        <f>A!V1412</f>
        <v>45726.458333333336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63">
        <f t="shared" si="46"/>
        <v>53.631575484099052</v>
      </c>
      <c r="X287" s="26">
        <f t="shared" si="47"/>
        <v>5.9675702373224164E-2</v>
      </c>
      <c r="Z287" s="612" t="str">
        <f>A!T1413</f>
        <v/>
      </c>
      <c r="AA287" s="917" t="str">
        <f>A!U1413</f>
        <v/>
      </c>
      <c r="AB287" s="605" t="str">
        <f>A!V1413</f>
        <v/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63">
        <f t="shared" si="46"/>
        <v>61.4736310197219</v>
      </c>
      <c r="X288" s="26">
        <f t="shared" si="47"/>
        <v>1.4640423626697138E-2</v>
      </c>
      <c r="Z288" s="612" t="str">
        <f>A!T1414</f>
        <v/>
      </c>
      <c r="AA288" s="917" t="str">
        <f>A!U1414</f>
        <v/>
      </c>
      <c r="AB288" s="605" t="str">
        <f>A!V1414</f>
        <v/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63">
        <f t="shared" si="46"/>
        <v>58.913809489434179</v>
      </c>
      <c r="X289" s="26">
        <f t="shared" si="47"/>
        <v>3.4457116550306748E-2</v>
      </c>
      <c r="Z289" s="612" t="str">
        <f>A!T1415</f>
        <v/>
      </c>
      <c r="AA289" s="917" t="str">
        <f>A!U1415</f>
        <v/>
      </c>
      <c r="AB289" s="605" t="str">
        <f>A!V1415</f>
        <v/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63">
        <f t="shared" si="46"/>
        <v>45.445051217950976</v>
      </c>
      <c r="X290" s="26">
        <f t="shared" si="47"/>
        <v>8.4757410731719482E-2</v>
      </c>
      <c r="Z290" s="612" t="str">
        <f>A!T1416</f>
        <v/>
      </c>
      <c r="AA290" s="917" t="str">
        <f>A!U1416</f>
        <v/>
      </c>
      <c r="AB290" s="605" t="str">
        <f>A!V1416</f>
        <v/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63">
        <f t="shared" si="46"/>
        <v>31.325279504846527</v>
      </c>
      <c r="X291" s="26">
        <f t="shared" si="47"/>
        <v>0.19242343930094907</v>
      </c>
      <c r="Z291" s="612" t="str">
        <f>A!T1417</f>
        <v/>
      </c>
      <c r="AA291" s="917" t="str">
        <f>A!U1417</f>
        <v/>
      </c>
      <c r="AB291" s="605" t="str">
        <f>A!V1417</f>
        <v/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63">
        <f t="shared" si="46"/>
        <v>35.804161936606427</v>
      </c>
      <c r="X292" s="26">
        <f t="shared" si="47"/>
        <v>0.24410569965231232</v>
      </c>
      <c r="Z292" s="612" t="str">
        <f>A!T1418</f>
        <v/>
      </c>
      <c r="AA292" s="917" t="str">
        <f>A!U1418</f>
        <v/>
      </c>
      <c r="AB292" s="605" t="str">
        <f>A!V1418</f>
        <v/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93">
        <f>A!K1419</f>
        <v>19.226982775192901</v>
      </c>
      <c r="M293" s="494">
        <f>A!L1419</f>
        <v>40286</v>
      </c>
      <c r="N293" s="28">
        <f>A!M1419</f>
        <v>17</v>
      </c>
      <c r="O293" s="493">
        <f>A!N1419</f>
        <v>19</v>
      </c>
      <c r="P293" s="494">
        <f>A!O1419</f>
        <v>92</v>
      </c>
      <c r="Q293" s="495">
        <f>A!P1419</f>
        <v>10</v>
      </c>
      <c r="R293" s="493">
        <f>A!Q1419</f>
        <v>20.14</v>
      </c>
      <c r="S293" s="494">
        <f>A!R1419</f>
        <v>37712</v>
      </c>
      <c r="T293" s="495">
        <f>A!S1419</f>
        <v>12</v>
      </c>
      <c r="U293" s="154">
        <f t="shared" si="44"/>
        <v>17.124400000000001</v>
      </c>
      <c r="V293" s="124">
        <f t="shared" si="45"/>
        <v>20.14</v>
      </c>
      <c r="W293" s="765">
        <f t="shared" si="46"/>
        <v>18.872845693798226</v>
      </c>
      <c r="X293" s="29">
        <f t="shared" si="47"/>
        <v>0.15978512456078367</v>
      </c>
      <c r="Z293" s="613" t="str">
        <f>A!T1419</f>
        <v/>
      </c>
      <c r="AA293" s="918" t="str">
        <f>A!U1419</f>
        <v/>
      </c>
      <c r="AB293" s="607" t="str">
        <f>A!V1419</f>
        <v/>
      </c>
    </row>
    <row r="294" spans="2:28" ht="12" customHeight="1" thickTop="1">
      <c r="B294" s="658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83"/>
      <c r="AA294" s="917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83"/>
      <c r="AA295" s="917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83"/>
      <c r="AA296" s="917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83"/>
      <c r="AA297" s="917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83"/>
      <c r="AA298" s="917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83"/>
      <c r="AA299" s="917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83"/>
      <c r="AA300" s="917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83"/>
      <c r="AA301" s="917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83"/>
      <c r="AA302" s="917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83"/>
      <c r="AA303" s="917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83"/>
      <c r="AA304" s="917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83"/>
      <c r="AA305" s="917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83"/>
      <c r="AA306" s="917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83"/>
      <c r="AA307" s="917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83"/>
      <c r="AA308" s="917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83"/>
      <c r="AA309" s="917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83"/>
      <c r="AA310" s="917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83"/>
      <c r="AA311" s="917"/>
      <c r="AB311" s="341"/>
    </row>
    <row r="312" spans="4:28" ht="12" customHeight="1">
      <c r="D312" s="42"/>
      <c r="E312" s="103"/>
      <c r="H312" s="103"/>
      <c r="K312" s="103"/>
      <c r="M312" s="95"/>
      <c r="Z312" s="583"/>
      <c r="AA312" s="917"/>
      <c r="AB312" s="341"/>
    </row>
    <row r="313" spans="4:28" ht="12" customHeight="1">
      <c r="D313" s="42"/>
      <c r="E313" s="103"/>
      <c r="H313" s="103"/>
      <c r="K313" s="103"/>
      <c r="M313" s="95"/>
      <c r="Z313" s="583"/>
      <c r="AA313" s="917"/>
      <c r="AB313" s="341"/>
    </row>
    <row r="314" spans="4:28" ht="12" customHeight="1">
      <c r="D314" s="42"/>
      <c r="E314" s="103"/>
      <c r="H314" s="103"/>
      <c r="K314" s="103"/>
      <c r="M314" s="95"/>
      <c r="Z314" s="583"/>
      <c r="AA314" s="917"/>
      <c r="AB314" s="341"/>
    </row>
    <row r="315" spans="4:28" ht="12" customHeight="1">
      <c r="E315" s="103"/>
      <c r="H315" s="103"/>
      <c r="K315" s="103"/>
      <c r="M315" s="95"/>
      <c r="Z315" s="583"/>
      <c r="AA315" s="917"/>
      <c r="AB315" s="341"/>
    </row>
    <row r="316" spans="4:28" ht="12" customHeight="1">
      <c r="E316" s="103"/>
      <c r="H316" s="103"/>
      <c r="K316" s="103"/>
      <c r="M316" s="95"/>
      <c r="Z316" s="583"/>
      <c r="AA316" s="917"/>
      <c r="AB316" s="341"/>
    </row>
    <row r="317" spans="4:28" ht="12" customHeight="1">
      <c r="E317" s="103"/>
      <c r="H317" s="103"/>
      <c r="K317" s="103"/>
      <c r="M317" s="95"/>
      <c r="Z317" s="583"/>
      <c r="AA317" s="917"/>
      <c r="AB317" s="341"/>
    </row>
    <row r="318" spans="4:28" ht="12" customHeight="1">
      <c r="E318" s="103"/>
      <c r="H318" s="103"/>
      <c r="K318" s="103"/>
      <c r="M318" s="95"/>
      <c r="Z318" s="583"/>
      <c r="AA318" s="917"/>
      <c r="AB318" s="341"/>
    </row>
    <row r="319" spans="4:28" ht="12" customHeight="1">
      <c r="E319" s="103"/>
      <c r="K319" s="103"/>
      <c r="M319" s="95"/>
      <c r="Z319" s="583"/>
      <c r="AA319" s="917"/>
      <c r="AB319" s="341"/>
    </row>
    <row r="320" spans="4:28" ht="12" customHeight="1">
      <c r="E320" s="103"/>
      <c r="K320" s="103"/>
      <c r="M320" s="95"/>
      <c r="Z320" s="583"/>
      <c r="AA320" s="917"/>
      <c r="AB320" s="341"/>
    </row>
    <row r="321" spans="5:28" ht="12" customHeight="1">
      <c r="E321" s="103"/>
      <c r="K321" s="103"/>
      <c r="M321" s="95"/>
      <c r="Z321" s="583"/>
      <c r="AA321" s="917"/>
      <c r="AB321" s="341"/>
    </row>
    <row r="322" spans="5:28" ht="12" customHeight="1">
      <c r="E322" s="103"/>
      <c r="K322" s="103"/>
      <c r="M322" s="95"/>
      <c r="Z322" s="583"/>
      <c r="AA322" s="917"/>
      <c r="AB322" s="341"/>
    </row>
    <row r="323" spans="5:28" ht="12" customHeight="1">
      <c r="E323" s="103"/>
      <c r="K323" s="103"/>
      <c r="M323" s="95"/>
      <c r="Z323" s="583"/>
      <c r="AA323" s="917"/>
      <c r="AB323" s="341"/>
    </row>
    <row r="324" spans="5:28" ht="12" customHeight="1">
      <c r="E324" s="103"/>
      <c r="K324" s="103"/>
      <c r="M324" s="95"/>
      <c r="Z324" s="583"/>
      <c r="AA324" s="917"/>
      <c r="AB324" s="341"/>
    </row>
    <row r="325" spans="5:28" ht="12" customHeight="1">
      <c r="E325" s="103"/>
      <c r="K325" s="103"/>
      <c r="M325" s="95"/>
      <c r="Z325" s="583"/>
      <c r="AA325" s="917"/>
      <c r="AB325" s="341"/>
    </row>
    <row r="326" spans="5:28" ht="12" customHeight="1">
      <c r="E326" s="103"/>
      <c r="K326" s="103"/>
      <c r="M326" s="95"/>
      <c r="Z326" s="583"/>
      <c r="AA326" s="917"/>
      <c r="AB326" s="341"/>
    </row>
    <row r="327" spans="5:28" ht="12" customHeight="1">
      <c r="E327" s="103"/>
      <c r="K327" s="103"/>
      <c r="M327" s="95"/>
      <c r="Z327" s="583"/>
      <c r="AA327" s="917"/>
      <c r="AB327" s="341"/>
    </row>
    <row r="328" spans="5:28" ht="12" customHeight="1">
      <c r="E328" s="103"/>
      <c r="K328" s="103"/>
      <c r="Z328" s="583"/>
      <c r="AA328" s="917"/>
      <c r="AB328" s="341"/>
    </row>
    <row r="329" spans="5:28" ht="12" customHeight="1">
      <c r="E329" s="103"/>
      <c r="K329" s="103"/>
      <c r="Z329" s="583"/>
      <c r="AA329" s="917"/>
      <c r="AB329" s="341"/>
    </row>
    <row r="330" spans="5:28" ht="12" customHeight="1">
      <c r="E330" s="103"/>
      <c r="K330" s="103"/>
      <c r="Z330" s="583"/>
      <c r="AA330" s="917"/>
      <c r="AB330" s="341"/>
    </row>
    <row r="331" spans="5:28" ht="12" customHeight="1">
      <c r="K331" s="103"/>
      <c r="Z331" s="583"/>
      <c r="AA331" s="917"/>
      <c r="AB331" s="341"/>
    </row>
    <row r="332" spans="5:28" ht="12" customHeight="1">
      <c r="K332" s="103"/>
      <c r="Z332" s="583"/>
      <c r="AA332" s="917"/>
      <c r="AB332" s="341"/>
    </row>
    <row r="333" spans="5:28" ht="12" customHeight="1">
      <c r="K333" s="103"/>
      <c r="Z333" s="583"/>
      <c r="AA333" s="917"/>
      <c r="AB333" s="341"/>
    </row>
    <row r="334" spans="5:28" ht="12" customHeight="1">
      <c r="K334" s="103"/>
      <c r="Z334" s="616"/>
    </row>
    <row r="335" spans="5:28" ht="12" customHeight="1">
      <c r="K335" s="103"/>
      <c r="Z335" s="616"/>
    </row>
    <row r="336" spans="5:28" ht="12" customHeight="1">
      <c r="K336" s="103"/>
      <c r="Z336" s="616"/>
    </row>
    <row r="337" spans="11:26" ht="12" customHeight="1">
      <c r="K337" s="103"/>
      <c r="Z337" s="616"/>
    </row>
    <row r="338" spans="11:26" ht="12" customHeight="1">
      <c r="K338" s="103"/>
      <c r="Z338" s="616"/>
    </row>
    <row r="339" spans="11:26" ht="12" customHeight="1">
      <c r="K339" s="103"/>
      <c r="Z339" s="616"/>
    </row>
    <row r="340" spans="11:26" ht="12" customHeight="1">
      <c r="K340" s="103"/>
      <c r="Z340" s="616"/>
    </row>
    <row r="341" spans="11:26" ht="12" customHeight="1">
      <c r="K341" s="103"/>
      <c r="Z341" s="616"/>
    </row>
    <row r="342" spans="11:26" ht="12" customHeight="1">
      <c r="K342" s="103"/>
      <c r="Z342" s="616"/>
    </row>
    <row r="343" spans="11:26" ht="12" customHeight="1">
      <c r="K343" s="103"/>
      <c r="Z343" s="616"/>
    </row>
    <row r="344" spans="11:26" ht="12" customHeight="1">
      <c r="K344" s="103"/>
      <c r="Z344" s="616"/>
    </row>
    <row r="345" spans="11:26" ht="12" customHeight="1">
      <c r="K345" s="103"/>
      <c r="Z345" s="616"/>
    </row>
    <row r="346" spans="11:26" ht="12" customHeight="1">
      <c r="K346" s="103"/>
      <c r="Z346" s="616"/>
    </row>
    <row r="347" spans="11:26" ht="12" customHeight="1">
      <c r="K347" s="103"/>
      <c r="Z347" s="616"/>
    </row>
    <row r="348" spans="11:26" ht="12" customHeight="1">
      <c r="K348" s="103"/>
      <c r="Z348" s="616"/>
    </row>
    <row r="349" spans="11:26" ht="12" customHeight="1">
      <c r="K349" s="103"/>
      <c r="Z349" s="616"/>
    </row>
    <row r="350" spans="11:26" ht="12" customHeight="1">
      <c r="K350" s="103"/>
      <c r="Z350" s="616"/>
    </row>
    <row r="351" spans="11:26" ht="12" customHeight="1">
      <c r="K351" s="103"/>
      <c r="Z351" s="616"/>
    </row>
    <row r="352" spans="11:26" ht="12" customHeight="1">
      <c r="K352" s="103"/>
      <c r="Z352" s="616"/>
    </row>
    <row r="353" spans="11:26" ht="12" customHeight="1">
      <c r="K353" s="103"/>
      <c r="Z353" s="616"/>
    </row>
    <row r="354" spans="11:26" ht="12" customHeight="1">
      <c r="K354" s="103"/>
      <c r="Z354" s="616"/>
    </row>
    <row r="355" spans="11:26" ht="12" customHeight="1">
      <c r="K355" s="103"/>
      <c r="Z355" s="616"/>
    </row>
    <row r="356" spans="11:26" ht="12" customHeight="1">
      <c r="K356" s="103"/>
      <c r="Z356" s="616"/>
    </row>
    <row r="357" spans="11:26" ht="12" customHeight="1">
      <c r="K357" s="103"/>
      <c r="Z357" s="616"/>
    </row>
    <row r="358" spans="11:26" ht="12" customHeight="1">
      <c r="K358" s="103"/>
      <c r="Z358" s="616"/>
    </row>
    <row r="359" spans="11:26" ht="12" customHeight="1">
      <c r="K359" s="103"/>
      <c r="Z359" s="616"/>
    </row>
    <row r="360" spans="11:26" ht="12" customHeight="1">
      <c r="K360" s="103"/>
      <c r="Z360" s="616"/>
    </row>
    <row r="361" spans="11:26" ht="12" customHeight="1">
      <c r="K361" s="103"/>
      <c r="Z361" s="616"/>
    </row>
    <row r="362" spans="11:26" ht="12" customHeight="1">
      <c r="K362" s="103"/>
      <c r="Z362" s="616"/>
    </row>
    <row r="363" spans="11:26" ht="12" customHeight="1">
      <c r="K363" s="103"/>
      <c r="Z363" s="616"/>
    </row>
    <row r="364" spans="11:26" ht="12" customHeight="1">
      <c r="K364" s="103"/>
      <c r="Z364" s="616"/>
    </row>
    <row r="365" spans="11:26" ht="12" customHeight="1">
      <c r="K365" s="103"/>
      <c r="Z365" s="616"/>
    </row>
    <row r="366" spans="11:26" ht="12" customHeight="1">
      <c r="K366" s="103"/>
      <c r="Z366" s="616"/>
    </row>
    <row r="367" spans="11:26" ht="12" customHeight="1">
      <c r="K367" s="103"/>
      <c r="Z367" s="616"/>
    </row>
    <row r="368" spans="11:26" ht="12" customHeight="1">
      <c r="K368" s="103"/>
      <c r="Z368" s="616"/>
    </row>
    <row r="369" spans="11:26" ht="12" customHeight="1">
      <c r="K369" s="103"/>
      <c r="Z369" s="616"/>
    </row>
    <row r="370" spans="11:26" ht="12" customHeight="1">
      <c r="K370" s="103"/>
      <c r="Z370" s="616"/>
    </row>
    <row r="371" spans="11:26" ht="12" customHeight="1">
      <c r="K371" s="103"/>
      <c r="Z371" s="616"/>
    </row>
    <row r="372" spans="11:26" ht="12" customHeight="1">
      <c r="K372" s="103"/>
      <c r="Z372" s="616"/>
    </row>
    <row r="373" spans="11:26" ht="12" customHeight="1">
      <c r="K373" s="103"/>
      <c r="Z373" s="616"/>
    </row>
    <row r="374" spans="11:26" ht="12" customHeight="1">
      <c r="K374" s="103"/>
      <c r="Z374" s="616"/>
    </row>
    <row r="375" spans="11:26" ht="12" customHeight="1">
      <c r="K375" s="103"/>
      <c r="Z375" s="616"/>
    </row>
    <row r="376" spans="11:26" ht="12" customHeight="1">
      <c r="K376" s="103"/>
      <c r="Z376" s="616"/>
    </row>
    <row r="377" spans="11:26" ht="12" customHeight="1">
      <c r="K377" s="103"/>
      <c r="Z377" s="616"/>
    </row>
    <row r="378" spans="11:26" ht="12" customHeight="1">
      <c r="K378" s="103"/>
      <c r="Z378" s="616"/>
    </row>
    <row r="379" spans="11:26" ht="12" customHeight="1">
      <c r="K379" s="103"/>
      <c r="Z379" s="616"/>
    </row>
    <row r="380" spans="11:26" ht="12" customHeight="1">
      <c r="K380" s="103"/>
      <c r="Z380" s="616"/>
    </row>
    <row r="381" spans="11:26" ht="12" customHeight="1">
      <c r="K381" s="103"/>
      <c r="Z381" s="616"/>
    </row>
    <row r="382" spans="11:26" ht="12" customHeight="1">
      <c r="K382" s="103"/>
      <c r="Z382" s="616"/>
    </row>
    <row r="383" spans="11:26" ht="12" customHeight="1">
      <c r="K383" s="103"/>
      <c r="Z383" s="616"/>
    </row>
    <row r="384" spans="11:26" ht="12" customHeight="1">
      <c r="K384" s="103"/>
      <c r="Z384" s="616"/>
    </row>
    <row r="385" spans="11:26" ht="12" customHeight="1">
      <c r="K385" s="103"/>
      <c r="Z385" s="616"/>
    </row>
    <row r="386" spans="11:26" ht="12" customHeight="1">
      <c r="K386" s="103"/>
      <c r="Z386" s="616"/>
    </row>
    <row r="387" spans="11:26" ht="12" customHeight="1">
      <c r="Z387" s="616"/>
    </row>
    <row r="388" spans="11:26" ht="12" customHeight="1">
      <c r="Z388" s="616"/>
    </row>
    <row r="389" spans="11:26" ht="12" customHeight="1">
      <c r="Z389" s="616"/>
    </row>
    <row r="390" spans="11:26" ht="12" customHeight="1">
      <c r="Z390" s="616"/>
    </row>
    <row r="391" spans="11:26" ht="12" customHeight="1">
      <c r="Z391" s="616"/>
    </row>
    <row r="392" spans="11:26" ht="12" customHeight="1">
      <c r="Z392" s="616"/>
    </row>
    <row r="393" spans="11:26" ht="12" customHeight="1">
      <c r="Z393" s="616"/>
    </row>
    <row r="394" spans="11:26" ht="12" customHeight="1">
      <c r="Z394" s="616"/>
    </row>
    <row r="395" spans="11:26" ht="12" customHeight="1">
      <c r="Z395" s="616"/>
    </row>
    <row r="396" spans="11:26" ht="12" customHeight="1">
      <c r="Z396" s="616"/>
    </row>
    <row r="397" spans="11:26" ht="12" customHeight="1">
      <c r="Z397" s="616"/>
    </row>
    <row r="398" spans="11:26" ht="12" customHeight="1">
      <c r="Z398" s="616"/>
    </row>
    <row r="399" spans="11:26" ht="12" customHeight="1">
      <c r="Z399" s="616"/>
    </row>
    <row r="400" spans="11:26" ht="12" customHeight="1">
      <c r="Z400" s="616"/>
    </row>
    <row r="401" spans="26:26" ht="12" customHeight="1">
      <c r="Z401" s="616"/>
    </row>
    <row r="402" spans="26:26" ht="12" customHeight="1">
      <c r="Z402" s="616"/>
    </row>
    <row r="403" spans="26:26" ht="12" customHeight="1">
      <c r="Z403" s="616"/>
    </row>
    <row r="404" spans="26:26" ht="12" customHeight="1">
      <c r="Z404" s="616"/>
    </row>
    <row r="405" spans="26:26" ht="12" customHeight="1">
      <c r="Z405" s="616"/>
    </row>
    <row r="406" spans="26:26" ht="12" customHeight="1">
      <c r="Z406" s="616"/>
    </row>
    <row r="407" spans="26:26" ht="12" customHeight="1">
      <c r="Z407" s="616"/>
    </row>
    <row r="408" spans="26:26" ht="12" customHeight="1">
      <c r="Z408" s="616"/>
    </row>
    <row r="409" spans="26:26" ht="12" customHeight="1">
      <c r="Z409" s="616"/>
    </row>
    <row r="410" spans="26:26" ht="12" customHeight="1">
      <c r="Z410" s="616"/>
    </row>
    <row r="411" spans="26:26" ht="12" customHeight="1">
      <c r="Z411" s="616"/>
    </row>
    <row r="412" spans="26:26" ht="12" customHeight="1">
      <c r="Z412" s="616"/>
    </row>
    <row r="413" spans="26:26" ht="12" customHeight="1">
      <c r="Z413" s="616"/>
    </row>
    <row r="414" spans="26:26" ht="12" customHeight="1">
      <c r="Z414" s="616"/>
    </row>
    <row r="415" spans="26:26" ht="12" customHeight="1">
      <c r="Z415" s="616"/>
    </row>
    <row r="416" spans="26:26" ht="12" customHeight="1">
      <c r="Z416" s="616"/>
    </row>
    <row r="417" spans="26:26" ht="12" customHeight="1">
      <c r="Z417" s="616"/>
    </row>
    <row r="418" spans="26:26" ht="12" customHeight="1">
      <c r="Z418" s="616"/>
    </row>
    <row r="419" spans="26:26" ht="12" customHeight="1">
      <c r="Z419" s="616"/>
    </row>
    <row r="420" spans="26:26" ht="12" customHeight="1">
      <c r="Z420" s="616"/>
    </row>
    <row r="421" spans="26:26" ht="12" customHeight="1">
      <c r="Z421" s="616"/>
    </row>
    <row r="422" spans="26:26" ht="12" customHeight="1">
      <c r="Z422" s="616"/>
    </row>
    <row r="423" spans="26:26" ht="12" customHeight="1">
      <c r="Z423" s="616"/>
    </row>
    <row r="424" spans="26:26" ht="12" customHeight="1">
      <c r="Z424" s="616"/>
    </row>
    <row r="425" spans="26:26" ht="12" customHeight="1">
      <c r="Z425" s="616"/>
    </row>
    <row r="426" spans="26:26" ht="12" customHeight="1">
      <c r="Z426" s="616"/>
    </row>
    <row r="427" spans="26:26" ht="12" customHeight="1">
      <c r="Z427" s="616"/>
    </row>
    <row r="428" spans="26:26" ht="12" customHeight="1">
      <c r="Z428" s="616"/>
    </row>
    <row r="429" spans="26:26" ht="12" customHeight="1">
      <c r="Z429" s="616"/>
    </row>
    <row r="430" spans="26:26" ht="12" customHeight="1">
      <c r="Z430" s="616"/>
    </row>
    <row r="431" spans="26:26" ht="12" customHeight="1">
      <c r="Z431" s="616"/>
    </row>
    <row r="432" spans="26:26" ht="12" customHeight="1">
      <c r="Z432" s="616"/>
    </row>
    <row r="433" spans="26:26" ht="12" customHeight="1">
      <c r="Z433" s="616"/>
    </row>
    <row r="434" spans="26:26" ht="12" customHeight="1">
      <c r="Z434" s="616"/>
    </row>
    <row r="435" spans="26:26" ht="12" customHeight="1">
      <c r="Z435" s="616"/>
    </row>
    <row r="436" spans="26:26" ht="12" customHeight="1">
      <c r="Z436" s="616"/>
    </row>
    <row r="437" spans="26:26" ht="12" customHeight="1">
      <c r="Z437" s="616"/>
    </row>
    <row r="438" spans="26:26" ht="12" customHeight="1">
      <c r="Z438" s="616"/>
    </row>
    <row r="439" spans="26:26" ht="12" customHeight="1">
      <c r="Z439" s="616"/>
    </row>
    <row r="440" spans="26:26" ht="12" customHeight="1">
      <c r="Z440" s="616"/>
    </row>
    <row r="441" spans="26:26" ht="12" customHeight="1">
      <c r="Z441" s="616"/>
    </row>
    <row r="442" spans="26:26" ht="12" customHeight="1">
      <c r="Z442" s="616"/>
    </row>
    <row r="443" spans="26:26" ht="12" customHeight="1">
      <c r="Z443" s="616"/>
    </row>
    <row r="444" spans="26:26">
      <c r="Z444" s="616"/>
    </row>
    <row r="445" spans="26:26">
      <c r="Z445" s="616"/>
    </row>
    <row r="446" spans="26:26">
      <c r="Z446" s="616"/>
    </row>
    <row r="447" spans="26:26">
      <c r="Z447" s="616"/>
    </row>
    <row r="448" spans="26:26">
      <c r="Z448" s="616"/>
    </row>
    <row r="449" spans="26:26">
      <c r="Z449" s="616"/>
    </row>
    <row r="450" spans="26:26">
      <c r="Z450" s="616"/>
    </row>
    <row r="451" spans="26:26">
      <c r="Z451" s="616"/>
    </row>
    <row r="452" spans="26:26">
      <c r="Z452" s="616"/>
    </row>
    <row r="453" spans="26:26">
      <c r="Z453" s="616"/>
    </row>
    <row r="454" spans="26:26">
      <c r="Z454" s="616"/>
    </row>
    <row r="455" spans="26:26">
      <c r="Z455" s="616"/>
    </row>
    <row r="456" spans="26:26">
      <c r="Z456" s="616"/>
    </row>
    <row r="457" spans="26:26">
      <c r="Z457" s="616"/>
    </row>
    <row r="458" spans="26:26">
      <c r="Z458" s="616"/>
    </row>
    <row r="459" spans="26:26">
      <c r="Z459" s="616"/>
    </row>
    <row r="460" spans="26:26">
      <c r="Z460" s="616"/>
    </row>
    <row r="461" spans="26:26">
      <c r="Z461" s="616"/>
    </row>
    <row r="462" spans="26:26">
      <c r="Z462" s="616"/>
    </row>
    <row r="463" spans="26:26">
      <c r="Z463" s="616"/>
    </row>
    <row r="464" spans="26:26">
      <c r="Z464" s="616"/>
    </row>
    <row r="465" spans="26:26">
      <c r="Z465" s="616"/>
    </row>
    <row r="466" spans="26:26">
      <c r="Z466" s="616"/>
    </row>
    <row r="467" spans="26:26">
      <c r="Z467" s="616"/>
    </row>
    <row r="468" spans="26:26">
      <c r="Z468" s="616"/>
    </row>
    <row r="469" spans="26:26">
      <c r="Z469" s="616"/>
    </row>
    <row r="470" spans="26:26">
      <c r="Z470" s="616"/>
    </row>
    <row r="471" spans="26:26">
      <c r="Z471" s="616"/>
    </row>
    <row r="472" spans="26:26">
      <c r="Z472" s="616"/>
    </row>
    <row r="473" spans="26:26">
      <c r="Z473" s="616"/>
    </row>
    <row r="474" spans="26:26">
      <c r="Z474" s="616"/>
    </row>
    <row r="475" spans="26:26">
      <c r="Z475" s="616"/>
    </row>
    <row r="476" spans="26:26">
      <c r="Z476" s="616"/>
    </row>
    <row r="477" spans="26:26">
      <c r="Z477" s="616"/>
    </row>
    <row r="478" spans="26:26">
      <c r="Z478" s="616"/>
    </row>
    <row r="479" spans="26:26">
      <c r="Z479" s="616"/>
    </row>
    <row r="480" spans="26:26">
      <c r="Z480" s="616"/>
    </row>
    <row r="481" spans="26:26">
      <c r="Z481" s="616"/>
    </row>
    <row r="482" spans="26:26">
      <c r="Z482" s="616"/>
    </row>
    <row r="483" spans="26:26">
      <c r="Z483" s="616"/>
    </row>
    <row r="484" spans="26:26">
      <c r="Z484" s="616"/>
    </row>
    <row r="485" spans="26:26">
      <c r="Z485" s="616"/>
    </row>
    <row r="486" spans="26:26">
      <c r="Z486" s="616"/>
    </row>
    <row r="487" spans="26:26">
      <c r="Z487" s="616"/>
    </row>
    <row r="488" spans="26:26">
      <c r="Z488" s="616"/>
    </row>
    <row r="489" spans="26:26">
      <c r="Z489" s="616"/>
    </row>
    <row r="490" spans="26:26">
      <c r="Z490" s="616"/>
    </row>
    <row r="491" spans="26:26">
      <c r="Z491" s="616"/>
    </row>
    <row r="492" spans="26:26">
      <c r="Z492" s="616"/>
    </row>
    <row r="493" spans="26:26">
      <c r="Z493" s="616"/>
    </row>
    <row r="494" spans="26:26">
      <c r="Z494" s="616"/>
    </row>
    <row r="495" spans="26:26">
      <c r="Z495" s="616"/>
    </row>
    <row r="496" spans="26:26">
      <c r="Z496" s="616"/>
    </row>
    <row r="497" spans="26:26">
      <c r="Z497" s="616"/>
    </row>
    <row r="498" spans="26:26">
      <c r="Z498" s="616"/>
    </row>
    <row r="499" spans="26:26">
      <c r="Z499" s="616"/>
    </row>
    <row r="500" spans="26:26">
      <c r="Z500" s="616"/>
    </row>
    <row r="501" spans="26:26">
      <c r="Z501" s="616"/>
    </row>
    <row r="502" spans="26:26">
      <c r="Z502" s="616"/>
    </row>
    <row r="503" spans="26:26">
      <c r="Z503" s="616"/>
    </row>
    <row r="504" spans="26:26">
      <c r="Z504" s="616"/>
    </row>
    <row r="505" spans="26:26">
      <c r="Z505" s="616"/>
    </row>
    <row r="506" spans="26:26">
      <c r="Z506" s="616"/>
    </row>
    <row r="507" spans="26:26">
      <c r="Z507" s="616"/>
    </row>
    <row r="508" spans="26:26">
      <c r="Z508" s="616"/>
    </row>
    <row r="509" spans="26:26">
      <c r="Z509" s="616"/>
    </row>
    <row r="510" spans="26:26">
      <c r="Z510" s="616"/>
    </row>
    <row r="511" spans="26:26">
      <c r="Z511" s="616"/>
    </row>
    <row r="512" spans="26:26">
      <c r="Z512" s="616"/>
    </row>
    <row r="513" spans="26:26">
      <c r="Z513" s="616"/>
    </row>
    <row r="514" spans="26:26">
      <c r="Z514" s="616"/>
    </row>
    <row r="515" spans="26:26">
      <c r="Z515" s="616"/>
    </row>
    <row r="516" spans="26:26">
      <c r="Z516" s="616"/>
    </row>
    <row r="517" spans="26:26">
      <c r="Z517" s="616"/>
    </row>
    <row r="518" spans="26:26">
      <c r="Z518" s="616"/>
    </row>
    <row r="519" spans="26:26">
      <c r="Z519" s="616"/>
    </row>
    <row r="520" spans="26:26">
      <c r="Z520" s="616"/>
    </row>
    <row r="521" spans="26:26">
      <c r="Z521" s="616"/>
    </row>
    <row r="522" spans="26:26">
      <c r="Z522" s="616"/>
    </row>
    <row r="523" spans="26:26">
      <c r="Z523" s="616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832031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83203125" customWidth="1"/>
    <col min="53" max="67" width="6.6640625" customWidth="1"/>
    <col min="68" max="68" width="1" customWidth="1"/>
    <col min="69" max="69" width="6.6640625" customWidth="1"/>
    <col min="70" max="70" width="0.83203125" customWidth="1"/>
    <col min="71" max="71" width="4.5" customWidth="1"/>
    <col min="72" max="85" width="6.6640625" customWidth="1"/>
    <col min="86" max="86" width="0.832031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832031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83203125" customWidth="1"/>
  </cols>
  <sheetData>
    <row r="1" spans="1:25" ht="12.75" customHeight="1">
      <c r="A1" s="955" t="str">
        <f>'Title Page'!$B$30</f>
        <v>ASHRAE Standard 140-2023, Informative Annex B16, Section B16.5.2</v>
      </c>
      <c r="B1" s="955"/>
      <c r="C1" s="955"/>
      <c r="D1" s="955"/>
      <c r="E1" s="955"/>
      <c r="F1" s="955"/>
      <c r="G1" s="955"/>
      <c r="H1" s="955"/>
      <c r="I1" s="955"/>
      <c r="J1" s="955"/>
      <c r="K1" s="955"/>
      <c r="L1" s="955"/>
      <c r="M1" s="955"/>
      <c r="N1" s="67"/>
      <c r="O1" s="67"/>
    </row>
    <row r="2" spans="1:25" ht="12.75" customHeight="1">
      <c r="A2" s="955" t="str">
        <f>'Title Page'!$B$32</f>
        <v>Example Results for Section 9 - HVAC Equipment Performance Tests CE300 through CE545</v>
      </c>
      <c r="B2" s="955"/>
      <c r="C2" s="955"/>
      <c r="D2" s="955"/>
      <c r="E2" s="955"/>
      <c r="F2" s="955"/>
      <c r="G2" s="955"/>
      <c r="H2" s="955"/>
      <c r="I2" s="955"/>
      <c r="J2" s="955"/>
      <c r="K2" s="955"/>
      <c r="L2" s="955"/>
      <c r="M2" s="955"/>
      <c r="N2" s="781"/>
      <c r="O2" s="781"/>
    </row>
    <row r="3" spans="1:25" ht="12.75" customHeight="1">
      <c r="A3" s="955" t="str">
        <f>'Title Page'!$B$34</f>
        <v/>
      </c>
      <c r="B3" s="955"/>
      <c r="C3" s="955"/>
      <c r="D3" s="955"/>
      <c r="E3" s="955"/>
      <c r="F3" s="955"/>
      <c r="G3" s="955"/>
      <c r="H3" s="955"/>
      <c r="I3" s="955"/>
      <c r="J3" s="955"/>
      <c r="K3" s="955"/>
      <c r="L3" s="955"/>
      <c r="M3" s="955"/>
      <c r="N3" s="781"/>
      <c r="O3" s="781"/>
    </row>
    <row r="4" spans="1:25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93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52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82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1937.3614614425901</v>
      </c>
      <c r="D192" s="175">
        <f>IF(ISBLANK(YourData!C89),"",YourData!C89)</f>
        <v>243.05618318142399</v>
      </c>
      <c r="E192" s="176">
        <f>IF(ISBLANK(YourData!D89),"",YourData!D89)</f>
        <v>7689.3845654287998</v>
      </c>
      <c r="F192" s="298">
        <f>IF(ISBLANK(YourData!E89),"",YourData!E89)</f>
        <v>5905.6379954348004</v>
      </c>
      <c r="G192" s="177">
        <f>IF(ISBLANK(YourData!F89),"",YourData!F89)</f>
        <v>1783.7465699939901</v>
      </c>
      <c r="H192" s="179">
        <f>IF(ISBLANK(YourData!G89),"",YourData!G89)</f>
        <v>9.0302765226902594E-3</v>
      </c>
      <c r="I192" s="180">
        <f>IF(ISBLANK(YourData!H89),"",YourData!H89)</f>
        <v>3.5265650066571101</v>
      </c>
      <c r="J192" s="182">
        <f>IF(ISBLANK(YourData!I89),"",YourData!I89)</f>
        <v>17.8</v>
      </c>
      <c r="K192" s="182">
        <f>IF(ISBLANK(YourData!J89),"",YourData!J89)</f>
        <v>23.6772185497306</v>
      </c>
      <c r="L192" s="182">
        <f>IF(ISBLANK(YourData!K89),"",YourData!K89)</f>
        <v>16.984167098945999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2021.7936239365499</v>
      </c>
      <c r="D193" s="175">
        <f>IF(ISBLANK(YourData!C90),"",YourData!C90)</f>
        <v>250.92933669703899</v>
      </c>
      <c r="E193" s="178">
        <f>IF(ISBLANK(YourData!D90),"",YourData!D90)</f>
        <v>7956.8785900467201</v>
      </c>
      <c r="F193" s="175">
        <f>IF(ISBLANK(YourData!E90),"",YourData!E90)</f>
        <v>6071.0438195388897</v>
      </c>
      <c r="G193" s="131">
        <f>IF(ISBLANK(YourData!F90),"",YourData!F90)</f>
        <v>1885.8347705078199</v>
      </c>
      <c r="H193" s="179">
        <f>IF(ISBLANK(YourData!G90),"",YourData!G90)</f>
        <v>9.1378731748142702E-3</v>
      </c>
      <c r="I193" s="181">
        <f>IF(ISBLANK(YourData!H90),"",YourData!H90)</f>
        <v>3.5010332222051699</v>
      </c>
      <c r="J193" s="182">
        <f>IF(ISBLANK(YourData!I90),"",YourData!I90)</f>
        <v>18.3</v>
      </c>
      <c r="K193" s="182">
        <f>IF(ISBLANK(YourData!J90),"",YourData!J90)</f>
        <v>23.758480130167101</v>
      </c>
      <c r="L193" s="182">
        <f>IF(ISBLANK(YourData!K90),"",YourData!K90)</f>
        <v>17.134250219573602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1936.26197610687</v>
      </c>
      <c r="D194" s="175">
        <f>IF(ISBLANK(YourData!C91),"",YourData!C91)</f>
        <v>242.938291189339</v>
      </c>
      <c r="E194" s="178">
        <f>IF(ISBLANK(YourData!D91),"",YourData!D91)</f>
        <v>7683.91907988818</v>
      </c>
      <c r="F194" s="175">
        <f>IF(ISBLANK(YourData!E91),"",YourData!E91)</f>
        <v>5905.6492440432903</v>
      </c>
      <c r="G194" s="131">
        <f>IF(ISBLANK(YourData!F91),"",YourData!F91)</f>
        <v>1778.2698358448799</v>
      </c>
      <c r="H194" s="179">
        <f>IF(ISBLANK(YourData!G91),"",YourData!G91)</f>
        <v>9.0212454803586997E-3</v>
      </c>
      <c r="I194" s="181">
        <f>IF(ISBLANK(YourData!H91),"",YourData!H91)</f>
        <v>3.5260270454269902</v>
      </c>
      <c r="J194" s="182">
        <f>IF(ISBLANK(YourData!I91),"",YourData!I91)</f>
        <v>17.8</v>
      </c>
      <c r="K194" s="182">
        <f>IF(ISBLANK(YourData!J91),"",YourData!J91)</f>
        <v>23.677124318929899</v>
      </c>
      <c r="L194" s="182">
        <f>IF(ISBLANK(YourData!K91),"",YourData!K91)</f>
        <v>16.975985578056399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1932.8661016896301</v>
      </c>
      <c r="D195" s="175">
        <f>IF(ISBLANK(YourData!C92),"",YourData!C92)</f>
        <v>242.56688141426901</v>
      </c>
      <c r="E195" s="178">
        <f>IF(ISBLANK(YourData!D92),"",YourData!D92)</f>
        <v>7667.3374008440996</v>
      </c>
      <c r="F195" s="175">
        <f>IF(ISBLANK(YourData!E92),"",YourData!E92)</f>
        <v>5904.3702453759397</v>
      </c>
      <c r="G195" s="131">
        <f>IF(ISBLANK(YourData!F92),"",YourData!F92)</f>
        <v>1762.9671554681499</v>
      </c>
      <c r="H195" s="179">
        <f>IF(ISBLANK(YourData!G92),"",YourData!G92)</f>
        <v>8.99006414092615E-3</v>
      </c>
      <c r="I195" s="181">
        <f>IF(ISBLANK(YourData!H92),"",YourData!H92)</f>
        <v>3.5245109642055401</v>
      </c>
      <c r="J195" s="182">
        <f>IF(ISBLANK(YourData!I92),"",YourData!I92)</f>
        <v>17.8</v>
      </c>
      <c r="K195" s="182">
        <f>IF(ISBLANK(YourData!J92),"",YourData!J92)</f>
        <v>23.6768282781319</v>
      </c>
      <c r="L195" s="182">
        <f>IF(ISBLANK(YourData!K92),"",YourData!K92)</f>
        <v>16.9536042502654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1803.8418459109</v>
      </c>
      <c r="D196" s="175">
        <f>IF(ISBLANK(YourData!C93),"",YourData!C93)</f>
        <v>229.89631820922801</v>
      </c>
      <c r="E196" s="178">
        <f>IF(ISBLANK(YourData!D93),"",YourData!D93)</f>
        <v>7197.9813838619102</v>
      </c>
      <c r="F196" s="175">
        <f>IF(ISBLANK(YourData!E93),"",YourData!E93)</f>
        <v>5705.5934250855298</v>
      </c>
      <c r="G196" s="131">
        <f>IF(ISBLANK(YourData!F93),"",YourData!F93)</f>
        <v>1492.3879587763699</v>
      </c>
      <c r="H196" s="179">
        <f>IF(ISBLANK(YourData!G93),"",YourData!G93)</f>
        <v>8.60169504859583E-3</v>
      </c>
      <c r="I196" s="181">
        <f>IF(ISBLANK(YourData!H93),"",YourData!H93)</f>
        <v>3.5392861828779298</v>
      </c>
      <c r="J196" s="182">
        <f>IF(ISBLANK(YourData!I93),"",YourData!I93)</f>
        <v>17.2</v>
      </c>
      <c r="K196" s="182">
        <f>IF(ISBLANK(YourData!J93),"",YourData!J93)</f>
        <v>23.576746231790199</v>
      </c>
      <c r="L196" s="182">
        <f>IF(ISBLANK(YourData!K93),"",YourData!K93)</f>
        <v>16.522457075745098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2130.86002566039</v>
      </c>
      <c r="D197" s="175">
        <f>IF(ISBLANK(YourData!C94),"",YourData!C94)</f>
        <v>259.84374915081202</v>
      </c>
      <c r="E197" s="178">
        <f>IF(ISBLANK(YourData!D94),"",YourData!D94)</f>
        <v>8152.1156038140098</v>
      </c>
      <c r="F197" s="175">
        <f>IF(ISBLANK(YourData!E94),"",YourData!E94)</f>
        <v>6440.2047494067101</v>
      </c>
      <c r="G197" s="131">
        <f>IF(ISBLANK(YourData!F94),"",YourData!F94)</f>
        <v>1711.9108544072899</v>
      </c>
      <c r="H197" s="179">
        <f>IF(ISBLANK(YourData!G94),"",YourData!G94)</f>
        <v>8.8039603879716197E-3</v>
      </c>
      <c r="I197" s="181">
        <f>IF(ISBLANK(YourData!H94),"",YourData!H94)</f>
        <v>3.4099229229927301</v>
      </c>
      <c r="J197" s="182">
        <f>IF(ISBLANK(YourData!I94),"",YourData!I94)</f>
        <v>19.399999999999999</v>
      </c>
      <c r="K197" s="182">
        <f>IF(ISBLANK(YourData!J94),"",YourData!J94)</f>
        <v>23.930661054216898</v>
      </c>
      <c r="L197" s="182">
        <f>IF(ISBLANK(YourData!K94),"",YourData!K94)</f>
        <v>16.894966302542699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3118.14449674767</v>
      </c>
      <c r="D198" s="175">
        <f>IF(ISBLANK(YourData!C95),"",YourData!C95)</f>
        <v>341.23918737649802</v>
      </c>
      <c r="E198" s="178">
        <f>IF(ISBLANK(YourData!D95),"",YourData!D95)</f>
        <v>10808.2041378177</v>
      </c>
      <c r="F198" s="175">
        <f>IF(ISBLANK(YourData!E95),"",YourData!E95)</f>
        <v>8317.7560476959898</v>
      </c>
      <c r="G198" s="131">
        <f>IF(ISBLANK(YourData!F95),"",YourData!F95)</f>
        <v>2490.4480901217198</v>
      </c>
      <c r="H198" s="179">
        <f>IF(ISBLANK(YourData!G95),"",YourData!G95)</f>
        <v>9.6430872361545905E-3</v>
      </c>
      <c r="I198" s="181">
        <f>IF(ISBLANK(YourData!H95),"",YourData!H95)</f>
        <v>3.12431494298212</v>
      </c>
      <c r="J198" s="182">
        <f>IF(ISBLANK(YourData!I95),"",YourData!I95)</f>
        <v>25</v>
      </c>
      <c r="K198" s="182">
        <f>IF(ISBLANK(YourData!J95),"",YourData!J95)</f>
        <v>24.8375274094514</v>
      </c>
      <c r="L198" s="182">
        <f>IF(ISBLANK(YourData!K95),"",YourData!K95)</f>
        <v>18.054652711414501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3343.2809593584402</v>
      </c>
      <c r="D199" s="175">
        <f>IF(ISBLANK(YourData!C96),"",YourData!C96)</f>
        <v>355.20312072143997</v>
      </c>
      <c r="E199" s="178">
        <f>IF(ISBLANK(YourData!D96),"",YourData!D96)</f>
        <v>10980.670359809401</v>
      </c>
      <c r="F199" s="175">
        <f>IF(ISBLANK(YourData!E96),"",YourData!E96)</f>
        <v>9078.1062980832703</v>
      </c>
      <c r="G199" s="131">
        <f>IF(ISBLANK(YourData!F96),"",YourData!F96)</f>
        <v>1902.5640617261799</v>
      </c>
      <c r="H199" s="179">
        <f>IF(ISBLANK(YourData!G96),"",YourData!G96)</f>
        <v>9.0882435785111897E-3</v>
      </c>
      <c r="I199" s="181">
        <f>IF(ISBLANK(YourData!H96),"",YourData!H96)</f>
        <v>2.9689651549270102</v>
      </c>
      <c r="J199" s="182">
        <f>IF(ISBLANK(YourData!I96),"",YourData!I96)</f>
        <v>27.2</v>
      </c>
      <c r="K199" s="182">
        <f>IF(ISBLANK(YourData!J96),"",YourData!J96)</f>
        <v>25.179288007925201</v>
      </c>
      <c r="L199" s="182">
        <f>IF(ISBLANK(YourData!K96),"",YourData!K96)</f>
        <v>17.535180985335799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4537.9244021357899</v>
      </c>
      <c r="D200" s="175">
        <f>IF(ISBLANK(YourData!C97),"",YourData!C97)</f>
        <v>465.96511326493101</v>
      </c>
      <c r="E200" s="178">
        <f>IF(ISBLANK(YourData!D97),"",YourData!D97)</f>
        <v>14897.815194212601</v>
      </c>
      <c r="F200" s="175">
        <f>IF(ISBLANK(YourData!E97),"",YourData!E97)</f>
        <v>11945.9126573004</v>
      </c>
      <c r="G200" s="131">
        <f>IF(ISBLANK(YourData!F97),"",YourData!F97)</f>
        <v>2951.9025369122101</v>
      </c>
      <c r="H200" s="179">
        <f>IF(ISBLANK(YourData!G97),"",YourData!G97)</f>
        <v>9.7687492294717508E-3</v>
      </c>
      <c r="I200" s="181">
        <f>IF(ISBLANK(YourData!H97),"",YourData!H97)</f>
        <v>2.9772470292081601</v>
      </c>
      <c r="J200" s="182">
        <f>IF(ISBLANK(YourData!I97),"",YourData!I97)</f>
        <v>28.9</v>
      </c>
      <c r="K200" s="182">
        <f>IF(ISBLANK(YourData!J97),"",YourData!J97)</f>
        <v>25.530965241948401</v>
      </c>
      <c r="L200" s="182">
        <f>IF(ISBLANK(YourData!K97),"",YourData!K97)</f>
        <v>18.2330328705307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4652.2606873058703</v>
      </c>
      <c r="D201" s="175">
        <f>IF(ISBLANK(YourData!C98),"",YourData!C98)</f>
        <v>475.76932710453599</v>
      </c>
      <c r="E201" s="178">
        <f>IF(ISBLANK(YourData!D98),"",YourData!D98)</f>
        <v>15380.181981797399</v>
      </c>
      <c r="F201" s="175">
        <f>IF(ISBLANK(YourData!E98),"",YourData!E98)</f>
        <v>11963.0515815246</v>
      </c>
      <c r="G201" s="131">
        <f>IF(ISBLANK(YourData!F98),"",YourData!F98)</f>
        <v>3417.1304002728102</v>
      </c>
      <c r="H201" s="179">
        <f>IF(ISBLANK(YourData!G98),"",YourData!G98)</f>
        <v>1.0160083009037301E-2</v>
      </c>
      <c r="I201" s="181">
        <f>IF(ISBLANK(YourData!H98),"",YourData!H98)</f>
        <v>2.99923790199691</v>
      </c>
      <c r="J201" s="182">
        <f>IF(ISBLANK(YourData!I98),"",YourData!I98)</f>
        <v>28.9</v>
      </c>
      <c r="K201" s="182">
        <f>IF(ISBLANK(YourData!J98),"",YourData!J98)</f>
        <v>25.5397777742022</v>
      </c>
      <c r="L201" s="182">
        <f>IF(ISBLANK(YourData!K98),"",YourData!K98)</f>
        <v>18.592359716731501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5304.9124568711404</v>
      </c>
      <c r="D202" s="175">
        <f>IF(ISBLANK(YourData!C99),"",YourData!C99)</f>
        <v>519.75520301949803</v>
      </c>
      <c r="E202" s="178">
        <f>IF(ISBLANK(YourData!D99),"",YourData!D99)</f>
        <v>17053.120542798599</v>
      </c>
      <c r="F202" s="175">
        <f>IF(ISBLANK(YourData!E99),"",YourData!E99)</f>
        <v>12691.7575312309</v>
      </c>
      <c r="G202" s="131">
        <f>IF(ISBLANK(YourData!F99),"",YourData!F99)</f>
        <v>4361.3630115676997</v>
      </c>
      <c r="H202" s="179">
        <f>IF(ISBLANK(YourData!G99),"",YourData!G99)</f>
        <v>1.08856787336428E-2</v>
      </c>
      <c r="I202" s="181">
        <f>IF(ISBLANK(YourData!H99),"",YourData!H99)</f>
        <v>2.9277413817492901</v>
      </c>
      <c r="J202" s="182">
        <f>IF(ISBLANK(YourData!I99),"",YourData!I99)</f>
        <v>31.1</v>
      </c>
      <c r="K202" s="182">
        <f>IF(ISBLANK(YourData!J99),"",YourData!J99)</f>
        <v>25.9100875055899</v>
      </c>
      <c r="L202" s="182">
        <f>IF(ISBLANK(YourData!K99),"",YourData!K99)</f>
        <v>19.4270193952593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5077.0289435012601</v>
      </c>
      <c r="D203" s="175">
        <f>IF(ISBLANK(YourData!C100),"",YourData!C100)</f>
        <v>503.57069631023199</v>
      </c>
      <c r="E203" s="178">
        <f>IF(ISBLANK(YourData!D100),"",YourData!D100)</f>
        <v>16352.747816397799</v>
      </c>
      <c r="F203" s="175">
        <f>IF(ISBLANK(YourData!E100),"",YourData!E100)</f>
        <v>12539.6895415869</v>
      </c>
      <c r="G203" s="131">
        <f>IF(ISBLANK(YourData!F100),"",YourData!F100)</f>
        <v>3813.0582748108</v>
      </c>
      <c r="H203" s="179">
        <f>IF(ISBLANK(YourData!G100),"",YourData!G100)</f>
        <v>1.0581273006910001E-2</v>
      </c>
      <c r="I203" s="181">
        <f>IF(ISBLANK(YourData!H100),"",YourData!H100)</f>
        <v>2.9302850718296898</v>
      </c>
      <c r="J203" s="182">
        <f>IF(ISBLANK(YourData!I100),"",YourData!I100)</f>
        <v>30.6</v>
      </c>
      <c r="K203" s="182">
        <f>IF(ISBLANK(YourData!J100),"",YourData!J100)</f>
        <v>25.8201450623509</v>
      </c>
      <c r="L203" s="182">
        <f>IF(ISBLANK(YourData!K100),"",YourData!K100)</f>
        <v>19.020545349639701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6337.36218334143</v>
      </c>
      <c r="D204" s="175">
        <f>IF(ISBLANK(YourData!C101),"",YourData!C101)</f>
        <v>629.72505265576899</v>
      </c>
      <c r="E204" s="178">
        <f>IF(ISBLANK(YourData!D101),"",YourData!D101)</f>
        <v>20728.272271788301</v>
      </c>
      <c r="F204" s="175">
        <f>IF(ISBLANK(YourData!E101),"",YourData!E101)</f>
        <v>17320.494934316899</v>
      </c>
      <c r="G204" s="131">
        <f>IF(ISBLANK(YourData!F101),"",YourData!F101)</f>
        <v>3407.7773374713602</v>
      </c>
      <c r="H204" s="179">
        <f>IF(ISBLANK(YourData!G101),"",YourData!G101)</f>
        <v>9.5570350792783393E-3</v>
      </c>
      <c r="I204" s="181">
        <f>IF(ISBLANK(YourData!H101),"",YourData!H101)</f>
        <v>2.9751704793777298</v>
      </c>
      <c r="J204" s="182">
        <f>IF(ISBLANK(YourData!I101),"",YourData!I101)</f>
        <v>31.1</v>
      </c>
      <c r="K204" s="182">
        <f>IF(ISBLANK(YourData!J101),"",YourData!J101)</f>
        <v>26.0153160929598</v>
      </c>
      <c r="L204" s="182">
        <f>IF(ISBLANK(YourData!K101),"",YourData!K101)</f>
        <v>18.170987526725298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6461.7340905196497</v>
      </c>
      <c r="D205" s="175">
        <f>IF(ISBLANK(YourData!C102),"",YourData!C102)</f>
        <v>636.21252669189698</v>
      </c>
      <c r="E205" s="178">
        <f>IF(ISBLANK(YourData!D102),"",YourData!D102)</f>
        <v>20898.935154508199</v>
      </c>
      <c r="F205" s="175">
        <f>IF(ISBLANK(YourData!E102),"",YourData!E102)</f>
        <v>17549.141620556598</v>
      </c>
      <c r="G205" s="131">
        <f>IF(ISBLANK(YourData!F102),"",YourData!F102)</f>
        <v>3349.7935339515602</v>
      </c>
      <c r="H205" s="179">
        <f>IF(ISBLANK(YourData!G102),"",YourData!G102)</f>
        <v>9.4859641036463601E-3</v>
      </c>
      <c r="I205" s="181">
        <f>IF(ISBLANK(YourData!H102),"",YourData!H102)</f>
        <v>2.9443635295637698</v>
      </c>
      <c r="J205" s="182">
        <f>IF(ISBLANK(YourData!I102),"",YourData!I102)</f>
        <v>31.7</v>
      </c>
      <c r="K205" s="182">
        <f>IF(ISBLANK(YourData!J102),"",YourData!J102)</f>
        <v>26.1117296984118</v>
      </c>
      <c r="L205" s="182">
        <f>IF(ISBLANK(YourData!K102),"",YourData!K102)</f>
        <v>18.2037508373338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7905.7180828014198</v>
      </c>
      <c r="D206" s="175">
        <f>IF(ISBLANK(YourData!C103),"",YourData!C103)</f>
        <v>771.79807072699998</v>
      </c>
      <c r="E206" s="178">
        <f>IF(ISBLANK(YourData!D103),"",YourData!D103)</f>
        <v>26355.965137033701</v>
      </c>
      <c r="F206" s="175">
        <f>IF(ISBLANK(YourData!E103),"",YourData!E103)</f>
        <v>22322.190318114401</v>
      </c>
      <c r="G206" s="131">
        <f>IF(ISBLANK(YourData!F103),"",YourData!F103)</f>
        <v>4033.7748189192398</v>
      </c>
      <c r="H206" s="179">
        <f>IF(ISBLANK(YourData!G103),"",YourData!G103)</f>
        <v>9.3660120234654292E-3</v>
      </c>
      <c r="I206" s="181">
        <f>IF(ISBLANK(YourData!H103),"",YourData!H103)</f>
        <v>3.0372706510395702</v>
      </c>
      <c r="J206" s="182">
        <f>IF(ISBLANK(YourData!I103),"",YourData!I103)</f>
        <v>32.200000000000003</v>
      </c>
      <c r="K206" s="182">
        <f>IF(ISBLANK(YourData!J103),"",YourData!J103)</f>
        <v>26.326130595346999</v>
      </c>
      <c r="L206" s="182">
        <f>IF(ISBLANK(YourData!K103),"",YourData!K103)</f>
        <v>18.271638741812499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8127.9793761242399</v>
      </c>
      <c r="D207" s="175">
        <f>IF(ISBLANK(YourData!C104),"",YourData!C104)</f>
        <v>789.25044507005703</v>
      </c>
      <c r="E207" s="178">
        <f>IF(ISBLANK(YourData!D104),"",YourData!D104)</f>
        <v>27385.649503932498</v>
      </c>
      <c r="F207" s="175">
        <f>IF(ISBLANK(YourData!E104),"",YourData!E104)</f>
        <v>22342.0962874416</v>
      </c>
      <c r="G207" s="131">
        <f>IF(ISBLANK(YourData!F104),"",YourData!F104)</f>
        <v>5043.55321649092</v>
      </c>
      <c r="H207" s="179">
        <f>IF(ISBLANK(YourData!G104),"",YourData!G104)</f>
        <v>9.7456995234139407E-3</v>
      </c>
      <c r="I207" s="181">
        <f>IF(ISBLANK(YourData!H104),"",YourData!H104)</f>
        <v>3.0710938321722798</v>
      </c>
      <c r="J207" s="182">
        <f>IF(ISBLANK(YourData!I104),"",YourData!I104)</f>
        <v>32.200000000000003</v>
      </c>
      <c r="K207" s="182">
        <f>IF(ISBLANK(YourData!J104),"",YourData!J104)</f>
        <v>26.344171545095499</v>
      </c>
      <c r="L207" s="182">
        <f>IF(ISBLANK(YourData!K104),"",YourData!K104)</f>
        <v>18.754242006534501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5418.5628053471801</v>
      </c>
      <c r="D208" s="175">
        <f>IF(ISBLANK(YourData!C105),"",YourData!C105)</f>
        <v>526.475819673248</v>
      </c>
      <c r="E208" s="178">
        <f>IF(ISBLANK(YourData!D105),"",YourData!D105)</f>
        <v>17207.213290967899</v>
      </c>
      <c r="F208" s="175">
        <f>IF(ISBLANK(YourData!E105),"",YourData!E105)</f>
        <v>12963.087248927101</v>
      </c>
      <c r="G208" s="131">
        <f>IF(ISBLANK(YourData!F105),"",YourData!F105)</f>
        <v>4244.1260420408198</v>
      </c>
      <c r="H208" s="179">
        <f>IF(ISBLANK(YourData!G105),"",YourData!G105)</f>
        <v>1.07915708609374E-2</v>
      </c>
      <c r="I208" s="181">
        <f>IF(ISBLANK(YourData!H105),"",YourData!H105)</f>
        <v>2.8943820850127402</v>
      </c>
      <c r="J208" s="182">
        <f>IF(ISBLANK(YourData!I105),"",YourData!I105)</f>
        <v>31.7</v>
      </c>
      <c r="K208" s="182">
        <f>IF(ISBLANK(YourData!J105),"",YourData!J105)</f>
        <v>26.006332965090401</v>
      </c>
      <c r="L208" s="182">
        <f>IF(ISBLANK(YourData!K105),"",YourData!K105)</f>
        <v>19.390909527516001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5442.9823626542802</v>
      </c>
      <c r="D209" s="175">
        <f>IF(ISBLANK(YourData!C106),"",YourData!C106)</f>
        <v>530.99985449543101</v>
      </c>
      <c r="E209" s="178">
        <f>IF(ISBLANK(YourData!D106),"",YourData!D106)</f>
        <v>17627.423614642899</v>
      </c>
      <c r="F209" s="175">
        <f>IF(ISBLANK(YourData!E106),"",YourData!E106)</f>
        <v>12694.140605812499</v>
      </c>
      <c r="G209" s="131">
        <f>IF(ISBLANK(YourData!F106),"",YourData!F106)</f>
        <v>4933.2830088304299</v>
      </c>
      <c r="H209" s="179">
        <f>IF(ISBLANK(YourData!G106),"",YourData!G106)</f>
        <v>1.12601693832113E-2</v>
      </c>
      <c r="I209" s="181">
        <f>IF(ISBLANK(YourData!H106),"",YourData!H106)</f>
        <v>2.9506990436026501</v>
      </c>
      <c r="J209" s="182">
        <f>IF(ISBLANK(YourData!I106),"",YourData!I106)</f>
        <v>31.1</v>
      </c>
      <c r="K209" s="182">
        <f>IF(ISBLANK(YourData!J106),"",YourData!J106)</f>
        <v>25.9205412258382</v>
      </c>
      <c r="L209" s="182">
        <f>IF(ISBLANK(YourData!K106),"",YourData!K106)</f>
        <v>19.773635228185601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4801.5624135160597</v>
      </c>
      <c r="D210" s="175">
        <f>IF(ISBLANK(YourData!C107),"",YourData!C107)</f>
        <v>491.25904167376802</v>
      </c>
      <c r="E210" s="178">
        <f>IF(ISBLANK(YourData!D107),"",YourData!D107)</f>
        <v>16312.4340568431</v>
      </c>
      <c r="F210" s="175">
        <f>IF(ISBLANK(YourData!E107),"",YourData!E107)</f>
        <v>11760.758915763799</v>
      </c>
      <c r="G210" s="131">
        <f>IF(ISBLANK(YourData!F107),"",YourData!F107)</f>
        <v>4551.6751410793504</v>
      </c>
      <c r="H210" s="179">
        <f>IF(ISBLANK(YourData!G107),"",YourData!G107)</f>
        <v>1.0994172636466499E-2</v>
      </c>
      <c r="I210" s="181">
        <f>IF(ISBLANK(YourData!H107),"",YourData!H107)</f>
        <v>3.0819921274404898</v>
      </c>
      <c r="J210" s="182">
        <f>IF(ISBLANK(YourData!I107),"",YourData!I107)</f>
        <v>28.3</v>
      </c>
      <c r="K210" s="182">
        <f>IF(ISBLANK(YourData!J107),"",YourData!J107)</f>
        <v>25.463869800511102</v>
      </c>
      <c r="L210" s="182">
        <f>IF(ISBLANK(YourData!K107),"",YourData!K107)</f>
        <v>19.3280526393551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4831.1998761384802</v>
      </c>
      <c r="D211" s="175">
        <f>IF(ISBLANK(YourData!C108),"",YourData!C108)</f>
        <v>499.16378026193598</v>
      </c>
      <c r="E211" s="178">
        <f>IF(ISBLANK(YourData!D108),"",YourData!D108)</f>
        <v>17004.024927841601</v>
      </c>
      <c r="F211" s="175">
        <f>IF(ISBLANK(YourData!E108),"",YourData!E108)</f>
        <v>11371.6410460438</v>
      </c>
      <c r="G211" s="131">
        <f>IF(ISBLANK(YourData!F108),"",YourData!F108)</f>
        <v>5632.3838817978203</v>
      </c>
      <c r="H211" s="179">
        <f>IF(ISBLANK(YourData!G108),"",YourData!G108)</f>
        <v>1.15553370467078E-2</v>
      </c>
      <c r="I211" s="181">
        <f>IF(ISBLANK(YourData!H108),"",YourData!H108)</f>
        <v>3.1900309292076301</v>
      </c>
      <c r="J211" s="182">
        <f>IF(ISBLANK(YourData!I108),"",YourData!I108)</f>
        <v>27.2</v>
      </c>
      <c r="K211" s="182">
        <f>IF(ISBLANK(YourData!J108),"",YourData!J108)</f>
        <v>25.3060612559688</v>
      </c>
      <c r="L211" s="182">
        <f>IF(ISBLANK(YourData!K108),"",YourData!K108)</f>
        <v>19.9019189175592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3960.4520619310001</v>
      </c>
      <c r="D212" s="175">
        <f>IF(ISBLANK(YourData!C109),"",YourData!C109)</f>
        <v>409.54296684559102</v>
      </c>
      <c r="E212" s="178">
        <f>IF(ISBLANK(YourData!D109),"",YourData!D109)</f>
        <v>13585.9540125154</v>
      </c>
      <c r="F212" s="175">
        <f>IF(ISBLANK(YourData!E109),"",YourData!E109)</f>
        <v>9079.2481449697607</v>
      </c>
      <c r="G212" s="131">
        <f>IF(ISBLANK(YourData!F109),"",YourData!F109)</f>
        <v>4506.7058675456601</v>
      </c>
      <c r="H212" s="179">
        <f>IF(ISBLANK(YourData!G109),"",YourData!G109)</f>
        <v>1.1507862046547499E-2</v>
      </c>
      <c r="I212" s="181">
        <f>IF(ISBLANK(YourData!H109),"",YourData!H109)</f>
        <v>3.1089174983155199</v>
      </c>
      <c r="J212" s="182">
        <f>IF(ISBLANK(YourData!I109),"",YourData!I109)</f>
        <v>27.2</v>
      </c>
      <c r="K212" s="182">
        <f>IF(ISBLANK(YourData!J109),"",YourData!J109)</f>
        <v>25.225921460980601</v>
      </c>
      <c r="L212" s="182">
        <f>IF(ISBLANK(YourData!K109),"",YourData!K109)</f>
        <v>19.846432987933198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3856.7357650988401</v>
      </c>
      <c r="D213" s="175">
        <f>IF(ISBLANK(YourData!C110),"",YourData!C110)</f>
        <v>402.19361747171598</v>
      </c>
      <c r="E213" s="178">
        <f>IF(ISBLANK(YourData!D110),"",YourData!D110)</f>
        <v>13352.214889036301</v>
      </c>
      <c r="F213" s="175">
        <f>IF(ISBLANK(YourData!E110),"",YourData!E110)</f>
        <v>8893.9387823239704</v>
      </c>
      <c r="G213" s="131">
        <f>IF(ISBLANK(YourData!F110),"",YourData!F110)</f>
        <v>4458.2761067123502</v>
      </c>
      <c r="H213" s="179">
        <f>IF(ISBLANK(YourData!G110),"",YourData!G110)</f>
        <v>1.14868399559307E-2</v>
      </c>
      <c r="I213" s="181">
        <f>IF(ISBLANK(YourData!H110),"",YourData!H110)</f>
        <v>3.1351106556684201</v>
      </c>
      <c r="J213" s="182">
        <f>IF(ISBLANK(YourData!I110),"",YourData!I110)</f>
        <v>26.7</v>
      </c>
      <c r="K213" s="182">
        <f>IF(ISBLANK(YourData!J110),"",YourData!J110)</f>
        <v>25.144521720964999</v>
      </c>
      <c r="L213" s="182">
        <f>IF(ISBLANK(YourData!K110),"",YourData!K110)</f>
        <v>19.8004022950661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3755.3696909924302</v>
      </c>
      <c r="D214" s="175">
        <f>IF(ISBLANK(YourData!C111),"",YourData!C111)</f>
        <v>395.41041724036199</v>
      </c>
      <c r="E214" s="178">
        <f>IF(ISBLANK(YourData!D111),"",YourData!D111)</f>
        <v>13161.2016289979</v>
      </c>
      <c r="F214" s="175">
        <f>IF(ISBLANK(YourData!E111),"",YourData!E111)</f>
        <v>8691.1470229574697</v>
      </c>
      <c r="G214" s="131">
        <f>IF(ISBLANK(YourData!F111),"",YourData!F111)</f>
        <v>4470.0546060405104</v>
      </c>
      <c r="H214" s="179">
        <f>IF(ISBLANK(YourData!G111),"",YourData!G111)</f>
        <v>1.15069892562233E-2</v>
      </c>
      <c r="I214" s="181">
        <f>IF(ISBLANK(YourData!H111),"",YourData!H111)</f>
        <v>3.17077785038374</v>
      </c>
      <c r="J214" s="182">
        <f>IF(ISBLANK(YourData!I111),"",YourData!I111)</f>
        <v>26.1</v>
      </c>
      <c r="K214" s="182">
        <f>IF(ISBLANK(YourData!J111),"",YourData!J111)</f>
        <v>25.048635508723098</v>
      </c>
      <c r="L214" s="182">
        <f>IF(ISBLANK(YourData!K111),"",YourData!K111)</f>
        <v>19.7896773248724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3799.2455794207699</v>
      </c>
      <c r="D215" s="132">
        <f>IF(ISBLANK(YourData!C112),"",YourData!C112)</f>
        <v>399.31981091323502</v>
      </c>
      <c r="E215" s="190">
        <f>IF(ISBLANK(YourData!D112),"",YourData!D112)</f>
        <v>13353.4822416798</v>
      </c>
      <c r="F215" s="132">
        <f>IF(ISBLANK(YourData!E112),"",YourData!E112)</f>
        <v>8687.6593205292302</v>
      </c>
      <c r="G215" s="134">
        <f>IF(ISBLANK(YourData!F112),"",YourData!F112)</f>
        <v>4665.8229211506095</v>
      </c>
      <c r="H215" s="127">
        <f>IF(ISBLANK(YourData!G112),"",YourData!G112)</f>
        <v>1.16430723202119E-2</v>
      </c>
      <c r="I215" s="191">
        <f>IF(ISBLANK(YourData!H112),"",YourData!H112)</f>
        <v>3.18048690450847</v>
      </c>
      <c r="J215" s="122">
        <f>IF(ISBLANK(YourData!I112),"",YourData!I112)</f>
        <v>26.1</v>
      </c>
      <c r="K215" s="122">
        <f>IF(ISBLANK(YourData!J112),"",YourData!J112)</f>
        <v>25.052060208546301</v>
      </c>
      <c r="L215" s="123">
        <f>IF(ISBLANK(YourData!K112),"",YourData!K112)</f>
        <v>19.926311634322701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6640625" defaultRowHeight="16"/>
  <cols>
    <col min="1" max="1" width="0.83203125" customWidth="1"/>
    <col min="2" max="2" width="10.1640625" customWidth="1"/>
    <col min="3" max="3" width="6.5" bestFit="1" customWidth="1"/>
    <col min="4" max="5" width="6.83203125" customWidth="1"/>
    <col min="6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83203125" customWidth="1"/>
    <col min="15" max="15" width="10" style="42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26" ht="12.75" customHeight="1">
      <c r="B1" s="955" t="str">
        <f>'Title Page'!$B$30</f>
        <v>ASHRAE Standard 140-2023, Informative Annex B16, Section B16.5.2</v>
      </c>
      <c r="C1" s="955"/>
      <c r="D1" s="955"/>
      <c r="E1" s="955"/>
      <c r="F1" s="955"/>
      <c r="G1" s="955"/>
      <c r="H1" s="955"/>
      <c r="I1" s="955"/>
      <c r="J1" s="955"/>
      <c r="K1" s="955"/>
      <c r="L1" s="955"/>
      <c r="M1" s="955"/>
      <c r="N1" s="955"/>
      <c r="O1" s="955"/>
    </row>
    <row r="2" spans="2:26" ht="12.75" customHeight="1">
      <c r="B2" s="955" t="str">
        <f>'Title Page'!$B$32</f>
        <v>Example Results for Section 9 - HVAC Equipment Performance Tests CE300 through CE545</v>
      </c>
      <c r="C2" s="955"/>
      <c r="D2" s="955"/>
      <c r="E2" s="955"/>
      <c r="F2" s="955"/>
      <c r="G2" s="955"/>
      <c r="H2" s="955"/>
      <c r="I2" s="955"/>
      <c r="J2" s="955"/>
      <c r="K2" s="955"/>
      <c r="L2" s="955"/>
      <c r="M2" s="955"/>
      <c r="N2" s="955"/>
      <c r="O2" s="955"/>
    </row>
    <row r="3" spans="2:26" ht="12.75" customHeight="1">
      <c r="B3" s="955" t="str">
        <f>'Title Page'!$B$34</f>
        <v/>
      </c>
      <c r="C3" s="955"/>
      <c r="D3" s="955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</row>
    <row r="4" spans="2:26" ht="16.5" customHeight="1">
      <c r="C4" s="69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93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62" t="s">
        <v>23</v>
      </c>
      <c r="K8" s="963"/>
      <c r="L8" s="963"/>
      <c r="M8" s="964"/>
      <c r="N8" s="31"/>
      <c r="O8" s="586"/>
      <c r="Z8" s="2"/>
    </row>
    <row r="9" spans="2:26" ht="12" customHeight="1">
      <c r="B9" s="135"/>
      <c r="C9" s="561" t="s">
        <v>237</v>
      </c>
      <c r="D9" s="561" t="s">
        <v>426</v>
      </c>
      <c r="E9" s="561" t="s">
        <v>250</v>
      </c>
      <c r="F9" s="561" t="s">
        <v>357</v>
      </c>
      <c r="G9" s="561" t="s">
        <v>372</v>
      </c>
      <c r="H9" s="561" t="s">
        <v>384</v>
      </c>
      <c r="I9" s="342"/>
      <c r="J9" s="18"/>
      <c r="K9" s="18"/>
      <c r="L9" s="18"/>
      <c r="M9" s="22" t="s">
        <v>24</v>
      </c>
      <c r="N9" s="31"/>
      <c r="O9" s="587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8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91">
        <f>A!H1460</f>
        <v>4135.2770318951007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91">
        <f>A!H1461</f>
        <v>4164.6392572233017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91">
        <f>A!H1462</f>
        <v>5033.8764625936019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91">
        <f>A!H1463</f>
        <v>869.23720537030022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91">
        <f>A!H1464</f>
        <v>4712.2780995950015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91">
        <f>A!H1465</f>
        <v>321.59836299860035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91">
        <f>A!H1466</f>
        <v>-3907.4057588705982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91">
        <f>A!H1467</f>
        <v>19998.550161880703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91">
        <f>A!H1468</f>
        <v>-4190.4184368734968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91">
        <f>A!H1469</f>
        <v>-3372.4168699708971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91">
        <f>A!H1470</f>
        <v>-2165.867284862099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91">
        <f>A!H1471</f>
        <v>-3394.0665396352997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91">
        <f>A!H1472</f>
        <v>-1834.1247645428957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91">
        <f>A!H1473</f>
        <v>-12007.464592260498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91" t="str">
        <f>A!H1474</f>
        <v/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91" t="str">
        <f>A!H1475</f>
        <v/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91" t="str">
        <f>A!H1476</f>
        <v/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92" t="str">
        <f>A!H1477</f>
        <v/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62" t="s">
        <v>23</v>
      </c>
      <c r="K29" s="963"/>
      <c r="L29" s="963"/>
      <c r="M29" s="964"/>
      <c r="O29" s="589"/>
      <c r="Z29" s="12"/>
    </row>
    <row r="30" spans="2:26" ht="12" customHeight="1">
      <c r="B30" s="135"/>
      <c r="C30" s="561" t="s">
        <v>237</v>
      </c>
      <c r="D30" s="561" t="s">
        <v>426</v>
      </c>
      <c r="E30" s="561" t="s">
        <v>250</v>
      </c>
      <c r="F30" s="561" t="s">
        <v>357</v>
      </c>
      <c r="G30" s="561" t="s">
        <v>372</v>
      </c>
      <c r="H30" s="561" t="s">
        <v>384</v>
      </c>
      <c r="I30" s="342"/>
      <c r="J30" s="114"/>
      <c r="K30" s="18"/>
      <c r="L30" s="18"/>
      <c r="M30" s="22" t="s">
        <v>24</v>
      </c>
      <c r="O30" s="587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8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91">
        <f>A!H1490</f>
        <v>3798.1003039075003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91">
        <f>A!H1491</f>
        <v>3843.7269050926006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91">
        <f>A!H1492</f>
        <v>4678.1627397886987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91">
        <f>A!H1493</f>
        <v>834.43583469609803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91">
        <f>A!H1494</f>
        <v>4361.3168175223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91">
        <f>A!H1495</f>
        <v>316.8459222663987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91">
        <f>A!H1496</f>
        <v>-3494.3775615566992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91">
        <f>A!H1497</f>
        <v>18058.244602661598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91">
        <f>A!H1498</f>
        <v>-3719.0440443900006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91">
        <f>A!H1499</f>
        <v>-3003.1646340728985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91">
        <f>A!H1500</f>
        <v>-1922.9864932823984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91">
        <f>A!H1501</f>
        <v>-3022.4896611369004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91">
        <f>A!H1502</f>
        <v>-1627.8182027043003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91">
        <f>A!H1503</f>
        <v>-3485.6310524824003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91" t="str">
        <f>A!H1504</f>
        <v/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91" t="str">
        <f>A!H1505</f>
        <v/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91" t="str">
        <f>A!H1506</f>
        <v/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92" t="str">
        <f>A!H1507</f>
        <v/>
      </c>
      <c r="Z49" s="12"/>
    </row>
    <row r="50" spans="2:26" ht="12" customHeight="1" thickTop="1">
      <c r="B50" s="658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6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32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7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62" t="s">
        <v>23</v>
      </c>
      <c r="K53" s="963"/>
      <c r="L53" s="963"/>
      <c r="M53" s="964"/>
      <c r="N53" s="31"/>
      <c r="O53" s="588"/>
      <c r="Z53" s="12"/>
    </row>
    <row r="54" spans="2:26" ht="12" customHeight="1">
      <c r="B54" s="135"/>
      <c r="C54" s="561" t="s">
        <v>237</v>
      </c>
      <c r="D54" s="561" t="s">
        <v>426</v>
      </c>
      <c r="E54" s="561" t="s">
        <v>250</v>
      </c>
      <c r="F54" s="561" t="s">
        <v>357</v>
      </c>
      <c r="G54" s="561" t="s">
        <v>372</v>
      </c>
      <c r="H54" s="561" t="s">
        <v>384</v>
      </c>
      <c r="I54" s="342"/>
      <c r="J54" s="18"/>
      <c r="K54" s="18"/>
      <c r="L54" s="18"/>
      <c r="M54" s="22" t="s">
        <v>24</v>
      </c>
      <c r="N54" s="32"/>
      <c r="O54" s="587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8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32" t="s">
        <v>801</v>
      </c>
      <c r="N56" s="32"/>
      <c r="O56" s="618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32" t="s">
        <v>801</v>
      </c>
      <c r="N57" s="32"/>
      <c r="O57" s="618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32" t="s">
        <v>801</v>
      </c>
      <c r="N58" s="32"/>
      <c r="O58" s="618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32" t="s">
        <v>801</v>
      </c>
      <c r="N59" s="32"/>
      <c r="O59" s="618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32" t="s">
        <v>801</v>
      </c>
      <c r="N60" s="32"/>
      <c r="O60" s="618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32" t="s">
        <v>801</v>
      </c>
      <c r="N61" s="32"/>
      <c r="O61" s="618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32" t="s">
        <v>801</v>
      </c>
      <c r="N62" s="32"/>
      <c r="O62" s="618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32" t="s">
        <v>801</v>
      </c>
      <c r="N63" s="32"/>
      <c r="O63" s="618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32" t="s">
        <v>801</v>
      </c>
      <c r="N64" s="32"/>
      <c r="O64" s="618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32" t="s">
        <v>801</v>
      </c>
      <c r="N65" s="32"/>
      <c r="O65" s="618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32" t="s">
        <v>801</v>
      </c>
      <c r="N66" s="32"/>
      <c r="O66" s="618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32" t="s">
        <v>801</v>
      </c>
      <c r="N67" s="32"/>
      <c r="O67" s="618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32" t="s">
        <v>801</v>
      </c>
      <c r="N68" s="32"/>
      <c r="O68" s="618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8">
        <f>A!H1563</f>
        <v>-8190.5788370606606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62" t="s">
        <v>23</v>
      </c>
      <c r="K74" s="963"/>
      <c r="L74" s="963"/>
      <c r="M74" s="964"/>
      <c r="N74" s="32"/>
      <c r="O74" s="6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61" t="s">
        <v>237</v>
      </c>
      <c r="D75" s="561" t="s">
        <v>426</v>
      </c>
      <c r="E75" s="561" t="s">
        <v>250</v>
      </c>
      <c r="F75" s="561" t="s">
        <v>357</v>
      </c>
      <c r="G75" s="561" t="s">
        <v>372</v>
      </c>
      <c r="H75" s="561" t="s">
        <v>384</v>
      </c>
      <c r="I75" s="342"/>
      <c r="J75" s="114"/>
      <c r="K75" s="18"/>
      <c r="L75" s="18"/>
      <c r="M75" s="22" t="s">
        <v>24</v>
      </c>
      <c r="N75" s="32"/>
      <c r="O75" s="587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8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8">
        <f>A!H1520</f>
        <v>337.17672798763988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8">
        <f>A!H1521</f>
        <v>320.91235213075015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8">
        <f>A!H1522</f>
        <v>355.71372280497008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8">
        <f>A!H1523</f>
        <v>34.801370674219925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8">
        <f>A!H1524</f>
        <v>350.96128207279025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8">
        <f>A!H1525</f>
        <v>4.7524407321798208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8">
        <f>A!H1526</f>
        <v>-413.02819731379986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8">
        <f>A!H1527</f>
        <v>1940.3055592191404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8">
        <f>A!H1528</f>
        <v>-471.37439248334999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8">
        <f>A!H1529</f>
        <v>-369.25223589796997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8">
        <f>A!H1530</f>
        <v>-242.88079157965012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8">
        <f>A!H1531</f>
        <v>-371.57687849830995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8">
        <f>A!H1532</f>
        <v>-206.30656183851988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8">
        <f>A!H1533</f>
        <v>-331.25470271742006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8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62" t="s">
        <v>23</v>
      </c>
      <c r="K101" s="963"/>
      <c r="L101" s="963"/>
      <c r="M101" s="964"/>
      <c r="O101" s="588"/>
      <c r="Z101" s="12"/>
    </row>
    <row r="102" spans="2:26" ht="12" customHeight="1">
      <c r="B102" s="135"/>
      <c r="C102" s="561" t="s">
        <v>237</v>
      </c>
      <c r="D102" s="561" t="s">
        <v>426</v>
      </c>
      <c r="E102" s="561" t="s">
        <v>250</v>
      </c>
      <c r="F102" s="561" t="s">
        <v>357</v>
      </c>
      <c r="G102" s="561" t="s">
        <v>372</v>
      </c>
      <c r="H102" s="561" t="s">
        <v>384</v>
      </c>
      <c r="I102" s="342"/>
      <c r="J102" s="18"/>
      <c r="K102" s="18"/>
      <c r="L102" s="18"/>
      <c r="M102" s="22" t="s">
        <v>24</v>
      </c>
      <c r="O102" s="587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8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91">
        <f>A!H1610</f>
        <v>-477.70857070440252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91">
        <f>A!H1611</f>
        <v>6594.5275830207029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91">
        <f>A!H1612</f>
        <v>7679.6129989030014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91">
        <f>A!H1613</f>
        <v>1085.0854158822985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91">
        <f>A!H1614</f>
        <v>7218.7822720772019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91">
        <f>A!H1615</f>
        <v>460.8307268257995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91">
        <f>A!H1616</f>
        <v>-7655.7739902539979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91">
        <f>A!H1617</f>
        <v>79160.3831620899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91">
        <f>A!H1618</f>
        <v>-15125.314442435098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91">
        <f>A!H1619</f>
        <v>-8795.5729227111005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91">
        <f>A!H1620</f>
        <v>-5868.1603844089041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91">
        <f>A!H1621</f>
        <v>-8960.7168806113987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91">
        <f>A!H1622</f>
        <v>-5160.0257034643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91">
        <f>A!H1623</f>
        <v>-10056.566504043003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91" t="str">
        <f>A!H1624</f>
        <v/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91" t="str">
        <f>A!H1625</f>
        <v/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91" t="str">
        <f>A!H1626</f>
        <v/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92" t="str">
        <f>A!H1627</f>
        <v/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62" t="s">
        <v>23</v>
      </c>
      <c r="K122" s="963"/>
      <c r="L122" s="963"/>
      <c r="M122" s="964"/>
      <c r="N122" s="32"/>
      <c r="O122" s="587"/>
      <c r="Z122" s="12"/>
    </row>
    <row r="123" spans="2:26" ht="12" customHeight="1">
      <c r="B123" s="135"/>
      <c r="C123" s="561" t="s">
        <v>237</v>
      </c>
      <c r="D123" s="561" t="s">
        <v>426</v>
      </c>
      <c r="E123" s="561" t="s">
        <v>250</v>
      </c>
      <c r="F123" s="561" t="s">
        <v>357</v>
      </c>
      <c r="G123" s="561" t="s">
        <v>372</v>
      </c>
      <c r="H123" s="561" t="s">
        <v>384</v>
      </c>
      <c r="I123" s="342"/>
      <c r="J123" s="18"/>
      <c r="K123" s="18"/>
      <c r="L123" s="18"/>
      <c r="M123" s="22" t="s">
        <v>24</v>
      </c>
      <c r="N123" s="32"/>
      <c r="O123" s="587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8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91">
        <f>A!H1640</f>
        <v>18467.666246725301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91">
        <f>A!H1641</f>
        <v>11875.159365523203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91">
        <f>A!H1642</f>
        <v>15957.602962446301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91">
        <f>A!H1643</f>
        <v>4082.4435969230981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91">
        <f>A!H1644</f>
        <v>14176.764901408602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91">
        <f>A!H1645</f>
        <v>1780.8380610376989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91">
        <f>A!H1646</f>
        <v>-4937.5449063843007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91">
        <f>A!H1647</f>
        <v>5252.0226969282012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91">
        <f>A!H1648</f>
        <v>1590.740773199901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91">
        <f>A!H1649</f>
        <v>-2718.2642187855017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91">
        <f>A!H1650</f>
        <v>-1630.9912135482991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91">
        <f>A!H1651</f>
        <v>-2641.6277918951018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91">
        <f>A!H1652</f>
        <v>-1133.0053365126987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91">
        <f>A!H1653</f>
        <v>-4141.1798000070994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91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91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91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92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8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62" t="s">
        <v>23</v>
      </c>
      <c r="K147" s="963"/>
      <c r="L147" s="963"/>
      <c r="M147" s="964"/>
      <c r="N147" s="31"/>
      <c r="O147" s="588"/>
      <c r="Z147" s="2"/>
    </row>
    <row r="148" spans="2:26" ht="12" customHeight="1">
      <c r="B148" s="135"/>
      <c r="C148" s="561" t="s">
        <v>237</v>
      </c>
      <c r="D148" s="561" t="s">
        <v>426</v>
      </c>
      <c r="E148" s="561" t="s">
        <v>250</v>
      </c>
      <c r="F148" s="561" t="s">
        <v>357</v>
      </c>
      <c r="G148" s="561" t="s">
        <v>372</v>
      </c>
      <c r="H148" s="561" t="s">
        <v>384</v>
      </c>
      <c r="I148" s="342"/>
      <c r="J148" s="18"/>
      <c r="K148" s="18"/>
      <c r="L148" s="18"/>
      <c r="M148" s="22" t="s">
        <v>24</v>
      </c>
      <c r="N148" s="31"/>
      <c r="O148" s="587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8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6">
        <f t="shared" ref="J150:J167" si="23">MINA(C150:I150)</f>
        <v>0.14999999999999991</v>
      </c>
      <c r="K150" s="118">
        <f t="shared" ref="K150:K167" si="24">MAXA(C150:I150)</f>
        <v>0.18012945021843185</v>
      </c>
      <c r="L150" s="764">
        <f>AVERAGE(C150:I150)</f>
        <v>0.16694740424025736</v>
      </c>
      <c r="M150" s="26">
        <f>ABS((K150-J150)/L150)</f>
        <v>0.18047270848890853</v>
      </c>
      <c r="N150" s="32"/>
      <c r="O150" s="593">
        <f>A!H1670</f>
        <v>0.1623845348400299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4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93">
        <f>A!H1671</f>
        <v>0.17574425522336989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4">
        <f t="shared" si="25"/>
        <v>0.25858600143117288</v>
      </c>
      <c r="M152" s="26">
        <f t="shared" si="26"/>
        <v>0.26712549547994868</v>
      </c>
      <c r="N152" s="32"/>
      <c r="O152" s="593">
        <f>A!H1672</f>
        <v>0.25090518475603973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4">
        <f t="shared" si="25"/>
        <v>7.2207177382847279E-2</v>
      </c>
      <c r="M153" s="26">
        <f t="shared" si="26"/>
        <v>0.76335267119324191</v>
      </c>
      <c r="N153" s="32"/>
      <c r="O153" s="593">
        <f>A!H1673</f>
        <v>7.516092953266984E-2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4">
        <f t="shared" si="25"/>
        <v>0.22110429871608037</v>
      </c>
      <c r="M154" s="26">
        <f t="shared" si="26"/>
        <v>0.30872472342417251</v>
      </c>
      <c r="N154" s="32"/>
      <c r="O154" s="593">
        <f>A!H1674</f>
        <v>0.21224644048949992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4">
        <f t="shared" si="25"/>
        <v>3.7481702715092512E-2</v>
      </c>
      <c r="M155" s="26">
        <f t="shared" si="26"/>
        <v>0.82468893119525888</v>
      </c>
      <c r="N155" s="32"/>
      <c r="O155" s="593">
        <f>A!H1675</f>
        <v>3.8658744266539813E-2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4">
        <f t="shared" si="25"/>
        <v>1.6539884767183821E-3</v>
      </c>
      <c r="M156" s="26">
        <f t="shared" si="26"/>
        <v>4.9855894914670271</v>
      </c>
      <c r="N156" s="32"/>
      <c r="O156" s="593">
        <f>A!H1676</f>
        <v>2.2427788005496829E-3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4">
        <f t="shared" si="25"/>
        <v>0.44370967406140055</v>
      </c>
      <c r="M157" s="26">
        <f t="shared" si="26"/>
        <v>0.10927801305464124</v>
      </c>
      <c r="N157" s="32"/>
      <c r="O157" s="593">
        <f>A!H1677</f>
        <v>0.44548496991326969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4">
        <f t="shared" si="25"/>
        <v>1.3688488265048626E-2</v>
      </c>
      <c r="M158" s="26">
        <f t="shared" si="26"/>
        <v>2.1031826706079495</v>
      </c>
      <c r="N158" s="32"/>
      <c r="O158" s="593">
        <f>A!H1678</f>
        <v>9.8930668359997753E-4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4">
        <f t="shared" si="25"/>
        <v>-2.037035364653117E-2</v>
      </c>
      <c r="M159" s="26">
        <f t="shared" si="26"/>
        <v>0.83995539885015136</v>
      </c>
      <c r="N159" s="32"/>
      <c r="O159" s="593">
        <f>A!H1679</f>
        <v>-2.8955061263169934E-2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4">
        <f t="shared" si="25"/>
        <v>-2.1261056000513801E-2</v>
      </c>
      <c r="M160" s="26">
        <f t="shared" si="26"/>
        <v>0.14904799871670157</v>
      </c>
      <c r="N160" s="32"/>
      <c r="O160" s="593">
        <f>A!H1680</f>
        <v>-2.2312469558950276E-2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4">
        <f t="shared" si="25"/>
        <v>-2.5035281431020094E-2</v>
      </c>
      <c r="M161" s="26">
        <f t="shared" si="26"/>
        <v>0.33034098807483325</v>
      </c>
      <c r="N161" s="32"/>
      <c r="O161" s="593">
        <f>A!H1681</f>
        <v>-2.9869916820620013E-2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4">
        <f t="shared" si="25"/>
        <v>-1.4893643330725671E-2</v>
      </c>
      <c r="M162" s="26">
        <f t="shared" si="26"/>
        <v>0.51869888135505937</v>
      </c>
      <c r="N162" s="32"/>
      <c r="O162" s="593">
        <f>A!H1682</f>
        <v>-1.605424027163016E-2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4">
        <f t="shared" si="25"/>
        <v>-2.5731615476312458E-2</v>
      </c>
      <c r="M163" s="26">
        <f t="shared" si="26"/>
        <v>1.3535871342800498</v>
      </c>
      <c r="N163" s="32"/>
      <c r="O163" s="593">
        <f>A!H1683</f>
        <v>-9.049073577985034E-2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4">
        <f t="shared" si="25"/>
        <v>0.40938887280925645</v>
      </c>
      <c r="M164" s="26">
        <f t="shared" si="26"/>
        <v>4.6059215258606144E-2</v>
      </c>
      <c r="N164" s="32"/>
      <c r="O164" s="593" t="str">
        <f>A!H1684</f>
        <v/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4">
        <f t="shared" si="25"/>
        <v>0.55478454433006685</v>
      </c>
      <c r="M165" s="26">
        <f t="shared" si="26"/>
        <v>0.20961475725549217</v>
      </c>
      <c r="N165" s="32"/>
      <c r="O165" s="593" t="str">
        <f>A!H1685</f>
        <v/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4">
        <f t="shared" si="25"/>
        <v>-0.24471929919164359</v>
      </c>
      <c r="M166" s="26">
        <f t="shared" si="26"/>
        <v>0.25527019125861872</v>
      </c>
      <c r="N166" s="32"/>
      <c r="O166" s="593" t="str">
        <f>A!H1686</f>
        <v/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4">
        <f t="shared" si="25"/>
        <v>0.51143504766242109</v>
      </c>
      <c r="M167" s="26">
        <f t="shared" si="26"/>
        <v>0.44339236292469025</v>
      </c>
      <c r="N167" s="32"/>
      <c r="O167" s="596" t="str">
        <f>A!H1687</f>
        <v/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62" t="s">
        <v>23</v>
      </c>
      <c r="K168" s="963"/>
      <c r="L168" s="963"/>
      <c r="M168" s="964"/>
      <c r="N168" s="32"/>
      <c r="O168" s="587"/>
      <c r="Z168" s="2"/>
    </row>
    <row r="169" spans="2:26" ht="12" customHeight="1">
      <c r="B169" s="135"/>
      <c r="C169" s="561" t="s">
        <v>237</v>
      </c>
      <c r="D169" s="561" t="s">
        <v>426</v>
      </c>
      <c r="E169" s="561" t="s">
        <v>250</v>
      </c>
      <c r="F169" s="561" t="s">
        <v>357</v>
      </c>
      <c r="G169" s="561" t="s">
        <v>372</v>
      </c>
      <c r="H169" s="561" t="s">
        <v>384</v>
      </c>
      <c r="I169" s="342"/>
      <c r="J169" s="18"/>
      <c r="K169" s="18"/>
      <c r="L169" s="18"/>
      <c r="M169" s="22" t="s">
        <v>24</v>
      </c>
      <c r="N169" s="32"/>
      <c r="O169" s="587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8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7">
        <f t="shared" ref="J171:J188" si="27">MINA(C171:I171)</f>
        <v>0</v>
      </c>
      <c r="K171" s="120">
        <f t="shared" ref="K171:K188" si="28">MAXA(C171:I171)</f>
        <v>0.13129856164381337</v>
      </c>
      <c r="L171" s="763">
        <f>AVERAGE(C171:I171)</f>
        <v>3.6045384945618153E-2</v>
      </c>
      <c r="M171" s="26">
        <f>ABS((K171-J171)/L171)</f>
        <v>3.6425900803085929</v>
      </c>
      <c r="N171" s="32"/>
      <c r="O171" s="590">
        <f>A!H1700</f>
        <v>0.16478479098310217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63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90">
        <f>A!H1701</f>
        <v>0.39250256477740209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63">
        <f t="shared" si="29"/>
        <v>0.21439734843041691</v>
      </c>
      <c r="M173" s="26">
        <f t="shared" si="30"/>
        <v>0.33951794221674719</v>
      </c>
      <c r="N173" s="32"/>
      <c r="O173" s="590">
        <f>A!H1702</f>
        <v>0.3376510253847016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63">
        <f t="shared" si="29"/>
        <v>-0.10098031289994285</v>
      </c>
      <c r="M174" s="26">
        <f t="shared" si="30"/>
        <v>3.6541289706374611</v>
      </c>
      <c r="N174" s="32"/>
      <c r="O174" s="590">
        <f>A!H1703</f>
        <v>-5.4851539392700488E-2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63">
        <f t="shared" si="29"/>
        <v>0.22508910224610368</v>
      </c>
      <c r="M175" s="26">
        <f t="shared" si="30"/>
        <v>0.19473156993407201</v>
      </c>
      <c r="N175" s="32"/>
      <c r="O175" s="590">
        <f>A!H1704</f>
        <v>0.36083141520279938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63">
        <f t="shared" si="29"/>
        <v>-1.0691753815686766E-2</v>
      </c>
      <c r="M176" s="26">
        <f t="shared" si="30"/>
        <v>3.1895190535846853</v>
      </c>
      <c r="N176" s="32"/>
      <c r="O176" s="590">
        <f>A!H1705</f>
        <v>-2.318038981809778E-2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63">
        <f t="shared" si="29"/>
        <v>2.1258702779556078</v>
      </c>
      <c r="M177" s="26">
        <f t="shared" si="30"/>
        <v>7.1387739239406833E-2</v>
      </c>
      <c r="N177" s="32"/>
      <c r="O177" s="590">
        <f>A!H1706</f>
        <v>2.5537816919965017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63">
        <f t="shared" si="29"/>
        <v>1.4679844375226623</v>
      </c>
      <c r="M178" s="26">
        <f t="shared" si="30"/>
        <v>0.34620696844214915</v>
      </c>
      <c r="N178" s="32"/>
      <c r="O178" s="590">
        <f>A!H1707</f>
        <v>1.5196409007508009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63">
        <f t="shared" si="29"/>
        <v>0.10065122861515192</v>
      </c>
      <c r="M179" s="26">
        <f t="shared" si="30"/>
        <v>4.9877169617289825</v>
      </c>
      <c r="N179" s="32"/>
      <c r="O179" s="590">
        <f>A!H1708</f>
        <v>0.15866210001379955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63">
        <f t="shared" si="29"/>
        <v>0.12446794520547755</v>
      </c>
      <c r="M180" s="26">
        <f t="shared" si="30"/>
        <v>4</v>
      </c>
      <c r="N180" s="32"/>
      <c r="O180" s="590">
        <f>A!H1709</f>
        <v>0.15749351880250018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63">
        <f t="shared" si="29"/>
        <v>6.0361234933877482E-2</v>
      </c>
      <c r="M181" s="26">
        <f t="shared" si="30"/>
        <v>5.0030849651335316</v>
      </c>
      <c r="N181" s="32"/>
      <c r="O181" s="590">
        <f>A!H1710</f>
        <v>0.15749351879910023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63">
        <f t="shared" si="29"/>
        <v>7.3440886401456143E-2</v>
      </c>
      <c r="M182" s="26">
        <f t="shared" si="30"/>
        <v>5.0028149114601614</v>
      </c>
      <c r="N182" s="32"/>
      <c r="O182" s="590">
        <f>A!H1711</f>
        <v>0.15749351880259965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63">
        <f t="shared" si="29"/>
        <v>5.7488554292802974E-2</v>
      </c>
      <c r="M183" s="26">
        <f t="shared" si="30"/>
        <v>5.0018710175638876</v>
      </c>
      <c r="N183" s="32"/>
      <c r="O183" s="590">
        <f>A!H1712</f>
        <v>0.15813191654100223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63">
        <f t="shared" si="29"/>
        <v>-3.0173427513052644</v>
      </c>
      <c r="M184" s="26">
        <f t="shared" si="30"/>
        <v>0.85547367395279039</v>
      </c>
      <c r="N184" s="32"/>
      <c r="O184" s="590">
        <f>A!H1713</f>
        <v>-3.8608086605634995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63">
        <f t="shared" si="29"/>
        <v>0.24066543758757675</v>
      </c>
      <c r="M185" s="26">
        <f t="shared" si="30"/>
        <v>5.2656550928691184</v>
      </c>
      <c r="N185" s="32"/>
      <c r="O185" s="590" t="str">
        <f>A!H1714</f>
        <v/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63">
        <f t="shared" si="29"/>
        <v>13.908314528199599</v>
      </c>
      <c r="M186" s="26">
        <f t="shared" si="30"/>
        <v>0.17779570523580934</v>
      </c>
      <c r="N186" s="32"/>
      <c r="O186" s="590" t="str">
        <f>A!H1715</f>
        <v/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63">
        <f t="shared" si="29"/>
        <v>-9.6545803067590672E-3</v>
      </c>
      <c r="M187" s="26">
        <f t="shared" si="30"/>
        <v>43.025311238302841</v>
      </c>
      <c r="N187" s="32"/>
      <c r="O187" s="590" t="str">
        <f>A!H1716</f>
        <v/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7">
        <f t="shared" si="29"/>
        <v>13.871983627467879</v>
      </c>
      <c r="M188" s="29">
        <f t="shared" si="30"/>
        <v>0.17258280372282214</v>
      </c>
      <c r="N188" s="32"/>
      <c r="O188" s="594" t="str">
        <f>A!H1717</f>
        <v/>
      </c>
      <c r="Z188" s="2"/>
    </row>
    <row r="189" spans="2:26" ht="12" customHeight="1" thickTop="1">
      <c r="B189" s="658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62" t="s">
        <v>23</v>
      </c>
      <c r="K193" s="963"/>
      <c r="L193" s="963"/>
      <c r="M193" s="964"/>
      <c r="N193" s="32"/>
      <c r="O193" s="588"/>
      <c r="Z193" s="2"/>
    </row>
    <row r="194" spans="2:26" ht="12" customHeight="1">
      <c r="B194" s="135"/>
      <c r="C194" s="561" t="s">
        <v>237</v>
      </c>
      <c r="D194" s="561" t="s">
        <v>426</v>
      </c>
      <c r="E194" s="561" t="s">
        <v>250</v>
      </c>
      <c r="F194" s="561" t="s">
        <v>357</v>
      </c>
      <c r="G194" s="561" t="s">
        <v>372</v>
      </c>
      <c r="H194" s="561" t="s">
        <v>384</v>
      </c>
      <c r="I194" s="341"/>
      <c r="J194" s="114"/>
      <c r="K194" s="18"/>
      <c r="L194" s="18"/>
      <c r="M194" s="22" t="s">
        <v>24</v>
      </c>
      <c r="N194" s="32"/>
      <c r="O194" s="587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8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6">
        <f>AVERAGE(C196:I196)</f>
        <v>2.0127078127550667E-3</v>
      </c>
      <c r="M196" s="26">
        <f>ABS((K196-J196)/L196)</f>
        <v>9.9368621084762229E-2</v>
      </c>
      <c r="N196" s="32"/>
      <c r="O196" s="595">
        <f>A!H1730</f>
        <v>2.1314678332650314E-3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6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5">
        <f>A!H1731</f>
        <v>9.0980484204253136E-4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6">
        <f t="shared" si="33"/>
        <v>6.8182410598269987E-4</v>
      </c>
      <c r="M198" s="26">
        <f t="shared" si="34"/>
        <v>9.2715130492196374E-2</v>
      </c>
      <c r="N198" s="32"/>
      <c r="O198" s="595">
        <f>A!H1732</f>
        <v>7.1393316425396973E-4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6">
        <f t="shared" si="33"/>
        <v>-1.7172708747990062E-4</v>
      </c>
      <c r="M199" s="26">
        <f t="shared" si="34"/>
        <v>1.4388685573551967</v>
      </c>
      <c r="N199" s="32"/>
      <c r="O199" s="595">
        <f>A!H1733</f>
        <v>-1.9587167778856163E-4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6">
        <f t="shared" si="33"/>
        <v>7.0223726168117237E-4</v>
      </c>
      <c r="M200" s="26">
        <f t="shared" si="34"/>
        <v>4.1026348451838883E-2</v>
      </c>
      <c r="N200" s="32"/>
      <c r="O200" s="595">
        <f>A!H1734</f>
        <v>7.5113242971704131E-4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6">
        <f t="shared" si="33"/>
        <v>-2.0413155698472431E-5</v>
      </c>
      <c r="M201" s="26">
        <f t="shared" si="34"/>
        <v>2.779035349385063</v>
      </c>
      <c r="N201" s="32"/>
      <c r="O201" s="595">
        <f>A!H1735</f>
        <v>-3.7199265463071576E-5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6">
        <f t="shared" si="33"/>
        <v>6.7168926326968378E-4</v>
      </c>
      <c r="M202" s="26">
        <f t="shared" si="34"/>
        <v>0.34242024188446174</v>
      </c>
      <c r="N202" s="32"/>
      <c r="O202" s="595">
        <f>A!H1736</f>
        <v>6.6545405188304062E-4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6">
        <f t="shared" si="33"/>
        <v>-5.5536871872083977E-4</v>
      </c>
      <c r="M203" s="26">
        <f t="shared" si="34"/>
        <v>0.22034129394667384</v>
      </c>
      <c r="N203" s="32"/>
      <c r="O203" s="595">
        <f>A!H1737</f>
        <v>-7.0914989025222877E-4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6">
        <f t="shared" si="33"/>
        <v>7.8655743154345083E-4</v>
      </c>
      <c r="M204" s="26">
        <f t="shared" si="34"/>
        <v>8.7293526925730267E-2</v>
      </c>
      <c r="N204" s="32"/>
      <c r="O204" s="595">
        <f>A!H1738</f>
        <v>8.4866046330243049E-4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6">
        <f t="shared" si="33"/>
        <v>3.9284874771689697E-4</v>
      </c>
      <c r="M205" s="26">
        <f t="shared" si="34"/>
        <v>0.94538927010970331</v>
      </c>
      <c r="N205" s="32"/>
      <c r="O205" s="595">
        <f>A!H1739</f>
        <v>3.2869476700506106E-4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6">
        <f t="shared" si="33"/>
        <v>1.7144533204048497E-4</v>
      </c>
      <c r="M206" s="26">
        <f t="shared" si="34"/>
        <v>0.58327630627112792</v>
      </c>
      <c r="N206" s="32"/>
      <c r="O206" s="595">
        <f>A!H1740</f>
        <v>1.9438082037888035E-4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6">
        <f t="shared" si="33"/>
        <v>2.0891220750167034E-4</v>
      </c>
      <c r="M207" s="26">
        <f t="shared" si="34"/>
        <v>0.19718606670560199</v>
      </c>
      <c r="N207" s="32"/>
      <c r="O207" s="595">
        <f>A!H1741</f>
        <v>3.220903928402314E-4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6">
        <f t="shared" si="33"/>
        <v>6.7347952134284153E-5</v>
      </c>
      <c r="M208" s="26">
        <f t="shared" si="34"/>
        <v>1.4848261429035106</v>
      </c>
      <c r="N208" s="32"/>
      <c r="O208" s="595">
        <f>A!H1742</f>
        <v>1.1352798560405018E-4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6">
        <f t="shared" si="33"/>
        <v>8.3409313912180712E-4</v>
      </c>
      <c r="M209" s="26">
        <f t="shared" si="34"/>
        <v>1.6944319736422504</v>
      </c>
      <c r="N209" s="32"/>
      <c r="O209" s="595">
        <f>A!H1743</f>
        <v>4.6745207865962063E-4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6">
        <f t="shared" si="33"/>
        <v>9.5254895719953849E-5</v>
      </c>
      <c r="M210" s="26">
        <f t="shared" si="34"/>
        <v>3.9416186082734912</v>
      </c>
      <c r="N210" s="32"/>
      <c r="O210" s="595" t="str">
        <f>A!H1744</f>
        <v/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6">
        <f t="shared" si="33"/>
        <v>7.3009025391255781E-3</v>
      </c>
      <c r="M211" s="26">
        <f t="shared" si="34"/>
        <v>0.1094983968234256</v>
      </c>
      <c r="N211" s="32"/>
      <c r="O211" s="595" t="str">
        <f>A!H1745</f>
        <v/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6">
        <f t="shared" si="33"/>
        <v>-3.6650452051318564E-3</v>
      </c>
      <c r="M212" s="26">
        <f t="shared" si="34"/>
        <v>0.48024781424700019</v>
      </c>
      <c r="N212" s="32"/>
      <c r="O212" s="595" t="str">
        <f>A!H1746</f>
        <v/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6">
        <f t="shared" si="33"/>
        <v>2.4094148719616786E-3</v>
      </c>
      <c r="M213" s="26">
        <f t="shared" si="34"/>
        <v>0.46817251615163319</v>
      </c>
      <c r="N213" s="32"/>
      <c r="O213" s="597" t="str">
        <f>A!H1747</f>
        <v/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62" t="s">
        <v>23</v>
      </c>
      <c r="K214" s="963"/>
      <c r="L214" s="963"/>
      <c r="M214" s="964"/>
      <c r="O214" s="587"/>
      <c r="Z214" s="2"/>
    </row>
    <row r="215" spans="2:26" ht="12" customHeight="1">
      <c r="B215" s="135"/>
      <c r="C215" s="561" t="s">
        <v>237</v>
      </c>
      <c r="D215" s="561" t="s">
        <v>426</v>
      </c>
      <c r="E215" s="561" t="s">
        <v>250</v>
      </c>
      <c r="F215" s="561" t="s">
        <v>357</v>
      </c>
      <c r="G215" s="561" t="s">
        <v>372</v>
      </c>
      <c r="H215" s="561" t="s">
        <v>384</v>
      </c>
      <c r="I215" s="341"/>
      <c r="J215" s="114"/>
      <c r="K215" s="18"/>
      <c r="L215" s="18"/>
      <c r="M215" s="22" t="s">
        <v>24</v>
      </c>
      <c r="O215" s="587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8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63">
        <f>AVERAGE(C217:I217)</f>
        <v>10.010087301875659</v>
      </c>
      <c r="M217" s="26">
        <f>ABS((K217-J217)/L217)</f>
        <v>5.3362090997762922E-2</v>
      </c>
      <c r="O217" s="590">
        <f>A!H1760</f>
        <v>10.230179375348399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63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90">
        <f>A!H1761</f>
        <v>3.0659791160498031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63">
        <f t="shared" si="37"/>
        <v>2.4222366477746484</v>
      </c>
      <c r="M219" s="26">
        <f t="shared" si="38"/>
        <v>0.22309527654576808</v>
      </c>
      <c r="O219" s="590">
        <f>A!H1762</f>
        <v>2.3387937673023984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63">
        <f t="shared" si="37"/>
        <v>-0.55228189456412125</v>
      </c>
      <c r="M220" s="26">
        <f t="shared" si="38"/>
        <v>3.4779928233379089</v>
      </c>
      <c r="O220" s="590">
        <f>A!H1763</f>
        <v>-0.7271853487474047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63">
        <f t="shared" si="37"/>
        <v>2.5378837394428166</v>
      </c>
      <c r="M221" s="26">
        <f t="shared" si="38"/>
        <v>0.16549221442752582</v>
      </c>
      <c r="O221" s="590">
        <f>A!H1764</f>
        <v>2.4124727390915979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63">
        <f t="shared" si="37"/>
        <v>-0.11564709166816793</v>
      </c>
      <c r="M222" s="26">
        <f t="shared" si="38"/>
        <v>2.3270156049368809</v>
      </c>
      <c r="O222" s="590">
        <f>A!H1765</f>
        <v>-7.3678971789199466E-2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63">
        <f t="shared" si="37"/>
        <v>-3.161508440960644</v>
      </c>
      <c r="M223" s="26">
        <f t="shared" si="38"/>
        <v>0.24669600648369139</v>
      </c>
      <c r="O223" s="590">
        <f>A!H1766</f>
        <v>-4.2604604013560987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63">
        <f t="shared" si="37"/>
        <v>-6.8397306844049668</v>
      </c>
      <c r="M224" s="26">
        <f t="shared" si="38"/>
        <v>0.19876880831184779</v>
      </c>
      <c r="O224" s="590">
        <f>A!H1767</f>
        <v>-7.6998133053872024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63">
        <f t="shared" si="37"/>
        <v>3.6226460849902553</v>
      </c>
      <c r="M225" s="26">
        <f t="shared" si="38"/>
        <v>0.53109310964737944</v>
      </c>
      <c r="O225" s="590">
        <f>A!H1768</f>
        <v>3.7565757181559007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63">
        <f t="shared" si="37"/>
        <v>1.6105597117579293</v>
      </c>
      <c r="M226" s="26">
        <f t="shared" si="38"/>
        <v>0.3304682484890758</v>
      </c>
      <c r="O226" s="590">
        <f>A!H1769</f>
        <v>1.1942941386720989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63">
        <f t="shared" si="37"/>
        <v>0.67425374233909141</v>
      </c>
      <c r="M227" s="26">
        <f t="shared" si="38"/>
        <v>1.0611614819880359</v>
      </c>
      <c r="O227" s="590">
        <f>A!H1770</f>
        <v>0.53039087188879819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63">
        <f t="shared" si="37"/>
        <v>0.87719384255331645</v>
      </c>
      <c r="M228" s="26">
        <f t="shared" si="38"/>
        <v>1.1775222447418594</v>
      </c>
      <c r="O228" s="590">
        <f>A!H1771</f>
        <v>1.161905255105701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63">
        <f t="shared" si="37"/>
        <v>0.14848001130519747</v>
      </c>
      <c r="M229" s="26">
        <f t="shared" si="38"/>
        <v>3.9405400983805174</v>
      </c>
      <c r="O229" s="590">
        <f>A!H1772</f>
        <v>0.1275106443258025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63">
        <f t="shared" si="37"/>
        <v>15.608311444562345</v>
      </c>
      <c r="M230" s="26">
        <f t="shared" si="38"/>
        <v>0.48112335521997174</v>
      </c>
      <c r="O230" s="590">
        <f>A!H1773</f>
        <v>17.368442062379394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63">
        <f t="shared" si="37"/>
        <v>-0.53350179569119405</v>
      </c>
      <c r="M231" s="26">
        <f t="shared" si="38"/>
        <v>4.6142897538578973</v>
      </c>
      <c r="O231" s="590" t="str">
        <f>A!H1774</f>
        <v/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63">
        <f t="shared" si="37"/>
        <v>-9.9264139405544149</v>
      </c>
      <c r="M232" s="26">
        <f t="shared" si="38"/>
        <v>0.84517219004939914</v>
      </c>
      <c r="O232" s="590" t="str">
        <f>A!H1775</f>
        <v/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63">
        <f t="shared" si="37"/>
        <v>-19.660195723313507</v>
      </c>
      <c r="M233" s="26">
        <f t="shared" si="38"/>
        <v>0.7256282309486376</v>
      </c>
      <c r="O233" s="590" t="str">
        <f>A!H1776</f>
        <v/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7">
        <f t="shared" si="37"/>
        <v>-9.3422380440473276</v>
      </c>
      <c r="M234" s="29">
        <f t="shared" si="38"/>
        <v>1.2249467673900301</v>
      </c>
      <c r="O234" s="594" t="str">
        <f>A!H1777</f>
        <v/>
      </c>
      <c r="Z234" s="12"/>
    </row>
    <row r="235" spans="2:26" ht="12" customHeight="1" thickTop="1">
      <c r="B235" s="658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62" t="s">
        <v>23</v>
      </c>
      <c r="K244" s="963"/>
      <c r="L244" s="963"/>
      <c r="M244" s="964"/>
      <c r="N244" s="31"/>
      <c r="O244" s="588"/>
      <c r="Z244" s="2"/>
    </row>
    <row r="245" spans="2:26" ht="12" customHeight="1">
      <c r="B245" s="135"/>
      <c r="C245" s="561" t="s">
        <v>237</v>
      </c>
      <c r="D245" s="561" t="s">
        <v>426</v>
      </c>
      <c r="E245" s="561" t="s">
        <v>250</v>
      </c>
      <c r="F245" s="561" t="s">
        <v>357</v>
      </c>
      <c r="G245" s="561" t="s">
        <v>372</v>
      </c>
      <c r="H245" s="561" t="s">
        <v>384</v>
      </c>
      <c r="I245" s="342"/>
      <c r="J245" s="18"/>
      <c r="K245" s="18"/>
      <c r="L245" s="18"/>
      <c r="M245" s="22" t="s">
        <v>24</v>
      </c>
      <c r="N245" s="31"/>
      <c r="O245" s="587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8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91">
        <f>A!H1790</f>
        <v>951.43825792889947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91">
        <f>A!H1791</f>
        <v>1399.2737779980998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91">
        <f>A!H1792</f>
        <v>1730.5224173665993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91">
        <f>A!H1793</f>
        <v>331.24863936849943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91">
        <f>A!H1794</f>
        <v>1558.0766559087006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91">
        <f>A!H1795</f>
        <v>172.4457614578987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91">
        <f>A!H1796</f>
        <v>117.34967968549972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91">
        <f>A!H1797</f>
        <v>1220.269883081899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91">
        <f>A!H1798</f>
        <v>113.59365717089895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91">
        <f>A!H1799</f>
        <v>113.59365717089895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32" t="s">
        <v>801</v>
      </c>
      <c r="N257" s="32"/>
      <c r="O257" s="591">
        <f>A!H1800</f>
        <v>113.59365717089895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91">
        <f>A!H1801</f>
        <v>113.59365717089895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91">
        <f>A!H1802</f>
        <v>117.90633469239947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91">
        <f>A!H1803</f>
        <v>-1261.6710783997005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91" t="str">
        <f>A!H1804</f>
        <v/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91" t="str">
        <f>A!H1805</f>
        <v/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91" t="str">
        <f>A!H1806</f>
        <v/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92" t="str">
        <f>A!H1807</f>
        <v/>
      </c>
      <c r="Z264" s="2"/>
    </row>
    <row r="265" spans="2:26" ht="12" customHeight="1" thickTop="1">
      <c r="B265" s="658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7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62" t="s">
        <v>23</v>
      </c>
      <c r="K268" s="963"/>
      <c r="L268" s="963"/>
      <c r="M268" s="964"/>
      <c r="O268" s="588"/>
      <c r="Z268" s="2"/>
    </row>
    <row r="269" spans="2:26" ht="12" customHeight="1">
      <c r="B269" s="135"/>
      <c r="C269" s="561" t="s">
        <v>237</v>
      </c>
      <c r="D269" s="561" t="s">
        <v>426</v>
      </c>
      <c r="E269" s="561" t="s">
        <v>250</v>
      </c>
      <c r="F269" s="561" t="s">
        <v>357</v>
      </c>
      <c r="G269" s="561" t="s">
        <v>372</v>
      </c>
      <c r="H269" s="561" t="s">
        <v>384</v>
      </c>
      <c r="I269" s="342"/>
      <c r="J269" s="18"/>
      <c r="K269" s="18"/>
      <c r="L269" s="18"/>
      <c r="M269" s="22" t="s">
        <v>24</v>
      </c>
      <c r="O269" s="587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8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91">
        <f>A!H1880</f>
        <v>5364.7070903441963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91">
        <f>A!H1881</f>
        <v>8329.1689905123021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91">
        <f>A!H1882</f>
        <v>11878.6059355047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91">
        <f>A!H1883</f>
        <v>3549.4369449923979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91">
        <f>A!H1884</f>
        <v>9889.0786588359006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91">
        <f>A!H1885</f>
        <v>1989.5272766687995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91">
        <f>A!H1886</f>
        <v>358.13631601629822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91">
        <f>A!H1887</f>
        <v>6951.7995390254982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91">
        <f>A!H1888</f>
        <v>9321.9764461217019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91">
        <f>A!H1889</f>
        <v>360.30269470979692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32" t="s">
        <v>801</v>
      </c>
      <c r="O281" s="591">
        <f>A!H1890</f>
        <v>360.30269470979692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91">
        <f>A!H1891</f>
        <v>360.30269470979692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91">
        <f>A!H1892</f>
        <v>371.93349700789986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91">
        <f>A!H1893</f>
        <v>-5248.8471130090002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91" t="str">
        <f>A!H1894</f>
        <v/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91" t="str">
        <f>A!H1895</f>
        <v/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91" t="str">
        <f>A!H1896</f>
        <v/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92" t="str">
        <f>A!H1897</f>
        <v/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62" t="s">
        <v>23</v>
      </c>
      <c r="K289" s="963"/>
      <c r="L289" s="963"/>
      <c r="M289" s="964"/>
      <c r="O289" s="587"/>
      <c r="Z289" s="2"/>
    </row>
    <row r="290" spans="2:26" ht="12" customHeight="1">
      <c r="B290" s="135"/>
      <c r="C290" s="561" t="s">
        <v>237</v>
      </c>
      <c r="D290" s="561" t="s">
        <v>426</v>
      </c>
      <c r="E290" s="561" t="s">
        <v>250</v>
      </c>
      <c r="F290" s="561" t="s">
        <v>357</v>
      </c>
      <c r="G290" s="561" t="s">
        <v>372</v>
      </c>
      <c r="H290" s="561" t="s">
        <v>384</v>
      </c>
      <c r="I290" s="342"/>
      <c r="J290" s="18"/>
      <c r="K290" s="18"/>
      <c r="L290" s="18"/>
      <c r="M290" s="22" t="s">
        <v>24</v>
      </c>
      <c r="O290" s="587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8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91">
        <f>A!H1820</f>
        <v>-91.868991614301194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91">
        <f>A!H1821</f>
        <v>8205.442051547001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91">
        <f>A!H1822</f>
        <v>10592.885174520001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91">
        <f>A!H1823</f>
        <v>2387.4431229729998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91">
        <f>A!H1824</f>
        <v>10393.538324961199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91">
        <f>A!H1825</f>
        <v>199.34684955880221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91">
        <f>A!H1826</f>
        <v>172.39892409319873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91">
        <f>A!H1827</f>
        <v>8877.1849897141983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91">
        <f>A!H1828</f>
        <v>172.32653168130128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91">
        <f>A!H1829</f>
        <v>172.32653168130128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91">
        <f>A!H1830</f>
        <v>172.32653168130128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91">
        <f>A!H1831</f>
        <v>172.32653168130128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91">
        <f>A!H1832</f>
        <v>178.21302271600143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91">
        <f>A!H1833</f>
        <v>-4456.5566191803991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91" t="str">
        <f>A!H1834</f>
        <v/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91" t="str">
        <f>A!H1835</f>
        <v/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91" t="str">
        <f>A!H1836</f>
        <v/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92" t="str">
        <f>A!H1837</f>
        <v/>
      </c>
      <c r="Z309" s="2"/>
    </row>
    <row r="310" spans="2:26" ht="12" customHeight="1" thickTop="1">
      <c r="B310" s="658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7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62" t="s">
        <v>23</v>
      </c>
      <c r="K312" s="963"/>
      <c r="L312" s="963"/>
      <c r="M312" s="964"/>
      <c r="O312" s="588"/>
      <c r="Z312" s="2"/>
    </row>
    <row r="313" spans="2:26" ht="12" customHeight="1">
      <c r="B313" s="135"/>
      <c r="C313" s="561" t="s">
        <v>237</v>
      </c>
      <c r="D313" s="561" t="s">
        <v>426</v>
      </c>
      <c r="E313" s="561" t="s">
        <v>250</v>
      </c>
      <c r="F313" s="561" t="s">
        <v>357</v>
      </c>
      <c r="G313" s="561" t="s">
        <v>372</v>
      </c>
      <c r="H313" s="561" t="s">
        <v>384</v>
      </c>
      <c r="I313" s="342"/>
      <c r="J313" s="114"/>
      <c r="K313" s="18"/>
      <c r="L313" s="18"/>
      <c r="M313" s="22" t="s">
        <v>24</v>
      </c>
      <c r="O313" s="587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8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91">
        <f>A!H1850</f>
        <v>5918.4240794085199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91">
        <f>A!H1851</f>
        <v>12247.19547964772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91">
        <f>A!H1852</f>
        <v>17884.392591645621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91">
        <f>A!H1853</f>
        <v>5637.1971119978989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91">
        <f>A!H1854</f>
        <v>13952.017665223821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91">
        <f>A!H1855</f>
        <v>3932.3749264217986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91">
        <f>A!H1856</f>
        <v>1152.0217179823212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91">
        <f>A!H1857</f>
        <v>-666.03355182575979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91">
        <f>A!H1858</f>
        <v>17744.974387440918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91">
        <f>A!H1859</f>
        <v>190.41977339880032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91">
        <f>A!H1860</f>
        <v>190.41977339880032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91">
        <f>A!H1861</f>
        <v>190.41977339880032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91">
        <f>A!H1862</f>
        <v>191.655515509201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91">
        <f>A!H1863</f>
        <v>-1970.8322064435597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91" t="str">
        <f>A!H1864</f>
        <v/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91" t="str">
        <f>A!H1865</f>
        <v/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91" t="str">
        <f>A!H1866</f>
        <v/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92" t="str">
        <f>A!H1867</f>
        <v/>
      </c>
      <c r="Z332" s="15"/>
    </row>
    <row r="333" spans="2:26" ht="12" customHeight="1" thickTop="1">
      <c r="B333" s="658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62" t="s">
        <v>23</v>
      </c>
      <c r="K337" s="963"/>
      <c r="L337" s="963"/>
      <c r="M337" s="964"/>
      <c r="O337" s="588"/>
      <c r="Z337" s="14"/>
    </row>
    <row r="338" spans="2:26" ht="12" customHeight="1">
      <c r="B338" s="135"/>
      <c r="C338" s="561" t="s">
        <v>237</v>
      </c>
      <c r="D338" s="561" t="s">
        <v>426</v>
      </c>
      <c r="E338" s="561" t="s">
        <v>250</v>
      </c>
      <c r="F338" s="561" t="s">
        <v>357</v>
      </c>
      <c r="G338" s="561" t="s">
        <v>372</v>
      </c>
      <c r="H338" s="561" t="s">
        <v>384</v>
      </c>
      <c r="I338" s="342"/>
      <c r="J338" s="18"/>
      <c r="K338" s="18"/>
      <c r="L338" s="18"/>
      <c r="M338" s="22" t="s">
        <v>24</v>
      </c>
      <c r="O338" s="587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8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4">
        <f>AVERAGE(C340:I340)</f>
        <v>0.21044885894690335</v>
      </c>
      <c r="M340" s="26">
        <f>ABS((K340-J340)/L340)</f>
        <v>1.4114455479995998</v>
      </c>
      <c r="O340" s="593">
        <f>A!H1910</f>
        <v>0.35024206569880967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4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93">
        <f>A!H1911</f>
        <v>8.6910869447859973E-2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4">
        <f t="shared" si="57"/>
        <v>0.42426612287034127</v>
      </c>
      <c r="M342" s="26">
        <f t="shared" si="58"/>
        <v>4.0964854517294196</v>
      </c>
      <c r="O342" s="593">
        <f>A!H1912</f>
        <v>0.14414061131566047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4">
        <f t="shared" si="57"/>
        <v>-7.0899198960526766E-2</v>
      </c>
      <c r="M343" s="26">
        <f t="shared" si="58"/>
        <v>23.441731703137027</v>
      </c>
      <c r="O343" s="593">
        <f>A!H1913</f>
        <v>5.7229741867800499E-2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4">
        <f t="shared" si="57"/>
        <v>0.41865443997222762</v>
      </c>
      <c r="M344" s="26">
        <f t="shared" si="58"/>
        <v>3.5399122963996561</v>
      </c>
      <c r="O344" s="593">
        <f>A!H1914</f>
        <v>3.0161428723100236E-2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4">
        <f t="shared" si="57"/>
        <v>5.6116828981136457E-3</v>
      </c>
      <c r="M345" s="26">
        <f t="shared" si="58"/>
        <v>136.85734100516643</v>
      </c>
      <c r="O345" s="593">
        <f>A!H1915</f>
        <v>0.11397918259256024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4">
        <f t="shared" si="57"/>
        <v>0.11958528659658903</v>
      </c>
      <c r="M346" s="26">
        <f t="shared" si="58"/>
        <v>5.2684043254892057</v>
      </c>
      <c r="O346" s="593">
        <f>A!H1916</f>
        <v>9.2310446927400314E-2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4">
        <f t="shared" si="57"/>
        <v>0.50219511517023652</v>
      </c>
      <c r="M347" s="26">
        <f t="shared" si="58"/>
        <v>0.67179582512654878</v>
      </c>
      <c r="O347" s="593">
        <f>A!H1917</f>
        <v>0.69387808045803023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4">
        <f t="shared" si="57"/>
        <v>0.2725698901258865</v>
      </c>
      <c r="M348" s="26">
        <f t="shared" si="58"/>
        <v>3.7069316202802671</v>
      </c>
      <c r="O348" s="593">
        <f>A!H1918</f>
        <v>0.14414061131566047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4">
        <f t="shared" si="57"/>
        <v>-7.2106980237720109E-2</v>
      </c>
      <c r="M349" s="26">
        <f t="shared" si="58"/>
        <v>4.3605753550389066</v>
      </c>
      <c r="O349" s="593">
        <f>A!H1919</f>
        <v>-6.6387238999499942E-2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4">
        <f t="shared" si="57"/>
        <v>-0.11817880889297569</v>
      </c>
      <c r="M350" s="26">
        <f t="shared" si="58"/>
        <v>3.7828194626117484</v>
      </c>
      <c r="O350" s="593">
        <f>A!H1920</f>
        <v>-0.12675716688619998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4">
        <f t="shared" si="57"/>
        <v>-0.12631521234452131</v>
      </c>
      <c r="M351" s="26">
        <f t="shared" si="58"/>
        <v>3.4599878370673478</v>
      </c>
      <c r="O351" s="593">
        <f>A!H1921</f>
        <v>-0.12675718288592019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4">
        <f t="shared" si="57"/>
        <v>-0.13424818489190554</v>
      </c>
      <c r="M352" s="26">
        <f t="shared" si="58"/>
        <v>1.6004884253270562</v>
      </c>
      <c r="O352" s="593">
        <f>A!H1922</f>
        <v>-0.12675718458334018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4">
        <f t="shared" si="57"/>
        <v>0.98259497348501113</v>
      </c>
      <c r="M353" s="26">
        <f t="shared" si="58"/>
        <v>3.4512667555211261</v>
      </c>
      <c r="O353" s="593">
        <f>A!H1923</f>
        <v>0.58599196861799996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4">
        <f t="shared" si="57"/>
        <v>0.29984213641757435</v>
      </c>
      <c r="M354" s="26">
        <f t="shared" si="58"/>
        <v>1.6840943136103392</v>
      </c>
      <c r="O354" s="593" t="str">
        <f>A!H1924</f>
        <v/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4">
        <f t="shared" si="57"/>
        <v>0.97911754355306491</v>
      </c>
      <c r="M355" s="26">
        <f t="shared" si="58"/>
        <v>0.88753388775624864</v>
      </c>
      <c r="O355" s="593" t="str">
        <f>A!H1925</f>
        <v/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4">
        <f t="shared" si="57"/>
        <v>-0.99726698585494145</v>
      </c>
      <c r="M356" s="26">
        <f t="shared" si="58"/>
        <v>3.1345668154452433</v>
      </c>
      <c r="O356" s="593" t="str">
        <f>A!H1926</f>
        <v/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4">
        <f t="shared" si="57"/>
        <v>0.67108494816567132</v>
      </c>
      <c r="M357" s="26">
        <f t="shared" si="58"/>
        <v>0.74921604391443541</v>
      </c>
      <c r="O357" s="596" t="str">
        <f>A!H1927</f>
        <v/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62" t="s">
        <v>23</v>
      </c>
      <c r="K358" s="963"/>
      <c r="L358" s="963"/>
      <c r="M358" s="964"/>
      <c r="N358" s="32"/>
      <c r="O358" s="593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61" t="s">
        <v>237</v>
      </c>
      <c r="D359" s="561" t="s">
        <v>426</v>
      </c>
      <c r="E359" s="561" t="s">
        <v>250</v>
      </c>
      <c r="F359" s="561" t="s">
        <v>357</v>
      </c>
      <c r="G359" s="561" t="s">
        <v>372</v>
      </c>
      <c r="H359" s="561" t="s">
        <v>384</v>
      </c>
      <c r="I359" s="342"/>
      <c r="J359" s="18"/>
      <c r="K359" s="18"/>
      <c r="L359" s="18"/>
      <c r="M359" s="22" t="s">
        <v>24</v>
      </c>
      <c r="N359" s="32"/>
      <c r="O359" s="587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8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4">
        <f>AVERAGE(C361:I361)</f>
        <v>7.2052250994890363E-2</v>
      </c>
      <c r="M361" s="26">
        <f>ABS((K361-J361)/L361)</f>
        <v>0.84839998098026337</v>
      </c>
      <c r="N361" s="32"/>
      <c r="O361" s="593">
        <f>A!H1940</f>
        <v>8.0881862971459828E-2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4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93">
        <f>A!H1941</f>
        <v>2.4082615793190154E-2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4">
        <f t="shared" si="61"/>
        <v>2.7065437862715092E-2</v>
      </c>
      <c r="M363" s="26">
        <f t="shared" si="62"/>
        <v>2.3114092390634111</v>
      </c>
      <c r="N363" s="32"/>
      <c r="O363" s="593">
        <f>A!H1942</f>
        <v>3.3703372300749823E-2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4">
        <f t="shared" si="61"/>
        <v>2.396398031871009E-3</v>
      </c>
      <c r="M364" s="26">
        <f t="shared" si="62"/>
        <v>5.84210127608441</v>
      </c>
      <c r="N364" s="32"/>
      <c r="O364" s="593">
        <f>A!H1943</f>
        <v>9.620756507559669E-3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4">
        <f t="shared" si="61"/>
        <v>2.7065437862715092E-2</v>
      </c>
      <c r="M365" s="26">
        <f t="shared" si="62"/>
        <v>2.3114092390634111</v>
      </c>
      <c r="N365" s="32"/>
      <c r="O365" s="593">
        <f>A!H1944</f>
        <v>3.3703372300749823E-2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4">
        <f t="shared" si="61"/>
        <v>0</v>
      </c>
      <c r="M366" s="832" t="s">
        <v>801</v>
      </c>
      <c r="N366" s="32"/>
      <c r="O366" s="593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4">
        <f t="shared" si="61"/>
        <v>-3.9299814054127857E-4</v>
      </c>
      <c r="M367" s="26">
        <f t="shared" si="62"/>
        <v>7.421983385315075</v>
      </c>
      <c r="N367" s="32"/>
      <c r="O367" s="593">
        <f>A!H1946</f>
        <v>-2.2293101196000364E-3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4">
        <f t="shared" si="61"/>
        <v>2.723242930662299E-2</v>
      </c>
      <c r="M368" s="26">
        <f t="shared" si="62"/>
        <v>2.2973070486740887</v>
      </c>
      <c r="N368" s="32"/>
      <c r="O368" s="593">
        <f>A!H1947</f>
        <v>3.3706064096340249E-2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4">
        <f t="shared" si="61"/>
        <v>-2.8231062099535187E-2</v>
      </c>
      <c r="M369" s="26">
        <f t="shared" si="62"/>
        <v>2.337850406311385</v>
      </c>
      <c r="N369" s="32"/>
      <c r="O369" s="593">
        <f>A!H1948</f>
        <v>-7.1002218876299317E-3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4">
        <f t="shared" si="61"/>
        <v>-1.8084806964137057E-3</v>
      </c>
      <c r="M370" s="26">
        <f t="shared" si="62"/>
        <v>4</v>
      </c>
      <c r="N370" s="32"/>
      <c r="O370" s="593">
        <f>A!H1949</f>
        <v>-2.1884220215699912E-3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4">
        <f t="shared" si="61"/>
        <v>0</v>
      </c>
      <c r="M371" s="832" t="s">
        <v>801</v>
      </c>
      <c r="N371" s="32"/>
      <c r="O371" s="593">
        <f>A!H1950</f>
        <v>-2.1884222525700991E-3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4">
        <f t="shared" si="61"/>
        <v>-3.0385700115269466E-2</v>
      </c>
      <c r="M372" s="26">
        <f t="shared" si="62"/>
        <v>2.1720743556879198</v>
      </c>
      <c r="N372" s="32"/>
      <c r="O372" s="593">
        <f>A!H1951</f>
        <v>-2.1884220216401573E-3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4">
        <f t="shared" si="61"/>
        <v>-2.8116912762277568E-2</v>
      </c>
      <c r="M373" s="26">
        <f t="shared" si="62"/>
        <v>2.3473416359049106</v>
      </c>
      <c r="N373" s="32"/>
      <c r="O373" s="593">
        <f>A!H1952</f>
        <v>-2.274189490460099E-3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4">
        <f t="shared" si="61"/>
        <v>-0.1095178912961059</v>
      </c>
      <c r="M374" s="26">
        <f t="shared" si="62"/>
        <v>0.66588664297749101</v>
      </c>
      <c r="N374" s="32"/>
      <c r="O374" s="593">
        <f>A!H1953</f>
        <v>-0.22017171928852974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4">
        <f t="shared" si="61"/>
        <v>0.14864432298727145</v>
      </c>
      <c r="M375" s="26">
        <f t="shared" si="62"/>
        <v>1.4482351631585009</v>
      </c>
      <c r="N375" s="32"/>
      <c r="O375" s="593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4">
        <f t="shared" si="61"/>
        <v>0.4606801798898113</v>
      </c>
      <c r="M376" s="26">
        <f t="shared" si="62"/>
        <v>0.33165274060124988</v>
      </c>
      <c r="N376" s="32"/>
      <c r="O376" s="593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4">
        <f t="shared" si="61"/>
        <v>-0.18210189022238107</v>
      </c>
      <c r="M377" s="26">
        <f t="shared" si="62"/>
        <v>0.24162297242641284</v>
      </c>
      <c r="N377" s="32"/>
      <c r="O377" s="593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8">
        <f t="shared" si="61"/>
        <v>0.4441346516889797</v>
      </c>
      <c r="M378" s="29">
        <f t="shared" si="62"/>
        <v>0.61246859606280857</v>
      </c>
      <c r="N378" s="32"/>
      <c r="O378" s="596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8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62" t="s">
        <v>23</v>
      </c>
      <c r="K382" s="963"/>
      <c r="L382" s="963"/>
      <c r="M382" s="964"/>
      <c r="O382" s="588"/>
      <c r="Z382" s="15"/>
    </row>
    <row r="383" spans="2:26" ht="12" customHeight="1">
      <c r="B383" s="135"/>
      <c r="C383" s="561" t="s">
        <v>237</v>
      </c>
      <c r="D383" s="561" t="s">
        <v>426</v>
      </c>
      <c r="E383" s="561" t="s">
        <v>250</v>
      </c>
      <c r="F383" s="561" t="s">
        <v>357</v>
      </c>
      <c r="G383" s="561" t="s">
        <v>372</v>
      </c>
      <c r="H383" s="561" t="s">
        <v>384</v>
      </c>
      <c r="I383" s="342"/>
      <c r="J383" s="18"/>
      <c r="K383" s="18"/>
      <c r="L383" s="18"/>
      <c r="M383" s="22" t="s">
        <v>24</v>
      </c>
      <c r="N383" s="32"/>
      <c r="O383" s="587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8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63">
        <f>AVERAGE(C385:I385)</f>
        <v>1.3850163885868003</v>
      </c>
      <c r="M385" s="26">
        <f>ABS((K385-J385)/L385)</f>
        <v>0.65132803296317476</v>
      </c>
      <c r="O385" s="590">
        <f>A!H1970</f>
        <v>0.94129013576160148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63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90">
        <f>A!H1971</f>
        <v>6.8017017806377034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63">
        <f t="shared" si="65"/>
        <v>6.2597284614555333</v>
      </c>
      <c r="M387" s="26">
        <f t="shared" si="66"/>
        <v>0.28435738242647501</v>
      </c>
      <c r="O387" s="590">
        <f>A!H1972</f>
        <v>6.8386546550253975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63">
        <f t="shared" si="65"/>
        <v>-0.15476408302631542</v>
      </c>
      <c r="M388" s="26">
        <f t="shared" si="66"/>
        <v>7.3678884393610078</v>
      </c>
      <c r="O388" s="590">
        <f>A!H1973</f>
        <v>3.6952874387694123E-2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63">
        <f t="shared" si="65"/>
        <v>6.3403279684879505</v>
      </c>
      <c r="M389" s="26">
        <f t="shared" si="66"/>
        <v>0.26970213662429893</v>
      </c>
      <c r="O389" s="590">
        <f>A!H1974</f>
        <v>6.7445964304459984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63">
        <f t="shared" si="65"/>
        <v>-8.0599507032416071E-2</v>
      </c>
      <c r="M390" s="26">
        <f t="shared" si="66"/>
        <v>10.782907665241188</v>
      </c>
      <c r="O390" s="590">
        <f>A!H1975</f>
        <v>9.4058224579399052E-2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63">
        <f t="shared" si="65"/>
        <v>9.4673097937373001</v>
      </c>
      <c r="M391" s="26">
        <f t="shared" si="66"/>
        <v>0.17063546008523325</v>
      </c>
      <c r="O391" s="590">
        <f>A!H1976</f>
        <v>9.5148971536066007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63">
        <f t="shared" si="65"/>
        <v>7.5127798761635489</v>
      </c>
      <c r="M392" s="26">
        <f t="shared" si="66"/>
        <v>0.13443758723778304</v>
      </c>
      <c r="O392" s="590">
        <f>A!H1977</f>
        <v>8.3909394776235011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63">
        <f t="shared" si="65"/>
        <v>1.7684596596763391</v>
      </c>
      <c r="M393" s="26">
        <f t="shared" si="66"/>
        <v>2.1883450825834969</v>
      </c>
      <c r="O393" s="590">
        <f>A!H1978</f>
        <v>1.5784516025785997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63">
        <f t="shared" si="65"/>
        <v>0.15642500000000048</v>
      </c>
      <c r="M394" s="26">
        <f t="shared" si="66"/>
        <v>4</v>
      </c>
      <c r="O394" s="590">
        <f>A!H1979</f>
        <v>-0.3954014037904976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63">
        <f t="shared" si="65"/>
        <v>7.9999999969196274E-3</v>
      </c>
      <c r="M395" s="26">
        <f t="shared" si="66"/>
        <v>5.0000000038502534</v>
      </c>
      <c r="O395" s="590">
        <f>A!H1980</f>
        <v>-0.3954014037904976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63">
        <f t="shared" si="65"/>
        <v>0.25197358801383984</v>
      </c>
      <c r="M396" s="26">
        <f t="shared" si="66"/>
        <v>3.9658918534950351</v>
      </c>
      <c r="O396" s="590">
        <f>A!H1981</f>
        <v>-0.3954014037904976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63">
        <f t="shared" si="65"/>
        <v>0.18315901881369995</v>
      </c>
      <c r="M397" s="26">
        <f t="shared" si="66"/>
        <v>4.6151153542692755</v>
      </c>
      <c r="O397" s="590">
        <f>A!H1982</f>
        <v>-0.41619730999709859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63">
        <f t="shared" si="65"/>
        <v>-0.26952412260783376</v>
      </c>
      <c r="M398" s="26">
        <f t="shared" si="66"/>
        <v>4.4151892175213181</v>
      </c>
      <c r="O398" s="590">
        <f>A!H1983</f>
        <v>-8.2449367669500617E-2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63">
        <f t="shared" si="65"/>
        <v>4.9149996173699861E-2</v>
      </c>
      <c r="M399" s="26">
        <f t="shared" si="66"/>
        <v>6.000000934193471</v>
      </c>
      <c r="O399" s="590" t="str">
        <f>A!H1984</f>
        <v/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63">
        <f t="shared" si="65"/>
        <v>18.904302653470467</v>
      </c>
      <c r="M400" s="26">
        <f t="shared" si="66"/>
        <v>0.19143874212987266</v>
      </c>
      <c r="O400" s="590" t="str">
        <f>A!H1985</f>
        <v/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63">
        <f t="shared" si="65"/>
        <v>3.5172182083933023E-2</v>
      </c>
      <c r="M401" s="26">
        <f t="shared" si="66"/>
        <v>10.252420482172102</v>
      </c>
      <c r="O401" s="590" t="str">
        <f>A!H1986</f>
        <v/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63">
        <f t="shared" si="65"/>
        <v>19.875742958313602</v>
      </c>
      <c r="M402" s="26">
        <f t="shared" si="66"/>
        <v>2.3898477707034113E-2</v>
      </c>
      <c r="O402" s="594" t="str">
        <f>A!H1987</f>
        <v/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62" t="s">
        <v>23</v>
      </c>
      <c r="K403" s="963"/>
      <c r="L403" s="963"/>
      <c r="M403" s="964"/>
      <c r="O403" s="590"/>
      <c r="Q403" s="30"/>
    </row>
    <row r="404" spans="2:17" ht="12" customHeight="1">
      <c r="B404" s="135"/>
      <c r="C404" s="561" t="s">
        <v>237</v>
      </c>
      <c r="D404" s="561" t="s">
        <v>426</v>
      </c>
      <c r="E404" s="561" t="s">
        <v>250</v>
      </c>
      <c r="F404" s="561" t="s">
        <v>357</v>
      </c>
      <c r="G404" s="561" t="s">
        <v>372</v>
      </c>
      <c r="H404" s="561" t="s">
        <v>384</v>
      </c>
      <c r="I404" s="342"/>
      <c r="J404" s="18"/>
      <c r="K404" s="18"/>
      <c r="L404" s="18"/>
      <c r="M404" s="22" t="s">
        <v>24</v>
      </c>
      <c r="O404" s="587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8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7">
        <f t="shared" ref="J406:J423" si="67">MINA(C406:I406)</f>
        <v>-1.2888923201970215E-4</v>
      </c>
      <c r="K406" s="120">
        <f t="shared" ref="K406:K423" si="68">MAXA(C406:I406)</f>
        <v>0</v>
      </c>
      <c r="L406" s="763">
        <f>AVERAGE(C406:I406)</f>
        <v>-2.1481538669950357E-5</v>
      </c>
      <c r="M406" s="26">
        <f>ABS((K406-J406)/L406)</f>
        <v>6</v>
      </c>
      <c r="O406" s="590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63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90">
        <f>A!H2001</f>
        <v>1.277325203970392E-3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63">
        <f t="shared" si="69"/>
        <v>-2.6135076564829757E-4</v>
      </c>
      <c r="M408" s="26">
        <f t="shared" si="70"/>
        <v>6</v>
      </c>
      <c r="O408" s="590">
        <f>A!H2002</f>
        <v>1.0658141036401503E-14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63">
        <f t="shared" si="69"/>
        <v>-0.48796073895888314</v>
      </c>
      <c r="M409" s="26">
        <f t="shared" si="70"/>
        <v>5.9681759898557987</v>
      </c>
      <c r="O409" s="590">
        <f>A!H2003</f>
        <v>-1.2773252039597338E-3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63">
        <f t="shared" si="69"/>
        <v>-2.6135076564829757E-4</v>
      </c>
      <c r="M410" s="26">
        <f t="shared" si="70"/>
        <v>6</v>
      </c>
      <c r="O410" s="590">
        <f>A!H2004</f>
        <v>1.0658141036401503E-14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63">
        <f t="shared" si="69"/>
        <v>0</v>
      </c>
      <c r="M411" s="832" t="s">
        <v>801</v>
      </c>
      <c r="O411" s="590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63">
        <f t="shared" si="69"/>
        <v>0</v>
      </c>
      <c r="M412" s="832" t="s">
        <v>801</v>
      </c>
      <c r="O412" s="590">
        <f>A!H2006</f>
        <v>1.0658141036401503E-14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63">
        <f t="shared" si="69"/>
        <v>2.9971533524945453E-5</v>
      </c>
      <c r="M413" s="26">
        <f t="shared" si="70"/>
        <v>6</v>
      </c>
      <c r="O413" s="590">
        <f>A!H2007</f>
        <v>1.4326222014915402E-4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63">
        <f t="shared" si="69"/>
        <v>-6.0396132539608514E-15</v>
      </c>
      <c r="M414" s="26">
        <f t="shared" si="70"/>
        <v>5</v>
      </c>
      <c r="O414" s="590">
        <f>A!H2008</f>
        <v>1.0658141036401503E-14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63">
        <f t="shared" si="69"/>
        <v>0</v>
      </c>
      <c r="M415" s="832" t="s">
        <v>801</v>
      </c>
      <c r="O415" s="590">
        <f>A!H2009</f>
        <v>1.0658141036401503E-14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63">
        <f t="shared" si="69"/>
        <v>-6.0396132539608514E-15</v>
      </c>
      <c r="M416" s="26">
        <f t="shared" si="70"/>
        <v>5</v>
      </c>
      <c r="O416" s="590">
        <f>A!H2010</f>
        <v>1.0658141036401503E-14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63">
        <f t="shared" si="69"/>
        <v>-6.0396132539608514E-15</v>
      </c>
      <c r="M417" s="26">
        <f t="shared" si="70"/>
        <v>5</v>
      </c>
      <c r="O417" s="590">
        <f>A!H2011</f>
        <v>1.0658141036401503E-14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63">
        <f t="shared" si="69"/>
        <v>1.9999999999939177E-3</v>
      </c>
      <c r="M418" s="26">
        <f t="shared" si="70"/>
        <v>5.0000000000301981</v>
      </c>
      <c r="O418" s="590">
        <f>A!H2012</f>
        <v>1.0658141036401503E-14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63">
        <f t="shared" si="69"/>
        <v>2.7830472735357823</v>
      </c>
      <c r="M419" s="26">
        <f t="shared" si="70"/>
        <v>6.4461714935972818</v>
      </c>
      <c r="O419" s="590">
        <f>A!H2013</f>
        <v>-2.4957210618480197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63">
        <f t="shared" si="69"/>
        <v>2.1002083035644623E-9</v>
      </c>
      <c r="M420" s="26">
        <f t="shared" si="70"/>
        <v>6</v>
      </c>
      <c r="O420" s="590" t="str">
        <f>A!H2014</f>
        <v/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63">
        <f t="shared" si="69"/>
        <v>3.3164385189098096</v>
      </c>
      <c r="M421" s="26">
        <f t="shared" si="70"/>
        <v>5.8526639011479444</v>
      </c>
      <c r="O421" s="590" t="str">
        <f>A!H2015</f>
        <v/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63">
        <f t="shared" si="69"/>
        <v>-1.032527438726542E-3</v>
      </c>
      <c r="M422" s="26">
        <f t="shared" si="70"/>
        <v>5.336419927779299</v>
      </c>
      <c r="O422" s="590" t="str">
        <f>A!H2016</f>
        <v/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7">
        <f t="shared" si="69"/>
        <v>3.1002113569156733</v>
      </c>
      <c r="M423" s="29">
        <f t="shared" si="70"/>
        <v>5.8157325176492547</v>
      </c>
      <c r="O423" s="594" t="str">
        <f>A!H2017</f>
        <v/>
      </c>
      <c r="Q423" s="30"/>
    </row>
    <row r="424" spans="2:25" ht="12" customHeight="1" thickTop="1">
      <c r="B424" s="658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62" t="s">
        <v>23</v>
      </c>
      <c r="K427" s="963"/>
      <c r="L427" s="963"/>
      <c r="M427" s="964"/>
      <c r="O427" s="588"/>
    </row>
    <row r="428" spans="2:25" ht="12" customHeight="1">
      <c r="B428" s="135"/>
      <c r="C428" s="561" t="s">
        <v>237</v>
      </c>
      <c r="D428" s="561" t="s">
        <v>426</v>
      </c>
      <c r="E428" s="561" t="s">
        <v>250</v>
      </c>
      <c r="F428" s="561" t="s">
        <v>357</v>
      </c>
      <c r="G428" s="561" t="s">
        <v>372</v>
      </c>
      <c r="H428" s="561" t="s">
        <v>384</v>
      </c>
      <c r="I428" s="342"/>
      <c r="J428" s="18"/>
      <c r="K428" s="18"/>
      <c r="L428" s="18"/>
      <c r="M428" s="22" t="s">
        <v>24</v>
      </c>
      <c r="N428" s="32"/>
      <c r="O428" s="587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8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6">
        <f>AVERAGE(C430:I430)</f>
        <v>3.1586699518619996E-3</v>
      </c>
      <c r="M430" s="26">
        <f>ABS((K430-J430)/L430)</f>
        <v>1.020999360220874</v>
      </c>
      <c r="O430" s="595">
        <f>A!H2030</f>
        <v>2.1455082267165995E-3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6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5">
        <f>A!H2031</f>
        <v>4.5028082139124005E-3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6">
        <f t="shared" si="73"/>
        <v>4.0937495440562834E-3</v>
      </c>
      <c r="M432" s="26">
        <f t="shared" si="74"/>
        <v>0.19031452501318141</v>
      </c>
      <c r="O432" s="595">
        <f>A!H2032</f>
        <v>4.2154125512611999E-3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6">
        <f t="shared" si="73"/>
        <v>-9.0204570891066455E-5</v>
      </c>
      <c r="M433" s="26">
        <f t="shared" si="74"/>
        <v>6.9649749280700819</v>
      </c>
      <c r="O433" s="595">
        <f>A!H2033</f>
        <v>-2.8739566265120059E-4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6">
        <f t="shared" si="73"/>
        <v>4.0771470293057164E-3</v>
      </c>
      <c r="M434" s="26">
        <f t="shared" si="74"/>
        <v>0.21757861407099202</v>
      </c>
      <c r="O434" s="595">
        <f>A!H2034</f>
        <v>4.3697752421350006E-3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6">
        <f t="shared" si="73"/>
        <v>1.6602514750567222E-5</v>
      </c>
      <c r="M435" s="26">
        <f t="shared" si="74"/>
        <v>31.742179297385949</v>
      </c>
      <c r="O435" s="595">
        <f>A!H2035</f>
        <v>-1.5436269087380078E-4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6">
        <f t="shared" si="73"/>
        <v>4.2599182576253834E-3</v>
      </c>
      <c r="M436" s="26">
        <f t="shared" si="74"/>
        <v>0.7460237046359478</v>
      </c>
      <c r="O436" s="595">
        <f>A!H2036</f>
        <v>3.2731641592718009E-3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6">
        <f t="shared" si="73"/>
        <v>6.3848141099099733E-5</v>
      </c>
      <c r="M437" s="26">
        <f t="shared" si="74"/>
        <v>3.6647714806829117</v>
      </c>
      <c r="O437" s="595">
        <f>A!H2037</f>
        <v>1.4946349464179873E-4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6">
        <f t="shared" si="73"/>
        <v>3.4618663969807001E-3</v>
      </c>
      <c r="M438" s="26">
        <f t="shared" si="74"/>
        <v>0.20220306612944658</v>
      </c>
      <c r="O438" s="595">
        <f>A!H2038</f>
        <v>3.118134782674498E-3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6">
        <f t="shared" si="73"/>
        <v>3.4377999999999987E-3</v>
      </c>
      <c r="M439" s="26">
        <f t="shared" si="74"/>
        <v>0.23270696375589059</v>
      </c>
      <c r="O439" s="595">
        <f>A!H2039</f>
        <v>3.0552103542662978E-3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6">
        <f t="shared" si="73"/>
        <v>9.1577800893019937E-4</v>
      </c>
      <c r="M440" s="26">
        <f t="shared" si="74"/>
        <v>0.98277092398338839</v>
      </c>
      <c r="O440" s="595">
        <f>A!H2040</f>
        <v>2.9568430438399983E-4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6">
        <f t="shared" si="73"/>
        <v>2.3109220920277201E-3</v>
      </c>
      <c r="M441" s="26">
        <f t="shared" si="74"/>
        <v>0.49603576163581503</v>
      </c>
      <c r="O441" s="595">
        <f>A!H2041</f>
        <v>3.0552102681699975E-3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6">
        <f t="shared" si="73"/>
        <v>5.700000273939701E-6</v>
      </c>
      <c r="M442" s="26">
        <f t="shared" si="74"/>
        <v>4.9999997597018551</v>
      </c>
      <c r="O442" s="595">
        <f>A!H2042</f>
        <v>1.4894431089369949E-4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6">
        <f t="shared" si="73"/>
        <v>-1.8249433977177171E-3</v>
      </c>
      <c r="M443" s="26">
        <f t="shared" si="74"/>
        <v>0.20628606168120223</v>
      </c>
      <c r="O443" s="595">
        <f>A!H2043</f>
        <v>-1.9427336506664013E-3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6">
        <f t="shared" si="73"/>
        <v>4.3017688107667429E-5</v>
      </c>
      <c r="M444" s="26">
        <f t="shared" si="74"/>
        <v>3.5264563641894622</v>
      </c>
      <c r="O444" s="595" t="str">
        <f>A!H2044</f>
        <v/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6">
        <f t="shared" si="73"/>
        <v>9.8523894100864626E-3</v>
      </c>
      <c r="M445" s="26">
        <f t="shared" si="74"/>
        <v>0.48335954480680521</v>
      </c>
      <c r="O445" s="595" t="str">
        <f>A!H2045</f>
        <v/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6">
        <f t="shared" si="73"/>
        <v>-4.682027116047642E-3</v>
      </c>
      <c r="M446" s="26">
        <f t="shared" si="74"/>
        <v>0.53865557321439839</v>
      </c>
      <c r="O446" s="595" t="str">
        <f>A!H2046</f>
        <v/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6">
        <f t="shared" si="73"/>
        <v>3.1213500000315934E-3</v>
      </c>
      <c r="M447" s="26">
        <f t="shared" si="74"/>
        <v>2.3066942187635364</v>
      </c>
      <c r="O447" s="597" t="str">
        <f>A!H2047</f>
        <v/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62" t="s">
        <v>23</v>
      </c>
      <c r="K448" s="963"/>
      <c r="L448" s="963"/>
      <c r="M448" s="964"/>
      <c r="O448" s="595"/>
      <c r="Q448" s="30"/>
    </row>
    <row r="449" spans="2:17" ht="12" customHeight="1">
      <c r="B449" s="135"/>
      <c r="C449" s="561" t="s">
        <v>237</v>
      </c>
      <c r="D449" s="561" t="s">
        <v>426</v>
      </c>
      <c r="E449" s="561" t="s">
        <v>250</v>
      </c>
      <c r="F449" s="561" t="s">
        <v>357</v>
      </c>
      <c r="G449" s="561" t="s">
        <v>372</v>
      </c>
      <c r="H449" s="561" t="s">
        <v>384</v>
      </c>
      <c r="I449" s="342"/>
      <c r="J449" s="18"/>
      <c r="K449" s="18"/>
      <c r="L449" s="18"/>
      <c r="M449" s="22" t="s">
        <v>24</v>
      </c>
      <c r="O449" s="587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8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60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6">
        <f>AVERAGE(C451:I451)</f>
        <v>9.436371327808309E-6</v>
      </c>
      <c r="M451" s="26">
        <f>ABS((K451-J451)/L451)</f>
        <v>6.4643492589399525</v>
      </c>
      <c r="O451" s="595">
        <f>A!H2060</f>
        <v>3.113594852739883E-6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6">
        <f t="shared" ref="L452:L468" si="77">AVERAGE(C452:I452)</f>
        <v>9.7786767793336016E-7</v>
      </c>
      <c r="M452" s="26">
        <f t="shared" ref="M452:M468" si="78">ABS((K452-J452)/L452)</f>
        <v>6</v>
      </c>
      <c r="O452" s="595">
        <f>A!H2061</f>
        <v>2.9382271600573301E-9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6">
        <f t="shared" si="77"/>
        <v>-2.8393049733175732E-9</v>
      </c>
      <c r="M453" s="26">
        <f t="shared" si="78"/>
        <v>6</v>
      </c>
      <c r="O453" s="595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6">
        <f t="shared" si="77"/>
        <v>-9.8070698290667773E-7</v>
      </c>
      <c r="M454" s="26">
        <f t="shared" si="78"/>
        <v>6</v>
      </c>
      <c r="O454" s="595">
        <f>A!H2063</f>
        <v>-2.9382271600573301E-9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6">
        <f t="shared" si="77"/>
        <v>-2.8393049733175732E-9</v>
      </c>
      <c r="M455" s="26">
        <f t="shared" si="78"/>
        <v>6</v>
      </c>
      <c r="O455" s="595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6">
        <f t="shared" si="77"/>
        <v>0</v>
      </c>
      <c r="M456" s="832" t="s">
        <v>801</v>
      </c>
      <c r="O456" s="595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6">
        <f t="shared" si="77"/>
        <v>0</v>
      </c>
      <c r="M457" s="832" t="s">
        <v>801</v>
      </c>
      <c r="O457" s="595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6">
        <f t="shared" si="77"/>
        <v>-3.7197366497751516E-12</v>
      </c>
      <c r="M458" s="26">
        <f t="shared" si="78"/>
        <v>6</v>
      </c>
      <c r="O458" s="595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6">
        <f t="shared" si="77"/>
        <v>4.4107001037629876E-13</v>
      </c>
      <c r="M459" s="26">
        <f t="shared" si="78"/>
        <v>5</v>
      </c>
      <c r="O459" s="595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6">
        <f t="shared" si="77"/>
        <v>0</v>
      </c>
      <c r="M460" s="832" t="s">
        <v>801</v>
      </c>
      <c r="O460" s="595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6">
        <f t="shared" si="77"/>
        <v>-2.5624398436452368E-13</v>
      </c>
      <c r="M461" s="26">
        <f t="shared" si="78"/>
        <v>5</v>
      </c>
      <c r="O461" s="595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6">
        <f t="shared" si="77"/>
        <v>4.4107001037629876E-13</v>
      </c>
      <c r="M462" s="26">
        <f t="shared" si="78"/>
        <v>5</v>
      </c>
      <c r="O462" s="595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6">
        <f t="shared" si="77"/>
        <v>-3.4886199831718478E-13</v>
      </c>
      <c r="M463" s="26">
        <f t="shared" si="78"/>
        <v>5</v>
      </c>
      <c r="O463" s="595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6">
        <f t="shared" si="77"/>
        <v>5.8244628623812175E-3</v>
      </c>
      <c r="M464" s="26">
        <f t="shared" si="78"/>
        <v>0.582027919157178</v>
      </c>
      <c r="O464" s="595">
        <f>A!H2073</f>
        <v>3.7820235741612201E-3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6">
        <f t="shared" si="77"/>
        <v>5.0000001544745149E-5</v>
      </c>
      <c r="M465" s="26">
        <f t="shared" si="78"/>
        <v>3.9999998764204023</v>
      </c>
      <c r="O465" s="595" t="str">
        <f>A!H2074</f>
        <v/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6">
        <f t="shared" si="77"/>
        <v>2.6168707077295051E-3</v>
      </c>
      <c r="M466" s="26">
        <f t="shared" si="78"/>
        <v>3.2275190268487002</v>
      </c>
      <c r="O466" s="595" t="str">
        <f>A!H2075</f>
        <v/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6">
        <f t="shared" si="77"/>
        <v>-1.5034101342556077E-3</v>
      </c>
      <c r="M467" s="26">
        <f t="shared" si="78"/>
        <v>2.2614916485587</v>
      </c>
      <c r="O467" s="595" t="str">
        <f>A!H2076</f>
        <v/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9">
        <f t="shared" si="77"/>
        <v>2.8218261592619651E-3</v>
      </c>
      <c r="M468" s="29">
        <f t="shared" si="78"/>
        <v>0.47262301953739511</v>
      </c>
      <c r="O468" s="597" t="str">
        <f>A!H2077</f>
        <v/>
      </c>
      <c r="Q468" s="30"/>
    </row>
    <row r="469" spans="2:26" ht="12" customHeight="1" thickTop="1">
      <c r="B469" s="658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62" t="s">
        <v>23</v>
      </c>
      <c r="K472" s="963"/>
      <c r="L472" s="963"/>
      <c r="M472" s="964"/>
      <c r="O472" s="588"/>
    </row>
    <row r="473" spans="2:26" ht="12" customHeight="1">
      <c r="B473" s="135"/>
      <c r="C473" s="561" t="s">
        <v>237</v>
      </c>
      <c r="D473" s="561" t="s">
        <v>426</v>
      </c>
      <c r="E473" s="561" t="s">
        <v>250</v>
      </c>
      <c r="F473" s="561" t="s">
        <v>357</v>
      </c>
      <c r="G473" s="561" t="s">
        <v>372</v>
      </c>
      <c r="H473" s="561" t="s">
        <v>384</v>
      </c>
      <c r="I473" s="342"/>
      <c r="J473" s="18"/>
      <c r="K473" s="18"/>
      <c r="L473" s="18"/>
      <c r="M473" s="22" t="s">
        <v>24</v>
      </c>
      <c r="N473" s="32"/>
      <c r="O473" s="587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8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63">
        <f>AVERAGE(C475:I475)</f>
        <v>16.936716714318923</v>
      </c>
      <c r="M475" s="26">
        <f>ABS((K475-J475)/L475)</f>
        <v>1.3542353212183571</v>
      </c>
      <c r="O475" s="590">
        <f>A!H2090</f>
        <v>9.2700011977571961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63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90">
        <f>A!H2091</f>
        <v>13.189817919557598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63">
        <f t="shared" si="81"/>
        <v>8.9730067793463011</v>
      </c>
      <c r="M477" s="26">
        <f t="shared" si="82"/>
        <v>0.37781092596555227</v>
      </c>
      <c r="O477" s="590">
        <f>A!H2092</f>
        <v>7.6785650042569955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63">
        <f t="shared" si="81"/>
        <v>-5.3546388252443338</v>
      </c>
      <c r="M478" s="26">
        <f t="shared" si="82"/>
        <v>0.71340012364432437</v>
      </c>
      <c r="O478" s="590">
        <f>A!H2093</f>
        <v>-5.5112529153006022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63">
        <f t="shared" si="81"/>
        <v>12.134793321983372</v>
      </c>
      <c r="M479" s="26">
        <f t="shared" si="82"/>
        <v>0.13761256213361378</v>
      </c>
      <c r="O479" s="590">
        <f>A!H2094</f>
        <v>10.760421748874506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63">
        <f t="shared" si="81"/>
        <v>-3.1617865426370693</v>
      </c>
      <c r="M480" s="26">
        <f t="shared" si="82"/>
        <v>0.77487836922621445</v>
      </c>
      <c r="O480" s="590">
        <f>A!H2095</f>
        <v>-3.0818567446175109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63">
        <f t="shared" si="81"/>
        <v>5.208333333333421</v>
      </c>
      <c r="M481" s="26">
        <f t="shared" si="82"/>
        <v>2.3558399999999624</v>
      </c>
      <c r="O481" s="590">
        <f>A!H2096</f>
        <v>-0.51378720945449174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63">
        <f t="shared" si="81"/>
        <v>-2.7746971115997592E-5</v>
      </c>
      <c r="M482" s="26">
        <f t="shared" si="82"/>
        <v>6</v>
      </c>
      <c r="O482" s="590">
        <f>A!H2097</f>
        <v>-0.51392147091119966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63">
        <f t="shared" si="81"/>
        <v>16.608641071952601</v>
      </c>
      <c r="M483" s="26">
        <f t="shared" si="82"/>
        <v>0.23516674140160779</v>
      </c>
      <c r="O483" s="590">
        <f>A!H2098</f>
        <v>14.0153246508753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63">
        <f t="shared" si="81"/>
        <v>16.138875000000009</v>
      </c>
      <c r="M484" s="26">
        <f t="shared" si="82"/>
        <v>0.26671623641672682</v>
      </c>
      <c r="O484" s="590">
        <f>A!H2099</f>
        <v>13.708761475026108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63">
        <f t="shared" si="81"/>
        <v>4.2437257802144046</v>
      </c>
      <c r="M485" s="26">
        <f t="shared" si="82"/>
        <v>1.0269513690820546</v>
      </c>
      <c r="O485" s="590">
        <f>A!H2100</f>
        <v>0.20488724125510771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63">
        <f t="shared" si="81"/>
        <v>10.890980761609523</v>
      </c>
      <c r="M486" s="26">
        <f t="shared" si="82"/>
        <v>0.30258099616370732</v>
      </c>
      <c r="O486" s="590">
        <f>A!H2101</f>
        <v>13.708761055529905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63">
        <f t="shared" si="81"/>
        <v>1.0000013314822808E-3</v>
      </c>
      <c r="M487" s="26">
        <f t="shared" si="82"/>
        <v>134.99982025013654</v>
      </c>
      <c r="O487" s="590">
        <f>A!H2102</f>
        <v>-0.51647432184890363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63">
        <f t="shared" si="81"/>
        <v>21.870871242596976</v>
      </c>
      <c r="M488" s="26">
        <f t="shared" si="82"/>
        <v>1.799653958153262</v>
      </c>
      <c r="O488" s="590">
        <f>A!H2103</f>
        <v>29.778331423102102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63">
        <f t="shared" si="81"/>
        <v>-0.64250000000000007</v>
      </c>
      <c r="M489" s="26">
        <f t="shared" si="82"/>
        <v>4</v>
      </c>
      <c r="O489" s="590" t="str">
        <f>A!H2104</f>
        <v/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63">
        <f t="shared" si="81"/>
        <v>7.6612488613525542E-2</v>
      </c>
      <c r="M490" s="26">
        <f t="shared" si="82"/>
        <v>397.06450672102937</v>
      </c>
      <c r="O490" s="590" t="str">
        <f>A!H2105</f>
        <v/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63">
        <f t="shared" si="81"/>
        <v>-14.466321054804526</v>
      </c>
      <c r="M491" s="26">
        <f t="shared" si="82"/>
        <v>1.3984354214275563</v>
      </c>
      <c r="O491" s="590" t="str">
        <f>A!H2106</f>
        <v/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63">
        <f t="shared" si="81"/>
        <v>26.209401309463978</v>
      </c>
      <c r="M492" s="26">
        <f t="shared" si="82"/>
        <v>2.5113126096563292</v>
      </c>
      <c r="O492" s="594" t="str">
        <f>A!H2107</f>
        <v/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62" t="s">
        <v>23</v>
      </c>
      <c r="K493" s="963"/>
      <c r="L493" s="963"/>
      <c r="M493" s="964"/>
      <c r="O493" s="587"/>
    </row>
    <row r="494" spans="2:26" ht="12" customHeight="1">
      <c r="B494" s="135"/>
      <c r="C494" s="561" t="s">
        <v>237</v>
      </c>
      <c r="D494" s="561" t="s">
        <v>426</v>
      </c>
      <c r="E494" s="561" t="s">
        <v>250</v>
      </c>
      <c r="F494" s="561" t="s">
        <v>357</v>
      </c>
      <c r="G494" s="561" t="s">
        <v>372</v>
      </c>
      <c r="H494" s="561" t="s">
        <v>384</v>
      </c>
      <c r="I494" s="342"/>
      <c r="J494" s="18"/>
      <c r="K494" s="18"/>
      <c r="L494" s="18"/>
      <c r="M494" s="22" t="s">
        <v>24</v>
      </c>
      <c r="O494" s="587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8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7">
        <f t="shared" ref="J496:J513" si="83">MINA(C496:I496)</f>
        <v>0</v>
      </c>
      <c r="K496" s="120">
        <f t="shared" ref="K496:K513" si="84">MAXA(C496:I496)</f>
        <v>1.0999653182679996</v>
      </c>
      <c r="L496" s="763">
        <f>AVERAGE(C496:I496)</f>
        <v>0.52476088637799967</v>
      </c>
      <c r="M496" s="26">
        <f>ABS((K496-J496)/L496)</f>
        <v>2.0961267251836762</v>
      </c>
      <c r="O496" s="590">
        <f>A!H2120</f>
        <v>-0.38388151121569969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63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90">
        <f>A!H2121</f>
        <v>-0.38502933604890011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63">
        <f t="shared" si="85"/>
        <v>1.7518098499813561E-5</v>
      </c>
      <c r="M498" s="26">
        <f t="shared" si="86"/>
        <v>6</v>
      </c>
      <c r="N498" s="2"/>
      <c r="O498" s="590">
        <f>A!H2122</f>
        <v>-0.38449107349750022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63">
        <f t="shared" si="85"/>
        <v>0.29681557619838311</v>
      </c>
      <c r="M499" s="26">
        <f t="shared" si="86"/>
        <v>7.6111455191953192</v>
      </c>
      <c r="N499" s="2"/>
      <c r="O499" s="590">
        <f>A!H2123</f>
        <v>5.3826255139988177E-4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63">
        <f t="shared" si="85"/>
        <v>1.7518098499813561E-5</v>
      </c>
      <c r="M500" s="26">
        <f t="shared" si="86"/>
        <v>6</v>
      </c>
      <c r="N500" s="2"/>
      <c r="O500" s="590">
        <f>A!H2124</f>
        <v>-0.38449107349750022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63">
        <f t="shared" si="85"/>
        <v>0</v>
      </c>
      <c r="M501" s="832" t="s">
        <v>801</v>
      </c>
      <c r="N501" s="2"/>
      <c r="O501" s="590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63">
        <f t="shared" si="85"/>
        <v>0</v>
      </c>
      <c r="M502" s="832" t="s">
        <v>801</v>
      </c>
      <c r="N502" s="2"/>
      <c r="O502" s="590">
        <f>A!H2126</f>
        <v>-0.38449107349750022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63">
        <f t="shared" si="85"/>
        <v>-9.531225383459704E-6</v>
      </c>
      <c r="M503" s="26">
        <f t="shared" si="86"/>
        <v>6</v>
      </c>
      <c r="N503" s="2"/>
      <c r="O503" s="590">
        <f>A!H2127</f>
        <v>-0.38456228307950013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63">
        <f t="shared" si="85"/>
        <v>-0.19379573412046014</v>
      </c>
      <c r="M504" s="26">
        <f t="shared" si="86"/>
        <v>2.4602124126527096</v>
      </c>
      <c r="N504" s="2"/>
      <c r="O504" s="590">
        <f>A!H2128</f>
        <v>-0.40135466359630101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63">
        <f t="shared" si="85"/>
        <v>-0.12052500000000022</v>
      </c>
      <c r="M505" s="26">
        <f t="shared" si="86"/>
        <v>2.9869321717485899</v>
      </c>
      <c r="N505" s="2"/>
      <c r="O505" s="590">
        <f>A!H2129</f>
        <v>-0.40135472945200057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63">
        <f t="shared" si="85"/>
        <v>-0.18959008936906052</v>
      </c>
      <c r="M506" s="26">
        <f t="shared" si="86"/>
        <v>2.5141105657555891</v>
      </c>
      <c r="N506" s="2"/>
      <c r="O506" s="590">
        <f>A!H2130</f>
        <v>-0.40133057296580077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63">
        <f t="shared" si="85"/>
        <v>-0.19203573586426009</v>
      </c>
      <c r="M507" s="26">
        <f t="shared" si="86"/>
        <v>2.4827601861473876</v>
      </c>
      <c r="N507" s="2"/>
      <c r="O507" s="590">
        <f>A!H2131</f>
        <v>-0.40135469482719976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63">
        <f t="shared" si="85"/>
        <v>-0.20021575204218039</v>
      </c>
      <c r="M508" s="26">
        <f t="shared" si="86"/>
        <v>2.3813249224789002</v>
      </c>
      <c r="N508" s="2"/>
      <c r="O508" s="590">
        <f>A!H2132</f>
        <v>-0.40135469485699993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63">
        <f t="shared" si="85"/>
        <v>39.432151360321953</v>
      </c>
      <c r="M509" s="26">
        <f t="shared" si="86"/>
        <v>7.2894968753343975E-2</v>
      </c>
      <c r="N509" s="2"/>
      <c r="O509" s="590">
        <f>A!H2133</f>
        <v>34.163119031523195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63">
        <f t="shared" si="85"/>
        <v>-0.2189633501323005</v>
      </c>
      <c r="M510" s="26">
        <f t="shared" si="86"/>
        <v>7.4784204708715132</v>
      </c>
      <c r="N510" s="2"/>
      <c r="O510" s="5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63">
        <f t="shared" si="85"/>
        <v>-16.028579801770924</v>
      </c>
      <c r="M511" s="26">
        <f t="shared" si="86"/>
        <v>0.22616980654242161</v>
      </c>
      <c r="N511" s="2"/>
      <c r="O511" s="5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63">
        <f t="shared" si="85"/>
        <v>-22.525259329384824</v>
      </c>
      <c r="M512" s="26">
        <f t="shared" si="86"/>
        <v>0.30410304715400044</v>
      </c>
      <c r="N512" s="2"/>
      <c r="O512" s="5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7">
        <f t="shared" si="85"/>
        <v>-16.931316242808201</v>
      </c>
      <c r="M513" s="29">
        <f t="shared" si="86"/>
        <v>0.4488723670983466</v>
      </c>
      <c r="O513" s="594" t="str">
        <f>A!H2137</f>
        <v/>
      </c>
    </row>
    <row r="514" spans="2:26" ht="17" thickTop="1">
      <c r="B514" s="658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8"/>
      <c r="B4" s="549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31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31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35157.898012291298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39293.175044186399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39322.5372695146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40191.7744748849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39870.1761118863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31250.4922534207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55156.448174172001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30967.479575417801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31785.481142320401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32992.030727429199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31763.831472655998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33323.773247748402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23150.4334200308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17701.335910192902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21932.9654339429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25731.0657378504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25776.6923390355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26611.128173731599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26294.2822514652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18438.587872386201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39991.210036604498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18213.921389552899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18929.800799870001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20009.978940660501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18910.475772805999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20305.147231238599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18447.3343814605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14162.6960318164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2345.01257834833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2682.1893063359698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2665.9249304790801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2700.7263011533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2695.9738604211202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1931.9843810345301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4285.3181375674703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1873.63818586498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1975.76034245036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2102.1317867686798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1973.43569985002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2138.7060165098101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2013.7578756309099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1515.16348383525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2689.3411629393399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2023.4763945412701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78530.236839335004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96520.194515355906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96999.923787878899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102167.452800684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99925.784012820906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65936.917942696702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162942.64269835301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64995.663170099797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67016.399697838497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71031.085241377805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66927.892166828504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72237.205799358097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64332.490535284902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48114.962126485101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55782.721077222101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55305.012506517698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62377.248660242803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63462.334076125102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63001.503349299302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48126.947086968103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134943.104239312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40657.406634787003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46987.148154511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49914.560692813197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46822.004196610702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50622.695373757801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45726.154573179097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34203.500477204201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22747.5157621129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41215.182008838201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34622.675127636103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38705.118724559201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36924.280663521502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17809.970855728599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27999.538459041101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24338.256535312801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20029.251543327398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21116.524548564601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20105.887970217798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21614.510425600201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18606.335962105801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13911.4616492808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3.2346283862509901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3.39701292109102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3.41037264147436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3.4855335710070299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3.4468748267404901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3.2368711650515398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3.6801133561642598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3.2356176929345901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3.2056733249878202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3.2123159166920399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3.2047584694303701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3.21857414597936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3.1441376504711398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3.06897520534933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23.9488358322049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24.113620623188002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24.341338396982302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24.286486857589601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24.309667247407699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26.502617524201401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25.4684767329557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24.107497932218699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24.1063293510074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24.106329351004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24.106329351007499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24.106967748745902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20.0880271716414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24.9034305184747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9.1518589128473694E-3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1.1283326746112401E-2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1.0061663754889901E-2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9.8657920771013392E-3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9.9029913425644107E-3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9.8173129647304101E-3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8.4427090225951407E-3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1.00005193761498E-2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9.4805536798524305E-3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9.3462397332262498E-3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9.4739493056876008E-3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9.2653868984514196E-3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9.6193109915069901E-3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1.11584778431603E-2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48.1494551325628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58.379634507911199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51.215434248612603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50.488248899865198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50.561927871654397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43.888994731206701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40.449641827175597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51.9060308507187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49.343749271234898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48.679846004451598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49.3113603876685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48.276965776888602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65.517897194942194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56.649397844732697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51">
        <f>IF(ISBLANK('TRNSYS-TUD'!N62),"",'TRNSYS-TUD'!N62)</f>
        <v>1.1642917900684956E-2</v>
      </c>
      <c r="C471" s="751">
        <f>IF(ISBLANK('DOE22'!N62),"",'DOE22'!N62)</f>
        <v>1.1599999999999999E-2</v>
      </c>
      <c r="D471" s="751">
        <f>IF(ISBLANK(DOE21E!N62),"",DOE21E!N62)</f>
        <v>1.1599999999999999E-2</v>
      </c>
      <c r="E471" s="751">
        <f>IF(ISBLANK(EnergyPlus1.0!N62),"",EnergyPlus1.0!N62)</f>
        <v>1.1593355242989104E-2</v>
      </c>
      <c r="F471" s="751">
        <f>IF(ISBLANK(CodyRun!N62),"",CodyRun!N62)</f>
        <v>1.1648657534246494E-2</v>
      </c>
      <c r="G471" s="751">
        <f>IF(ISBLANK('HOT3000'!N62),"",'HOT3000'!N62)</f>
        <v>1.1599999999999999E-2</v>
      </c>
      <c r="H471" s="751">
        <f>IF(ISBLANK(YourData!N62),"",YourData!N62)</f>
        <v>1.16046665798462E-2</v>
      </c>
      <c r="I471" s="751"/>
      <c r="J471" s="751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1937.3614614425901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2021.7936239365499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1936.26197610687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1932.8661016896301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1803.8418459109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2130.86002566039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3118.14449674767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3343.2809593584402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4537.9244021357899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4652.2606873058703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5304.9124568711404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5077.0289435012601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6337.36218334143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6461.7340905196497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7905.7180828014198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8127.9793761242399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5418.5628053471801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5442.9823626542802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4801.5624135160597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4831.1998761384802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3960.4520619310001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3856.7357650988401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3755.3696909924302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3799.2455794207699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243.05618318142399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250.92933669703899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242.938291189339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242.56688141426901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229.89631820922801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259.84374915081202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341.23918737649802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355.20312072143997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465.96511326493101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475.76932710453599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519.75520301949803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503.57069631023199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629.72505265576899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636.21252669189698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771.79807072699998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789.25044507005703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526.475819673248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530.99985449543101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491.25904167376802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499.16378026193598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409.54296684559102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402.19361747171598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395.41041724036199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399.31981091323502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7689.3845654287998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7956.8785900467201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7683.91907988818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7667.3374008440996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7197.9813838619102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8152.1156038140098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10808.2041378177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10980.670359809401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14897.815194212601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15380.181981797399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17053.120542798599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16352.747816397799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20728.272271788301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20898.935154508199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26355.965137033701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27385.649503932498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17207.213290967899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17627.423614642899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16312.4340568431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17004.024927841601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13585.9540125154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13352.214889036301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13161.2016289979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13353.4822416798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5905.6379954348004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6071.0438195388897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5905.6492440432903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5904.3702453759397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5705.5934250855298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6440.2047494067101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8317.7560476959898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9078.1062980832703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11945.9126573004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11963.0515815246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12691.7575312309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12539.6895415869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17320.494934316899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17549.141620556598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22322.190318114401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22342.0962874416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12963.087248927101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12694.140605812499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11760.758915763799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11371.6410460438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9079.2481449697607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8893.9387823239704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8691.1470229574697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8687.6593205292302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1783.7465699939901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1885.8347705078199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1778.2698358448799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1762.9671554681499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1492.3879587763699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1711.9108544072899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2490.4480901217198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1902.5640617261799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2951.9025369122101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3417.1304002728102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4361.3630115676997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3813.0582748108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3407.7773374713602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3349.7935339515602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4033.7748189192398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5043.55321649092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4244.1260420408198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4933.2830088304299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4551.6751410793504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5632.3838817978203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4506.7058675456601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4458.2761067123502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4470.0546060405104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4665.8229211506095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9.0302765226902594E-3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9.1378731748142702E-3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9.0212454803586997E-3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8.99006414092615E-3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8.60169504859583E-3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8.8039603879716197E-3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9.6430872361545905E-3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9.0882435785111897E-3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9.7687492294717508E-3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1.0160083009037301E-2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1.08856787336428E-2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1.0581273006910001E-2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9.5570350792783393E-3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9.4859641036463601E-3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9.3660120234654292E-3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9.7456995234139407E-3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1.07915708609374E-2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1.12601693832113E-2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1.0994172636466499E-2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1.15553370467078E-2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1.1507862046547499E-2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1.14868399559307E-2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1.15069892562233E-2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1.16430723202119E-2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3.5265650066571101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3.5010332222051699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3.5260270454269902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3.5245109642055401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3.5392861828779298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3.4099229229927301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3.12431494298212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2.9689651549270102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2.9772470292081601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2.99923790199691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2.9277413817492901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2.9302850718296898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2.9751704793777298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2.9443635295637698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3.0372706510395702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3.0710938321722798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2.8943820850127402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2.9506990436026501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3.0819921274404898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3.1900309292076301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3.1089174983155199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3.1351106556684201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3.17077785038374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3.18048690450847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23.6772185497306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23.758480130167101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23.677124318929899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23.6768282781319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23.576746231790199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23.930661054216898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24.8375274094514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25.179288007925201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25.530965241948401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25.5397777742022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25.9100875055899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25.8201450623509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26.0153160929598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26.1117296984118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26.326130595346999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26.344171545095499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26.006332965090401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25.9205412258382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25.463869800511102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25.3060612559688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25.225921460980601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25.144521720964999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25.048635508723098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25.052060208546301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16.984167098945999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17.134250219573602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16.975985578056399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16.9536042502654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16.522457075745098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16.894966302542699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18.054652711414501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17.535180985335799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18.2330328705307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18.592359716731501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19.4270193952593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19.020545349639701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18.170987526725298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18.2037508373338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18.271638741812499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18.754242006534501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19.390909527516001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19.773635228185601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19.3280526393551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19.9019189175592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19.846432987933198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19.8004022950661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19.7896773248724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19.926311634322701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51">
        <f>IF(ISBLANK('TRNSYS-TUD'!L89),"",'TRNSYS-TUD'!L89)</f>
        <v>1.1255100000000001E-2</v>
      </c>
      <c r="C790" s="751">
        <f>IF(ISBLANK('DOE22'!L89),"",'DOE22'!L89)</f>
        <v>1.14E-2</v>
      </c>
      <c r="D790" s="751">
        <f>IF(ISBLANK(DOE21E!L89),"",DOE21E!L89)</f>
        <v>1.14E-2</v>
      </c>
      <c r="E790" s="751">
        <f>IF(ISBLANK(EnergyPlus1.0!L89),"",EnergyPlus1.0!L89)</f>
        <v>1.1192238384168799E-2</v>
      </c>
      <c r="F790" s="751">
        <f>IF(ISBLANK(CodyRun!L89),"",CodyRun!L89)</f>
        <v>1.11E-2</v>
      </c>
      <c r="G790" s="751">
        <f>IF(ISBLANK('HOT3000'!L89),"",'HOT3000'!L89)</f>
        <v>1.1071715500000001E-2</v>
      </c>
      <c r="H790" s="751">
        <f>IF(ISBLANK(YourData!L89),"",YourData!L89)</f>
        <v>1.1071298342557399E-2</v>
      </c>
      <c r="I790" s="751"/>
      <c r="J790" s="751"/>
    </row>
    <row r="791" spans="1:10">
      <c r="A791" s="64" t="s">
        <v>164</v>
      </c>
      <c r="B791" s="751">
        <f>IF(ISBLANK('TRNSYS-TUD'!L90),"",'TRNSYS-TUD'!L90)</f>
        <v>1.1255100000000001E-2</v>
      </c>
      <c r="C791" s="751">
        <f>IF(ISBLANK('DOE22'!L90),"",'DOE22'!L90)</f>
        <v>1.12E-2</v>
      </c>
      <c r="D791" s="751">
        <f>IF(ISBLANK(DOE21E!L90),"",DOE21E!L90)</f>
        <v>1.12E-2</v>
      </c>
      <c r="E791" s="751">
        <f>IF(ISBLANK(EnergyPlus1.0!L90),"",EnergyPlus1.0!L90)</f>
        <v>1.12864861922515E-2</v>
      </c>
      <c r="F791" s="751">
        <f>IF(ISBLANK(CodyRun!L90),"",CodyRun!L90)</f>
        <v>1.1462E-2</v>
      </c>
      <c r="G791" s="751">
        <f>IF(ISBLANK('HOT3000'!L90),"",'HOT3000'!L90)</f>
        <v>1.1431797E-2</v>
      </c>
      <c r="H791" s="751">
        <f>IF(ISBLANK(YourData!L90),"",YourData!L90)</f>
        <v>1.1431451455345101E-2</v>
      </c>
      <c r="I791" s="751"/>
      <c r="J791" s="751"/>
    </row>
    <row r="792" spans="1:10">
      <c r="A792" s="64" t="s">
        <v>167</v>
      </c>
      <c r="B792" s="751">
        <f>IF(ISBLANK('TRNSYS-TUD'!L91),"",'TRNSYS-TUD'!L91)</f>
        <v>1.1255100000000001E-2</v>
      </c>
      <c r="C792" s="751">
        <f>IF(ISBLANK('DOE22'!L91),"",'DOE22'!L91)</f>
        <v>1.14E-2</v>
      </c>
      <c r="D792" s="751">
        <f>IF(ISBLANK(DOE21E!L91),"",DOE21E!L91)</f>
        <v>1.14E-2</v>
      </c>
      <c r="E792" s="751">
        <f>IF(ISBLANK(EnergyPlus1.0!L91),"",EnergyPlus1.0!L91)</f>
        <v>1.11896031761954E-2</v>
      </c>
      <c r="F792" s="751">
        <f>IF(ISBLANK(CodyRun!L91),"",CodyRun!L91)</f>
        <v>1.11E-2</v>
      </c>
      <c r="G792" s="751">
        <f>IF(ISBLANK('HOT3000'!L91),"",'HOT3000'!L91)</f>
        <v>1.1071715500000001E-2</v>
      </c>
      <c r="H792" s="751">
        <f>IF(ISBLANK(YourData!L91),"",YourData!L91)</f>
        <v>1.1060196685524E-2</v>
      </c>
      <c r="I792" s="751"/>
      <c r="J792" s="751"/>
    </row>
    <row r="793" spans="1:10">
      <c r="A793" s="64" t="s">
        <v>169</v>
      </c>
      <c r="B793" s="751">
        <f>IF(ISBLANK('TRNSYS-TUD'!L92),"",'TRNSYS-TUD'!L92)</f>
        <v>1.10746E-2</v>
      </c>
      <c r="C793" s="751">
        <f>IF(ISBLANK('DOE22'!L92),"",'DOE22'!L92)</f>
        <v>1.14E-2</v>
      </c>
      <c r="D793" s="751">
        <f>IF(ISBLANK(DOE21E!L92),"",DOE21E!L92)</f>
        <v>1.14E-2</v>
      </c>
      <c r="E793" s="751">
        <f>IF(ISBLANK(EnergyPlus1.0!L92),"",EnergyPlus1.0!L92)</f>
        <v>1.1050517767761E-2</v>
      </c>
      <c r="F793" s="751">
        <f>IF(ISBLANK(CodyRun!L92),"",CodyRun!L92)</f>
        <v>1.11E-2</v>
      </c>
      <c r="G793" s="751">
        <f>IF(ISBLANK('HOT3000'!L92),"",'HOT3000'!L92)</f>
        <v>1.1071715500000001E-2</v>
      </c>
      <c r="H793" s="751">
        <f>IF(ISBLANK(YourData!L92),"",YourData!L92)</f>
        <v>1.1060196685524E-2</v>
      </c>
      <c r="I793" s="751"/>
      <c r="J793" s="751"/>
    </row>
    <row r="794" spans="1:10">
      <c r="A794" s="64" t="s">
        <v>171</v>
      </c>
      <c r="B794" s="751">
        <f>IF(ISBLANK('TRNSYS-TUD'!L93),"",'TRNSYS-TUD'!L93)</f>
        <v>1.06103E-2</v>
      </c>
      <c r="C794" s="751">
        <f>IF(ISBLANK('DOE22'!L93),"",'DOE22'!L93)</f>
        <v>1.03E-2</v>
      </c>
      <c r="D794" s="751">
        <f>IF(ISBLANK(DOE21E!L93),"",DOE21E!L93)</f>
        <v>1.03E-2</v>
      </c>
      <c r="E794" s="751">
        <f>IF(ISBLANK(EnergyPlus1.0!L93),"",EnergyPlus1.0!L93)</f>
        <v>1.04787885325494E-2</v>
      </c>
      <c r="F794" s="751">
        <f>IF(ISBLANK(CodyRun!L93),"",CodyRun!L93)</f>
        <v>1.018E-2</v>
      </c>
      <c r="G794" s="751">
        <f>IF(ISBLANK('HOT3000'!L93),"",'HOT3000'!L93)</f>
        <v>1.0155272999999999E-2</v>
      </c>
      <c r="H794" s="751">
        <f>IF(ISBLANK(YourData!L93),"",YourData!L93)</f>
        <v>1.01446217181004E-2</v>
      </c>
      <c r="I794" s="751"/>
      <c r="J794" s="751"/>
    </row>
    <row r="795" spans="1:10">
      <c r="A795" s="64" t="s">
        <v>172</v>
      </c>
      <c r="B795" s="751">
        <f>IF(ISBLANK('TRNSYS-TUD'!L94),"",'TRNSYS-TUD'!L94)</f>
        <v>1.05682E-2</v>
      </c>
      <c r="C795" s="751">
        <f>IF(ISBLANK('DOE22'!L94),"",'DOE22'!L94)</f>
        <v>1.1299999999999999E-2</v>
      </c>
      <c r="D795" s="751">
        <f>IF(ISBLANK(DOE21E!L94),"",DOE21E!L94)</f>
        <v>1.1299999999999999E-2</v>
      </c>
      <c r="E795" s="751">
        <f>IF(ISBLANK(EnergyPlus1.0!L94),"",EnergyPlus1.0!L94)</f>
        <v>1.06374132060997E-2</v>
      </c>
      <c r="F795" s="751">
        <f>IF(ISBLANK(CodyRun!L94),"",CodyRun!L94)</f>
        <v>1.1001E-2</v>
      </c>
      <c r="G795" s="751">
        <f>IF(ISBLANK('HOT3000'!L94),"",'HOT3000'!L94)</f>
        <v>1.0970428000000001E-2</v>
      </c>
      <c r="H795" s="751">
        <f>IF(ISBLANK(YourData!L94),"",YourData!L94)</f>
        <v>1.0948294003555599E-2</v>
      </c>
      <c r="I795" s="751"/>
      <c r="J795" s="751"/>
    </row>
    <row r="796" spans="1:10">
      <c r="A796" s="64" t="s">
        <v>174</v>
      </c>
      <c r="B796" s="751">
        <f>IF(ISBLANK('TRNSYS-TUD'!L95),"",'TRNSYS-TUD'!L95)</f>
        <v>1.20713E-2</v>
      </c>
      <c r="C796" s="751">
        <f>IF(ISBLANK('DOE22'!L95),"",'DOE22'!L95)</f>
        <v>1.3299999999999999E-2</v>
      </c>
      <c r="D796" s="751">
        <f>IF(ISBLANK(DOE21E!L95),"",DOE21E!L95)</f>
        <v>1.3299999999999999E-2</v>
      </c>
      <c r="E796" s="751">
        <f>IF(ISBLANK(EnergyPlus1.0!L95),"",EnergyPlus1.0!L95)</f>
        <v>1.22646283801164E-2</v>
      </c>
      <c r="F796" s="751">
        <f>IF(ISBLANK(CodyRun!L95),"",CodyRun!L95)</f>
        <v>1.3140000000000001E-2</v>
      </c>
      <c r="G796" s="751">
        <f>IF(ISBLANK('HOT3000'!L95),"",'HOT3000'!L95)</f>
        <v>1.3098754000000001E-2</v>
      </c>
      <c r="H796" s="751">
        <f>IF(ISBLANK(YourData!L95),"",YourData!L95)</f>
        <v>1.3073396679694701E-2</v>
      </c>
      <c r="I796" s="751"/>
      <c r="J796" s="751"/>
    </row>
    <row r="797" spans="1:10">
      <c r="A797" s="64" t="s">
        <v>176</v>
      </c>
      <c r="B797" s="751">
        <f>IF(ISBLANK('TRNSYS-TUD'!L96),"",'TRNSYS-TUD'!L96)</f>
        <v>1.2173099999999999E-2</v>
      </c>
      <c r="C797" s="751">
        <f>IF(ISBLANK('DOE22'!L96),"",'DOE22'!L96)</f>
        <v>1.09E-2</v>
      </c>
      <c r="D797" s="751">
        <f>IF(ISBLANK(DOE21E!L96),"",DOE21E!L96)</f>
        <v>1.09E-2</v>
      </c>
      <c r="E797" s="751">
        <f>IF(ISBLANK(EnergyPlus1.0!L96),"",EnergyPlus1.0!L96)</f>
        <v>1.1777248116637599E-2</v>
      </c>
      <c r="F797" s="751">
        <f>IF(ISBLANK(CodyRun!L96),"",CodyRun!L96)</f>
        <v>1.1075E-2</v>
      </c>
      <c r="G797" s="751">
        <f>IF(ISBLANK('HOT3000'!L96),"",'HOT3000'!L96)</f>
        <v>1.1039306E-2</v>
      </c>
      <c r="H797" s="751">
        <f>IF(ISBLANK(YourData!L96),"",YourData!L96)</f>
        <v>1.10183928172774E-2</v>
      </c>
      <c r="I797" s="751"/>
      <c r="J797" s="751"/>
    </row>
    <row r="798" spans="1:10">
      <c r="A798" s="64" t="s">
        <v>178</v>
      </c>
      <c r="B798" s="751">
        <f>IF(ISBLANK('TRNSYS-TUD'!L97),"",'TRNSYS-TUD'!L97)</f>
        <v>1.1538E-2</v>
      </c>
      <c r="C798" s="751">
        <f>IF(ISBLANK('DOE22'!L97),"",'DOE22'!L97)</f>
        <v>1.17E-2</v>
      </c>
      <c r="D798" s="751">
        <f>IF(ISBLANK(DOE21E!L97),"",DOE21E!L97)</f>
        <v>1.17E-2</v>
      </c>
      <c r="E798" s="751">
        <f>IF(ISBLANK(EnergyPlus1.0!L97),"",EnergyPlus1.0!L97)</f>
        <v>1.15717539210535E-2</v>
      </c>
      <c r="F798" s="751">
        <f>IF(ISBLANK(CodyRun!L97),"",CodyRun!L97)</f>
        <v>1.1995E-2</v>
      </c>
      <c r="G798" s="751">
        <f>IF(ISBLANK('HOT3000'!L97),"",'HOT3000'!L97)</f>
        <v>1.1956723000000001E-2</v>
      </c>
      <c r="H798" s="751">
        <f>IF(ISBLANK(YourData!L97),"",YourData!L97)</f>
        <v>1.1922423470539E-2</v>
      </c>
      <c r="I798" s="751"/>
      <c r="J798" s="751"/>
    </row>
    <row r="799" spans="1:10">
      <c r="A799" s="64" t="s">
        <v>181</v>
      </c>
      <c r="B799" s="751">
        <f>IF(ISBLANK('TRNSYS-TUD'!L98),"",'TRNSYS-TUD'!L98)</f>
        <v>1.2388E-2</v>
      </c>
      <c r="C799" s="751">
        <f>IF(ISBLANK('DOE22'!L98),"",'DOE22'!L98)</f>
        <v>1.2500000000000001E-2</v>
      </c>
      <c r="D799" s="751">
        <f>IF(ISBLANK(DOE21E!L98),"",DOE21E!L98)</f>
        <v>1.2500000000000001E-2</v>
      </c>
      <c r="E799" s="751">
        <f>IF(ISBLANK(EnergyPlus1.0!L98),"",EnergyPlus1.0!L98)</f>
        <v>1.23930566818862E-2</v>
      </c>
      <c r="F799" s="751">
        <f>IF(ISBLANK(CodyRun!L98),"",CodyRun!L98)</f>
        <v>1.2760000000000001E-2</v>
      </c>
      <c r="G799" s="751">
        <f>IF(ISBLANK('HOT3000'!L98),"",'HOT3000'!L98)</f>
        <v>1.2719301000000001E-2</v>
      </c>
      <c r="H799" s="751">
        <f>IF(ISBLANK(YourData!L98),"",YourData!L98)</f>
        <v>1.26955079999664E-2</v>
      </c>
      <c r="I799" s="751"/>
      <c r="J799" s="751"/>
    </row>
    <row r="800" spans="1:10">
      <c r="A800" s="64" t="s">
        <v>184</v>
      </c>
      <c r="B800" s="751">
        <f>IF(ISBLANK('TRNSYS-TUD'!L99),"",'TRNSYS-TUD'!L99)</f>
        <v>1.3776E-2</v>
      </c>
      <c r="C800" s="751">
        <f>IF(ISBLANK('DOE22'!L99),"",'DOE22'!L99)</f>
        <v>1.4800000000000001E-2</v>
      </c>
      <c r="D800" s="751">
        <f>IF(ISBLANK(DOE21E!L99),"",DOE21E!L99)</f>
        <v>1.4800000000000001E-2</v>
      </c>
      <c r="E800" s="751">
        <f>IF(ISBLANK(EnergyPlus1.0!L99),"",EnergyPlus1.0!L99)</f>
        <v>1.39552571996681E-2</v>
      </c>
      <c r="F800" s="751">
        <f>IF(ISBLANK(CodyRun!L99),"",CodyRun!L99)</f>
        <v>1.4808999999999999E-2</v>
      </c>
      <c r="G800" s="751">
        <f>IF(ISBLANK('HOT3000'!L99),"",'HOT3000'!L99)</f>
        <v>1.4761318000000001E-2</v>
      </c>
      <c r="H800" s="751">
        <f>IF(ISBLANK(YourData!L99),"",YourData!L99)</f>
        <v>1.47341274751383E-2</v>
      </c>
      <c r="I800" s="751"/>
      <c r="J800" s="751"/>
    </row>
    <row r="801" spans="1:10">
      <c r="A801" s="64" t="s">
        <v>185</v>
      </c>
      <c r="B801" s="751">
        <f>IF(ISBLANK('TRNSYS-TUD'!L100),"",'TRNSYS-TUD'!L100)</f>
        <v>1.4040800000000001E-2</v>
      </c>
      <c r="C801" s="751">
        <f>IF(ISBLANK('DOE22'!L100),"",'DOE22'!L100)</f>
        <v>1.34E-2</v>
      </c>
      <c r="D801" s="751">
        <f>IF(ISBLANK(DOE21E!L100),"",DOE21E!L100)</f>
        <v>1.34E-2</v>
      </c>
      <c r="E801" s="751">
        <f>IF(ISBLANK(EnergyPlus1.0!L100),"",EnergyPlus1.0!L100)</f>
        <v>1.37523542093869E-2</v>
      </c>
      <c r="F801" s="751">
        <f>IF(ISBLANK(CodyRun!L100),"",CodyRun!L100)</f>
        <v>1.3252999999999999E-2</v>
      </c>
      <c r="G801" s="751">
        <f>IF(ISBLANK('HOT3000'!L100),"",'HOT3000'!L100)</f>
        <v>1.3210559E-2</v>
      </c>
      <c r="H801" s="751">
        <f>IF(ISBLANK(YourData!L100),"",YourData!L100)</f>
        <v>1.3186176175767301E-2</v>
      </c>
      <c r="I801" s="751"/>
      <c r="J801" s="751"/>
    </row>
    <row r="802" spans="1:10">
      <c r="A802" s="64" t="s">
        <v>189</v>
      </c>
      <c r="B802" s="751">
        <f>IF(ISBLANK('TRNSYS-TUD'!L101),"",'TRNSYS-TUD'!L101)</f>
        <v>1.23149E-2</v>
      </c>
      <c r="C802" s="751">
        <f>IF(ISBLANK('DOE22'!L101),"",'DOE22'!L101)</f>
        <v>1.15E-2</v>
      </c>
      <c r="D802" s="751">
        <f>IF(ISBLANK(DOE21E!L101),"",DOE21E!L101)</f>
        <v>1.15E-2</v>
      </c>
      <c r="E802" s="751">
        <f>IF(ISBLANK(EnergyPlus1.0!L101),"",EnergyPlus1.0!L101)</f>
        <v>1.19775977361672E-2</v>
      </c>
      <c r="F802" s="751">
        <f>IF(ISBLANK(CodyRun!L101),"",CodyRun!L101)</f>
        <v>1.1329000000000001E-2</v>
      </c>
      <c r="G802" s="751">
        <f>IF(ISBLANK('HOT3000'!L101),"",'HOT3000'!L101)</f>
        <v>1.1293012E-2</v>
      </c>
      <c r="H802" s="751">
        <f>IF(ISBLANK(YourData!L101),"",YourData!L101)</f>
        <v>1.12723182673676E-2</v>
      </c>
      <c r="I802" s="751"/>
      <c r="J802" s="751"/>
    </row>
    <row r="803" spans="1:10">
      <c r="A803" s="64" t="s">
        <v>192</v>
      </c>
      <c r="B803" s="751">
        <f>IF(ISBLANK('TRNSYS-TUD'!L102),"",'TRNSYS-TUD'!L102)</f>
        <v>1.15429E-2</v>
      </c>
      <c r="C803" s="751">
        <f>IF(ISBLANK('DOE22'!L102),"",'DOE22'!L102)</f>
        <v>1.21E-2</v>
      </c>
      <c r="D803" s="751">
        <f>IF(ISBLANK(DOE21E!L102),"",DOE21E!L102)</f>
        <v>1.21E-2</v>
      </c>
      <c r="E803" s="751">
        <f>IF(ISBLANK(EnergyPlus1.0!L102),"",EnergyPlus1.0!L102)</f>
        <v>1.15165366449661E-2</v>
      </c>
      <c r="F803" s="751">
        <f>IF(ISBLANK(CodyRun!L102),"",CodyRun!L102)</f>
        <v>1.1729E-2</v>
      </c>
      <c r="G803" s="751">
        <f>IF(ISBLANK('HOT3000'!L102),"",'HOT3000'!L102)</f>
        <v>1.1691814E-2</v>
      </c>
      <c r="H803" s="751">
        <f>IF(ISBLANK(YourData!L102),"",YourData!L102)</f>
        <v>1.1682196108430401E-2</v>
      </c>
      <c r="I803" s="751"/>
      <c r="J803" s="751"/>
    </row>
    <row r="804" spans="1:10">
      <c r="A804" s="64" t="s">
        <v>77</v>
      </c>
      <c r="B804" s="751">
        <f>IF(ISBLANK('TRNSYS-TUD'!L103),"",'TRNSYS-TUD'!L103)</f>
        <v>1.2068600000000001E-2</v>
      </c>
      <c r="C804" s="751">
        <f>IF(ISBLANK('DOE22'!L103),"",'DOE22'!L103)</f>
        <v>1.1900000000000001E-2</v>
      </c>
      <c r="D804" s="751">
        <f>IF(ISBLANK(DOE21E!L103),"",DOE21E!L103)</f>
        <v>1.1900000000000001E-2</v>
      </c>
      <c r="E804" s="751">
        <f>IF(ISBLANK(EnergyPlus1.0!L103),"",EnergyPlus1.0!L103)</f>
        <v>1.20746990284587E-2</v>
      </c>
      <c r="F804" s="751">
        <f>IF(ISBLANK(CodyRun!L103),"",CodyRun!L103)</f>
        <v>1.2378999999999999E-2</v>
      </c>
      <c r="G804" s="751">
        <f>IF(ISBLANK('HOT3000'!L103),"",'HOT3000'!L103)</f>
        <v>1.2340472999999999E-2</v>
      </c>
      <c r="H804" s="751">
        <f>IF(ISBLANK(YourData!L103),"",YourData!L103)</f>
        <v>1.2330405874731099E-2</v>
      </c>
      <c r="I804" s="751"/>
      <c r="J804" s="751"/>
    </row>
    <row r="805" spans="1:10">
      <c r="A805" s="64" t="s">
        <v>196</v>
      </c>
      <c r="B805" s="751">
        <f>IF(ISBLANK('TRNSYS-TUD'!L104),"",'TRNSYS-TUD'!L104)</f>
        <v>1.3324000000000001E-2</v>
      </c>
      <c r="C805" s="751">
        <f>IF(ISBLANK('DOE22'!L104),"",'DOE22'!L104)</f>
        <v>1.44E-2</v>
      </c>
      <c r="D805" s="751">
        <f>IF(ISBLANK(DOE21E!L104),"",DOE21E!L104)</f>
        <v>1.44E-2</v>
      </c>
      <c r="E805" s="751">
        <f>IF(ISBLANK(EnergyPlus1.0!L104),"",EnergyPlus1.0!L104)</f>
        <v>1.34786607926151E-2</v>
      </c>
      <c r="F805" s="751">
        <f>IF(ISBLANK(CodyRun!L104),"",CodyRun!L104)</f>
        <v>1.4232E-2</v>
      </c>
      <c r="G805" s="751">
        <f>IF(ISBLANK('HOT3000'!L104),"",'HOT3000'!L104)</f>
        <v>1.4187589E-2</v>
      </c>
      <c r="H805" s="751">
        <f>IF(ISBLANK(YourData!L104),"",YourData!L104)</f>
        <v>1.4190283546148199E-2</v>
      </c>
      <c r="I805" s="751"/>
      <c r="J805" s="751"/>
    </row>
    <row r="806" spans="1:10">
      <c r="A806" s="64" t="s">
        <v>199</v>
      </c>
      <c r="B806" s="751">
        <f>IF(ISBLANK('TRNSYS-TUD'!L105),"",'TRNSYS-TUD'!L105)</f>
        <v>1.45051E-2</v>
      </c>
      <c r="C806" s="751">
        <f>IF(ISBLANK('DOE22'!L105),"",'DOE22'!L105)</f>
        <v>1.46E-2</v>
      </c>
      <c r="D806" s="751">
        <f>IF(ISBLANK(DOE21E!L105),"",DOE21E!L105)</f>
        <v>1.46E-2</v>
      </c>
      <c r="E806" s="751">
        <f>IF(ISBLANK(EnergyPlus1.0!L105),"",EnergyPlus1.0!L105)</f>
        <v>1.44852092196681E-2</v>
      </c>
      <c r="F806" s="751">
        <f>IF(ISBLANK(CodyRun!L105),"",CodyRun!L105)</f>
        <v>1.473E-2</v>
      </c>
      <c r="G806" s="751">
        <f>IF(ISBLANK('HOT3000'!L105),"",'HOT3000'!L105)</f>
        <v>1.4683774E-2</v>
      </c>
      <c r="H806" s="751">
        <f>IF(ISBLANK(YourData!L105),"",YourData!L105)</f>
        <v>1.46864514332161E-2</v>
      </c>
      <c r="I806" s="751"/>
      <c r="J806" s="751"/>
    </row>
    <row r="807" spans="1:10">
      <c r="A807" s="64" t="s">
        <v>202</v>
      </c>
      <c r="B807" s="751">
        <f>IF(ISBLANK('TRNSYS-TUD'!L106),"",'TRNSYS-TUD'!L106)</f>
        <v>1.5234299999999999E-2</v>
      </c>
      <c r="C807" s="751">
        <f>IF(ISBLANK('DOE22'!L106),"",'DOE22'!L106)</f>
        <v>1.5699999999999999E-2</v>
      </c>
      <c r="D807" s="751">
        <f>IF(ISBLANK(DOE21E!L106),"",DOE21E!L106)</f>
        <v>1.5699999999999999E-2</v>
      </c>
      <c r="E807" s="751">
        <f>IF(ISBLANK(EnergyPlus1.0!L106),"",EnergyPlus1.0!L106)</f>
        <v>1.5264654778820001E-2</v>
      </c>
      <c r="F807" s="751">
        <f>IF(ISBLANK(CodyRun!L106),"",CodyRun!L106)</f>
        <v>1.5684E-2</v>
      </c>
      <c r="G807" s="751">
        <f>IF(ISBLANK('HOT3000'!L106),"",'HOT3000'!L106)</f>
        <v>1.563434E-2</v>
      </c>
      <c r="H807" s="751">
        <f>IF(ISBLANK(YourData!L106),"",YourData!L106)</f>
        <v>1.5637056135235299E-2</v>
      </c>
      <c r="I807" s="751"/>
      <c r="J807" s="751"/>
    </row>
    <row r="808" spans="1:10">
      <c r="A808" s="64" t="s">
        <v>204</v>
      </c>
      <c r="B808" s="751">
        <f>IF(ISBLANK('TRNSYS-TUD'!L107),"",'TRNSYS-TUD'!L107)</f>
        <v>1.51339E-2</v>
      </c>
      <c r="C808" s="751">
        <f>IF(ISBLANK('DOE22'!L107),"",'DOE22'!L107)</f>
        <v>1.43E-2</v>
      </c>
      <c r="D808" s="751">
        <f>IF(ISBLANK(DOE21E!L107),"",DOE21E!L107)</f>
        <v>1.43E-2</v>
      </c>
      <c r="E808" s="751">
        <f>IF(ISBLANK(EnergyPlus1.0!L107),"",EnergyPlus1.0!L107)</f>
        <v>1.4907651232985399E-2</v>
      </c>
      <c r="F808" s="751">
        <f>IF(ISBLANK(CodyRun!L107),"",CodyRun!L107)</f>
        <v>1.4539E-2</v>
      </c>
      <c r="G808" s="751">
        <f>IF(ISBLANK('HOT3000'!L107),"",'HOT3000'!L107)</f>
        <v>1.4492502000000001E-2</v>
      </c>
      <c r="H808" s="751">
        <f>IF(ISBLANK(YourData!L107),"",YourData!L107)</f>
        <v>1.4494377907057701E-2</v>
      </c>
      <c r="I808" s="751"/>
      <c r="J808" s="751"/>
    </row>
    <row r="809" spans="1:10">
      <c r="A809" s="64" t="s">
        <v>205</v>
      </c>
      <c r="B809" s="751">
        <f>IF(ISBLANK('TRNSYS-TUD'!L108),"",'TRNSYS-TUD'!L108)</f>
        <v>1.5748100000000001E-2</v>
      </c>
      <c r="C809" s="751">
        <f>IF(ISBLANK('DOE22'!L108),"",'DOE22'!L108)</f>
        <v>1.6400000000000001E-2</v>
      </c>
      <c r="D809" s="751">
        <f>IF(ISBLANK(DOE21E!L108),"",DOE21E!L108)</f>
        <v>1.6400000000000001E-2</v>
      </c>
      <c r="E809" s="751">
        <f>IF(ISBLANK(EnergyPlus1.0!L108),"",EnergyPlus1.0!L108)</f>
        <v>1.5924809238629802E-2</v>
      </c>
      <c r="F809" s="751">
        <f>IF(ISBLANK(CodyRun!L108),"",CodyRun!L108)</f>
        <v>1.6878000000000001E-2</v>
      </c>
      <c r="G809" s="751">
        <f>IF(ISBLANK('HOT3000'!L108),"",'HOT3000'!L108)</f>
        <v>1.6823952999999999E-2</v>
      </c>
      <c r="H809" s="751">
        <f>IF(ISBLANK(YourData!L108),"",YourData!L108)</f>
        <v>1.68087900754566E-2</v>
      </c>
      <c r="I809" s="751"/>
      <c r="J809" s="751"/>
    </row>
    <row r="810" spans="1:10">
      <c r="A810" s="64" t="s">
        <v>206</v>
      </c>
      <c r="B810" s="751">
        <f>IF(ISBLANK('TRNSYS-TUD'!L109),"",'TRNSYS-TUD'!L109)</f>
        <v>1.68863E-2</v>
      </c>
      <c r="C810" s="751">
        <f>IF(ISBLANK('DOE22'!L109),"",'DOE22'!L109)</f>
        <v>1.6400000000000001E-2</v>
      </c>
      <c r="D810" s="751">
        <f>IF(ISBLANK(DOE21E!L109),"",DOE21E!L109)</f>
        <v>1.6400000000000001E-2</v>
      </c>
      <c r="E810" s="751">
        <f>IF(ISBLANK(EnergyPlus1.0!L109),"",EnergyPlus1.0!L109)</f>
        <v>1.6791829982282399E-2</v>
      </c>
      <c r="F810" s="751">
        <f>IF(ISBLANK(CodyRun!L109),"",CodyRun!L109)</f>
        <v>1.6878000000000001E-2</v>
      </c>
      <c r="G810" s="751">
        <f>IF(ISBLANK('HOT3000'!L109),"",'HOT3000'!L109)</f>
        <v>1.6823952999999999E-2</v>
      </c>
      <c r="H810" s="751">
        <f>IF(ISBLANK(YourData!L109),"",YourData!L109)</f>
        <v>1.68087900754566E-2</v>
      </c>
      <c r="I810" s="751"/>
      <c r="J810" s="751"/>
    </row>
    <row r="811" spans="1:10">
      <c r="A811" s="64" t="s">
        <v>207</v>
      </c>
      <c r="B811" s="751">
        <f>IF(ISBLANK('TRNSYS-TUD'!L110),"",'TRNSYS-TUD'!L110)</f>
        <v>1.6863E-2</v>
      </c>
      <c r="C811" s="751">
        <f>IF(ISBLANK('DOE22'!L110),"",'DOE22'!L110)</f>
        <v>1.67E-2</v>
      </c>
      <c r="D811" s="751">
        <f>IF(ISBLANK(DOE21E!L110),"",DOE21E!L110)</f>
        <v>1.67E-2</v>
      </c>
      <c r="E811" s="751">
        <f>IF(ISBLANK(EnergyPlus1.0!L110),"",EnergyPlus1.0!L110)</f>
        <v>1.67521726021846E-2</v>
      </c>
      <c r="F811" s="751">
        <f>IF(ISBLANK(CodyRun!L110),"",CodyRun!L110)</f>
        <v>1.6832E-2</v>
      </c>
      <c r="G811" s="751">
        <f>IF(ISBLANK('HOT3000'!L110),"",'HOT3000'!L110)</f>
        <v>1.6777486000000001E-2</v>
      </c>
      <c r="H811" s="751">
        <f>IF(ISBLANK(YourData!L110),"",YourData!L110)</f>
        <v>1.6745282641354501E-2</v>
      </c>
      <c r="I811" s="751"/>
      <c r="J811" s="751"/>
    </row>
    <row r="812" spans="1:10">
      <c r="A812" s="64" t="s">
        <v>208</v>
      </c>
      <c r="B812" s="751">
        <f>IF(ISBLANK('TRNSYS-TUD'!L111),"",'TRNSYS-TUD'!L111)</f>
        <v>1.6867299999999998E-2</v>
      </c>
      <c r="C812" s="751">
        <f>IF(ISBLANK('DOE22'!L111),"",'DOE22'!L111)</f>
        <v>1.6899999999999998E-2</v>
      </c>
      <c r="D812" s="751">
        <f>IF(ISBLANK(DOE21E!L111),"",DOE21E!L111)</f>
        <v>1.6899999999999998E-2</v>
      </c>
      <c r="E812" s="751">
        <f>IF(ISBLANK(EnergyPlus1.0!L111),"",EnergyPlus1.0!L111)</f>
        <v>1.6764128894154299E-2</v>
      </c>
      <c r="F812" s="751">
        <f>IF(ISBLANK(CodyRun!L111),"",CodyRun!L111)</f>
        <v>1.6889000000000001E-2</v>
      </c>
      <c r="G812" s="751">
        <f>IF(ISBLANK('HOT3000'!L111),"",'HOT3000'!L111)</f>
        <v>1.6835019999999999E-2</v>
      </c>
      <c r="H812" s="751">
        <f>IF(ISBLANK(YourData!L111),"",YourData!L111)</f>
        <v>1.6802543947690901E-2</v>
      </c>
      <c r="I812" s="751"/>
      <c r="J812" s="751"/>
    </row>
    <row r="813" spans="1:10">
      <c r="A813" s="65" t="s">
        <v>209</v>
      </c>
      <c r="B813" s="751">
        <f>IF(ISBLANK('TRNSYS-TUD'!L112),"",'TRNSYS-TUD'!L112)</f>
        <v>1.7112100000000002E-2</v>
      </c>
      <c r="C813" s="751">
        <f>IF(ISBLANK('DOE22'!L112),"",'DOE22'!L112)</f>
        <v>1.78E-2</v>
      </c>
      <c r="D813" s="751">
        <f>IF(ISBLANK(DOE21E!L112),"",DOE21E!L112)</f>
        <v>1.78E-2</v>
      </c>
      <c r="E813" s="751">
        <f>IF(ISBLANK(EnergyPlus1.0!L112),"",EnergyPlus1.0!L112)</f>
        <v>1.7058528110091498E-2</v>
      </c>
      <c r="F813" s="751">
        <f>IF(ISBLANK(CodyRun!L112),"",CodyRun!L112)</f>
        <v>1.7329000000000001E-2</v>
      </c>
      <c r="G813" s="751">
        <f>IF(ISBLANK('HOT3000'!L112),"",'HOT3000'!L112)</f>
        <v>1.727306E-2</v>
      </c>
      <c r="H813" s="751">
        <f>IF(ISBLANK(YourData!L112),"",YourData!L112)</f>
        <v>1.7239715954557401E-2</v>
      </c>
      <c r="I813" s="751"/>
      <c r="J813" s="751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51"/>
      <c r="J830" s="751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51"/>
      <c r="J831" s="751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51"/>
      <c r="J839" s="751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51"/>
      <c r="J840" s="751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51"/>
      <c r="J850" s="751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51"/>
      <c r="J851" s="751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51"/>
      <c r="J859" s="751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51"/>
      <c r="J860" s="751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51"/>
      <c r="J870" s="751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51"/>
      <c r="J871" s="751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51"/>
      <c r="J879" s="751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51"/>
      <c r="J880" s="751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51"/>
      <c r="J890" s="751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51"/>
      <c r="J891" s="751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51"/>
      <c r="J899" s="751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51"/>
      <c r="J900" s="751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51"/>
      <c r="J910" s="751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51"/>
      <c r="J911" s="751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51"/>
      <c r="J919" s="751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51"/>
      <c r="J920" s="751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51"/>
      <c r="J930" s="751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51"/>
      <c r="J931" s="751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51"/>
      <c r="J939" s="751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51"/>
      <c r="J940" s="751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51"/>
      <c r="J950" s="751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51"/>
      <c r="J951" s="751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51"/>
      <c r="J959" s="751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51"/>
      <c r="J960" s="751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51">
        <f>IF(ISBLANK('TRNSYS-TUD'!I120),"",'TRNSYS-TUD'!I120)</f>
        <v>1.0675479166666666E-2</v>
      </c>
      <c r="C970" s="751">
        <f>IF(ISBLANK('DOE22'!I120),"",'DOE22'!I120)</f>
        <v>1.0999999999999999E-2</v>
      </c>
      <c r="D970" s="751">
        <f>IF(ISBLANK(DOE21E!I120),"",DOE21E!I120)</f>
        <v>1.0999999999999999E-2</v>
      </c>
      <c r="E970" s="751">
        <f>IF(ISBLANK(EnergyPlus1.0!I120),"",EnergyPlus1.0!I120)</f>
        <v>1.0984301649756585E-2</v>
      </c>
      <c r="F970" s="751">
        <f>IF(ISBLANK(CodyRun!I120),"",CodyRun!I120)</f>
        <v>1.0937624999999999E-2</v>
      </c>
      <c r="G970" s="751">
        <f>IF(ISBLANK('HOT3000'!I120),"",'HOT3000'!I120)</f>
        <v>1.6E-2</v>
      </c>
      <c r="H970" s="751" t="str">
        <f>IF(ISBLANK(YourData!I120),"",YourData!I120)</f>
        <v/>
      </c>
      <c r="I970" s="751"/>
      <c r="J970" s="751"/>
      <c r="K970" s="105"/>
      <c r="L970" s="105"/>
      <c r="M970" s="105"/>
    </row>
    <row r="971" spans="1:13">
      <c r="A971" t="s">
        <v>486</v>
      </c>
      <c r="B971" s="751">
        <f>IF(ISBLANK('TRNSYS-TUD'!I121),"",'TRNSYS-TUD'!I121)</f>
        <v>1.1168362500000001E-2</v>
      </c>
      <c r="C971" s="751">
        <f>IF(ISBLANK('DOE22'!I121),"",'DOE22'!I121)</f>
        <v>1.15E-2</v>
      </c>
      <c r="D971" s="751">
        <f>IF(ISBLANK(DOE21E!I121),"",DOE21E!I121)</f>
        <v>1.15E-2</v>
      </c>
      <c r="E971" s="751">
        <f>IF(ISBLANK(EnergyPlus1.0!I121),"",EnergyPlus1.0!I121)</f>
        <v>1.1459433329871279E-2</v>
      </c>
      <c r="F971" s="751">
        <f>IF(ISBLANK(CodyRun!I121),"",CodyRun!I121)</f>
        <v>1.1478791666666668E-2</v>
      </c>
      <c r="G971" s="751">
        <f>IF(ISBLANK('HOT3000'!I121),"",'HOT3000'!I121)</f>
        <v>1.0999999999999999E-2</v>
      </c>
      <c r="H971" s="751" t="str">
        <f>IF(ISBLANK(YourData!I121),"",YourData!I121)</f>
        <v/>
      </c>
      <c r="I971" s="751"/>
      <c r="J971" s="751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51">
        <f>IF(ISBLANK('TRNSYS-TUD'!I129),"",'TRNSYS-TUD'!I129)</f>
        <v>6.2079700000000036E-3</v>
      </c>
      <c r="C979" s="751">
        <f>IF(ISBLANK('DOE22'!I129),"",'DOE22'!I129)</f>
        <v>7.1000000000000004E-3</v>
      </c>
      <c r="D979" s="751">
        <f>IF(ISBLANK(DOE21E!I129),"",DOE21E!I129)</f>
        <v>7.1000000000000004E-3</v>
      </c>
      <c r="E979" s="751">
        <f>IF(ISBLANK(EnergyPlus1.0!I129),"",EnergyPlus1.0!I129)</f>
        <v>6.7531335321618334E-3</v>
      </c>
      <c r="F979" s="751">
        <f>IF(ISBLANK(CodyRun!I129),"",CodyRun!I129)</f>
        <v>5.4850000000000012E-3</v>
      </c>
      <c r="G979" s="751">
        <f>IF(ISBLANK('HOT3000'!I129),"",'HOT3000'!I129)</f>
        <v>6.7400000000000003E-3</v>
      </c>
      <c r="H979" s="751" t="str">
        <f>IF(ISBLANK(YourData!I129),"",YourData!I129)</f>
        <v/>
      </c>
      <c r="I979" s="751"/>
      <c r="J979" s="751"/>
      <c r="K979" s="105"/>
      <c r="L979" s="105"/>
      <c r="M979" s="105"/>
    </row>
    <row r="980" spans="1:13">
      <c r="A980" t="s">
        <v>488</v>
      </c>
      <c r="B980" s="751">
        <f>IF(ISBLANK('TRNSYS-TUD'!I130),"",'TRNSYS-TUD'!I130)</f>
        <v>6.2079700000000036E-3</v>
      </c>
      <c r="C980" s="751">
        <f>IF(ISBLANK('DOE22'!I130),"",'DOE22'!I130)</f>
        <v>7.7999999999999996E-3</v>
      </c>
      <c r="D980" s="751">
        <f>IF(ISBLANK(DOE21E!I130),"",DOE21E!I130)</f>
        <v>7.7999999999999996E-3</v>
      </c>
      <c r="E980" s="751">
        <f>IF(ISBLANK(EnergyPlus1.0!I130),"",EnergyPlus1.0!I130)</f>
        <v>6.7531335321627676E-3</v>
      </c>
      <c r="F980" s="751">
        <f>IF(ISBLANK(CodyRun!I130),"",CodyRun!I130)</f>
        <v>5.4779999999999994E-3</v>
      </c>
      <c r="G980" s="751">
        <f>IF(ISBLANK('HOT3000'!I130),"",'HOT3000'!I130)</f>
        <v>6.7400000000000003E-3</v>
      </c>
      <c r="H980" s="751" t="str">
        <f>IF(ISBLANK(YourData!I130),"",YourData!I130)</f>
        <v/>
      </c>
      <c r="I980" s="751"/>
      <c r="J980" s="751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4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53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52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52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52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52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52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52">
        <f>IF(ISBLANK('HOT3000'!$S62),"",'HOT3000'!$S62)</f>
        <v>15</v>
      </c>
      <c r="T1050" s="12">
        <f>IF(ISBLANK(YourData!$Q62),"",YourData!$Q62)</f>
        <v>11697.8090273582</v>
      </c>
      <c r="U1050" s="107">
        <f>IF(ISBLANK(YourData!$R62),"",YourData!$R62)</f>
        <v>45858</v>
      </c>
      <c r="V1050" s="752">
        <f>IF(ISBLANK(YourData!$S62),"",YourData!$S62)</f>
        <v>15</v>
      </c>
      <c r="W1050" s="12"/>
      <c r="X1050" s="107"/>
      <c r="Y1050" s="752"/>
      <c r="Z1050" s="12"/>
      <c r="AA1050" s="107"/>
      <c r="AB1050" s="752"/>
    </row>
    <row r="1051" spans="1:28">
      <c r="A1051" s="754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52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52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52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52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52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52">
        <f>IF(ISBLANK('HOT3000'!$S63),"",'HOT3000'!$S63)</f>
        <v>16</v>
      </c>
      <c r="T1051" s="12">
        <f>IF(ISBLANK(YourData!$Q63),"",YourData!$Q63)</f>
        <v>12649.2472852871</v>
      </c>
      <c r="U1051" s="107">
        <f>IF(ISBLANK(YourData!$R63),"",YourData!$R63)</f>
        <v>45858</v>
      </c>
      <c r="V1051" s="752">
        <f>IF(ISBLANK(YourData!$S63),"",YourData!$S63)</f>
        <v>15</v>
      </c>
      <c r="W1051" s="12"/>
      <c r="X1051" s="107"/>
      <c r="Y1051" s="752"/>
      <c r="Z1051" s="12"/>
      <c r="AA1051" s="107"/>
      <c r="AB1051" s="752"/>
    </row>
    <row r="1052" spans="1:28">
      <c r="A1052" s="755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52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52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52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52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52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52">
        <f>IF(ISBLANK('HOT3000'!$S64),"",'HOT3000'!$S64)</f>
        <v>14</v>
      </c>
      <c r="T1052" s="12">
        <f>IF(ISBLANK(YourData!$Q64),"",YourData!$Q64)</f>
        <v>13097.0828053563</v>
      </c>
      <c r="U1052" s="107">
        <f>IF(ISBLANK(YourData!$R64),"",YourData!$R64)</f>
        <v>45858</v>
      </c>
      <c r="V1052" s="752">
        <f>IF(ISBLANK(YourData!$S64),"",YourData!$S64)</f>
        <v>45858.625</v>
      </c>
      <c r="W1052" s="12"/>
      <c r="X1052" s="107"/>
      <c r="Y1052" s="752"/>
      <c r="Z1052" s="12"/>
      <c r="AA1052" s="107"/>
      <c r="AB1052" s="752"/>
    </row>
    <row r="1053" spans="1:28">
      <c r="A1053" s="755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52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52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52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52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52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52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52">
        <f>IF(ISBLANK(YourData!$S65),"",YourData!$S65)</f>
        <v>45858.625</v>
      </c>
      <c r="W1053" s="12"/>
      <c r="X1053" s="107"/>
      <c r="Y1053" s="752"/>
      <c r="Z1053" s="12"/>
      <c r="AA1053" s="107"/>
      <c r="AB1053" s="752"/>
    </row>
    <row r="1054" spans="1:28">
      <c r="A1054" s="755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52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52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52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52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52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52">
        <f>IF(ISBLANK('HOT3000'!$S66),"",'HOT3000'!$S66)</f>
        <v>14</v>
      </c>
      <c r="T1054" s="12">
        <f>IF(ISBLANK(YourData!$Q66),"",YourData!$Q66)</f>
        <v>13255.885683266901</v>
      </c>
      <c r="U1054" s="107">
        <f>IF(ISBLANK(YourData!$R66),"",YourData!$R66)</f>
        <v>45858</v>
      </c>
      <c r="V1054" s="752">
        <f>IF(ISBLANK(YourData!$S66),"",YourData!$S66)</f>
        <v>45858.625</v>
      </c>
      <c r="W1054" s="12"/>
      <c r="X1054" s="107"/>
      <c r="Y1054" s="752"/>
      <c r="Z1054" s="12"/>
      <c r="AA1054" s="107"/>
      <c r="AB1054" s="752"/>
    </row>
    <row r="1055" spans="1:28">
      <c r="A1055" s="755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52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52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52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52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52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52">
        <f>IF(ISBLANK('HOT3000'!$S67),"",'HOT3000'!$S67)</f>
        <v>15</v>
      </c>
      <c r="T1055" s="12">
        <f>IF(ISBLANK(YourData!$Q67),"",YourData!$Q67)</f>
        <v>11815.1587070437</v>
      </c>
      <c r="U1055" s="107">
        <f>IF(ISBLANK(YourData!$R67),"",YourData!$R67)</f>
        <v>45858</v>
      </c>
      <c r="V1055" s="752">
        <f>IF(ISBLANK(YourData!$S67),"",YourData!$S67)</f>
        <v>45858.625</v>
      </c>
      <c r="W1055" s="12"/>
      <c r="X1055" s="107"/>
      <c r="Y1055" s="752"/>
      <c r="Z1055" s="12"/>
      <c r="AA1055" s="107"/>
      <c r="AB1055" s="752"/>
    </row>
    <row r="1056" spans="1:28">
      <c r="A1056" s="755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52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52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52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52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52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52">
        <f>IF(ISBLANK('HOT3000'!$S68),"",'HOT3000'!$S68)</f>
        <v>14</v>
      </c>
      <c r="T1056" s="12">
        <f>IF(ISBLANK(YourData!$Q68),"",YourData!$Q68)</f>
        <v>12918.078910440099</v>
      </c>
      <c r="U1056" s="107">
        <f>IF(ISBLANK(YourData!$R68),"",YourData!$R68)</f>
        <v>45858</v>
      </c>
      <c r="V1056" s="752">
        <f>IF(ISBLANK(YourData!$S68),"",YourData!$S68)</f>
        <v>45858.625</v>
      </c>
      <c r="W1056" s="12"/>
      <c r="X1056" s="107"/>
      <c r="Y1056" s="752"/>
      <c r="Z1056" s="12"/>
      <c r="AA1056" s="107"/>
      <c r="AB1056" s="752"/>
    </row>
    <row r="1057" spans="1:28">
      <c r="A1057" s="755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52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52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52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52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52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52">
        <f>IF(ISBLANK('HOT3000'!$S69),"",'HOT3000'!$S69)</f>
        <v>15</v>
      </c>
      <c r="T1057" s="12">
        <f>IF(ISBLANK(YourData!$Q69),"",YourData!$Q69)</f>
        <v>11811.402684529099</v>
      </c>
      <c r="U1057" s="107">
        <f>IF(ISBLANK(YourData!$R69),"",YourData!$R69)</f>
        <v>45858</v>
      </c>
      <c r="V1057" s="752">
        <f>IF(ISBLANK(YourData!$S69),"",YourData!$S69)</f>
        <v>45858.625</v>
      </c>
      <c r="W1057" s="12"/>
      <c r="X1057" s="107"/>
      <c r="Y1057" s="752"/>
      <c r="Z1057" s="12"/>
      <c r="AA1057" s="107"/>
      <c r="AB1057" s="752"/>
    </row>
    <row r="1058" spans="1:28">
      <c r="A1058" s="755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52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52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52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52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52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52">
        <f>IF(ISBLANK('HOT3000'!$S70),"",'HOT3000'!$S70)</f>
        <v>15</v>
      </c>
      <c r="T1058" s="12">
        <f>IF(ISBLANK(YourData!$Q70),"",YourData!$Q70)</f>
        <v>11811.402684529099</v>
      </c>
      <c r="U1058" s="107">
        <f>IF(ISBLANK(YourData!$R70),"",YourData!$R70)</f>
        <v>45858</v>
      </c>
      <c r="V1058" s="752">
        <f>IF(ISBLANK(YourData!$S70),"",YourData!$S70)</f>
        <v>45858.625</v>
      </c>
      <c r="W1058" s="12"/>
      <c r="X1058" s="107"/>
      <c r="Y1058" s="752"/>
      <c r="Z1058" s="12"/>
      <c r="AA1058" s="107"/>
      <c r="AB1058" s="752"/>
    </row>
    <row r="1059" spans="1:28">
      <c r="A1059" s="755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52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52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52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52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52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52">
        <f>IF(ISBLANK('HOT3000'!$S71),"",'HOT3000'!$S71)</f>
        <v>15</v>
      </c>
      <c r="T1059" s="12">
        <f>IF(ISBLANK(YourData!$Q71),"",YourData!$Q71)</f>
        <v>11811.402684529099</v>
      </c>
      <c r="U1059" s="107">
        <f>IF(ISBLANK(YourData!$R71),"",YourData!$R71)</f>
        <v>45858</v>
      </c>
      <c r="V1059" s="752">
        <f>IF(ISBLANK(YourData!$S71),"",YourData!$S71)</f>
        <v>45858.625</v>
      </c>
      <c r="W1059" s="12"/>
      <c r="X1059" s="107"/>
      <c r="Y1059" s="752"/>
      <c r="Z1059" s="12"/>
      <c r="AA1059" s="107"/>
      <c r="AB1059" s="752"/>
    </row>
    <row r="1060" spans="1:28">
      <c r="A1060" s="755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52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52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52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52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52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52">
        <f>IF(ISBLANK('HOT3000'!$S72),"",'HOT3000'!$S72)</f>
        <v>15</v>
      </c>
      <c r="T1060" s="12">
        <f>IF(ISBLANK(YourData!$Q72),"",YourData!$Q72)</f>
        <v>11811.402684529099</v>
      </c>
      <c r="U1060" s="107">
        <f>IF(ISBLANK(YourData!$R72),"",YourData!$R72)</f>
        <v>45858</v>
      </c>
      <c r="V1060" s="752">
        <f>IF(ISBLANK(YourData!$S72),"",YourData!$S72)</f>
        <v>45858.625</v>
      </c>
      <c r="W1060" s="12"/>
      <c r="X1060" s="107"/>
      <c r="Y1060" s="752"/>
      <c r="Z1060" s="12"/>
      <c r="AA1060" s="107"/>
      <c r="AB1060" s="752"/>
    </row>
    <row r="1061" spans="1:28">
      <c r="A1061" s="755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52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52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52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52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52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52">
        <f>IF(ISBLANK('HOT3000'!$S73),"",'HOT3000'!$S73)</f>
        <v>16</v>
      </c>
      <c r="T1061" s="12">
        <f>IF(ISBLANK(YourData!$Q73),"",YourData!$Q73)</f>
        <v>11815.7153620506</v>
      </c>
      <c r="U1061" s="107">
        <f>IF(ISBLANK(YourData!$R73),"",YourData!$R73)</f>
        <v>45858</v>
      </c>
      <c r="V1061" s="752">
        <f>IF(ISBLANK(YourData!$S73),"",YourData!$S73)</f>
        <v>45858.625</v>
      </c>
      <c r="W1061" s="12"/>
      <c r="X1061" s="107"/>
      <c r="Y1061" s="752"/>
      <c r="Z1061" s="12"/>
      <c r="AA1061" s="107"/>
      <c r="AB1061" s="752"/>
    </row>
    <row r="1062" spans="1:28">
      <c r="A1062" s="755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52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52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52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52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52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52">
        <f>IF(ISBLANK('HOT3000'!$S74),"",'HOT3000'!$S74)</f>
        <v>15</v>
      </c>
      <c r="T1062" s="12">
        <f>IF(ISBLANK(YourData!$Q74),"",YourData!$Q74)</f>
        <v>10436.1379489585</v>
      </c>
      <c r="U1062" s="107">
        <f>IF(ISBLANK(YourData!$R74),"",YourData!$R74)</f>
        <v>45858</v>
      </c>
      <c r="V1062" s="752">
        <f>IF(ISBLANK(YourData!$S74),"",YourData!$S74)</f>
        <v>45858.625</v>
      </c>
      <c r="W1062" s="12"/>
      <c r="X1062" s="107"/>
      <c r="Y1062" s="752"/>
      <c r="Z1062" s="12"/>
      <c r="AA1062" s="107"/>
      <c r="AB1062" s="752"/>
    </row>
    <row r="1063" spans="1:28">
      <c r="A1063" s="755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52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52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52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52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52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52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52" t="str">
        <f>IF(ISBLANK(YourData!$S75),"",YourData!$S75)</f>
        <v/>
      </c>
      <c r="W1063" s="12"/>
      <c r="X1063" s="107"/>
      <c r="Y1063" s="752"/>
      <c r="Z1063" s="12"/>
      <c r="AA1063" s="107"/>
      <c r="AB1063" s="752"/>
    </row>
    <row r="1064" spans="1:28">
      <c r="A1064" s="755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52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52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52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52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52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52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52" t="str">
        <f>IF(ISBLANK(YourData!$S76),"",YourData!$S76)</f>
        <v/>
      </c>
      <c r="W1064" s="12"/>
      <c r="X1064" s="107"/>
      <c r="Y1064" s="752"/>
      <c r="Z1064" s="12"/>
      <c r="AA1064" s="107"/>
      <c r="AB1064" s="752"/>
    </row>
    <row r="1065" spans="1:28">
      <c r="A1065" s="755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52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52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52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52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52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52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52" t="str">
        <f>IF(ISBLANK(YourData!$S77),"",YourData!$S77)</f>
        <v/>
      </c>
      <c r="W1065" s="12"/>
      <c r="X1065" s="107"/>
      <c r="Y1065" s="752"/>
      <c r="Z1065" s="12"/>
      <c r="AA1065" s="107"/>
      <c r="AB1065" s="752"/>
    </row>
    <row r="1066" spans="1:28">
      <c r="A1066" s="755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52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52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52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52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52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52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52" t="str">
        <f>IF(ISBLANK(YourData!$S78),"",YourData!$S78)</f>
        <v/>
      </c>
      <c r="W1066" s="12"/>
      <c r="X1066" s="107"/>
      <c r="Y1066" s="752"/>
      <c r="Z1066" s="12"/>
      <c r="AA1066" s="107"/>
      <c r="AB1066" s="752"/>
    </row>
    <row r="1067" spans="1:28">
      <c r="A1067" s="755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52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52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52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52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52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52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52" t="str">
        <f>IF(ISBLANK(YourData!$S79),"",YourData!$S79)</f>
        <v/>
      </c>
      <c r="W1067" s="12"/>
      <c r="X1067" s="107"/>
      <c r="Y1067" s="752"/>
      <c r="Z1067" s="12"/>
      <c r="AA1067" s="107"/>
      <c r="AB1067" s="752"/>
    </row>
    <row r="1068" spans="1:28">
      <c r="A1068" s="755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52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52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52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52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52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52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52" t="str">
        <f>IF(ISBLANK(YourData!$S80),"",YourData!$S80)</f>
        <v/>
      </c>
      <c r="W1068" s="12"/>
      <c r="X1068" s="107"/>
      <c r="Y1068" s="752"/>
      <c r="Z1068" s="12"/>
      <c r="AA1068" s="107"/>
      <c r="AB1068" s="752"/>
    </row>
    <row r="1069" spans="1:28">
      <c r="A1069" s="755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52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52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52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52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52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52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52" t="str">
        <f>IF(ISBLANK(YourData!$S81),"",YourData!$S81)</f>
        <v/>
      </c>
      <c r="W1069" s="12"/>
      <c r="X1069" s="107"/>
      <c r="Y1069" s="752"/>
      <c r="Z1069" s="12"/>
      <c r="AA1069" s="107"/>
      <c r="AB1069" s="752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6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7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52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52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52">
        <f>IF(ISBLANK(DOE21E!$V62),"",DOE21E!$V62)</f>
        <v>15</v>
      </c>
      <c r="K1080" s="12">
        <f>IF(ISBLANK(EnergyPlus1.0!$T62),"",EnergyPlus1.0!$T62)</f>
        <v>23530.807464313915</v>
      </c>
      <c r="L1080" s="759">
        <f>IF(ISBLANK(EnergyPlus1.0!$U62),"",EnergyPlus1.0!$U62)</f>
        <v>40379</v>
      </c>
      <c r="M1080" s="752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52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52">
        <f>IF(ISBLANK('HOT3000'!$V62),"",'HOT3000'!$V62)</f>
        <v>15</v>
      </c>
      <c r="T1080" s="12">
        <f>IF(ISBLANK(YourData!$T62),"",YourData!$T62)</f>
        <v>23238.3460647877</v>
      </c>
      <c r="U1080" s="759">
        <f>IF(ISBLANK(YourData!$U62),"",YourData!$U62)</f>
        <v>45858</v>
      </c>
      <c r="V1080" s="752">
        <f>IF(ISBLANK(YourData!$V62),"",YourData!$V62)</f>
        <v>15</v>
      </c>
      <c r="W1080" s="12"/>
      <c r="X1080" s="107"/>
      <c r="Y1080" s="752"/>
      <c r="Z1080" s="12"/>
      <c r="AA1080" s="107"/>
      <c r="AB1080" s="752"/>
    </row>
    <row r="1081" spans="1:28">
      <c r="A1081" s="757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52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52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52">
        <f>IF(ISBLANK(DOE21E!$V63),"",DOE21E!$V63)</f>
        <v>16</v>
      </c>
      <c r="K1081" s="12">
        <f>IF(ISBLANK(EnergyPlus1.0!$T63),"",EnergyPlus1.0!$T63)</f>
        <v>23276.459069933499</v>
      </c>
      <c r="L1081" s="759">
        <f>IF(ISBLANK(EnergyPlus1.0!$U63),"",EnergyPlus1.0!$U63)</f>
        <v>40370</v>
      </c>
      <c r="M1081" s="752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52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52">
        <f>IF(ISBLANK('HOT3000'!$V63),"",'HOT3000'!$V63)</f>
        <v>16</v>
      </c>
      <c r="T1081" s="12">
        <f>IF(ISBLANK(YourData!$T63),"",YourData!$T63)</f>
        <v>23146.477073173399</v>
      </c>
      <c r="U1081" s="759">
        <f>IF(ISBLANK(YourData!$U63),"",YourData!$U63)</f>
        <v>45849</v>
      </c>
      <c r="V1081" s="752">
        <f>IF(ISBLANK(YourData!$V63),"",YourData!$V63)</f>
        <v>15</v>
      </c>
      <c r="W1081" s="12"/>
      <c r="X1081" s="107"/>
      <c r="Y1081" s="752"/>
      <c r="Z1081" s="12"/>
      <c r="AA1081" s="107"/>
      <c r="AB1081" s="752"/>
    </row>
    <row r="1082" spans="1:28">
      <c r="A1082" s="757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52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52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52">
        <f>IF(ISBLANK(DOE21E!$V64),"",DOE21E!$V64)</f>
        <v>16</v>
      </c>
      <c r="K1082" s="12">
        <f>IF(ISBLANK(EnergyPlus1.0!$T64),"",EnergyPlus1.0!$T64)</f>
        <v>31972.084926899999</v>
      </c>
      <c r="L1082" s="759">
        <f>IF(ISBLANK(EnergyPlus1.0!$U64),"",EnergyPlus1.0!$U64)</f>
        <v>40292</v>
      </c>
      <c r="M1082" s="752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52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52">
        <f>IF(ISBLANK('HOT3000'!$V64),"",'HOT3000'!$V64)</f>
        <v>15</v>
      </c>
      <c r="T1082" s="12">
        <f>IF(ISBLANK(YourData!$T64),"",YourData!$T64)</f>
        <v>31443.788116334701</v>
      </c>
      <c r="U1082" s="759" t="str">
        <f>IF(ISBLANK(YourData!$U64),"",YourData!$U64)</f>
        <v>24-apr</v>
      </c>
      <c r="V1082" s="752">
        <f>IF(ISBLANK(YourData!$V64),"",YourData!$V64)</f>
        <v>45771.666666666664</v>
      </c>
      <c r="W1082" s="12"/>
      <c r="X1082" s="107"/>
      <c r="Y1082" s="752"/>
      <c r="Z1082" s="12"/>
      <c r="AA1082" s="107"/>
      <c r="AB1082" s="752"/>
    </row>
    <row r="1083" spans="1:28">
      <c r="A1083" s="757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52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52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52">
        <f>IF(ISBLANK(DOE21E!$V65),"",DOE21E!$V65)</f>
        <v>15</v>
      </c>
      <c r="K1083" s="12">
        <f>IF(ISBLANK(EnergyPlus1.0!$T65),"",EnergyPlus1.0!$T65)</f>
        <v>34764.779406125555</v>
      </c>
      <c r="L1083" s="759">
        <f>IF(ISBLANK(EnergyPlus1.0!$U65),"",EnergyPlus1.0!$U65)</f>
        <v>40343</v>
      </c>
      <c r="M1083" s="752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52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52">
        <f>IF(ISBLANK('HOT3000'!$V65),"",'HOT3000'!$V65)</f>
        <v>14</v>
      </c>
      <c r="T1083" s="12">
        <f>IF(ISBLANK(YourData!$T65),"",YourData!$T65)</f>
        <v>33831.231239307701</v>
      </c>
      <c r="U1083" s="759" t="str">
        <f>IF(ISBLANK(YourData!$U65),"",YourData!$U65)</f>
        <v>24-apr</v>
      </c>
      <c r="V1083" s="752">
        <f>IF(ISBLANK(YourData!$V65),"",YourData!$V65)</f>
        <v>45771.625</v>
      </c>
      <c r="W1083" s="12"/>
      <c r="X1083" s="107"/>
      <c r="Y1083" s="752"/>
      <c r="Z1083" s="12"/>
      <c r="AA1083" s="107"/>
      <c r="AB1083" s="752"/>
    </row>
    <row r="1084" spans="1:28">
      <c r="A1084" s="757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52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52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52">
        <f>IF(ISBLANK(DOE21E!$V66),"",DOE21E!$V66)</f>
        <v>16</v>
      </c>
      <c r="K1084" s="12">
        <f>IF(ISBLANK(EnergyPlus1.0!$T66),"",EnergyPlus1.0!$T66)</f>
        <v>32887.784255231389</v>
      </c>
      <c r="L1084" s="759">
        <f>IF(ISBLANK(EnergyPlus1.0!$U66),"",EnergyPlus1.0!$U66)</f>
        <v>40292</v>
      </c>
      <c r="M1084" s="752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52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52">
        <f>IF(ISBLANK('HOT3000'!$V66),"",'HOT3000'!$V66)</f>
        <v>15</v>
      </c>
      <c r="T1084" s="12">
        <f>IF(ISBLANK(YourData!$T66),"",YourData!$T66)</f>
        <v>33631.884389748899</v>
      </c>
      <c r="U1084" s="759" t="str">
        <f>IF(ISBLANK(YourData!$U66),"",YourData!$U66)</f>
        <v>24-apr</v>
      </c>
      <c r="V1084" s="752">
        <f>IF(ISBLANK(YourData!$V66),"",YourData!$V66)</f>
        <v>45771.666666666664</v>
      </c>
      <c r="W1084" s="12"/>
      <c r="X1084" s="107"/>
      <c r="Y1084" s="752"/>
      <c r="Z1084" s="12"/>
      <c r="AA1084" s="107"/>
      <c r="AB1084" s="752"/>
    </row>
    <row r="1085" spans="1:28">
      <c r="A1085" s="757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52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52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52">
        <f>IF(ISBLANK(DOE21E!$V67),"",DOE21E!$V67)</f>
        <v>15</v>
      </c>
      <c r="K1085" s="12">
        <f>IF(ISBLANK(EnergyPlus1.0!$T67),"",EnergyPlus1.0!$T67)</f>
        <v>23530.80708457439</v>
      </c>
      <c r="L1085" s="759">
        <f>IF(ISBLANK(EnergyPlus1.0!$U67),"",EnergyPlus1.0!$U67)</f>
        <v>40379</v>
      </c>
      <c r="M1085" s="752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52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52">
        <f>IF(ISBLANK('HOT3000'!$V67),"",'HOT3000'!$V67)</f>
        <v>15</v>
      </c>
      <c r="T1085" s="12">
        <f>IF(ISBLANK(YourData!$T67),"",YourData!$T67)</f>
        <v>23410.744988880899</v>
      </c>
      <c r="U1085" s="759">
        <f>IF(ISBLANK(YourData!$U67),"",YourData!$U67)</f>
        <v>45858</v>
      </c>
      <c r="V1085" s="752">
        <f>IF(ISBLANK(YourData!$V67),"",YourData!$V67)</f>
        <v>45858.625</v>
      </c>
      <c r="W1085" s="12"/>
      <c r="X1085" s="107"/>
      <c r="Y1085" s="752"/>
      <c r="Z1085" s="12"/>
      <c r="AA1085" s="107"/>
      <c r="AB1085" s="752"/>
    </row>
    <row r="1086" spans="1:28">
      <c r="A1086" s="757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52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52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52">
        <f>IF(ISBLANK(DOE21E!$V68),"",DOE21E!$V68)</f>
        <v>16</v>
      </c>
      <c r="K1086" s="12">
        <f>IF(ISBLANK(EnergyPlus1.0!$T68),"",EnergyPlus1.0!$T68)</f>
        <v>32620.913103262777</v>
      </c>
      <c r="L1086" s="759">
        <f>IF(ISBLANK(EnergyPlus1.0!$U68),"",EnergyPlus1.0!$U68)</f>
        <v>40292</v>
      </c>
      <c r="M1086" s="752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52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52">
        <f>IF(ISBLANK('HOT3000'!$V68),"",'HOT3000'!$V68)</f>
        <v>15</v>
      </c>
      <c r="T1086" s="12">
        <f>IF(ISBLANK(YourData!$T68),"",YourData!$T68)</f>
        <v>32115.531054501898</v>
      </c>
      <c r="U1086" s="759" t="str">
        <f>IF(ISBLANK(YourData!$U68),"",YourData!$U68)</f>
        <v>24-apr</v>
      </c>
      <c r="V1086" s="752">
        <f>IF(ISBLANK(YourData!$V68),"",YourData!$V68)</f>
        <v>45771.666666666664</v>
      </c>
      <c r="W1086" s="12"/>
      <c r="X1086" s="107"/>
      <c r="Y1086" s="752"/>
      <c r="Z1086" s="12"/>
      <c r="AA1086" s="107"/>
      <c r="AB1086" s="752"/>
    </row>
    <row r="1087" spans="1:28">
      <c r="A1087" s="757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52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52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52">
        <f>IF(ISBLANK(DOE21E!$V69),"",DOE21E!$V69)</f>
        <v>15</v>
      </c>
      <c r="K1087" s="12">
        <f>IF(ISBLANK(EnergyPlus1.0!$T69),"",EnergyPlus1.0!$T69)</f>
        <v>23530.807456945582</v>
      </c>
      <c r="L1087" s="759">
        <f>IF(ISBLANK(EnergyPlus1.0!$U69),"",EnergyPlus1.0!$U69)</f>
        <v>40379</v>
      </c>
      <c r="M1087" s="752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52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52">
        <f>IF(ISBLANK('HOT3000'!$V69),"",'HOT3000'!$V69)</f>
        <v>16</v>
      </c>
      <c r="T1087" s="12">
        <f>IF(ISBLANK(YourData!$T69),"",YourData!$T69)</f>
        <v>23410.672596469001</v>
      </c>
      <c r="U1087" s="759">
        <f>IF(ISBLANK(YourData!$U69),"",YourData!$U69)</f>
        <v>45858</v>
      </c>
      <c r="V1087" s="752">
        <f>IF(ISBLANK(YourData!$V69),"",YourData!$V69)</f>
        <v>45858.625</v>
      </c>
      <c r="W1087" s="12"/>
      <c r="X1087" s="107"/>
      <c r="Y1087" s="752"/>
      <c r="Z1087" s="12"/>
      <c r="AA1087" s="107"/>
      <c r="AB1087" s="752"/>
    </row>
    <row r="1088" spans="1:28">
      <c r="A1088" s="757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52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52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52">
        <f>IF(ISBLANK(DOE21E!$V70),"",DOE21E!$V70)</f>
        <v>15</v>
      </c>
      <c r="K1088" s="12" t="str">
        <f>IF(ISBLANK(EnergyPlus1.0!$T70),"",EnergyPlus1.0!$T70)</f>
        <v/>
      </c>
      <c r="L1088" s="759" t="str">
        <f>IF(ISBLANK(EnergyPlus1.0!$U70),"",EnergyPlus1.0!$U70)</f>
        <v/>
      </c>
      <c r="M1088" s="752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52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52">
        <f>IF(ISBLANK('HOT3000'!$V70),"",'HOT3000'!$V70)</f>
        <v>15</v>
      </c>
      <c r="T1088" s="12">
        <f>IF(ISBLANK(YourData!$T70),"",YourData!$T70)</f>
        <v>23410.672596469001</v>
      </c>
      <c r="U1088" s="759">
        <f>IF(ISBLANK(YourData!$U70),"",YourData!$U70)</f>
        <v>45858</v>
      </c>
      <c r="V1088" s="752">
        <f>IF(ISBLANK(YourData!$V70),"",YourData!$V70)</f>
        <v>45858.625</v>
      </c>
      <c r="W1088" s="12"/>
      <c r="X1088" s="107"/>
      <c r="Y1088" s="752"/>
      <c r="Z1088" s="12"/>
      <c r="AA1088" s="107"/>
      <c r="AB1088" s="752"/>
    </row>
    <row r="1089" spans="1:28">
      <c r="A1089" s="757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52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52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52">
        <f>IF(ISBLANK(DOE21E!$V71),"",DOE21E!$V71)</f>
        <v>15</v>
      </c>
      <c r="K1089" s="12">
        <f>IF(ISBLANK(EnergyPlus1.0!$T71),"",EnergyPlus1.0!$T71)</f>
        <v>23530.807464313886</v>
      </c>
      <c r="L1089" s="759">
        <f>IF(ISBLANK(EnergyPlus1.0!$U71),"",EnergyPlus1.0!$U71)</f>
        <v>40379</v>
      </c>
      <c r="M1089" s="752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52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52">
        <f>IF(ISBLANK('HOT3000'!$V71),"",'HOT3000'!$V71)</f>
        <v>15</v>
      </c>
      <c r="T1089" s="12">
        <f>IF(ISBLANK(YourData!$T71),"",YourData!$T71)</f>
        <v>23410.672596469001</v>
      </c>
      <c r="U1089" s="759">
        <f>IF(ISBLANK(YourData!$U71),"",YourData!$U71)</f>
        <v>45858</v>
      </c>
      <c r="V1089" s="752">
        <f>IF(ISBLANK(YourData!$V71),"",YourData!$V71)</f>
        <v>45858.625</v>
      </c>
      <c r="W1089" s="12"/>
      <c r="X1089" s="107"/>
      <c r="Y1089" s="752"/>
      <c r="Z1089" s="12"/>
      <c r="AA1089" s="107"/>
      <c r="AB1089" s="752"/>
    </row>
    <row r="1090" spans="1:28">
      <c r="A1090" s="757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52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52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52">
        <f>IF(ISBLANK(DOE21E!$V72),"",DOE21E!$V72)</f>
        <v>15</v>
      </c>
      <c r="K1090" s="12">
        <f>IF(ISBLANK(EnergyPlus1.0!$T72),"",EnergyPlus1.0!$T72)</f>
        <v>23530.807464313501</v>
      </c>
      <c r="L1090" s="759">
        <f>IF(ISBLANK(EnergyPlus1.0!$U72),"",EnergyPlus1.0!$U72)</f>
        <v>40379</v>
      </c>
      <c r="M1090" s="752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52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52">
        <f>IF(ISBLANK('HOT3000'!$V72),"",'HOT3000'!$V72)</f>
        <v>15</v>
      </c>
      <c r="T1090" s="12">
        <f>IF(ISBLANK(YourData!$T72),"",YourData!$T72)</f>
        <v>23410.672596469001</v>
      </c>
      <c r="U1090" s="759">
        <f>IF(ISBLANK(YourData!$U72),"",YourData!$U72)</f>
        <v>45858</v>
      </c>
      <c r="V1090" s="752">
        <f>IF(ISBLANK(YourData!$V72),"",YourData!$V72)</f>
        <v>45858.625</v>
      </c>
      <c r="W1090" s="12"/>
      <c r="X1090" s="107"/>
      <c r="Y1090" s="752"/>
      <c r="Z1090" s="12"/>
      <c r="AA1090" s="107"/>
      <c r="AB1090" s="752"/>
    </row>
    <row r="1091" spans="1:28">
      <c r="A1091" s="757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52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52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52">
        <f>IF(ISBLANK(DOE21E!$V73),"",DOE21E!$V73)</f>
        <v>15</v>
      </c>
      <c r="K1091" s="12">
        <f>IF(ISBLANK(EnergyPlus1.0!$T73),"",EnergyPlus1.0!$T73)</f>
        <v>23530.807464313752</v>
      </c>
      <c r="L1091" s="759">
        <f>IF(ISBLANK(EnergyPlus1.0!$U73),"",EnergyPlus1.0!$U73)</f>
        <v>40379</v>
      </c>
      <c r="M1091" s="752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52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52">
        <f>IF(ISBLANK('HOT3000'!$V73),"",'HOT3000'!$V73)</f>
        <v>16</v>
      </c>
      <c r="T1091" s="12">
        <f>IF(ISBLANK(YourData!$T73),"",YourData!$T73)</f>
        <v>23416.559087503701</v>
      </c>
      <c r="U1091" s="759">
        <f>IF(ISBLANK(YourData!$U73),"",YourData!$U73)</f>
        <v>45858</v>
      </c>
      <c r="V1091" s="752">
        <f>IF(ISBLANK(YourData!$V73),"",YourData!$V73)</f>
        <v>45858.625</v>
      </c>
      <c r="W1091" s="12"/>
      <c r="X1091" s="107"/>
      <c r="Y1091" s="752"/>
      <c r="Z1091" s="12"/>
      <c r="AA1091" s="107"/>
      <c r="AB1091" s="752"/>
    </row>
    <row r="1092" spans="1:28">
      <c r="A1092" s="757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52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52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52">
        <f>IF(ISBLANK(DOE21E!$V74),"",DOE21E!$V74)</f>
        <v>16</v>
      </c>
      <c r="K1092" s="12">
        <f>IF(ISBLANK(EnergyPlus1.0!$T74),"",EnergyPlus1.0!$T74)</f>
        <v>19849.290091316332</v>
      </c>
      <c r="L1092" s="759">
        <f>IF(ISBLANK(EnergyPlus1.0!$U74),"",EnergyPlus1.0!$U74)</f>
        <v>40379</v>
      </c>
      <c r="M1092" s="752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52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52">
        <f>IF(ISBLANK('HOT3000'!$V74),"",'HOT3000'!$V74)</f>
        <v>15</v>
      </c>
      <c r="T1092" s="12">
        <f>IF(ISBLANK(YourData!$T74),"",YourData!$T74)</f>
        <v>18781.789445607301</v>
      </c>
      <c r="U1092" s="759">
        <f>IF(ISBLANK(YourData!$U74),"",YourData!$U74)</f>
        <v>45858</v>
      </c>
      <c r="V1092" s="752">
        <f>IF(ISBLANK(YourData!$V74),"",YourData!$V74)</f>
        <v>45858.625</v>
      </c>
      <c r="W1092" s="12"/>
      <c r="X1092" s="107"/>
      <c r="Y1092" s="752"/>
      <c r="Z1092" s="12"/>
      <c r="AA1092" s="107"/>
      <c r="AB1092" s="752"/>
    </row>
    <row r="1093" spans="1:28">
      <c r="A1093" s="757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52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52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52">
        <f>IF(ISBLANK(DOE21E!$V75),"",DOE21E!$V75)</f>
        <v>15</v>
      </c>
      <c r="K1093" s="12">
        <f>IF(ISBLANK(EnergyPlus1.0!$T75),"",EnergyPlus1.0!$T75)</f>
        <v>22290.311677514888</v>
      </c>
      <c r="L1093" s="759">
        <f>IF(ISBLANK(EnergyPlus1.0!$U75),"",EnergyPlus1.0!$U75)</f>
        <v>40379</v>
      </c>
      <c r="M1093" s="752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52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52">
        <f>IF(ISBLANK('HOT3000'!$V75),"",'HOT3000'!$V75)</f>
        <v>14</v>
      </c>
      <c r="T1093" s="12" t="str">
        <f>IF(ISBLANK(YourData!$T75),"",YourData!$T75)</f>
        <v/>
      </c>
      <c r="U1093" s="759" t="str">
        <f>IF(ISBLANK(YourData!$U75),"",YourData!$U75)</f>
        <v/>
      </c>
      <c r="V1093" s="752" t="str">
        <f>IF(ISBLANK(YourData!$V75),"",YourData!$V75)</f>
        <v/>
      </c>
      <c r="W1093" s="12"/>
      <c r="X1093" s="107"/>
      <c r="Y1093" s="752"/>
      <c r="Z1093" s="12"/>
      <c r="AA1093" s="107"/>
      <c r="AB1093" s="752"/>
    </row>
    <row r="1094" spans="1:28">
      <c r="A1094" s="757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52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52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52">
        <f>IF(ISBLANK(DOE21E!$V76),"",DOE21E!$V76)</f>
        <v>16</v>
      </c>
      <c r="K1094" s="12">
        <f>IF(ISBLANK(EnergyPlus1.0!$T76),"",EnergyPlus1.0!$T76)</f>
        <v>19999.293649496391</v>
      </c>
      <c r="L1094" s="759">
        <f>IF(ISBLANK(EnergyPlus1.0!$U76),"",EnergyPlus1.0!$U76)</f>
        <v>40379</v>
      </c>
      <c r="M1094" s="752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52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52">
        <f>IF(ISBLANK('HOT3000'!$V76),"",'HOT3000'!$V76)</f>
        <v>15</v>
      </c>
      <c r="T1094" s="12" t="str">
        <f>IF(ISBLANK(YourData!$T76),"",YourData!$T76)</f>
        <v/>
      </c>
      <c r="U1094" s="759" t="str">
        <f>IF(ISBLANK(YourData!$U76),"",YourData!$U76)</f>
        <v/>
      </c>
      <c r="V1094" s="752" t="str">
        <f>IF(ISBLANK(YourData!$V76),"",YourData!$V76)</f>
        <v/>
      </c>
      <c r="W1094" s="12"/>
      <c r="X1094" s="107"/>
      <c r="Y1094" s="752"/>
      <c r="Z1094" s="12"/>
      <c r="AA1094" s="107"/>
      <c r="AB1094" s="752"/>
    </row>
    <row r="1095" spans="1:28">
      <c r="A1095" s="757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52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52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52">
        <f>IF(ISBLANK(DOE21E!$V77),"",DOE21E!$V77)</f>
        <v>16</v>
      </c>
      <c r="K1095" s="12">
        <f>IF(ISBLANK(EnergyPlus1.0!$T77),"",EnergyPlus1.0!$T77)</f>
        <v>19933.506201421638</v>
      </c>
      <c r="L1095" s="759">
        <f>IF(ISBLANK(EnergyPlus1.0!$U77),"",EnergyPlus1.0!$U77)</f>
        <v>40379</v>
      </c>
      <c r="M1095" s="752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52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52">
        <f>IF(ISBLANK('HOT3000'!$V77),"",'HOT3000'!$V77)</f>
        <v>15</v>
      </c>
      <c r="T1095" s="12" t="str">
        <f>IF(ISBLANK(YourData!$T77),"",YourData!$T77)</f>
        <v/>
      </c>
      <c r="U1095" s="759" t="str">
        <f>IF(ISBLANK(YourData!$U77),"",YourData!$U77)</f>
        <v/>
      </c>
      <c r="V1095" s="752" t="str">
        <f>IF(ISBLANK(YourData!$V77),"",YourData!$V77)</f>
        <v/>
      </c>
      <c r="W1095" s="12"/>
      <c r="X1095" s="107"/>
      <c r="Y1095" s="752"/>
      <c r="Z1095" s="12"/>
      <c r="AA1095" s="107"/>
      <c r="AB1095" s="752"/>
    </row>
    <row r="1096" spans="1:28">
      <c r="A1096" s="757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52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52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52">
        <f>IF(ISBLANK(DOE21E!$V78),"",DOE21E!$V78)</f>
        <v>16</v>
      </c>
      <c r="K1096" s="12">
        <f>IF(ISBLANK(EnergyPlus1.0!$T78),"",EnergyPlus1.0!$T78)</f>
        <v>19663.672191737052</v>
      </c>
      <c r="L1096" s="759">
        <f>IF(ISBLANK(EnergyPlus1.0!$U78),"",EnergyPlus1.0!$U78)</f>
        <v>40379</v>
      </c>
      <c r="M1096" s="752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52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52">
        <f>IF(ISBLANK('HOT3000'!$V78),"",'HOT3000'!$V78)</f>
        <v>15</v>
      </c>
      <c r="T1096" s="12" t="str">
        <f>IF(ISBLANK(YourData!$T78),"",YourData!$T78)</f>
        <v/>
      </c>
      <c r="U1096" s="759" t="str">
        <f>IF(ISBLANK(YourData!$U78),"",YourData!$U78)</f>
        <v/>
      </c>
      <c r="V1096" s="752" t="str">
        <f>IF(ISBLANK(YourData!$V78),"",YourData!$V78)</f>
        <v/>
      </c>
      <c r="W1096" s="12"/>
      <c r="X1096" s="107"/>
      <c r="Y1096" s="752"/>
      <c r="Z1096" s="12"/>
      <c r="AA1096" s="107"/>
      <c r="AB1096" s="752"/>
    </row>
    <row r="1097" spans="1:28">
      <c r="A1097" s="757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52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52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52">
        <f>IF(ISBLANK(DOE21E!$V79),"",DOE21E!$V79)</f>
        <v>16</v>
      </c>
      <c r="K1097" s="12">
        <f>IF(ISBLANK(EnergyPlus1.0!$T79),"",EnergyPlus1.0!$T79)</f>
        <v>19638.765670699806</v>
      </c>
      <c r="L1097" s="759">
        <f>IF(ISBLANK(EnergyPlus1.0!$U79),"",EnergyPlus1.0!$U79)</f>
        <v>40379</v>
      </c>
      <c r="M1097" s="752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52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52">
        <f>IF(ISBLANK('HOT3000'!$V79),"",'HOT3000'!$V79)</f>
        <v>15</v>
      </c>
      <c r="T1097" s="12" t="str">
        <f>IF(ISBLANK(YourData!$T79),"",YourData!$T79)</f>
        <v/>
      </c>
      <c r="U1097" s="759" t="str">
        <f>IF(ISBLANK(YourData!$U79),"",YourData!$U79)</f>
        <v/>
      </c>
      <c r="V1097" s="752" t="str">
        <f>IF(ISBLANK(YourData!$V79),"",YourData!$V79)</f>
        <v/>
      </c>
      <c r="W1097" s="12"/>
      <c r="X1097" s="107"/>
      <c r="Y1097" s="752"/>
      <c r="Z1097" s="12"/>
      <c r="AA1097" s="107"/>
      <c r="AB1097" s="752"/>
    </row>
    <row r="1098" spans="1:28">
      <c r="A1098" s="757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52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52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52">
        <f>IF(ISBLANK(DOE21E!$V80),"",DOE21E!$V80)</f>
        <v>16</v>
      </c>
      <c r="K1098" s="12">
        <f>IF(ISBLANK(EnergyPlus1.0!$T80),"",EnergyPlus1.0!$T80)</f>
        <v>19726.320024435558</v>
      </c>
      <c r="L1098" s="759">
        <f>IF(ISBLANK(EnergyPlus1.0!$U80),"",EnergyPlus1.0!$U80)</f>
        <v>40379</v>
      </c>
      <c r="M1098" s="752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52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52">
        <f>IF(ISBLANK('HOT3000'!$V80),"",'HOT3000'!$V80)</f>
        <v>15</v>
      </c>
      <c r="T1098" s="12" t="str">
        <f>IF(ISBLANK(YourData!$T80),"",YourData!$T80)</f>
        <v/>
      </c>
      <c r="U1098" s="759" t="str">
        <f>IF(ISBLANK(YourData!$U80),"",YourData!$U80)</f>
        <v/>
      </c>
      <c r="V1098" s="752" t="str">
        <f>IF(ISBLANK(YourData!$V80),"",YourData!$V80)</f>
        <v/>
      </c>
      <c r="W1098" s="12"/>
      <c r="X1098" s="107"/>
      <c r="Y1098" s="752"/>
      <c r="Z1098" s="12"/>
      <c r="AA1098" s="107"/>
      <c r="AB1098" s="752"/>
    </row>
    <row r="1099" spans="1:28">
      <c r="A1099" s="757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52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52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52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52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52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52">
        <f>IF(ISBLANK('HOT3000'!$V81),"",'HOT3000'!$V81)</f>
        <v>15</v>
      </c>
      <c r="T1099" s="12" t="str">
        <f>IF(ISBLANK(YourData!$T81),"",YourData!$T81)</f>
        <v/>
      </c>
      <c r="U1099" s="759" t="str">
        <f>IF(ISBLANK(YourData!$U81),"",YourData!$U81)</f>
        <v/>
      </c>
      <c r="V1099" s="752" t="str">
        <f>IF(ISBLANK(YourData!$V81),"",YourData!$V81)</f>
        <v/>
      </c>
      <c r="W1099" s="12"/>
      <c r="X1099" s="107"/>
      <c r="Y1099" s="752"/>
      <c r="Z1099" s="12"/>
      <c r="AA1099" s="107"/>
      <c r="AB1099" s="752"/>
    </row>
    <row r="1100" spans="1:28">
      <c r="A1100" s="758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6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7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52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52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52">
        <f>IF(ISBLANK(DOE21E!$Y62),"",DOE21E!$Y62)</f>
        <v>15</v>
      </c>
      <c r="K1110" s="12">
        <f>IF(ISBLANK(EnergyPlus1.0!$W62),"",EnergyPlus1.0!$W62)</f>
        <v>10234.821717834529</v>
      </c>
      <c r="L1110" s="759">
        <f>IF(ISBLANK(EnergyPlus1.0!$X62),"",EnergyPlus1.0!$X62)</f>
        <v>40369</v>
      </c>
      <c r="M1110" s="752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52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52">
        <f>IF(ISBLANK('HOT3000'!$Y62),"",'HOT3000'!$Y62)</f>
        <v>15</v>
      </c>
      <c r="T1110" s="12">
        <f>IF(ISBLANK(YourData!$W62),"",YourData!$W62)</f>
        <v>9709.4451468959796</v>
      </c>
      <c r="U1110" s="759">
        <f>IF(ISBLANK(YourData!$X62),"",YourData!$X62)</f>
        <v>45903</v>
      </c>
      <c r="V1110" s="752">
        <f>IF(ISBLANK(YourData!$Y62),"",YourData!$Y62)</f>
        <v>15</v>
      </c>
      <c r="W1110" s="12"/>
      <c r="X1110" s="107"/>
      <c r="Y1110" s="752"/>
      <c r="Z1110" s="12"/>
      <c r="AA1110" s="107"/>
      <c r="AB1110" s="752"/>
    </row>
    <row r="1111" spans="1:28">
      <c r="A1111" s="757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52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52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52">
        <f>IF(ISBLANK(DOE21E!$Y63),"",DOE21E!$Y63)</f>
        <v>15</v>
      </c>
      <c r="K1111" s="12">
        <f>IF(ISBLANK(EnergyPlus1.0!$W63),"",EnergyPlus1.0!$W63)</f>
        <v>16274.837923311194</v>
      </c>
      <c r="L1111" s="759">
        <f>IF(ISBLANK(EnergyPlus1.0!$X63),"",EnergyPlus1.0!$X63)</f>
        <v>40394</v>
      </c>
      <c r="M1111" s="752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52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52">
        <f>IF(ISBLANK('HOT3000'!$Y63),"",'HOT3000'!$Y63)</f>
        <v>16</v>
      </c>
      <c r="T1111" s="12">
        <f>IF(ISBLANK(YourData!$W63),"",YourData!$W63)</f>
        <v>15627.8692263045</v>
      </c>
      <c r="U1111" s="759">
        <f>IF(ISBLANK(YourData!$X63),"",YourData!$X63)</f>
        <v>45903</v>
      </c>
      <c r="V1111" s="752">
        <f>IF(ISBLANK(YourData!$Y63),"",YourData!$Y63)</f>
        <v>15</v>
      </c>
      <c r="W1111" s="12"/>
      <c r="X1111" s="107"/>
      <c r="Y1111" s="752"/>
      <c r="Z1111" s="12"/>
      <c r="AA1111" s="107"/>
      <c r="AB1111" s="752"/>
    </row>
    <row r="1112" spans="1:28">
      <c r="A1112" s="757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52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52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52">
        <f>IF(ISBLANK(DOE21E!$Y64),"",DOE21E!$Y64)</f>
        <v>9</v>
      </c>
      <c r="K1112" s="12">
        <f>IF(ISBLANK(EnergyPlus1.0!$W64),"",EnergyPlus1.0!$W64)</f>
        <v>22195.471166755364</v>
      </c>
      <c r="L1112" s="759">
        <f>IF(ISBLANK(EnergyPlus1.0!$X64),"",EnergyPlus1.0!$X64)</f>
        <v>40453</v>
      </c>
      <c r="M1112" s="752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52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52">
        <f>IF(ISBLANK('HOT3000'!$Y64),"",'HOT3000'!$Y64)</f>
        <v>20</v>
      </c>
      <c r="T1112" s="12">
        <f>IF(ISBLANK(YourData!$W64),"",YourData!$W64)</f>
        <v>21956.6406265437</v>
      </c>
      <c r="U1112" s="759">
        <f>IF(ISBLANK(YourData!$X64),"",YourData!$X64)</f>
        <v>45932</v>
      </c>
      <c r="V1112" s="752">
        <f>IF(ISBLANK(YourData!$Y64),"",YourData!$Y64)</f>
        <v>45932.375</v>
      </c>
      <c r="W1112" s="12"/>
      <c r="X1112" s="107"/>
      <c r="Y1112" s="752"/>
      <c r="Z1112" s="12"/>
      <c r="AA1112" s="107"/>
      <c r="AB1112" s="752"/>
    </row>
    <row r="1113" spans="1:28">
      <c r="A1113" s="757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52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52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52">
        <f>IF(ISBLANK(DOE21E!$Y65),"",DOE21E!$Y65)</f>
        <v>9</v>
      </c>
      <c r="K1113" s="12">
        <f>IF(ISBLANK(EnergyPlus1.0!$W65),"",EnergyPlus1.0!$W65)</f>
        <v>27134.314868476751</v>
      </c>
      <c r="L1113" s="759">
        <f>IF(ISBLANK(EnergyPlus1.0!$X65),"",EnergyPlus1.0!$X65)</f>
        <v>40439</v>
      </c>
      <c r="M1113" s="752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52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52">
        <f>IF(ISBLANK('HOT3000'!$Y65),"",'HOT3000'!$Y65)</f>
        <v>15</v>
      </c>
      <c r="T1113" s="12">
        <f>IF(ISBLANK(YourData!$W65),"",YourData!$W65)</f>
        <v>27593.837738541599</v>
      </c>
      <c r="U1113" s="759">
        <f>IF(ISBLANK(YourData!$X65),"",YourData!$X65)</f>
        <v>45918</v>
      </c>
      <c r="V1113" s="752">
        <f>IF(ISBLANK(YourData!$Y65),"",YourData!$Y65)</f>
        <v>45918.625</v>
      </c>
      <c r="W1113" s="12"/>
      <c r="X1113" s="107"/>
      <c r="Y1113" s="752"/>
      <c r="Z1113" s="12"/>
      <c r="AA1113" s="107"/>
      <c r="AB1113" s="752"/>
    </row>
    <row r="1114" spans="1:28">
      <c r="A1114" s="757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52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52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52">
        <f>IF(ISBLANK(DOE21E!$Y66),"",DOE21E!$Y66)</f>
        <v>9</v>
      </c>
      <c r="K1114" s="12">
        <f>IF(ISBLANK(EnergyPlus1.0!$W66),"",EnergyPlus1.0!$W66)</f>
        <v>23911.241495511138</v>
      </c>
      <c r="L1114" s="759">
        <f>IF(ISBLANK(EnergyPlus1.0!$X66),"",EnergyPlus1.0!$X66)</f>
        <v>40453</v>
      </c>
      <c r="M1114" s="752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52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52">
        <f>IF(ISBLANK('HOT3000'!$Y66),"",'HOT3000'!$Y66)</f>
        <v>20</v>
      </c>
      <c r="T1114" s="12">
        <f>IF(ISBLANK(YourData!$W66),"",YourData!$W66)</f>
        <v>23661.4628121198</v>
      </c>
      <c r="U1114" s="759">
        <f>IF(ISBLANK(YourData!$X66),"",YourData!$X66)</f>
        <v>45932</v>
      </c>
      <c r="V1114" s="752">
        <f>IF(ISBLANK(YourData!$Y66),"",YourData!$Y66)</f>
        <v>45932.375</v>
      </c>
      <c r="W1114" s="12"/>
      <c r="X1114" s="107"/>
      <c r="Y1114" s="752"/>
      <c r="Z1114" s="12"/>
      <c r="AA1114" s="107"/>
      <c r="AB1114" s="752"/>
    </row>
    <row r="1115" spans="1:28">
      <c r="A1115" s="757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52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52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52">
        <f>IF(ISBLANK(DOE21E!$Y67),"",DOE21E!$Y67)</f>
        <v>15</v>
      </c>
      <c r="K1115" s="12">
        <f>IF(ISBLANK(EnergyPlus1.0!$W67),"",EnergyPlus1.0!$W67)</f>
        <v>10235.353160549585</v>
      </c>
      <c r="L1115" s="759">
        <f>IF(ISBLANK(EnergyPlus1.0!$X67),"",EnergyPlus1.0!$X67)</f>
        <v>40369</v>
      </c>
      <c r="M1115" s="752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52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52">
        <f>IF(ISBLANK('HOT3000'!$Y67),"",'HOT3000'!$Y67)</f>
        <v>7</v>
      </c>
      <c r="T1115" s="12">
        <f>IF(ISBLANK(YourData!$W67),"",YourData!$W67)</f>
        <v>10861.466864878301</v>
      </c>
      <c r="U1115" s="759">
        <f>IF(ISBLANK(YourData!$X67),"",YourData!$X67)</f>
        <v>45932</v>
      </c>
      <c r="V1115" s="752">
        <f>IF(ISBLANK(YourData!$Y67),"",YourData!$Y67)</f>
        <v>45932.375</v>
      </c>
      <c r="W1115" s="12"/>
      <c r="X1115" s="107"/>
      <c r="Y1115" s="752"/>
      <c r="Z1115" s="12"/>
      <c r="AA1115" s="107"/>
      <c r="AB1115" s="752"/>
    </row>
    <row r="1116" spans="1:28">
      <c r="A1116" s="757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52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52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52">
        <f>IF(ISBLANK(DOE21E!$Y68),"",DOE21E!$Y68)</f>
        <v>9</v>
      </c>
      <c r="K1116" s="12">
        <f>IF(ISBLANK(EnergyPlus1.0!$W68),"",EnergyPlus1.0!$W68)</f>
        <v>8520.3176358191668</v>
      </c>
      <c r="L1116" s="759">
        <f>IF(ISBLANK(EnergyPlus1.0!$X68),"",EnergyPlus1.0!$X68)</f>
        <v>40453</v>
      </c>
      <c r="M1116" s="752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52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52">
        <f>IF(ISBLANK('HOT3000'!$Y68),"",'HOT3000'!$Y68)</f>
        <v>17</v>
      </c>
      <c r="T1116" s="12">
        <f>IF(ISBLANK(YourData!$W68),"",YourData!$W68)</f>
        <v>9043.4115950702198</v>
      </c>
      <c r="U1116" s="759">
        <f>IF(ISBLANK(YourData!$X68),"",YourData!$X68)</f>
        <v>45932</v>
      </c>
      <c r="V1116" s="752">
        <f>IF(ISBLANK(YourData!$Y68),"",YourData!$Y68)</f>
        <v>45932.375</v>
      </c>
      <c r="W1116" s="12"/>
      <c r="X1116" s="107"/>
      <c r="Y1116" s="752"/>
      <c r="Z1116" s="12"/>
      <c r="AA1116" s="107"/>
      <c r="AB1116" s="752"/>
    </row>
    <row r="1117" spans="1:28">
      <c r="A1117" s="757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52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52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52">
        <f>IF(ISBLANK(DOE21E!$Y69),"",DOE21E!$Y69)</f>
        <v>15</v>
      </c>
      <c r="K1117" s="12">
        <f>IF(ISBLANK(EnergyPlus1.0!$W69),"",EnergyPlus1.0!$W69)</f>
        <v>26317.281802013167</v>
      </c>
      <c r="L1117" s="759">
        <f>IF(ISBLANK(EnergyPlus1.0!$X69),"",EnergyPlus1.0!$X69)</f>
        <v>40437</v>
      </c>
      <c r="M1117" s="752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52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52">
        <f>IF(ISBLANK('HOT3000'!$Y69),"",'HOT3000'!$Y69)</f>
        <v>14</v>
      </c>
      <c r="T1117" s="12">
        <f>IF(ISBLANK(YourData!$W69),"",YourData!$W69)</f>
        <v>27454.419534336899</v>
      </c>
      <c r="U1117" s="759">
        <f>IF(ISBLANK(YourData!$X69),"",YourData!$X69)</f>
        <v>45916</v>
      </c>
      <c r="V1117" s="752">
        <f>IF(ISBLANK(YourData!$Y69),"",YourData!$Y69)</f>
        <v>45916.583333333336</v>
      </c>
      <c r="W1117" s="12"/>
      <c r="X1117" s="107"/>
      <c r="Y1117" s="752"/>
      <c r="Z1117" s="12"/>
      <c r="AA1117" s="107"/>
      <c r="AB1117" s="752"/>
    </row>
    <row r="1118" spans="1:28">
      <c r="A1118" s="757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52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52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52">
        <f>IF(ISBLANK(DOE21E!$Y70),"",DOE21E!$Y70)</f>
        <v>15</v>
      </c>
      <c r="K1118" s="12" t="str">
        <f>IF(ISBLANK(EnergyPlus1.0!$W70),"",EnergyPlus1.0!$W70)</f>
        <v/>
      </c>
      <c r="L1118" s="759" t="str">
        <f>IF(ISBLANK(EnergyPlus1.0!$X70),"",EnergyPlus1.0!$X70)</f>
        <v/>
      </c>
      <c r="M1118" s="752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52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52">
        <f>IF(ISBLANK('HOT3000'!$Y70),"",'HOT3000'!$Y70)</f>
        <v>15</v>
      </c>
      <c r="T1118" s="12">
        <f>IF(ISBLANK(YourData!$W70),"",YourData!$W70)</f>
        <v>9899.8649202947799</v>
      </c>
      <c r="U1118" s="759">
        <f>IF(ISBLANK(YourData!$X70),"",YourData!$X70)</f>
        <v>45903</v>
      </c>
      <c r="V1118" s="752">
        <f>IF(ISBLANK(YourData!$Y70),"",YourData!$Y70)</f>
        <v>45903.625</v>
      </c>
      <c r="W1118" s="12"/>
      <c r="X1118" s="107"/>
      <c r="Y1118" s="752"/>
      <c r="Z1118" s="12"/>
      <c r="AA1118" s="107"/>
      <c r="AB1118" s="752"/>
    </row>
    <row r="1119" spans="1:28">
      <c r="A1119" s="757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52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52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52">
        <f>IF(ISBLANK(DOE21E!$Y71),"",DOE21E!$Y71)</f>
        <v>15</v>
      </c>
      <c r="K1119" s="12">
        <f>IF(ISBLANK(EnergyPlus1.0!$W71),"",EnergyPlus1.0!$W71)</f>
        <v>10234.821717834473</v>
      </c>
      <c r="L1119" s="759">
        <f>IF(ISBLANK(EnergyPlus1.0!$X71),"",EnergyPlus1.0!$X71)</f>
        <v>40369</v>
      </c>
      <c r="M1119" s="752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52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52">
        <f>IF(ISBLANK('HOT3000'!$Y71),"",'HOT3000'!$Y71)</f>
        <v>15</v>
      </c>
      <c r="T1119" s="12">
        <f>IF(ISBLANK(YourData!$W71),"",YourData!$W71)</f>
        <v>9899.8649202947799</v>
      </c>
      <c r="U1119" s="759">
        <f>IF(ISBLANK(YourData!$X71),"",YourData!$X71)</f>
        <v>45903</v>
      </c>
      <c r="V1119" s="752">
        <f>IF(ISBLANK(YourData!$Y71),"",YourData!$Y71)</f>
        <v>45903.625</v>
      </c>
      <c r="W1119" s="12"/>
      <c r="X1119" s="107"/>
      <c r="Y1119" s="752"/>
      <c r="Z1119" s="12"/>
      <c r="AA1119" s="107"/>
      <c r="AB1119" s="752"/>
    </row>
    <row r="1120" spans="1:28">
      <c r="A1120" s="757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52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52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52">
        <f>IF(ISBLANK(DOE21E!$Y72),"",DOE21E!$Y72)</f>
        <v>15</v>
      </c>
      <c r="K1120" s="12">
        <f>IF(ISBLANK(EnergyPlus1.0!$W72),"",EnergyPlus1.0!$W72)</f>
        <v>11073.773911647362</v>
      </c>
      <c r="L1120" s="759">
        <f>IF(ISBLANK(EnergyPlus1.0!$X72),"",EnergyPlus1.0!$X72)</f>
        <v>40475</v>
      </c>
      <c r="M1120" s="752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52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52">
        <f>IF(ISBLANK('HOT3000'!$Y72),"",'HOT3000'!$Y72)</f>
        <v>15</v>
      </c>
      <c r="T1120" s="12">
        <f>IF(ISBLANK(YourData!$W72),"",YourData!$W72)</f>
        <v>9899.8649202947799</v>
      </c>
      <c r="U1120" s="759">
        <f>IF(ISBLANK(YourData!$X72),"",YourData!$X72)</f>
        <v>45903</v>
      </c>
      <c r="V1120" s="752">
        <f>IF(ISBLANK(YourData!$Y72),"",YourData!$Y72)</f>
        <v>45903.625</v>
      </c>
      <c r="W1120" s="12"/>
      <c r="X1120" s="107"/>
      <c r="Y1120" s="752"/>
      <c r="Z1120" s="12"/>
      <c r="AA1120" s="107"/>
      <c r="AB1120" s="752"/>
    </row>
    <row r="1121" spans="1:28">
      <c r="A1121" s="757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52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52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52">
        <f>IF(ISBLANK(DOE21E!$Y73),"",DOE21E!$Y73)</f>
        <v>15</v>
      </c>
      <c r="K1121" s="12">
        <f>IF(ISBLANK(EnergyPlus1.0!$W73),"",EnergyPlus1.0!$W73)</f>
        <v>10234.8217178345</v>
      </c>
      <c r="L1121" s="759">
        <f>IF(ISBLANK(EnergyPlus1.0!$X73),"",EnergyPlus1.0!$X73)</f>
        <v>40369</v>
      </c>
      <c r="M1121" s="752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52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52">
        <f>IF(ISBLANK('HOT3000'!$Y73),"",'HOT3000'!$Y73)</f>
        <v>15</v>
      </c>
      <c r="T1121" s="12">
        <f>IF(ISBLANK(YourData!$W73),"",YourData!$W73)</f>
        <v>9901.1006624051806</v>
      </c>
      <c r="U1121" s="759">
        <f>IF(ISBLANK(YourData!$X73),"",YourData!$X73)</f>
        <v>45903</v>
      </c>
      <c r="V1121" s="752">
        <f>IF(ISBLANK(YourData!$Y73),"",YourData!$Y73)</f>
        <v>45903.625</v>
      </c>
      <c r="W1121" s="12"/>
      <c r="X1121" s="107"/>
      <c r="Y1121" s="752"/>
      <c r="Z1121" s="12"/>
      <c r="AA1121" s="107"/>
      <c r="AB1121" s="752"/>
    </row>
    <row r="1122" spans="1:28">
      <c r="A1122" s="757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52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52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52">
        <f>IF(ISBLANK(DOE21E!$Y74),"",DOE21E!$Y74)</f>
        <v>15</v>
      </c>
      <c r="K1122" s="12">
        <f>IF(ISBLANK(EnergyPlus1.0!$W74),"",EnergyPlus1.0!$W74)</f>
        <v>7838.7203372169997</v>
      </c>
      <c r="L1122" s="759">
        <f>IF(ISBLANK(EnergyPlus1.0!$X74),"",EnergyPlus1.0!$X74)</f>
        <v>40358</v>
      </c>
      <c r="M1122" s="752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52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52">
        <f>IF(ISBLANK('HOT3000'!$Y74),"",'HOT3000'!$Y74)</f>
        <v>15</v>
      </c>
      <c r="T1122" s="12">
        <f>IF(ISBLANK(YourData!$W74),"",YourData!$W74)</f>
        <v>7738.6129404524199</v>
      </c>
      <c r="U1122" s="759">
        <f>IF(ISBLANK(YourData!$X74),"",YourData!$X74)</f>
        <v>45837</v>
      </c>
      <c r="V1122" s="752">
        <f>IF(ISBLANK(YourData!$Y74),"",YourData!$Y74)</f>
        <v>45837.666666666664</v>
      </c>
      <c r="W1122" s="12"/>
      <c r="X1122" s="107"/>
      <c r="Y1122" s="752"/>
      <c r="Z1122" s="12"/>
      <c r="AA1122" s="107"/>
      <c r="AB1122" s="752"/>
    </row>
    <row r="1123" spans="1:28">
      <c r="A1123" s="757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52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52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52">
        <f>IF(ISBLANK(DOE21E!$Y75),"",DOE21E!$Y75)</f>
        <v>9</v>
      </c>
      <c r="K1123" s="12">
        <f>IF(ISBLANK(EnergyPlus1.0!$W75),"",EnergyPlus1.0!$W75)</f>
        <v>8954.7918008669731</v>
      </c>
      <c r="L1123" s="759">
        <f>IF(ISBLANK(EnergyPlus1.0!$X75),"",EnergyPlus1.0!$X75)</f>
        <v>40346</v>
      </c>
      <c r="M1123" s="752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52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52">
        <f>IF(ISBLANK('HOT3000'!$Y75),"",'HOT3000'!$Y75)</f>
        <v>13</v>
      </c>
      <c r="T1123" s="12" t="str">
        <f>IF(ISBLANK(YourData!$W75),"",YourData!$W75)</f>
        <v/>
      </c>
      <c r="U1123" s="759" t="str">
        <f>IF(ISBLANK(YourData!$X75),"",YourData!$X75)</f>
        <v/>
      </c>
      <c r="V1123" s="752" t="str">
        <f>IF(ISBLANK(YourData!$Y75),"",YourData!$Y75)</f>
        <v/>
      </c>
      <c r="W1123" s="12"/>
      <c r="X1123" s="107"/>
      <c r="Y1123" s="752"/>
      <c r="Z1123" s="12"/>
      <c r="AA1123" s="107"/>
      <c r="AB1123" s="752"/>
    </row>
    <row r="1124" spans="1:28">
      <c r="A1124" s="757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52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52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52">
        <f>IF(ISBLANK(DOE21E!$Y76),"",DOE21E!$Y76)</f>
        <v>15</v>
      </c>
      <c r="K1124" s="12">
        <f>IF(ISBLANK(EnergyPlus1.0!$W76),"",EnergyPlus1.0!$W76)</f>
        <v>7698.5341556048888</v>
      </c>
      <c r="L1124" s="759">
        <f>IF(ISBLANK(EnergyPlus1.0!$X76),"",EnergyPlus1.0!$X76)</f>
        <v>40358</v>
      </c>
      <c r="M1124" s="752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52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52">
        <f>IF(ISBLANK('HOT3000'!$Y76),"",'HOT3000'!$Y76)</f>
        <v>15</v>
      </c>
      <c r="T1124" s="12" t="str">
        <f>IF(ISBLANK(YourData!$W76),"",YourData!$W76)</f>
        <v/>
      </c>
      <c r="U1124" s="759" t="str">
        <f>IF(ISBLANK(YourData!$X76),"",YourData!$X76)</f>
        <v/>
      </c>
      <c r="V1124" s="752" t="str">
        <f>IF(ISBLANK(YourData!$Y76),"",YourData!$Y76)</f>
        <v/>
      </c>
      <c r="W1124" s="12"/>
      <c r="X1124" s="107"/>
      <c r="Y1124" s="752"/>
      <c r="Z1124" s="12"/>
      <c r="AA1124" s="107"/>
      <c r="AB1124" s="752"/>
    </row>
    <row r="1125" spans="1:28">
      <c r="A1125" s="757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52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52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52">
        <f>IF(ISBLANK(DOE21E!$Y77),"",DOE21E!$Y77)</f>
        <v>15</v>
      </c>
      <c r="K1125" s="12">
        <f>IF(ISBLANK(EnergyPlus1.0!$W77),"",EnergyPlus1.0!$W77)</f>
        <v>7769.7702360302783</v>
      </c>
      <c r="L1125" s="759">
        <f>IF(ISBLANK(EnergyPlus1.0!$X77),"",EnergyPlus1.0!$X77)</f>
        <v>40358</v>
      </c>
      <c r="M1125" s="752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52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52">
        <f>IF(ISBLANK('HOT3000'!$Y77),"",'HOT3000'!$Y77)</f>
        <v>15</v>
      </c>
      <c r="T1125" s="12" t="str">
        <f>IF(ISBLANK(YourData!$W77),"",YourData!$W77)</f>
        <v/>
      </c>
      <c r="U1125" s="759" t="str">
        <f>IF(ISBLANK(YourData!$X77),"",YourData!$X77)</f>
        <v/>
      </c>
      <c r="V1125" s="752" t="str">
        <f>IF(ISBLANK(YourData!$Y77),"",YourData!$Y77)</f>
        <v/>
      </c>
      <c r="W1125" s="12"/>
      <c r="X1125" s="107"/>
      <c r="Y1125" s="752"/>
      <c r="Z1125" s="12"/>
      <c r="AA1125" s="107"/>
      <c r="AB1125" s="752"/>
    </row>
    <row r="1126" spans="1:28">
      <c r="A1126" s="757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52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52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52">
        <f>IF(ISBLANK(DOE21E!$Y78),"",DOE21E!$Y78)</f>
        <v>15</v>
      </c>
      <c r="K1126" s="12">
        <f>IF(ISBLANK(EnergyPlus1.0!$W78),"",EnergyPlus1.0!$W78)</f>
        <v>7947.3919267814717</v>
      </c>
      <c r="L1126" s="759">
        <f>IF(ISBLANK(EnergyPlus1.0!$X78),"",EnergyPlus1.0!$X78)</f>
        <v>40358</v>
      </c>
      <c r="M1126" s="752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52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52">
        <f>IF(ISBLANK('HOT3000'!$Y78),"",'HOT3000'!$Y78)</f>
        <v>15</v>
      </c>
      <c r="T1126" s="12" t="str">
        <f>IF(ISBLANK(YourData!$W78),"",YourData!$W78)</f>
        <v/>
      </c>
      <c r="U1126" s="759" t="str">
        <f>IF(ISBLANK(YourData!$X78),"",YourData!$X78)</f>
        <v/>
      </c>
      <c r="V1126" s="752" t="str">
        <f>IF(ISBLANK(YourData!$Y78),"",YourData!$Y78)</f>
        <v/>
      </c>
      <c r="W1126" s="12"/>
      <c r="X1126" s="107"/>
      <c r="Y1126" s="752"/>
      <c r="Z1126" s="12"/>
      <c r="AA1126" s="107"/>
      <c r="AB1126" s="752"/>
    </row>
    <row r="1127" spans="1:28">
      <c r="A1127" s="757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52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52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52">
        <f>IF(ISBLANK(DOE21E!$Y79),"",DOE21E!$Y79)</f>
        <v>0</v>
      </c>
      <c r="K1127" s="12">
        <f>IF(ISBLANK(EnergyPlus1.0!$W79),"",EnergyPlus1.0!$W79)</f>
        <v>1.058729622971214</v>
      </c>
      <c r="L1127" s="759">
        <f>IF(ISBLANK(EnergyPlus1.0!$X79),"",EnergyPlus1.0!$X79)</f>
        <v>40253</v>
      </c>
      <c r="M1127" s="752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52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52">
        <f>IF(ISBLANK('HOT3000'!$Y79),"",'HOT3000'!$Y79)</f>
        <v>20</v>
      </c>
      <c r="T1127" s="12" t="str">
        <f>IF(ISBLANK(YourData!$W79),"",YourData!$W79)</f>
        <v/>
      </c>
      <c r="U1127" s="759" t="str">
        <f>IF(ISBLANK(YourData!$X79),"",YourData!$X79)</f>
        <v/>
      </c>
      <c r="V1127" s="752" t="str">
        <f>IF(ISBLANK(YourData!$Y79),"",YourData!$Y79)</f>
        <v/>
      </c>
      <c r="W1127" s="12"/>
      <c r="X1127" s="107"/>
      <c r="Y1127" s="752"/>
      <c r="Z1127" s="12"/>
      <c r="AA1127" s="107"/>
      <c r="AB1127" s="752"/>
    </row>
    <row r="1128" spans="1:28">
      <c r="A1128" s="757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52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52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52">
        <f>IF(ISBLANK(DOE21E!$Y80),"",DOE21E!$Y80)</f>
        <v>0</v>
      </c>
      <c r="K1128" s="12">
        <f>IF(ISBLANK(EnergyPlus1.0!$W80),"",EnergyPlus1.0!$W80)</f>
        <v>1654.9514186530416</v>
      </c>
      <c r="L1128" s="759">
        <f>IF(ISBLANK(EnergyPlus1.0!$X80),"",EnergyPlus1.0!$X80)</f>
        <v>40248</v>
      </c>
      <c r="M1128" s="752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52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52">
        <f>IF(ISBLANK('HOT3000'!$Y80),"",'HOT3000'!$Y80)</f>
        <v>10</v>
      </c>
      <c r="T1128" s="12" t="str">
        <f>IF(ISBLANK(YourData!$W80),"",YourData!$W80)</f>
        <v/>
      </c>
      <c r="U1128" s="759" t="str">
        <f>IF(ISBLANK(YourData!$X80),"",YourData!$X80)</f>
        <v/>
      </c>
      <c r="V1128" s="752" t="str">
        <f>IF(ISBLANK(YourData!$Y80),"",YourData!$Y80)</f>
        <v/>
      </c>
      <c r="W1128" s="12"/>
      <c r="X1128" s="107"/>
      <c r="Y1128" s="752"/>
      <c r="Z1128" s="12"/>
      <c r="AA1128" s="107"/>
      <c r="AB1128" s="752"/>
    </row>
    <row r="1129" spans="1:28">
      <c r="A1129" s="757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52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52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52">
        <f>IF(ISBLANK(DOE21E!$Y81),"",DOE21E!$Y81)</f>
        <v>0</v>
      </c>
      <c r="K1129" s="12">
        <f>IF(ISBLANK(EnergyPlus1.0!$W81),"",EnergyPlus1.0!$W81)</f>
        <v>8.2784228854709169E-12</v>
      </c>
      <c r="L1129" s="759">
        <f>IF(ISBLANK(EnergyPlus1.0!$X81),"",EnergyPlus1.0!$X81)</f>
        <v>40321</v>
      </c>
      <c r="M1129" s="752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52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52">
        <f>IF(ISBLANK('HOT3000'!$Y81),"",'HOT3000'!$Y81)</f>
        <v>1</v>
      </c>
      <c r="T1129" s="12" t="str">
        <f>IF(ISBLANK(YourData!$W81),"",YourData!$W81)</f>
        <v/>
      </c>
      <c r="U1129" s="759" t="str">
        <f>IF(ISBLANK(YourData!$X81),"",YourData!$X81)</f>
        <v/>
      </c>
      <c r="V1129" s="752" t="str">
        <f>IF(ISBLANK(YourData!$Y81),"",YourData!$Y81)</f>
        <v/>
      </c>
      <c r="W1129" s="12"/>
      <c r="X1129" s="107"/>
      <c r="Y1129" s="752"/>
      <c r="Z1129" s="12"/>
      <c r="AA1129" s="107"/>
      <c r="AB1129" s="752"/>
    </row>
    <row r="1130" spans="1:28">
      <c r="A1130" s="758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6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7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52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52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52">
        <f>IF(ISBLANK(DOE21E!$AB62),"",DOE21E!$AB62)</f>
        <v>15</v>
      </c>
      <c r="K1140" s="12">
        <f>IF(ISBLANK(EnergyPlus1.0!$Z62),"",EnergyPlus1.0!$Z62)</f>
        <v>32733.255596879997</v>
      </c>
      <c r="L1140" s="759">
        <f>IF(ISBLANK(EnergyPlus1.0!$AA62),"",EnergyPlus1.0!$AA62)</f>
        <v>40379</v>
      </c>
      <c r="M1140" s="760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52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52">
        <f>IF(ISBLANK('HOT3000'!$AB62),"",'HOT3000'!$AB62)</f>
        <v>15</v>
      </c>
      <c r="T1140" s="12">
        <f>IF(ISBLANK(YourData!$Z62),"",YourData!$Z62)</f>
        <v>31764.875198585501</v>
      </c>
      <c r="U1140" s="759">
        <f>IF(ISBLANK(YourData!$AA62),"",YourData!$AA62)</f>
        <v>45858</v>
      </c>
      <c r="V1140" s="760">
        <f>IF(ISBLANK(YourData!$AB62),"",YourData!$AB62)</f>
        <v>15</v>
      </c>
      <c r="W1140" s="12"/>
      <c r="X1140" s="107"/>
      <c r="Y1140" s="752"/>
      <c r="Z1140" s="12"/>
      <c r="AA1140" s="107"/>
      <c r="AB1140" s="752"/>
    </row>
    <row r="1141" spans="1:28">
      <c r="A1141" s="757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52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52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52">
        <f>IF(ISBLANK(DOE21E!$AB63),"",DOE21E!$AB63)</f>
        <v>16</v>
      </c>
      <c r="K1141" s="12">
        <f>IF(ISBLANK(EnergyPlus1.0!$Z63),"",EnergyPlus1.0!$Z63)</f>
        <v>37126.479468571393</v>
      </c>
      <c r="L1141" s="759">
        <f>IF(ISBLANK(EnergyPlus1.0!$AA63),"",EnergyPlus1.0!$AA63)</f>
        <v>40438</v>
      </c>
      <c r="M1141" s="760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52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52">
        <f>IF(ISBLANK('HOT3000'!$AB63),"",'HOT3000'!$AB63)</f>
        <v>16</v>
      </c>
      <c r="T1141" s="12">
        <f>IF(ISBLANK(YourData!$Z63),"",YourData!$Z63)</f>
        <v>37129.582288929698</v>
      </c>
      <c r="U1141" s="759">
        <f>IF(ISBLANK(YourData!$AA63),"",YourData!$AA63)</f>
        <v>45903</v>
      </c>
      <c r="V1141" s="760">
        <f>IF(ISBLANK(YourData!$AB63),"",YourData!$AB63)</f>
        <v>15</v>
      </c>
      <c r="W1141" s="12"/>
      <c r="X1141" s="107"/>
      <c r="Y1141" s="752"/>
      <c r="Z1141" s="12"/>
      <c r="AA1141" s="107"/>
      <c r="AB1141" s="752"/>
    </row>
    <row r="1142" spans="1:28">
      <c r="A1142" s="757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52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52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52">
        <f>IF(ISBLANK(DOE21E!$AB64),"",DOE21E!$AB64)</f>
        <v>9</v>
      </c>
      <c r="K1142" s="12">
        <f>IF(ISBLANK(EnergyPlus1.0!$Z64),"",EnergyPlus1.0!$Z64)</f>
        <v>39765.182849620003</v>
      </c>
      <c r="L1142" s="759">
        <f>IF(ISBLANK(EnergyPlus1.0!$AA64),"",EnergyPlus1.0!$AA64)</f>
        <v>40424</v>
      </c>
      <c r="M1142" s="760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52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52">
        <f>IF(ISBLANK('HOT3000'!$AB64),"",'HOT3000'!$AB64)</f>
        <v>16</v>
      </c>
      <c r="T1142" s="12">
        <f>IF(ISBLANK(YourData!$Z64),"",YourData!$Z64)</f>
        <v>40094.044189097804</v>
      </c>
      <c r="U1142" s="759">
        <f>IF(ISBLANK(YourData!$AA64),"",YourData!$AA64)</f>
        <v>45903</v>
      </c>
      <c r="V1142" s="760">
        <f>IF(ISBLANK(YourData!$AB64),"",YourData!$AB64)</f>
        <v>45903.625</v>
      </c>
      <c r="W1142" s="12"/>
      <c r="X1142" s="107"/>
      <c r="Y1142" s="752"/>
      <c r="Z1142" s="12"/>
      <c r="AA1142" s="107"/>
      <c r="AB1142" s="752"/>
    </row>
    <row r="1143" spans="1:28">
      <c r="A1143" s="757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52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52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52">
        <f>IF(ISBLANK(DOE21E!$AB65),"",DOE21E!$AB65)</f>
        <v>9</v>
      </c>
      <c r="K1143" s="12">
        <f>IF(ISBLANK(EnergyPlus1.0!$Z65),"",EnergyPlus1.0!$Z65)</f>
        <v>43445.080810040832</v>
      </c>
      <c r="L1143" s="759">
        <f>IF(ISBLANK(EnergyPlus1.0!$AA65),"",EnergyPlus1.0!$AA65)</f>
        <v>40453</v>
      </c>
      <c r="M1143" s="760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52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52">
        <f>IF(ISBLANK('HOT3000'!$AB65),"",'HOT3000'!$AB65)</f>
        <v>11</v>
      </c>
      <c r="T1143" s="12">
        <f>IF(ISBLANK(YourData!$Z65),"",YourData!$Z65)</f>
        <v>43643.481134090202</v>
      </c>
      <c r="U1143" s="759">
        <f>IF(ISBLANK(YourData!$AA65),"",YourData!$AA65)</f>
        <v>45932</v>
      </c>
      <c r="V1143" s="760">
        <f>IF(ISBLANK(YourData!$AB65),"",YourData!$AB65)</f>
        <v>45932.375</v>
      </c>
      <c r="W1143" s="12"/>
      <c r="X1143" s="107"/>
      <c r="Y1143" s="752"/>
      <c r="Z1143" s="12"/>
      <c r="AA1143" s="107"/>
      <c r="AB1143" s="752"/>
    </row>
    <row r="1144" spans="1:28">
      <c r="A1144" s="757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52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52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52">
        <f>IF(ISBLANK(DOE21E!$AB66),"",DOE21E!$AB66)</f>
        <v>9</v>
      </c>
      <c r="K1144" s="12">
        <f>IF(ISBLANK(EnergyPlus1.0!$Z66),"",EnergyPlus1.0!$Z66)</f>
        <v>41328.273605188333</v>
      </c>
      <c r="L1144" s="759">
        <f>IF(ISBLANK(EnergyPlus1.0!$AA66),"",EnergyPlus1.0!$AA66)</f>
        <v>40453</v>
      </c>
      <c r="M1144" s="760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52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52">
        <f>IF(ISBLANK('HOT3000'!$AB66),"",'HOT3000'!$AB66)</f>
        <v>16</v>
      </c>
      <c r="T1144" s="12">
        <f>IF(ISBLANK(YourData!$Z66),"",YourData!$Z66)</f>
        <v>41653.953857421402</v>
      </c>
      <c r="U1144" s="759">
        <f>IF(ISBLANK(YourData!$AA66),"",YourData!$AA66)</f>
        <v>45932</v>
      </c>
      <c r="V1144" s="760">
        <f>IF(ISBLANK(YourData!$AB66),"",YourData!$AB66)</f>
        <v>45932.375</v>
      </c>
      <c r="W1144" s="12"/>
      <c r="X1144" s="107"/>
      <c r="Y1144" s="752"/>
      <c r="Z1144" s="12"/>
      <c r="AA1144" s="107"/>
      <c r="AB1144" s="752"/>
    </row>
    <row r="1145" spans="1:28">
      <c r="A1145" s="757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52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52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52">
        <f>IF(ISBLANK(DOE21E!$AB67),"",DOE21E!$AB67)</f>
        <v>15</v>
      </c>
      <c r="K1145" s="12">
        <f>IF(ISBLANK(EnergyPlus1.0!$Z67),"",EnergyPlus1.0!$Z67)</f>
        <v>32733.264971190001</v>
      </c>
      <c r="L1145" s="759">
        <f>IF(ISBLANK(EnergyPlus1.0!$AA67),"",EnergyPlus1.0!$AA67)</f>
        <v>40379</v>
      </c>
      <c r="M1145" s="760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52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52">
        <f>IF(ISBLANK('HOT3000'!$AB67),"",'HOT3000'!$AB67)</f>
        <v>15</v>
      </c>
      <c r="T1145" s="12">
        <f>IF(ISBLANK(YourData!$Z67),"",YourData!$Z67)</f>
        <v>32123.0115146018</v>
      </c>
      <c r="U1145" s="759">
        <f>IF(ISBLANK(YourData!$AA67),"",YourData!$AA67)</f>
        <v>45858</v>
      </c>
      <c r="V1145" s="760">
        <f>IF(ISBLANK(YourData!$AB67),"",YourData!$AB67)</f>
        <v>45858.625</v>
      </c>
      <c r="W1145" s="12"/>
      <c r="X1145" s="107"/>
      <c r="Y1145" s="752"/>
      <c r="Z1145" s="12"/>
      <c r="AA1145" s="107"/>
      <c r="AB1145" s="752"/>
    </row>
    <row r="1146" spans="1:28">
      <c r="A1146" s="757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52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52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52">
        <f>IF(ISBLANK(DOE21E!$AB68),"",DOE21E!$AB68)</f>
        <v>9</v>
      </c>
      <c r="K1146" s="12">
        <f>IF(ISBLANK(EnergyPlus1.0!$Z68),"",EnergyPlus1.0!$Z68)</f>
        <v>38459.728186112501</v>
      </c>
      <c r="L1146" s="759">
        <f>IF(ISBLANK(EnergyPlus1.0!$AA68),"",EnergyPlus1.0!$AA68)</f>
        <v>40453</v>
      </c>
      <c r="M1146" s="760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52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52">
        <f>IF(ISBLANK('HOT3000'!$AB68),"",'HOT3000'!$AB68)</f>
        <v>10</v>
      </c>
      <c r="T1146" s="12">
        <f>IF(ISBLANK(YourData!$Z68),"",YourData!$Z68)</f>
        <v>38716.674737611</v>
      </c>
      <c r="U1146" s="759">
        <f>IF(ISBLANK(YourData!$AA68),"",YourData!$AA68)</f>
        <v>45932</v>
      </c>
      <c r="V1146" s="760">
        <f>IF(ISBLANK(YourData!$AB68),"",YourData!$AB68)</f>
        <v>45932.375</v>
      </c>
      <c r="W1146" s="12"/>
      <c r="X1146" s="107"/>
      <c r="Y1146" s="752"/>
      <c r="Z1146" s="12"/>
      <c r="AA1146" s="107"/>
      <c r="AB1146" s="752"/>
    </row>
    <row r="1147" spans="1:28">
      <c r="A1147" s="757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52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52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52">
        <f>IF(ISBLANK(DOE21E!$AB69),"",DOE21E!$AB69)</f>
        <v>15</v>
      </c>
      <c r="K1147" s="12">
        <f>IF(ISBLANK(EnergyPlus1.0!$Z69),"",EnergyPlus1.0!$Z69)</f>
        <v>40728.142203556665</v>
      </c>
      <c r="L1147" s="759">
        <f>IF(ISBLANK(EnergyPlus1.0!$AA69),"",EnergyPlus1.0!$AA69)</f>
        <v>40437</v>
      </c>
      <c r="M1147" s="760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52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52">
        <f>IF(ISBLANK('HOT3000'!$AB69),"",'HOT3000'!$AB69)</f>
        <v>14</v>
      </c>
      <c r="T1147" s="12">
        <f>IF(ISBLANK(YourData!$Z69),"",YourData!$Z69)</f>
        <v>41086.851644707203</v>
      </c>
      <c r="U1147" s="759">
        <f>IF(ISBLANK(YourData!$AA69),"",YourData!$AA69)</f>
        <v>45916</v>
      </c>
      <c r="V1147" s="760">
        <f>IF(ISBLANK(YourData!$AB69),"",YourData!$AB69)</f>
        <v>45916.583333333336</v>
      </c>
      <c r="W1147" s="12"/>
      <c r="X1147" s="107"/>
      <c r="Y1147" s="752"/>
      <c r="Z1147" s="12"/>
      <c r="AA1147" s="107"/>
      <c r="AB1147" s="752"/>
    </row>
    <row r="1148" spans="1:28">
      <c r="A1148" s="757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52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52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52">
        <f>IF(ISBLANK(DOE21E!$AB70),"",DOE21E!$AB70)</f>
        <v>15</v>
      </c>
      <c r="K1148" s="12" t="str">
        <f>IF(ISBLANK(EnergyPlus1.0!$Z70),"",EnergyPlus1.0!$Z70)</f>
        <v/>
      </c>
      <c r="L1148" s="759" t="str">
        <f>IF(ISBLANK(EnergyPlus1.0!$AA70),"",EnergyPlus1.0!$AA70)</f>
        <v/>
      </c>
      <c r="M1148" s="760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52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52">
        <f>IF(ISBLANK('HOT3000'!$AB70),"",'HOT3000'!$AB70)</f>
        <v>15</v>
      </c>
      <c r="T1148" s="12">
        <f>IF(ISBLANK(YourData!$Z70),"",YourData!$Z70)</f>
        <v>32125.177893295298</v>
      </c>
      <c r="U1148" s="759">
        <f>IF(ISBLANK(YourData!$AA70),"",YourData!$AA70)</f>
        <v>45858</v>
      </c>
      <c r="V1148" s="760">
        <f>IF(ISBLANK(YourData!$AB70),"",YourData!$AB70)</f>
        <v>45858.625</v>
      </c>
      <c r="W1148" s="12"/>
      <c r="X1148" s="107"/>
      <c r="Y1148" s="752"/>
      <c r="Z1148" s="12"/>
      <c r="AA1148" s="107"/>
      <c r="AB1148" s="752"/>
    </row>
    <row r="1149" spans="1:28">
      <c r="A1149" s="757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52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52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52">
        <f>IF(ISBLANK(DOE21E!$AB71),"",DOE21E!$AB71)</f>
        <v>15</v>
      </c>
      <c r="K1149" s="12">
        <f>IF(ISBLANK(EnergyPlus1.0!$Z71),"",EnergyPlus1.0!$Z71)</f>
        <v>32733.255596879997</v>
      </c>
      <c r="L1149" s="759">
        <f>IF(ISBLANK(EnergyPlus1.0!$AA71),"",EnergyPlus1.0!$AA71)</f>
        <v>40379</v>
      </c>
      <c r="M1149" s="760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52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52">
        <f>IF(ISBLANK('HOT3000'!$AB71),"",'HOT3000'!$AB71)</f>
        <v>15</v>
      </c>
      <c r="T1149" s="12">
        <f>IF(ISBLANK(YourData!$Z71),"",YourData!$Z71)</f>
        <v>32125.177893295298</v>
      </c>
      <c r="U1149" s="759">
        <f>IF(ISBLANK(YourData!$AA71),"",YourData!$AA71)</f>
        <v>45858</v>
      </c>
      <c r="V1149" s="760">
        <f>IF(ISBLANK(YourData!$AB71),"",YourData!$AB71)</f>
        <v>45858.625</v>
      </c>
      <c r="W1149" s="12"/>
      <c r="X1149" s="107"/>
      <c r="Y1149" s="752"/>
      <c r="Z1149" s="12"/>
      <c r="AA1149" s="107"/>
      <c r="AB1149" s="752"/>
    </row>
    <row r="1150" spans="1:28">
      <c r="A1150" s="757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52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52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52">
        <f>IF(ISBLANK(DOE21E!$AB72),"",DOE21E!$AB72)</f>
        <v>15</v>
      </c>
      <c r="K1150" s="12">
        <f>IF(ISBLANK(EnergyPlus1.0!$Z72),"",EnergyPlus1.0!$Z72)</f>
        <v>32733.255596879444</v>
      </c>
      <c r="L1150" s="759">
        <f>IF(ISBLANK(EnergyPlus1.0!$AA72),"",EnergyPlus1.0!$AA72)</f>
        <v>40379</v>
      </c>
      <c r="M1150" s="760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52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52">
        <f>IF(ISBLANK('HOT3000'!$AB72),"",'HOT3000'!$AB72)</f>
        <v>15</v>
      </c>
      <c r="T1150" s="12">
        <f>IF(ISBLANK(YourData!$Z72),"",YourData!$Z72)</f>
        <v>32125.177893295298</v>
      </c>
      <c r="U1150" s="759">
        <f>IF(ISBLANK(YourData!$AA72),"",YourData!$AA72)</f>
        <v>45858</v>
      </c>
      <c r="V1150" s="760">
        <f>IF(ISBLANK(YourData!$AB72),"",YourData!$AB72)</f>
        <v>45858.625</v>
      </c>
      <c r="W1150" s="12"/>
      <c r="X1150" s="107"/>
      <c r="Y1150" s="752"/>
      <c r="Z1150" s="12"/>
      <c r="AA1150" s="107"/>
      <c r="AB1150" s="752"/>
    </row>
    <row r="1151" spans="1:28">
      <c r="A1151" s="757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52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52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52">
        <f>IF(ISBLANK(DOE21E!$AB73),"",DOE21E!$AB73)</f>
        <v>15</v>
      </c>
      <c r="K1151" s="12">
        <f>IF(ISBLANK(EnergyPlus1.0!$Z73),"",EnergyPlus1.0!$Z73)</f>
        <v>32733.255596879721</v>
      </c>
      <c r="L1151" s="759">
        <f>IF(ISBLANK(EnergyPlus1.0!$AA73),"",EnergyPlus1.0!$AA73)</f>
        <v>40379</v>
      </c>
      <c r="M1151" s="760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52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52">
        <f>IF(ISBLANK('HOT3000'!$AB73),"",'HOT3000'!$AB73)</f>
        <v>16</v>
      </c>
      <c r="T1151" s="12">
        <f>IF(ISBLANK(YourData!$Z73),"",YourData!$Z73)</f>
        <v>32136.808695593401</v>
      </c>
      <c r="U1151" s="759">
        <f>IF(ISBLANK(YourData!$AA73),"",YourData!$AA73)</f>
        <v>45858</v>
      </c>
      <c r="V1151" s="760">
        <f>IF(ISBLANK(YourData!$AB73),"",YourData!$AB73)</f>
        <v>45858.625</v>
      </c>
      <c r="W1151" s="12"/>
      <c r="X1151" s="107"/>
      <c r="Y1151" s="752"/>
      <c r="Z1151" s="12"/>
      <c r="AA1151" s="107"/>
      <c r="AB1151" s="752"/>
    </row>
    <row r="1152" spans="1:28">
      <c r="A1152" s="757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52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52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52">
        <f>IF(ISBLANK(DOE21E!$AB74),"",DOE21E!$AB74)</f>
        <v>16</v>
      </c>
      <c r="K1152" s="12">
        <f>IF(ISBLANK(EnergyPlus1.0!$Z74),"",EnergyPlus1.0!$Z74)</f>
        <v>27646.425616607528</v>
      </c>
      <c r="L1152" s="759">
        <f>IF(ISBLANK(EnergyPlus1.0!$AA74),"",EnergyPlus1.0!$AA74)</f>
        <v>40358</v>
      </c>
      <c r="M1152" s="760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52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52">
        <f>IF(ISBLANK('HOT3000'!$AB74),"",'HOT3000'!$AB74)</f>
        <v>15</v>
      </c>
      <c r="T1152" s="12">
        <f>IF(ISBLANK(YourData!$Z74),"",YourData!$Z74)</f>
        <v>26516.028085576501</v>
      </c>
      <c r="U1152" s="759">
        <f>IF(ISBLANK(YourData!$AA74),"",YourData!$AA74)</f>
        <v>45837</v>
      </c>
      <c r="V1152" s="760">
        <f>IF(ISBLANK(YourData!$AB74),"",YourData!$AB74)</f>
        <v>45837.666666666664</v>
      </c>
      <c r="W1152" s="12"/>
      <c r="X1152" s="107"/>
      <c r="Y1152" s="752"/>
      <c r="Z1152" s="12"/>
      <c r="AA1152" s="107"/>
      <c r="AB1152" s="752"/>
    </row>
    <row r="1153" spans="1:28">
      <c r="A1153" s="757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52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52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52">
        <f>IF(ISBLANK(DOE21E!$AB75),"",DOE21E!$AB75)</f>
        <v>15</v>
      </c>
      <c r="K1153" s="12">
        <f>IF(ISBLANK(EnergyPlus1.0!$Z75),"",EnergyPlus1.0!$Z75)</f>
        <v>31177.750996972223</v>
      </c>
      <c r="L1153" s="759">
        <f>IF(ISBLANK(EnergyPlus1.0!$AA75),"",EnergyPlus1.0!$AA75)</f>
        <v>40346</v>
      </c>
      <c r="M1153" s="760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52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52">
        <f>IF(ISBLANK('HOT3000'!$AB75),"",'HOT3000'!$AB75)</f>
        <v>13</v>
      </c>
      <c r="T1153" s="12" t="str">
        <f>IF(ISBLANK(YourData!$Z75),"",YourData!$Z75)</f>
        <v/>
      </c>
      <c r="U1153" s="759" t="str">
        <f>IF(ISBLANK(YourData!$AA75),"",YourData!$AA75)</f>
        <v/>
      </c>
      <c r="V1153" s="760" t="str">
        <f>IF(ISBLANK(YourData!$AB75),"",YourData!$AB75)</f>
        <v/>
      </c>
      <c r="W1153" s="12"/>
      <c r="X1153" s="107"/>
      <c r="Y1153" s="752"/>
      <c r="Z1153" s="12"/>
      <c r="AA1153" s="107"/>
      <c r="AB1153" s="752"/>
    </row>
    <row r="1154" spans="1:28">
      <c r="A1154" s="757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52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52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52">
        <f>IF(ISBLANK(DOE21E!$AB76),"",DOE21E!$AB76)</f>
        <v>16</v>
      </c>
      <c r="K1154" s="12">
        <f>IF(ISBLANK(EnergyPlus1.0!$Z76),"",EnergyPlus1.0!$Z76)</f>
        <v>27652.695428857136</v>
      </c>
      <c r="L1154" s="759">
        <f>IF(ISBLANK(EnergyPlus1.0!$AA76),"",EnergyPlus1.0!$AA76)</f>
        <v>40358</v>
      </c>
      <c r="M1154" s="760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52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52">
        <f>IF(ISBLANK('HOT3000'!$AB76),"",'HOT3000'!$AB76)</f>
        <v>15</v>
      </c>
      <c r="T1154" s="12" t="str">
        <f>IF(ISBLANK(YourData!$Z76),"",YourData!$Z76)</f>
        <v/>
      </c>
      <c r="U1154" s="759" t="str">
        <f>IF(ISBLANK(YourData!$AA76),"",YourData!$AA76)</f>
        <v/>
      </c>
      <c r="V1154" s="760" t="str">
        <f>IF(ISBLANK(YourData!$AB76),"",YourData!$AB76)</f>
        <v/>
      </c>
      <c r="W1154" s="12"/>
      <c r="X1154" s="107"/>
      <c r="Y1154" s="752"/>
      <c r="Z1154" s="12"/>
      <c r="AA1154" s="107"/>
      <c r="AB1154" s="752"/>
    </row>
    <row r="1155" spans="1:28">
      <c r="A1155" s="757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52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52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52">
        <f>IF(ISBLANK(DOE21E!$AB77),"",DOE21E!$AB77)</f>
        <v>16</v>
      </c>
      <c r="K1155" s="12">
        <f>IF(ISBLANK(EnergyPlus1.0!$Z77),"",EnergyPlus1.0!$Z77)</f>
        <v>27658.791782768196</v>
      </c>
      <c r="L1155" s="759">
        <f>IF(ISBLANK(EnergyPlus1.0!$AA77),"",EnergyPlus1.0!$AA77)</f>
        <v>40358</v>
      </c>
      <c r="M1155" s="760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52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52">
        <f>IF(ISBLANK('HOT3000'!$AB77),"",'HOT3000'!$AB77)</f>
        <v>15</v>
      </c>
      <c r="T1155" s="12" t="str">
        <f>IF(ISBLANK(YourData!$Z77),"",YourData!$Z77)</f>
        <v/>
      </c>
      <c r="U1155" s="759" t="str">
        <f>IF(ISBLANK(YourData!$AA77),"",YourData!$AA77)</f>
        <v/>
      </c>
      <c r="V1155" s="760" t="str">
        <f>IF(ISBLANK(YourData!$AB77),"",YourData!$AB77)</f>
        <v/>
      </c>
      <c r="W1155" s="12"/>
      <c r="X1155" s="107"/>
      <c r="Y1155" s="752"/>
      <c r="Z1155" s="12"/>
      <c r="AA1155" s="107"/>
      <c r="AB1155" s="752"/>
    </row>
    <row r="1156" spans="1:28">
      <c r="A1156" s="757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52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52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52">
        <f>IF(ISBLANK(DOE21E!$AB78),"",DOE21E!$AB78)</f>
        <v>16</v>
      </c>
      <c r="K1156" s="12">
        <f>IF(ISBLANK(EnergyPlus1.0!$Z78),"",EnergyPlus1.0!$Z78)</f>
        <v>27576.513708109</v>
      </c>
      <c r="L1156" s="759">
        <f>IF(ISBLANK(EnergyPlus1.0!$AA78),"",EnergyPlus1.0!$AA78)</f>
        <v>40358</v>
      </c>
      <c r="M1156" s="760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52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52">
        <f>IF(ISBLANK('HOT3000'!$AB78),"",'HOT3000'!$AB78)</f>
        <v>15</v>
      </c>
      <c r="T1156" s="12" t="str">
        <f>IF(ISBLANK(YourData!$Z78),"",YourData!$Z78)</f>
        <v/>
      </c>
      <c r="U1156" s="759" t="str">
        <f>IF(ISBLANK(YourData!$AA78),"",YourData!$AA78)</f>
        <v/>
      </c>
      <c r="V1156" s="760" t="str">
        <f>IF(ISBLANK(YourData!$AB78),"",YourData!$AB78)</f>
        <v/>
      </c>
      <c r="W1156" s="12"/>
      <c r="X1156" s="107"/>
      <c r="Y1156" s="752"/>
      <c r="Z1156" s="12"/>
      <c r="AA1156" s="107"/>
      <c r="AB1156" s="752"/>
    </row>
    <row r="1157" spans="1:28">
      <c r="A1157" s="757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52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52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52">
        <f>IF(ISBLANK(DOE21E!$AB79),"",DOE21E!$AB79)</f>
        <v>16</v>
      </c>
      <c r="K1157" s="12">
        <f>IF(ISBLANK(EnergyPlus1.0!$Z79),"",EnergyPlus1.0!$Z79)</f>
        <v>19638.765670699806</v>
      </c>
      <c r="L1157" s="759">
        <f>IF(ISBLANK(EnergyPlus1.0!$AA79),"",EnergyPlus1.0!$AA79)</f>
        <v>40379</v>
      </c>
      <c r="M1157" s="760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52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52">
        <f>IF(ISBLANK('HOT3000'!$AB79),"",'HOT3000'!$AB79)</f>
        <v>15</v>
      </c>
      <c r="T1157" s="12" t="str">
        <f>IF(ISBLANK(YourData!$Z79),"",YourData!$Z79)</f>
        <v/>
      </c>
      <c r="U1157" s="759" t="str">
        <f>IF(ISBLANK(YourData!$AA79),"",YourData!$AA79)</f>
        <v/>
      </c>
      <c r="V1157" s="760" t="str">
        <f>IF(ISBLANK(YourData!$AB79),"",YourData!$AB79)</f>
        <v/>
      </c>
      <c r="W1157" s="12"/>
      <c r="X1157" s="107"/>
      <c r="Y1157" s="752"/>
      <c r="Z1157" s="12"/>
      <c r="AA1157" s="107"/>
      <c r="AB1157" s="752"/>
    </row>
    <row r="1158" spans="1:28">
      <c r="A1158" s="757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52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52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52">
        <f>IF(ISBLANK(DOE21E!$AB80),"",DOE21E!$AB80)</f>
        <v>16</v>
      </c>
      <c r="K1158" s="12">
        <f>IF(ISBLANK(EnergyPlus1.0!$Z80),"",EnergyPlus1.0!$Z80)</f>
        <v>19726.320024435558</v>
      </c>
      <c r="L1158" s="759">
        <f>IF(ISBLANK(EnergyPlus1.0!$AA80),"",EnergyPlus1.0!$AA80)</f>
        <v>40379</v>
      </c>
      <c r="M1158" s="760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52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52">
        <f>IF(ISBLANK('HOT3000'!$AB80),"",'HOT3000'!$AB80)</f>
        <v>15</v>
      </c>
      <c r="T1158" s="12" t="str">
        <f>IF(ISBLANK(YourData!$Z80),"",YourData!$Z80)</f>
        <v/>
      </c>
      <c r="U1158" s="759" t="str">
        <f>IF(ISBLANK(YourData!$AA80),"",YourData!$AA80)</f>
        <v/>
      </c>
      <c r="V1158" s="760" t="str">
        <f>IF(ISBLANK(YourData!$AB80),"",YourData!$AB80)</f>
        <v/>
      </c>
      <c r="W1158" s="12"/>
      <c r="X1158" s="107"/>
      <c r="Y1158" s="752"/>
      <c r="Z1158" s="12"/>
      <c r="AA1158" s="107"/>
      <c r="AB1158" s="752"/>
    </row>
    <row r="1159" spans="1:28">
      <c r="A1159" s="757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52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52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52">
        <f>IF(ISBLANK(DOE21E!$AB81),"",DOE21E!$AB81)</f>
        <v>16</v>
      </c>
      <c r="K1159" s="12">
        <f>IF(ISBLANK(EnergyPlus1.0!$Z81),"",EnergyPlus1.0!$Z81)</f>
        <v>19539.708108324583</v>
      </c>
      <c r="L1159" s="759">
        <f>IF(ISBLANK(EnergyPlus1.0!$AA81),"",EnergyPlus1.0!$AA81)</f>
        <v>40379</v>
      </c>
      <c r="M1159" s="760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52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52">
        <f>IF(ISBLANK('HOT3000'!$AB81),"",'HOT3000'!$AB81)</f>
        <v>15</v>
      </c>
      <c r="T1159" s="12" t="str">
        <f>IF(ISBLANK(YourData!$Z81),"",YourData!$Z81)</f>
        <v/>
      </c>
      <c r="U1159" s="759" t="str">
        <f>IF(ISBLANK(YourData!$AA81),"",YourData!$AA81)</f>
        <v/>
      </c>
      <c r="V1159" s="760" t="str">
        <f>IF(ISBLANK(YourData!$AB81),"",YourData!$AB81)</f>
        <v/>
      </c>
      <c r="W1159" s="12"/>
      <c r="X1159" s="107"/>
      <c r="Y1159" s="752"/>
      <c r="Z1159" s="12"/>
      <c r="AA1159" s="107"/>
      <c r="AB1159" s="752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52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52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52">
        <f>IF(ISBLANK(DOE21E!$AE62),"",DOE21E!$AE62)</f>
        <v>15</v>
      </c>
      <c r="K1170" s="12">
        <f>IF(ISBLANK(EnergyPlus1.0!$AC62),"",EnergyPlus1.0!$AC62)</f>
        <v>34.774999999999999</v>
      </c>
      <c r="L1170" s="759">
        <f>IF(ISBLANK(EnergyPlus1.0!$AD62),"",EnergyPlus1.0!$AD62)</f>
        <v>40379</v>
      </c>
      <c r="M1170" s="760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52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52">
        <f>IF(ISBLANK('HOT3000'!$AE62),"",'HOT3000'!$AE62)</f>
        <v>15</v>
      </c>
      <c r="T1170" s="12">
        <f>IF(ISBLANK(YourData!$AC62),"",YourData!$AC62)</f>
        <v>35</v>
      </c>
      <c r="U1170" s="759">
        <f>IF(ISBLANK(YourData!$AD62),"",YourData!$AD62)</f>
        <v>45858</v>
      </c>
      <c r="V1170" s="760">
        <f>IF(ISBLANK(YourData!$AE62),"",YourData!$AE62)</f>
        <v>15</v>
      </c>
      <c r="W1170" s="12"/>
      <c r="X1170" s="107"/>
      <c r="Y1170" s="752"/>
      <c r="Z1170" s="12"/>
      <c r="AA1170" s="107"/>
      <c r="AB1170" s="752"/>
    </row>
    <row r="1171" spans="1:28">
      <c r="A1171" t="s">
        <v>221</v>
      </c>
      <c r="B1171" s="75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52">
        <f>IF(ISBLANK('TRNSYS-TUD'!$AH62),"",'TRNSYS-TUD'!$AH62)</f>
        <v>9</v>
      </c>
      <c r="E1171" s="751">
        <f>IF(ISBLANK('DOE22'!$AF62),"",'DOE22'!$AF62)</f>
        <v>2.2499999999999999E-2</v>
      </c>
      <c r="F1171" s="107">
        <f>IF(ISBLANK('DOE22'!$AG62),"",'DOE22'!$AG62)</f>
        <v>37531</v>
      </c>
      <c r="G1171" s="752">
        <f>IF(ISBLANK('DOE22'!$AH62),"",'DOE22'!$AH62)</f>
        <v>9</v>
      </c>
      <c r="H1171" s="751">
        <f>IF(ISBLANK(DOE21E!$AF62),"",DOE21E!$AF62)</f>
        <v>2.2499999999999999E-2</v>
      </c>
      <c r="I1171" s="107">
        <f>IF(ISBLANK(DOE21E!$AG62),"",DOE21E!$AG62)</f>
        <v>37531</v>
      </c>
      <c r="J1171" s="752">
        <f>IF(ISBLANK(DOE21E!$AH62),"",DOE21E!$AH62)</f>
        <v>9</v>
      </c>
      <c r="K1171" s="751">
        <f>IF(ISBLANK(EnergyPlus1.0!$AF62),"",EnergyPlus1.0!$AF62)</f>
        <v>2.18418081964879E-2</v>
      </c>
      <c r="L1171" s="759">
        <f>IF(ISBLANK(EnergyPlus1.0!$AG62),"",EnergyPlus1.0!$AG62)</f>
        <v>40453</v>
      </c>
      <c r="M1171" s="760">
        <f>IF(ISBLANK(EnergyPlus1.0!$AH62),"",EnergyPlus1.0!$AH62)</f>
        <v>9</v>
      </c>
      <c r="N1171" s="751">
        <f>IF(ISBLANK(CodyRun!$AF62),"",CodyRun!$AF62)</f>
        <v>2.2405999999999999E-2</v>
      </c>
      <c r="O1171" s="107">
        <f>IF(ISBLANK(CodyRun!$AG62),"",CodyRun!$AG62)</f>
        <v>276</v>
      </c>
      <c r="P1171" s="752">
        <f>IF(ISBLANK(CodyRun!$AH62),"",CodyRun!$AH62)</f>
        <v>9</v>
      </c>
      <c r="Q1171" s="751">
        <f>IF(ISBLANK('HOT3000'!$AF62),"",'HOT3000'!$AF62)</f>
        <v>2.23E-2</v>
      </c>
      <c r="R1171" s="107">
        <f>IF(ISBLANK('HOT3000'!$AG62),"",'HOT3000'!$AG62)</f>
        <v>37896</v>
      </c>
      <c r="S1171" s="752">
        <f>IF(ISBLANK('HOT3000'!$AH62),"",'HOT3000'!$AH62)</f>
        <v>9</v>
      </c>
      <c r="T1171" s="751">
        <f>IF(ISBLANK(YourData!$AF62),"",YourData!$AF62)</f>
        <v>2.2269339431007899E-2</v>
      </c>
      <c r="U1171" s="759">
        <f>IF(ISBLANK(YourData!$AG62),"",YourData!$AG62)</f>
        <v>45932</v>
      </c>
      <c r="V1171" s="760">
        <f>IF(ISBLANK(YourData!$AH62),"",YourData!$AH62)</f>
        <v>9</v>
      </c>
      <c r="W1171" s="12"/>
      <c r="X1171" s="107"/>
      <c r="Y1171" s="752"/>
      <c r="Z1171" s="12"/>
      <c r="AA1171" s="107"/>
      <c r="AB1171" s="752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6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7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52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52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52">
        <f>IF(ISBLANK(DOE21E!$S89),"",DOE21E!$S89)</f>
        <v>16</v>
      </c>
      <c r="K1190" s="16">
        <f>IF(ISBLANK(EnergyPlus1.0!$Q89),"",EnergyPlus1.0!$Q89)</f>
        <v>3.925207167876799</v>
      </c>
      <c r="L1190" s="759">
        <f>IF(ISBLANK(EnergyPlus1.0!$R89),"",EnergyPlus1.0!$R89)</f>
        <v>40298</v>
      </c>
      <c r="M1190" s="760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52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52">
        <f>IF(ISBLANK('HOT3000'!$S89),"",'HOT3000'!$S89)</f>
        <v>16</v>
      </c>
      <c r="T1190" s="16">
        <f>IF(ISBLANK(YourData!$Q89),"",YourData!$Q89)</f>
        <v>3.96370098656132</v>
      </c>
      <c r="U1190" s="759" t="str">
        <f>IF(ISBLANK(YourData!$R89),"",YourData!$R89)</f>
        <v>20-Apr</v>
      </c>
      <c r="V1190" s="760">
        <f>IF(ISBLANK(YourData!$S89),"",YourData!$S89)</f>
        <v>5</v>
      </c>
      <c r="W1190" s="12"/>
      <c r="X1190" s="107"/>
      <c r="Y1190" s="752"/>
      <c r="Z1190" s="12"/>
      <c r="AA1190" s="107"/>
      <c r="AB1190" s="752"/>
    </row>
    <row r="1191" spans="1:28">
      <c r="A1191" s="757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52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52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52">
        <f>IF(ISBLANK(DOE21E!$S90),"",DOE21E!$S90)</f>
        <v>16</v>
      </c>
      <c r="K1191" s="16">
        <f>IF(ISBLANK(EnergyPlus1.0!$Q90),"",EnergyPlus1.0!$Q90)</f>
        <v>4.1729080768923774</v>
      </c>
      <c r="L1191" s="759">
        <f>IF(ISBLANK(EnergyPlus1.0!$R90),"",EnergyPlus1.0!$R90)</f>
        <v>40298</v>
      </c>
      <c r="M1191" s="760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52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52">
        <f>IF(ISBLANK('HOT3000'!$S90),"",'HOT3000'!$S90)</f>
        <v>15</v>
      </c>
      <c r="T1191" s="16">
        <f>IF(ISBLANK(YourData!$Q90),"",YourData!$Q90)</f>
        <v>4.3139430522601296</v>
      </c>
      <c r="U1191" s="759" t="str">
        <f>IF(ISBLANK(YourData!$R90),"",YourData!$R90)</f>
        <v>20-Apr</v>
      </c>
      <c r="V1191" s="760">
        <f>IF(ISBLANK(YourData!$S90),"",YourData!$S90)</f>
        <v>5</v>
      </c>
      <c r="W1191" s="12"/>
      <c r="X1191" s="107"/>
      <c r="Y1191" s="752"/>
      <c r="Z1191" s="12"/>
      <c r="AA1191" s="107"/>
      <c r="AB1191" s="752"/>
    </row>
    <row r="1192" spans="1:28">
      <c r="A1192" s="757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52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52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52">
        <f>IF(ISBLANK(DOE21E!$S91),"",DOE21E!$S91)</f>
        <v>9</v>
      </c>
      <c r="K1192" s="16">
        <f>IF(ISBLANK(EnergyPlus1.0!$Q91),"",EnergyPlus1.0!$Q91)</f>
        <v>3.9395050865418062</v>
      </c>
      <c r="L1192" s="759">
        <f>IF(ISBLANK(EnergyPlus1.0!$R91),"",EnergyPlus1.0!$R91)</f>
        <v>40437</v>
      </c>
      <c r="M1192" s="760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52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52">
        <f>IF(ISBLANK('HOT3000'!$S91),"",'HOT3000'!$S91)</f>
        <v>3</v>
      </c>
      <c r="T1192" s="16">
        <f>IF(ISBLANK(YourData!$Q91),"",YourData!$Q91)</f>
        <v>4.0506118560091799</v>
      </c>
      <c r="U1192" s="759" t="str">
        <f>IF(ISBLANK(YourData!$R91),"",YourData!$R91)</f>
        <v>20-apr</v>
      </c>
      <c r="V1192" s="760" t="str">
        <f>IF(ISBLANK(YourData!$S91),"",YourData!$S91)</f>
        <v>20-apr 5:00</v>
      </c>
      <c r="W1192" s="12"/>
      <c r="X1192" s="107"/>
      <c r="Y1192" s="752"/>
      <c r="Z1192" s="12"/>
      <c r="AA1192" s="107"/>
      <c r="AB1192" s="752"/>
    </row>
    <row r="1193" spans="1:28">
      <c r="A1193" s="757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52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52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52">
        <f>IF(ISBLANK(DOE21E!$S92),"",DOE21E!$S92)</f>
        <v>9</v>
      </c>
      <c r="K1193" s="16">
        <f>IF(ISBLANK(EnergyPlus1.0!$Q92),"",EnergyPlus1.0!$Q92)</f>
        <v>4.0714684874766807</v>
      </c>
      <c r="L1193" s="759">
        <f>IF(ISBLANK(EnergyPlus1.0!$R92),"",EnergyPlus1.0!$R92)</f>
        <v>40437</v>
      </c>
      <c r="M1193" s="760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52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52">
        <f>IF(ISBLANK('HOT3000'!$S92),"",'HOT3000'!$S92)</f>
        <v>16</v>
      </c>
      <c r="T1193" s="16">
        <f>IF(ISBLANK(YourData!$Q92),"",YourData!$Q92)</f>
        <v>4.1078415978769804</v>
      </c>
      <c r="U1193" s="759">
        <f>IF(ISBLANK(YourData!$R92),"",YourData!$R92)</f>
        <v>45825</v>
      </c>
      <c r="V1193" s="760">
        <f>IF(ISBLANK(YourData!$S92),"",YourData!$S92)</f>
        <v>45825.666666666664</v>
      </c>
      <c r="W1193" s="12"/>
      <c r="X1193" s="107"/>
      <c r="Y1193" s="752"/>
      <c r="Z1193" s="12"/>
      <c r="AA1193" s="107"/>
      <c r="AB1193" s="752"/>
    </row>
    <row r="1194" spans="1:28">
      <c r="A1194" s="757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52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52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52">
        <f>IF(ISBLANK(DOE21E!$S93),"",DOE21E!$S93)</f>
        <v>9</v>
      </c>
      <c r="K1194" s="16">
        <f>IF(ISBLANK(EnergyPlus1.0!$Q93),"",EnergyPlus1.0!$Q93)</f>
        <v>3.9865836498914717</v>
      </c>
      <c r="L1194" s="759">
        <f>IF(ISBLANK(EnergyPlus1.0!$R93),"",EnergyPlus1.0!$R93)</f>
        <v>40437</v>
      </c>
      <c r="M1194" s="760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52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52">
        <f>IF(ISBLANK('HOT3000'!$S93),"",'HOT3000'!$S93)</f>
        <v>16</v>
      </c>
      <c r="T1194" s="16">
        <f>IF(ISBLANK(YourData!$Q93),"",YourData!$Q93)</f>
        <v>3.9938624152844202</v>
      </c>
      <c r="U1194" s="759">
        <f>IF(ISBLANK(YourData!$R93),"",YourData!$R93)</f>
        <v>45916</v>
      </c>
      <c r="V1194" s="760">
        <f>IF(ISBLANK(YourData!$S93),"",YourData!$S93)</f>
        <v>45916.666666666664</v>
      </c>
      <c r="W1194" s="12"/>
      <c r="X1194" s="107"/>
      <c r="Y1194" s="752"/>
      <c r="Z1194" s="12"/>
      <c r="AA1194" s="107"/>
      <c r="AB1194" s="752"/>
    </row>
    <row r="1195" spans="1:28">
      <c r="A1195" s="757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52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52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52">
        <f>IF(ISBLANK(DOE21E!$S94),"",DOE21E!$S94)</f>
        <v>3</v>
      </c>
      <c r="K1195" s="16">
        <f>IF(ISBLANK(EnergyPlus1.0!$Q94),"",EnergyPlus1.0!$Q94)</f>
        <v>4.555230809047135</v>
      </c>
      <c r="L1195" s="759">
        <f>IF(ISBLANK(EnergyPlus1.0!$R94),"",EnergyPlus1.0!$R94)</f>
        <v>40464</v>
      </c>
      <c r="M1195" s="760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52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52">
        <f>IF(ISBLANK('HOT3000'!$S94),"",'HOT3000'!$S94)</f>
        <v>16</v>
      </c>
      <c r="T1195" s="16">
        <f>IF(ISBLANK(YourData!$Q94),"",YourData!$Q94)</f>
        <v>4.0560114334887203</v>
      </c>
      <c r="U1195" s="759" t="str">
        <f>IF(ISBLANK(YourData!$R94),"",YourData!$R94)</f>
        <v>20-apr</v>
      </c>
      <c r="V1195" s="760" t="str">
        <f>IF(ISBLANK(YourData!$S94),"",YourData!$S94)</f>
        <v>20-apr 3:00</v>
      </c>
      <c r="W1195" s="12"/>
      <c r="X1195" s="107"/>
      <c r="Y1195" s="752"/>
      <c r="Z1195" s="12"/>
      <c r="AA1195" s="107"/>
      <c r="AB1195" s="752"/>
    </row>
    <row r="1196" spans="1:28">
      <c r="A1196" s="757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52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52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52">
        <f>IF(ISBLANK(DOE21E!$S95),"",DOE21E!$S95)</f>
        <v>24</v>
      </c>
      <c r="K1196" s="16">
        <f>IF(ISBLANK(EnergyPlus1.0!$Q95),"",EnergyPlus1.0!$Q95)</f>
        <v>4.4553511245654542</v>
      </c>
      <c r="L1196" s="759">
        <f>IF(ISBLANK(EnergyPlus1.0!$R95),"",EnergyPlus1.0!$R95)</f>
        <v>40455</v>
      </c>
      <c r="M1196" s="760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52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52">
        <f>IF(ISBLANK('HOT3000'!$S95),"",'HOT3000'!$S95)</f>
        <v>24</v>
      </c>
      <c r="T1196" s="16">
        <f>IF(ISBLANK(YourData!$Q95),"",YourData!$Q95)</f>
        <v>4.6575790670193502</v>
      </c>
      <c r="U1196" s="759" t="str">
        <f>IF(ISBLANK(YourData!$R95),"",YourData!$R95)</f>
        <v>20-apr</v>
      </c>
      <c r="V1196" s="760" t="str">
        <f>IF(ISBLANK(YourData!$S95),"",YourData!$S95)</f>
        <v>20-apr 5:00</v>
      </c>
      <c r="W1196" s="12"/>
      <c r="X1196" s="107"/>
      <c r="Y1196" s="752"/>
      <c r="Z1196" s="12"/>
      <c r="AA1196" s="107"/>
      <c r="AB1196" s="752"/>
    </row>
    <row r="1197" spans="1:28">
      <c r="A1197" s="757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52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52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52">
        <f>IF(ISBLANK(DOE21E!$S96),"",DOE21E!$S96)</f>
        <v>15</v>
      </c>
      <c r="K1197" s="16">
        <f>IF(ISBLANK(EnergyPlus1.0!$Q96),"",EnergyPlus1.0!$Q96)</f>
        <v>4.0714545629501995</v>
      </c>
      <c r="L1197" s="759">
        <f>IF(ISBLANK(EnergyPlus1.0!$R96),"",EnergyPlus1.0!$R96)</f>
        <v>40437</v>
      </c>
      <c r="M1197" s="760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52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52">
        <f>IF(ISBLANK('HOT3000'!$S96),"",'HOT3000'!$S96)</f>
        <v>16</v>
      </c>
      <c r="T1197" s="16">
        <f>IF(ISBLANK(YourData!$Q96),"",YourData!$Q96)</f>
        <v>4.1078415978769804</v>
      </c>
      <c r="U1197" s="759">
        <f>IF(ISBLANK(YourData!$R96),"",YourData!$R96)</f>
        <v>45825</v>
      </c>
      <c r="V1197" s="760">
        <f>IF(ISBLANK(YourData!$S96),"",YourData!$S96)</f>
        <v>45825.666666666664</v>
      </c>
      <c r="W1197" s="12"/>
      <c r="X1197" s="107"/>
      <c r="Y1197" s="752"/>
      <c r="Z1197" s="12"/>
      <c r="AA1197" s="107"/>
      <c r="AB1197" s="752"/>
    </row>
    <row r="1198" spans="1:28">
      <c r="A1198" s="757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52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52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52">
        <f>IF(ISBLANK(DOE21E!$S97),"",DOE21E!$S97)</f>
        <v>16</v>
      </c>
      <c r="K1198" s="16" t="str">
        <f>IF(ISBLANK(EnergyPlus1.0!$Q97),"",EnergyPlus1.0!$Q97)</f>
        <v/>
      </c>
      <c r="L1198" s="759" t="str">
        <f>IF(ISBLANK(EnergyPlus1.0!$R97),"",EnergyPlus1.0!$R97)</f>
        <v/>
      </c>
      <c r="M1198" s="760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52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52">
        <f>IF(ISBLANK('HOT3000'!$S97),"",'HOT3000'!$S97)</f>
        <v>15</v>
      </c>
      <c r="T1198" s="16">
        <f>IF(ISBLANK(YourData!$Q97),"",YourData!$Q97)</f>
        <v>3.89731374756182</v>
      </c>
      <c r="U1198" s="759" t="str">
        <f>IF(ISBLANK(YourData!$R97),"",YourData!$R97)</f>
        <v>30-apr</v>
      </c>
      <c r="V1198" s="760" t="str">
        <f>IF(ISBLANK(YourData!$S97),"",YourData!$S97)</f>
        <v>30-apr 15:00</v>
      </c>
      <c r="W1198" s="12"/>
      <c r="X1198" s="107"/>
      <c r="Y1198" s="752"/>
      <c r="Z1198" s="12"/>
      <c r="AA1198" s="107"/>
      <c r="AB1198" s="752"/>
    </row>
    <row r="1199" spans="1:28">
      <c r="A1199" s="757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52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52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52">
        <f>IF(ISBLANK(DOE21E!$S98),"",DOE21E!$S98)</f>
        <v>15</v>
      </c>
      <c r="K1199" s="16">
        <f>IF(ISBLANK(EnergyPlus1.0!$Q98),"",EnergyPlus1.0!$Q98)</f>
        <v>3.8213622217605439</v>
      </c>
      <c r="L1199" s="759">
        <f>IF(ISBLANK(EnergyPlus1.0!$R98),"",EnergyPlus1.0!$R98)</f>
        <v>40319</v>
      </c>
      <c r="M1199" s="760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52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52">
        <f>IF(ISBLANK('HOT3000'!$S98),"",'HOT3000'!$S98)</f>
        <v>13</v>
      </c>
      <c r="T1199" s="16">
        <f>IF(ISBLANK(YourData!$Q98),"",YourData!$Q98)</f>
        <v>3.83694381967512</v>
      </c>
      <c r="U1199" s="759" t="str">
        <f>IF(ISBLANK(YourData!$R98),"",YourData!$R98)</f>
        <v>20-apr</v>
      </c>
      <c r="V1199" s="760" t="str">
        <f>IF(ISBLANK(YourData!$S98),"",YourData!$S98)</f>
        <v>20-apr 5:00</v>
      </c>
      <c r="W1199" s="12"/>
      <c r="X1199" s="107"/>
      <c r="Y1199" s="752"/>
      <c r="Z1199" s="12"/>
      <c r="AA1199" s="107"/>
      <c r="AB1199" s="752"/>
    </row>
    <row r="1200" spans="1:28">
      <c r="A1200" s="757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52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52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52">
        <f>IF(ISBLANK(DOE21E!$S99),"",DOE21E!$S99)</f>
        <v>15</v>
      </c>
      <c r="K1200" s="16">
        <f>IF(ISBLANK(EnergyPlus1.0!$Q99),"",EnergyPlus1.0!$Q99)</f>
        <v>3.7926802045028154</v>
      </c>
      <c r="L1200" s="759">
        <f>IF(ISBLANK(EnergyPlus1.0!$R99),"",EnergyPlus1.0!$R99)</f>
        <v>40319</v>
      </c>
      <c r="M1200" s="760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52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52">
        <f>IF(ISBLANK('HOT3000'!$S99),"",'HOT3000'!$S99)</f>
        <v>13</v>
      </c>
      <c r="T1200" s="16">
        <f>IF(ISBLANK(YourData!$Q99),"",YourData!$Q99)</f>
        <v>3.8369438036753998</v>
      </c>
      <c r="U1200" s="759" t="str">
        <f>IF(ISBLANK(YourData!$R99),"",YourData!$R99)</f>
        <v>20-apr</v>
      </c>
      <c r="V1200" s="760" t="str">
        <f>IF(ISBLANK(YourData!$S99),"",YourData!$S99)</f>
        <v>20-apr 5:00</v>
      </c>
      <c r="W1200" s="12"/>
      <c r="X1200" s="107"/>
      <c r="Y1200" s="752"/>
      <c r="Z1200" s="12"/>
      <c r="AA1200" s="107"/>
      <c r="AB1200" s="752"/>
    </row>
    <row r="1201" spans="1:28">
      <c r="A1201" s="757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52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52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52">
        <f>IF(ISBLANK(DOE21E!$S100),"",DOE21E!$S100)</f>
        <v>15</v>
      </c>
      <c r="K1201" s="16">
        <f>IF(ISBLANK(EnergyPlus1.0!$Q100),"",EnergyPlus1.0!$Q100)</f>
        <v>3.8018289094579329</v>
      </c>
      <c r="L1201" s="759">
        <f>IF(ISBLANK(EnergyPlus1.0!$R100),"",EnergyPlus1.0!$R100)</f>
        <v>40319</v>
      </c>
      <c r="M1201" s="760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52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52">
        <f>IF(ISBLANK('HOT3000'!$S100),"",'HOT3000'!$S100)</f>
        <v>15</v>
      </c>
      <c r="T1201" s="16">
        <f>IF(ISBLANK(YourData!$Q100),"",YourData!$Q100)</f>
        <v>3.8369438019779798</v>
      </c>
      <c r="U1201" s="759" t="str">
        <f>IF(ISBLANK(YourData!$R100),"",YourData!$R100)</f>
        <v>20-apr</v>
      </c>
      <c r="V1201" s="760" t="str">
        <f>IF(ISBLANK(YourData!$S100),"",YourData!$S100)</f>
        <v>20-apr 5:00</v>
      </c>
      <c r="W1201" s="12"/>
      <c r="X1201" s="107"/>
      <c r="Y1201" s="752"/>
      <c r="Z1201" s="12"/>
      <c r="AA1201" s="107"/>
      <c r="AB1201" s="752"/>
    </row>
    <row r="1202" spans="1:28">
      <c r="A1202" s="757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52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52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52">
        <f>IF(ISBLANK(DOE21E!$S101),"",DOE21E!$S101)</f>
        <v>9</v>
      </c>
      <c r="K1202" s="16">
        <f>IF(ISBLANK(EnergyPlus1.0!$Q101),"",EnergyPlus1.0!$Q101)</f>
        <v>4.1979631776990924</v>
      </c>
      <c r="L1202" s="759">
        <f>IF(ISBLANK(EnergyPlus1.0!$R101),"",EnergyPlus1.0!$R101)</f>
        <v>40253</v>
      </c>
      <c r="M1202" s="760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52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52">
        <f>IF(ISBLANK('HOT3000'!$S101),"",'HOT3000'!$S101)</f>
        <v>16</v>
      </c>
      <c r="T1202" s="16">
        <f>IF(ISBLANK(YourData!$Q101),"",YourData!$Q101)</f>
        <v>4.5496929551793199</v>
      </c>
      <c r="U1202" s="759" t="str">
        <f>IF(ISBLANK(YourData!$R101),"",YourData!$R101)</f>
        <v>11-apr</v>
      </c>
      <c r="V1202" s="760" t="str">
        <f>IF(ISBLANK(YourData!$S101),"",YourData!$S101)</f>
        <v>11-apr 19:00</v>
      </c>
      <c r="W1202" s="12"/>
      <c r="X1202" s="107"/>
      <c r="Y1202" s="752"/>
      <c r="Z1202" s="12"/>
      <c r="AA1202" s="107"/>
      <c r="AB1202" s="752"/>
    </row>
    <row r="1203" spans="1:28">
      <c r="A1203" s="757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52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52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52">
        <f>IF(ISBLANK(DOE21E!$S102),"",DOE21E!$S102)</f>
        <v>9</v>
      </c>
      <c r="K1203" s="16">
        <f>IF(ISBLANK(EnergyPlus1.0!$Q102),"",EnergyPlus1.0!$Q102)</f>
        <v>4.6846519310443204</v>
      </c>
      <c r="L1203" s="759">
        <f>IF(ISBLANK(EnergyPlus1.0!$R102),"",EnergyPlus1.0!$R102)</f>
        <v>40456</v>
      </c>
      <c r="M1203" s="760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52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52">
        <f>IF(ISBLANK('HOT3000'!$S102),"",'HOT3000'!$S102)</f>
        <v>3</v>
      </c>
      <c r="T1203" s="16" t="str">
        <f>IF(ISBLANK(YourData!$Q102),"",YourData!$Q102)</f>
        <v/>
      </c>
      <c r="U1203" s="759" t="str">
        <f>IF(ISBLANK(YourData!$R102),"",YourData!$R102)</f>
        <v/>
      </c>
      <c r="V1203" s="760" t="str">
        <f>IF(ISBLANK(YourData!$S102),"",YourData!$S102)</f>
        <v/>
      </c>
      <c r="W1203" s="12"/>
      <c r="X1203" s="107"/>
      <c r="Y1203" s="752"/>
      <c r="Z1203" s="12"/>
      <c r="AA1203" s="107"/>
      <c r="AB1203" s="752"/>
    </row>
    <row r="1204" spans="1:28">
      <c r="A1204" s="757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52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52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52">
        <f>IF(ISBLANK(DOE21E!$S103),"",DOE21E!$S103)</f>
        <v>10</v>
      </c>
      <c r="K1204" s="16">
        <f>IF(ISBLANK(EnergyPlus1.0!$Q103),"",EnergyPlus1.0!$Q103)</f>
        <v>3.9376595698056289</v>
      </c>
      <c r="L1204" s="759">
        <f>IF(ISBLANK(EnergyPlus1.0!$R103),"",EnergyPlus1.0!$R103)</f>
        <v>40298</v>
      </c>
      <c r="M1204" s="760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52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52">
        <f>IF(ISBLANK('HOT3000'!$S103),"",'HOT3000'!$S103)</f>
        <v>16</v>
      </c>
      <c r="T1204" s="16" t="str">
        <f>IF(ISBLANK(YourData!$Q103),"",YourData!$Q103)</f>
        <v/>
      </c>
      <c r="U1204" s="759" t="str">
        <f>IF(ISBLANK(YourData!$R103),"",YourData!$R103)</f>
        <v/>
      </c>
      <c r="V1204" s="760" t="str">
        <f>IF(ISBLANK(YourData!$S103),"",YourData!$S103)</f>
        <v/>
      </c>
      <c r="W1204" s="12"/>
      <c r="X1204" s="107"/>
      <c r="Y1204" s="752"/>
      <c r="Z1204" s="12"/>
      <c r="AA1204" s="107"/>
      <c r="AB1204" s="752"/>
    </row>
    <row r="1205" spans="1:28">
      <c r="A1205" s="757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52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52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52">
        <f>IF(ISBLANK(DOE21E!$S104),"",DOE21E!$S104)</f>
        <v>10</v>
      </c>
      <c r="K1205" s="16">
        <f>IF(ISBLANK(EnergyPlus1.0!$Q104),"",EnergyPlus1.0!$Q104)</f>
        <v>4.0423817269763118</v>
      </c>
      <c r="L1205" s="759">
        <f>IF(ISBLANK(EnergyPlus1.0!$R104),"",EnergyPlus1.0!$R104)</f>
        <v>40298</v>
      </c>
      <c r="M1205" s="760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52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52">
        <f>IF(ISBLANK('HOT3000'!$S104),"",'HOT3000'!$S104)</f>
        <v>16</v>
      </c>
      <c r="T1205" s="16" t="str">
        <f>IF(ISBLANK(YourData!$Q104),"",YourData!$Q104)</f>
        <v/>
      </c>
      <c r="U1205" s="759" t="str">
        <f>IF(ISBLANK(YourData!$R104),"",YourData!$R104)</f>
        <v/>
      </c>
      <c r="V1205" s="760" t="str">
        <f>IF(ISBLANK(YourData!$S104),"",YourData!$S104)</f>
        <v/>
      </c>
      <c r="W1205" s="12"/>
      <c r="X1205" s="107"/>
      <c r="Y1205" s="752"/>
      <c r="Z1205" s="12"/>
      <c r="AA1205" s="107"/>
      <c r="AB1205" s="752"/>
    </row>
    <row r="1206" spans="1:28">
      <c r="A1206" s="757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52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52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52">
        <f>IF(ISBLANK(DOE21E!$S105),"",DOE21E!$S105)</f>
        <v>10</v>
      </c>
      <c r="K1206" s="16">
        <f>IF(ISBLANK(EnergyPlus1.0!$Q105),"",EnergyPlus1.0!$Q105)</f>
        <v>4.7040196116884543</v>
      </c>
      <c r="L1206" s="759">
        <f>IF(ISBLANK(EnergyPlus1.0!$R105),"",EnergyPlus1.0!$R105)</f>
        <v>40253</v>
      </c>
      <c r="M1206" s="760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52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52">
        <f>IF(ISBLANK('HOT3000'!$S105),"",'HOT3000'!$S105)</f>
        <v>10</v>
      </c>
      <c r="T1206" s="16" t="str">
        <f>IF(ISBLANK(YourData!$Q105),"",YourData!$Q105)</f>
        <v/>
      </c>
      <c r="U1206" s="759" t="str">
        <f>IF(ISBLANK(YourData!$R105),"",YourData!$R105)</f>
        <v/>
      </c>
      <c r="V1206" s="760" t="str">
        <f>IF(ISBLANK(YourData!$S105),"",YourData!$S105)</f>
        <v/>
      </c>
      <c r="W1206" s="12"/>
      <c r="X1206" s="107"/>
      <c r="Y1206" s="752"/>
      <c r="Z1206" s="12"/>
      <c r="AA1206" s="107"/>
      <c r="AB1206" s="752"/>
    </row>
    <row r="1207" spans="1:28">
      <c r="A1207" s="757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52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52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52">
        <f>IF(ISBLANK(DOE21E!$S106),"",DOE21E!$S106)</f>
        <v>9</v>
      </c>
      <c r="K1207" s="16">
        <f>IF(ISBLANK(EnergyPlus1.0!$Q106),"",EnergyPlus1.0!$Q106)</f>
        <v>3.9250063327252209</v>
      </c>
      <c r="L1207" s="759">
        <f>IF(ISBLANK(EnergyPlus1.0!$R106),"",EnergyPlus1.0!$R106)</f>
        <v>40253</v>
      </c>
      <c r="M1207" s="760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52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52">
        <f>IF(ISBLANK('HOT3000'!$S106),"",'HOT3000'!$S106)</f>
        <v>10</v>
      </c>
      <c r="T1207" s="16" t="str">
        <f>IF(ISBLANK(YourData!$Q106),"",YourData!$Q106)</f>
        <v/>
      </c>
      <c r="U1207" s="759" t="str">
        <f>IF(ISBLANK(YourData!$R106),"",YourData!$R106)</f>
        <v/>
      </c>
      <c r="V1207" s="760" t="str">
        <f>IF(ISBLANK(YourData!$S106),"",YourData!$S106)</f>
        <v/>
      </c>
      <c r="W1207" s="12"/>
      <c r="X1207" s="107"/>
      <c r="Y1207" s="752"/>
      <c r="Z1207" s="12"/>
      <c r="AA1207" s="107"/>
      <c r="AB1207" s="752"/>
    </row>
    <row r="1208" spans="1:28">
      <c r="A1208" s="757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52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52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52">
        <f>IF(ISBLANK(DOE21E!$S107),"",DOE21E!$S107)</f>
        <v>16</v>
      </c>
      <c r="K1208" s="16">
        <f>IF(ISBLANK(EnergyPlus1.0!$Q107),"",EnergyPlus1.0!$Q107)</f>
        <v>3.6958842184098093</v>
      </c>
      <c r="L1208" s="759">
        <f>IF(ISBLANK(EnergyPlus1.0!$R107),"",EnergyPlus1.0!$R107)</f>
        <v>40253</v>
      </c>
      <c r="M1208" s="760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52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52">
        <f>IF(ISBLANK('HOT3000'!$S107),"",'HOT3000'!$S107)</f>
        <v>5</v>
      </c>
      <c r="T1208" s="16" t="str">
        <f>IF(ISBLANK(YourData!$Q107),"",YourData!$Q107)</f>
        <v/>
      </c>
      <c r="U1208" s="759" t="str">
        <f>IF(ISBLANK(YourData!$R107),"",YourData!$R107)</f>
        <v/>
      </c>
      <c r="V1208" s="760" t="str">
        <f>IF(ISBLANK(YourData!$S107),"",YourData!$S107)</f>
        <v/>
      </c>
      <c r="W1208" s="12"/>
      <c r="X1208" s="107"/>
      <c r="Y1208" s="752"/>
      <c r="Z1208" s="12"/>
      <c r="AA1208" s="107"/>
      <c r="AB1208" s="752"/>
    </row>
    <row r="1209" spans="1:28">
      <c r="A1209" s="757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52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52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52">
        <f>IF(ISBLANK(DOE21E!$S108),"",DOE21E!$S108)</f>
        <v>10</v>
      </c>
      <c r="K1209" s="16">
        <f>IF(ISBLANK(EnergyPlus1.0!$Q108),"",EnergyPlus1.0!$Q108)</f>
        <v>4.1660966084146009</v>
      </c>
      <c r="L1209" s="759">
        <f>IF(ISBLANK(EnergyPlus1.0!$R108),"",EnergyPlus1.0!$R108)</f>
        <v>40253</v>
      </c>
      <c r="M1209" s="760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52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52">
        <f>IF(ISBLANK('HOT3000'!$S108),"",'HOT3000'!$S108)</f>
        <v>10</v>
      </c>
      <c r="T1209" s="16" t="str">
        <f>IF(ISBLANK(YourData!$Q108),"",YourData!$Q108)</f>
        <v/>
      </c>
      <c r="U1209" s="759" t="str">
        <f>IF(ISBLANK(YourData!$R108),"",YourData!$R108)</f>
        <v/>
      </c>
      <c r="V1209" s="760" t="str">
        <f>IF(ISBLANK(YourData!$S108),"",YourData!$S108)</f>
        <v/>
      </c>
      <c r="W1209" s="12"/>
      <c r="X1209" s="107"/>
      <c r="Y1209" s="752"/>
      <c r="Z1209" s="12"/>
      <c r="AA1209" s="107"/>
      <c r="AB1209" s="752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6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7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52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52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52">
        <f>IF(ISBLANK(DOE21E!$V89),"",DOE21E!$V89)</f>
        <v>12</v>
      </c>
      <c r="K1220" s="16">
        <f>IF(ISBLANK(EnergyPlus1.0!$T89),"",EnergyPlus1.0!$T89)</f>
        <v>2.7815288137980563</v>
      </c>
      <c r="L1220" s="759">
        <f>IF(ISBLANK(EnergyPlus1.0!$U89),"",EnergyPlus1.0!$U89)</f>
        <v>40342</v>
      </c>
      <c r="M1220" s="760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52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52">
        <f>IF(ISBLANK('HOT3000'!$V89),"",'HOT3000'!$V89)</f>
        <v>12</v>
      </c>
      <c r="T1220" s="16">
        <f>IF(ISBLANK(YourData!$T89),"",YourData!$T89)</f>
        <v>2.80414160491488</v>
      </c>
      <c r="U1220" s="759">
        <f>IF(ISBLANK(YourData!$U89),"",YourData!$U89)</f>
        <v>45821</v>
      </c>
      <c r="V1220" s="760">
        <f>IF(ISBLANK(YourData!$V89),"",YourData!$V89)</f>
        <v>17</v>
      </c>
      <c r="W1220" s="12"/>
      <c r="X1220" s="107"/>
      <c r="Y1220" s="752"/>
      <c r="Z1220" s="12"/>
      <c r="AA1220" s="107"/>
      <c r="AB1220" s="752"/>
    </row>
    <row r="1221" spans="1:28">
      <c r="A1221" s="757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52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52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52">
        <f>IF(ISBLANK(DOE21E!$V90),"",DOE21E!$V90)</f>
        <v>12</v>
      </c>
      <c r="K1221" s="16">
        <f>IF(ISBLANK(EnergyPlus1.0!$T90),"",EnergyPlus1.0!$T90)</f>
        <v>2.8926579421717062</v>
      </c>
      <c r="L1221" s="759">
        <f>IF(ISBLANK(EnergyPlus1.0!$U90),"",EnergyPlus1.0!$U90)</f>
        <v>40513</v>
      </c>
      <c r="M1221" s="760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52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52">
        <f>IF(ISBLANK('HOT3000'!$V90),"",'HOT3000'!$V90)</f>
        <v>14</v>
      </c>
      <c r="T1221" s="16">
        <f>IF(ISBLANK(YourData!$T90),"",YourData!$T90)</f>
        <v>2.8850234678863398</v>
      </c>
      <c r="U1221" s="759" t="str">
        <f>IF(ISBLANK(YourData!$U90),"",YourData!$U90)</f>
        <v>01-Dec</v>
      </c>
      <c r="V1221" s="760">
        <f>IF(ISBLANK(YourData!$V90),"",YourData!$V90)</f>
        <v>15</v>
      </c>
      <c r="W1221" s="12"/>
      <c r="X1221" s="107"/>
      <c r="Y1221" s="752"/>
      <c r="Z1221" s="12"/>
      <c r="AA1221" s="107"/>
      <c r="AB1221" s="752"/>
    </row>
    <row r="1222" spans="1:28">
      <c r="A1222" s="757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52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52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52">
        <f>IF(ISBLANK(DOE21E!$V91),"",DOE21E!$V91)</f>
        <v>15</v>
      </c>
      <c r="K1222" s="16">
        <f>IF(ISBLANK(EnergyPlus1.0!$T91),"",EnergyPlus1.0!$T91)</f>
        <v>2.8415125615897106</v>
      </c>
      <c r="L1222" s="759">
        <f>IF(ISBLANK(EnergyPlus1.0!$U91),"",EnergyPlus1.0!$U91)</f>
        <v>40268</v>
      </c>
      <c r="M1222" s="760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52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52">
        <f>IF(ISBLANK('HOT3000'!$V91),"",'HOT3000'!$V91)</f>
        <v>14</v>
      </c>
      <c r="T1222" s="16">
        <f>IF(ISBLANK(YourData!$T91),"",YourData!$T91)</f>
        <v>2.8282242207080701</v>
      </c>
      <c r="U1222" s="759">
        <f>IF(ISBLANK(YourData!$U91),"",YourData!$U91)</f>
        <v>45747</v>
      </c>
      <c r="V1222" s="760">
        <f>IF(ISBLANK(YourData!$V91),"",YourData!$V91)</f>
        <v>45747.625</v>
      </c>
      <c r="W1222" s="12"/>
      <c r="X1222" s="107"/>
      <c r="Y1222" s="752"/>
      <c r="Z1222" s="12"/>
      <c r="AA1222" s="107"/>
      <c r="AB1222" s="752"/>
    </row>
    <row r="1223" spans="1:28">
      <c r="A1223" s="757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52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52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52">
        <f>IF(ISBLANK(DOE21E!$V92),"",DOE21E!$V92)</f>
        <v>12</v>
      </c>
      <c r="K1223" s="16">
        <f>IF(ISBLANK(EnergyPlus1.0!$T92),"",EnergyPlus1.0!$T92)</f>
        <v>2.8440881169332326</v>
      </c>
      <c r="L1223" s="759">
        <f>IF(ISBLANK(EnergyPlus1.0!$U92),"",EnergyPlus1.0!$U92)</f>
        <v>40268</v>
      </c>
      <c r="M1223" s="760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52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52">
        <f>IF(ISBLANK('HOT3000'!$V92),"",'HOT3000'!$V92)</f>
        <v>14</v>
      </c>
      <c r="T1223" s="16">
        <f>IF(ISBLANK(YourData!$T92),"",YourData!$T92)</f>
        <v>2.8378449772156298</v>
      </c>
      <c r="U1223" s="759">
        <f>IF(ISBLANK(YourData!$U92),"",YourData!$U92)</f>
        <v>45747</v>
      </c>
      <c r="V1223" s="760">
        <f>IF(ISBLANK(YourData!$V92),"",YourData!$V92)</f>
        <v>45747.625</v>
      </c>
      <c r="W1223" s="12"/>
      <c r="X1223" s="107"/>
      <c r="Y1223" s="752"/>
      <c r="Z1223" s="12"/>
      <c r="AA1223" s="107"/>
      <c r="AB1223" s="752"/>
    </row>
    <row r="1224" spans="1:28">
      <c r="A1224" s="757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52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52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52">
        <f>IF(ISBLANK(DOE21E!$V93),"",DOE21E!$V93)</f>
        <v>12</v>
      </c>
      <c r="K1224" s="16">
        <f>IF(ISBLANK(EnergyPlus1.0!$T93),"",EnergyPlus1.0!$T93)</f>
        <v>2.8440881169332326</v>
      </c>
      <c r="L1224" s="759">
        <f>IF(ISBLANK(EnergyPlus1.0!$U93),"",EnergyPlus1.0!$U93)</f>
        <v>40268</v>
      </c>
      <c r="M1224" s="760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52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52">
        <f>IF(ISBLANK('HOT3000'!$V93),"",'HOT3000'!$V93)</f>
        <v>14</v>
      </c>
      <c r="T1224" s="16">
        <f>IF(ISBLANK(YourData!$T93),"",YourData!$T93)</f>
        <v>2.8378449772156298</v>
      </c>
      <c r="U1224" s="759">
        <f>IF(ISBLANK(YourData!$U93),"",YourData!$U93)</f>
        <v>45747</v>
      </c>
      <c r="V1224" s="760">
        <f>IF(ISBLANK(YourData!$V93),"",YourData!$V93)</f>
        <v>45747.625</v>
      </c>
      <c r="W1224" s="12"/>
      <c r="X1224" s="107"/>
      <c r="Y1224" s="752"/>
      <c r="Z1224" s="12"/>
      <c r="AA1224" s="107"/>
      <c r="AB1224" s="752"/>
    </row>
    <row r="1225" spans="1:28">
      <c r="A1225" s="757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52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52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52">
        <f>IF(ISBLANK(DOE21E!$V94),"",DOE21E!$V94)</f>
        <v>12</v>
      </c>
      <c r="K1225" s="16">
        <f>IF(ISBLANK(EnergyPlus1.0!$T94),"",EnergyPlus1.0!$T94)</f>
        <v>2.7815283883544684</v>
      </c>
      <c r="L1225" s="759">
        <f>IF(ISBLANK(EnergyPlus1.0!$U94),"",EnergyPlus1.0!$U94)</f>
        <v>40342</v>
      </c>
      <c r="M1225" s="760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52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52">
        <f>IF(ISBLANK('HOT3000'!$V94),"",'HOT3000'!$V94)</f>
        <v>12</v>
      </c>
      <c r="T1225" s="16">
        <f>IF(ISBLANK(YourData!$T94),"",YourData!$T94)</f>
        <v>2.8019122947952799</v>
      </c>
      <c r="U1225" s="759">
        <f>IF(ISBLANK(YourData!$U94),"",YourData!$U94)</f>
        <v>45821</v>
      </c>
      <c r="V1225" s="760">
        <f>IF(ISBLANK(YourData!$V94),"",YourData!$V94)</f>
        <v>45821.708333333336</v>
      </c>
      <c r="W1225" s="12"/>
      <c r="X1225" s="107"/>
      <c r="Y1225" s="752"/>
      <c r="Z1225" s="12"/>
      <c r="AA1225" s="107"/>
      <c r="AB1225" s="752"/>
    </row>
    <row r="1226" spans="1:28">
      <c r="A1226" s="757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52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52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52">
        <f>IF(ISBLANK(DOE21E!$V95),"",DOE21E!$V95)</f>
        <v>12</v>
      </c>
      <c r="K1226" s="16">
        <f>IF(ISBLANK(EnergyPlus1.0!$T95),"",EnergyPlus1.0!$T95)</f>
        <v>2.8440900655966801</v>
      </c>
      <c r="L1226" s="759">
        <f>IF(ISBLANK(EnergyPlus1.0!$U95),"",EnergyPlus1.0!$U95)</f>
        <v>40268</v>
      </c>
      <c r="M1226" s="760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52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52">
        <f>IF(ISBLANK('HOT3000'!$V95),"",'HOT3000'!$V95)</f>
        <v>14</v>
      </c>
      <c r="T1226" s="16">
        <f>IF(ISBLANK(YourData!$T95),"",YourData!$T95)</f>
        <v>2.8378476690112202</v>
      </c>
      <c r="U1226" s="759">
        <f>IF(ISBLANK(YourData!$U95),"",YourData!$U95)</f>
        <v>45747</v>
      </c>
      <c r="V1226" s="760">
        <f>IF(ISBLANK(YourData!$V95),"",YourData!$V95)</f>
        <v>45747.625</v>
      </c>
      <c r="W1226" s="12"/>
      <c r="X1226" s="107"/>
      <c r="Y1226" s="752"/>
      <c r="Z1226" s="12"/>
      <c r="AA1226" s="107"/>
      <c r="AB1226" s="752"/>
    </row>
    <row r="1227" spans="1:28">
      <c r="A1227" s="757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52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52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52">
        <f>IF(ISBLANK(DOE21E!$V96),"",DOE21E!$V96)</f>
        <v>13</v>
      </c>
      <c r="K1227" s="16">
        <f>IF(ISBLANK(EnergyPlus1.0!$T96),"",EnergyPlus1.0!$T96)</f>
        <v>2.7815284146135895</v>
      </c>
      <c r="L1227" s="759">
        <f>IF(ISBLANK(EnergyPlus1.0!$U96),"",EnergyPlus1.0!$U96)</f>
        <v>40342</v>
      </c>
      <c r="M1227" s="760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52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52">
        <f>IF(ISBLANK('HOT3000'!$V96),"",'HOT3000'!$V96)</f>
        <v>12</v>
      </c>
      <c r="T1227" s="16">
        <f>IF(ISBLANK(YourData!$T96),"",YourData!$T96)</f>
        <v>2.79704138302725</v>
      </c>
      <c r="U1227" s="759">
        <f>IF(ISBLANK(YourData!$U96),"",YourData!$U96)</f>
        <v>45994</v>
      </c>
      <c r="V1227" s="760">
        <f>IF(ISBLANK(YourData!$V96),"",YourData!$V96)</f>
        <v>45994.583333333336</v>
      </c>
      <c r="W1227" s="12"/>
      <c r="X1227" s="107"/>
      <c r="Y1227" s="752"/>
      <c r="Z1227" s="12"/>
      <c r="AA1227" s="107"/>
      <c r="AB1227" s="752"/>
    </row>
    <row r="1228" spans="1:28">
      <c r="A1228" s="757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52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52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52">
        <f>IF(ISBLANK(DOE21E!$V97),"",DOE21E!$V97)</f>
        <v>12</v>
      </c>
      <c r="K1228" s="16" t="str">
        <f>IF(ISBLANK(EnergyPlus1.0!$T97),"",EnergyPlus1.0!$T97)</f>
        <v/>
      </c>
      <c r="L1228" s="759" t="str">
        <f>IF(ISBLANK(EnergyPlus1.0!$U97),"",EnergyPlus1.0!$U97)</f>
        <v/>
      </c>
      <c r="M1228" s="760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52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52">
        <f>IF(ISBLANK('HOT3000'!$V97),"",'HOT3000'!$V97)</f>
        <v>12</v>
      </c>
      <c r="T1228" s="16">
        <f>IF(ISBLANK(YourData!$T97),"",YourData!$T97)</f>
        <v>2.80195318289331</v>
      </c>
      <c r="U1228" s="759">
        <f>IF(ISBLANK(YourData!$U97),"",YourData!$U97)</f>
        <v>45821</v>
      </c>
      <c r="V1228" s="760">
        <f>IF(ISBLANK(YourData!$V97),"",YourData!$V97)</f>
        <v>45821.708333333336</v>
      </c>
      <c r="W1228" s="12"/>
      <c r="X1228" s="107"/>
      <c r="Y1228" s="752"/>
      <c r="Z1228" s="12"/>
      <c r="AA1228" s="107"/>
      <c r="AB1228" s="752"/>
    </row>
    <row r="1229" spans="1:28">
      <c r="A1229" s="757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52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52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52">
        <f>IF(ISBLANK(DOE21E!$V98),"",DOE21E!$V98)</f>
        <v>12</v>
      </c>
      <c r="K1229" s="16">
        <f>IF(ISBLANK(EnergyPlus1.0!$T98),"",EnergyPlus1.0!$T98)</f>
        <v>2.7815288137980563</v>
      </c>
      <c r="L1229" s="759">
        <f>IF(ISBLANK(EnergyPlus1.0!$U98),"",EnergyPlus1.0!$U98)</f>
        <v>40342</v>
      </c>
      <c r="M1229" s="760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52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52">
        <f>IF(ISBLANK('HOT3000'!$V98),"",'HOT3000'!$V98)</f>
        <v>12</v>
      </c>
      <c r="T1229" s="16">
        <f>IF(ISBLANK(YourData!$T98),"",YourData!$T98)</f>
        <v>2.8019531826623099</v>
      </c>
      <c r="U1229" s="759">
        <f>IF(ISBLANK(YourData!$U98),"",YourData!$U98)</f>
        <v>45821</v>
      </c>
      <c r="V1229" s="760">
        <f>IF(ISBLANK(YourData!$V98),"",YourData!$V98)</f>
        <v>45821.708333333336</v>
      </c>
      <c r="W1229" s="12"/>
      <c r="X1229" s="107"/>
      <c r="Y1229" s="752"/>
      <c r="Z1229" s="12"/>
      <c r="AA1229" s="107"/>
      <c r="AB1229" s="752"/>
    </row>
    <row r="1230" spans="1:28">
      <c r="A1230" s="757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52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52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52">
        <f>IF(ISBLANK(DOE21E!$V99),"",DOE21E!$V99)</f>
        <v>13</v>
      </c>
      <c r="K1230" s="16">
        <f>IF(ISBLANK(EnergyPlus1.0!$T99),"",EnergyPlus1.0!$T99)</f>
        <v>2.7815288137980563</v>
      </c>
      <c r="L1230" s="759">
        <f>IF(ISBLANK(EnergyPlus1.0!$U99),"",EnergyPlus1.0!$U99)</f>
        <v>40342</v>
      </c>
      <c r="M1230" s="760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52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52">
        <f>IF(ISBLANK('HOT3000'!$V99),"",'HOT3000'!$V99)</f>
        <v>12</v>
      </c>
      <c r="T1230" s="16">
        <f>IF(ISBLANK(YourData!$T99),"",YourData!$T99)</f>
        <v>2.8019531828932398</v>
      </c>
      <c r="U1230" s="759">
        <f>IF(ISBLANK(YourData!$U99),"",YourData!$U99)</f>
        <v>45821</v>
      </c>
      <c r="V1230" s="760">
        <f>IF(ISBLANK(YourData!$V99),"",YourData!$V99)</f>
        <v>45821.708333333336</v>
      </c>
      <c r="W1230" s="12"/>
      <c r="X1230" s="107"/>
      <c r="Y1230" s="752"/>
      <c r="Z1230" s="12"/>
      <c r="AA1230" s="107"/>
      <c r="AB1230" s="752"/>
    </row>
    <row r="1231" spans="1:28">
      <c r="A1231" s="757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52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52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52">
        <f>IF(ISBLANK(DOE21E!$V100),"",DOE21E!$V100)</f>
        <v>13</v>
      </c>
      <c r="K1231" s="16">
        <f>IF(ISBLANK(EnergyPlus1.0!$T100),"",EnergyPlus1.0!$T100)</f>
        <v>2.7815288137980514</v>
      </c>
      <c r="L1231" s="759">
        <f>IF(ISBLANK(EnergyPlus1.0!$U100),"",EnergyPlus1.0!$U100)</f>
        <v>40342</v>
      </c>
      <c r="M1231" s="760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52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52">
        <f>IF(ISBLANK('HOT3000'!$V100),"",'HOT3000'!$V100)</f>
        <v>13</v>
      </c>
      <c r="T1231" s="16">
        <f>IF(ISBLANK(YourData!$T100),"",YourData!$T100)</f>
        <v>2.8018674154244199</v>
      </c>
      <c r="U1231" s="759">
        <f>IF(ISBLANK(YourData!$U100),"",YourData!$U100)</f>
        <v>45821</v>
      </c>
      <c r="V1231" s="760">
        <f>IF(ISBLANK(YourData!$V100),"",YourData!$V100)</f>
        <v>45821.708333333336</v>
      </c>
      <c r="W1231" s="12"/>
      <c r="X1231" s="107"/>
      <c r="Y1231" s="752"/>
      <c r="Z1231" s="12"/>
      <c r="AA1231" s="107"/>
      <c r="AB1231" s="752"/>
    </row>
    <row r="1232" spans="1:28">
      <c r="A1232" s="757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52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52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52">
        <f>IF(ISBLANK(DOE21E!$V101),"",DOE21E!$V101)</f>
        <v>17</v>
      </c>
      <c r="K1232" s="16">
        <f>IF(ISBLANK(EnergyPlus1.0!$T101),"",EnergyPlus1.0!$T101)</f>
        <v>2.705455314779194</v>
      </c>
      <c r="L1232" s="759">
        <f>IF(ISBLANK(EnergyPlus1.0!$U101),"",EnergyPlus1.0!$U101)</f>
        <v>40389</v>
      </c>
      <c r="M1232" s="760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52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52">
        <f>IF(ISBLANK('HOT3000'!$V101),"",'HOT3000'!$V101)</f>
        <v>12</v>
      </c>
      <c r="T1232" s="16">
        <f>IF(ISBLANK(YourData!$T101),"",YourData!$T101)</f>
        <v>2.5839698856263502</v>
      </c>
      <c r="U1232" s="759">
        <f>IF(ISBLANK(YourData!$U101),"",YourData!$U101)</f>
        <v>45867</v>
      </c>
      <c r="V1232" s="760">
        <f>IF(ISBLANK(YourData!$V101),"",YourData!$V101)</f>
        <v>45867.5</v>
      </c>
      <c r="W1232" s="12"/>
      <c r="X1232" s="107"/>
      <c r="Y1232" s="752"/>
      <c r="Z1232" s="12"/>
      <c r="AA1232" s="107"/>
      <c r="AB1232" s="752"/>
    </row>
    <row r="1233" spans="1:28">
      <c r="A1233" s="757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52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52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52">
        <f>IF(ISBLANK(DOE21E!$V102),"",DOE21E!$V102)</f>
        <v>17</v>
      </c>
      <c r="K1233" s="16">
        <f>IF(ISBLANK(EnergyPlus1.0!$T102),"",EnergyPlus1.0!$T102)</f>
        <v>2.8652878472614263</v>
      </c>
      <c r="L1233" s="759">
        <f>IF(ISBLANK(EnergyPlus1.0!$U102),"",EnergyPlus1.0!$U102)</f>
        <v>40268</v>
      </c>
      <c r="M1233" s="760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52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52">
        <f>IF(ISBLANK('HOT3000'!$V102),"",'HOT3000'!$V102)</f>
        <v>14</v>
      </c>
      <c r="T1233" s="16" t="str">
        <f>IF(ISBLANK(YourData!$T102),"",YourData!$T102)</f>
        <v/>
      </c>
      <c r="U1233" s="759" t="str">
        <f>IF(ISBLANK(YourData!$U102),"",YourData!$U102)</f>
        <v/>
      </c>
      <c r="V1233" s="760" t="str">
        <f>IF(ISBLANK(YourData!$V102),"",YourData!$V102)</f>
        <v/>
      </c>
      <c r="W1233" s="12"/>
      <c r="X1233" s="107"/>
      <c r="Y1233" s="752"/>
      <c r="Z1233" s="12"/>
      <c r="AA1233" s="107"/>
      <c r="AB1233" s="752"/>
    </row>
    <row r="1234" spans="1:28">
      <c r="A1234" s="757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52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52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52">
        <f>IF(ISBLANK(DOE21E!$V103),"",DOE21E!$V103)</f>
        <v>17</v>
      </c>
      <c r="K1234" s="16">
        <f>IF(ISBLANK(EnergyPlus1.0!$T103),"",EnergyPlus1.0!$T103)</f>
        <v>2.5316490013574851</v>
      </c>
      <c r="L1234" s="759">
        <f>IF(ISBLANK(EnergyPlus1.0!$U103),"",EnergyPlus1.0!$U103)</f>
        <v>40389</v>
      </c>
      <c r="M1234" s="760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52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52">
        <f>IF(ISBLANK('HOT3000'!$V103),"",'HOT3000'!$V103)</f>
        <v>12</v>
      </c>
      <c r="T1234" s="16" t="str">
        <f>IF(ISBLANK(YourData!$T103),"",YourData!$T103)</f>
        <v/>
      </c>
      <c r="U1234" s="759" t="str">
        <f>IF(ISBLANK(YourData!$U103),"",YourData!$U103)</f>
        <v/>
      </c>
      <c r="V1234" s="760" t="str">
        <f>IF(ISBLANK(YourData!$V103),"",YourData!$V103)</f>
        <v/>
      </c>
      <c r="W1234" s="12"/>
      <c r="X1234" s="107"/>
      <c r="Y1234" s="752"/>
      <c r="Z1234" s="12"/>
      <c r="AA1234" s="107"/>
      <c r="AB1234" s="752"/>
    </row>
    <row r="1235" spans="1:28">
      <c r="A1235" s="757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52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52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52">
        <f>IF(ISBLANK(DOE21E!$V104),"",DOE21E!$V104)</f>
        <v>17</v>
      </c>
      <c r="K1235" s="16">
        <f>IF(ISBLANK(EnergyPlus1.0!$T104),"",EnergyPlus1.0!$T104)</f>
        <v>2.6133718260519858</v>
      </c>
      <c r="L1235" s="759">
        <f>IF(ISBLANK(EnergyPlus1.0!$U104),"",EnergyPlus1.0!$U104)</f>
        <v>40389</v>
      </c>
      <c r="M1235" s="760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52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52">
        <f>IF(ISBLANK('HOT3000'!$V104),"",'HOT3000'!$V104)</f>
        <v>12</v>
      </c>
      <c r="T1235" s="16" t="str">
        <f>IF(ISBLANK(YourData!$T104),"",YourData!$T104)</f>
        <v/>
      </c>
      <c r="U1235" s="759" t="str">
        <f>IF(ISBLANK(YourData!$U104),"",YourData!$U104)</f>
        <v/>
      </c>
      <c r="V1235" s="760" t="str">
        <f>IF(ISBLANK(YourData!$V104),"",YourData!$V104)</f>
        <v/>
      </c>
      <c r="W1235" s="12"/>
      <c r="X1235" s="107"/>
      <c r="Y1235" s="752"/>
      <c r="Z1235" s="12"/>
      <c r="AA1235" s="107"/>
      <c r="AB1235" s="752"/>
    </row>
    <row r="1236" spans="1:28">
      <c r="A1236" s="757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52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52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52">
        <f>IF(ISBLANK(DOE21E!$V105),"",DOE21E!$V105)</f>
        <v>17</v>
      </c>
      <c r="K1236" s="16">
        <f>IF(ISBLANK(EnergyPlus1.0!$T105),"",EnergyPlus1.0!$T105)</f>
        <v>2.9396032426642393</v>
      </c>
      <c r="L1236" s="759">
        <f>IF(ISBLANK(EnergyPlus1.0!$U105),"",EnergyPlus1.0!$U105)</f>
        <v>40389</v>
      </c>
      <c r="M1236" s="760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52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52">
        <f>IF(ISBLANK('HOT3000'!$V105),"",'HOT3000'!$V105)</f>
        <v>12</v>
      </c>
      <c r="T1236" s="16" t="str">
        <f>IF(ISBLANK(YourData!$T105),"",YourData!$T105)</f>
        <v/>
      </c>
      <c r="U1236" s="759" t="str">
        <f>IF(ISBLANK(YourData!$U105),"",YourData!$U105)</f>
        <v/>
      </c>
      <c r="V1236" s="760" t="str">
        <f>IF(ISBLANK(YourData!$V105),"",YourData!$V105)</f>
        <v/>
      </c>
      <c r="W1236" s="12"/>
      <c r="X1236" s="107"/>
      <c r="Y1236" s="752"/>
      <c r="Z1236" s="12"/>
      <c r="AA1236" s="107"/>
      <c r="AB1236" s="752"/>
    </row>
    <row r="1237" spans="1:28">
      <c r="A1237" s="757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52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52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52">
        <f>IF(ISBLANK(DOE21E!$V106),"",DOE21E!$V106)</f>
        <v>12</v>
      </c>
      <c r="K1237" s="16">
        <f>IF(ISBLANK(EnergyPlus1.0!$T106),"",EnergyPlus1.0!$T106)</f>
        <v>2.531957178864193</v>
      </c>
      <c r="L1237" s="759">
        <f>IF(ISBLANK(EnergyPlus1.0!$U106),"",EnergyPlus1.0!$U106)</f>
        <v>40389</v>
      </c>
      <c r="M1237" s="760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52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52">
        <f>IF(ISBLANK('HOT3000'!$V106),"",'HOT3000'!$V106)</f>
        <v>12</v>
      </c>
      <c r="T1237" s="16" t="str">
        <f>IF(ISBLANK(YourData!$T106),"",YourData!$T106)</f>
        <v/>
      </c>
      <c r="U1237" s="759" t="str">
        <f>IF(ISBLANK(YourData!$U106),"",YourData!$U106)</f>
        <v/>
      </c>
      <c r="V1237" s="760" t="str">
        <f>IF(ISBLANK(YourData!$V106),"",YourData!$V106)</f>
        <v/>
      </c>
      <c r="W1237" s="12"/>
      <c r="X1237" s="107"/>
      <c r="Y1237" s="752"/>
      <c r="Z1237" s="12"/>
      <c r="AA1237" s="107"/>
      <c r="AB1237" s="752"/>
    </row>
    <row r="1238" spans="1:28">
      <c r="A1238" s="757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52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52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52">
        <f>IF(ISBLANK(DOE21E!$V107),"",DOE21E!$V107)</f>
        <v>12</v>
      </c>
      <c r="K1238" s="16">
        <f>IF(ISBLANK(EnergyPlus1.0!$T107),"",EnergyPlus1.0!$T107)</f>
        <v>2.3828084795728874</v>
      </c>
      <c r="L1238" s="759">
        <f>IF(ISBLANK(EnergyPlus1.0!$U107),"",EnergyPlus1.0!$U107)</f>
        <v>40389</v>
      </c>
      <c r="M1238" s="760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52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52">
        <f>IF(ISBLANK('HOT3000'!$V107),"",'HOT3000'!$V107)</f>
        <v>12</v>
      </c>
      <c r="T1238" s="16" t="str">
        <f>IF(ISBLANK(YourData!$T107),"",YourData!$T107)</f>
        <v/>
      </c>
      <c r="U1238" s="759" t="str">
        <f>IF(ISBLANK(YourData!$U107),"",YourData!$U107)</f>
        <v/>
      </c>
      <c r="V1238" s="760" t="str">
        <f>IF(ISBLANK(YourData!$V107),"",YourData!$V107)</f>
        <v/>
      </c>
      <c r="W1238" s="12"/>
      <c r="X1238" s="107"/>
      <c r="Y1238" s="752"/>
      <c r="Z1238" s="12"/>
      <c r="AA1238" s="107"/>
      <c r="AB1238" s="752"/>
    </row>
    <row r="1239" spans="1:28">
      <c r="A1239" s="757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52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52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52">
        <f>IF(ISBLANK(DOE21E!$V108),"",DOE21E!$V108)</f>
        <v>12</v>
      </c>
      <c r="K1239" s="16">
        <f>IF(ISBLANK(EnergyPlus1.0!$T108),"",EnergyPlus1.0!$T108)</f>
        <v>2.6599534760342136</v>
      </c>
      <c r="L1239" s="759">
        <f>IF(ISBLANK(EnergyPlus1.0!$U108),"",EnergyPlus1.0!$U108)</f>
        <v>40389</v>
      </c>
      <c r="M1239" s="760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52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52">
        <f>IF(ISBLANK('HOT3000'!$V108),"",'HOT3000'!$V108)</f>
        <v>12</v>
      </c>
      <c r="T1239" s="16" t="str">
        <f>IF(ISBLANK(YourData!$T108),"",YourData!$T108)</f>
        <v/>
      </c>
      <c r="U1239" s="759" t="str">
        <f>IF(ISBLANK(YourData!$U108),"",YourData!$U108)</f>
        <v/>
      </c>
      <c r="V1239" s="760" t="str">
        <f>IF(ISBLANK(YourData!$V108),"",YourData!$V108)</f>
        <v/>
      </c>
      <c r="W1239" s="12"/>
      <c r="X1239" s="107"/>
      <c r="Y1239" s="752"/>
      <c r="Z1239" s="12"/>
      <c r="AA1239" s="107"/>
      <c r="AB1239" s="752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6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7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52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52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52">
        <f>IF(ISBLANK(DOE21E!$Y89),"",DOE21E!$Y89)</f>
        <v>15</v>
      </c>
      <c r="K1250" s="16">
        <f>IF(ISBLANK(EnergyPlus1.0!$W89),"",EnergyPlus1.0!$W89)</f>
        <v>25.002475630020101</v>
      </c>
      <c r="L1250" s="759">
        <f>IF(ISBLANK(EnergyPlus1.0!$X89),"",EnergyPlus1.0!$X89)</f>
        <v>40444</v>
      </c>
      <c r="M1250" s="760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52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52">
        <f>IF(ISBLANK('HOT3000'!$Y89),"",'HOT3000'!$Y89)</f>
        <v>15</v>
      </c>
      <c r="T1250" s="16">
        <f>IF(ISBLANK(YourData!$W89),"",YourData!$W89)</f>
        <v>25.485102846393399</v>
      </c>
      <c r="U1250" s="759">
        <f>IF(ISBLANK(YourData!$X89),"",YourData!$X89)</f>
        <v>45858</v>
      </c>
      <c r="V1250" s="760">
        <f>IF(ISBLANK(YourData!$Y89),"",YourData!$Y89)</f>
        <v>15</v>
      </c>
      <c r="W1250" s="12"/>
      <c r="X1250" s="107"/>
      <c r="Y1250" s="752"/>
      <c r="Z1250" s="12"/>
      <c r="AA1250" s="107"/>
      <c r="AB1250" s="752"/>
    </row>
    <row r="1251" spans="1:28">
      <c r="A1251" s="757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52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52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52">
        <f>IF(ISBLANK(DOE21E!$Y90),"",DOE21E!$Y90)</f>
        <v>16</v>
      </c>
      <c r="K1251" s="16">
        <f>IF(ISBLANK(EnergyPlus1.0!$W90),"",EnergyPlus1.0!$W90)</f>
        <v>26.474673961540901</v>
      </c>
      <c r="L1251" s="759">
        <f>IF(ISBLANK(EnergyPlus1.0!$X90),"",EnergyPlus1.0!$X90)</f>
        <v>40379</v>
      </c>
      <c r="M1251" s="760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52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52">
        <f>IF(ISBLANK('HOT3000'!$Y90),"",'HOT3000'!$Y90)</f>
        <v>15</v>
      </c>
      <c r="T1251" s="16">
        <f>IF(ISBLANK(YourData!$W90),"",YourData!$W90)</f>
        <v>26.426392982155001</v>
      </c>
      <c r="U1251" s="759">
        <f>IF(ISBLANK(YourData!$X90),"",YourData!$X90)</f>
        <v>45858</v>
      </c>
      <c r="V1251" s="760">
        <f>IF(ISBLANK(YourData!$Y90),"",YourData!$Y90)</f>
        <v>15</v>
      </c>
      <c r="W1251" s="12"/>
      <c r="X1251" s="107"/>
      <c r="Y1251" s="752"/>
      <c r="Z1251" s="12"/>
      <c r="AA1251" s="107"/>
      <c r="AB1251" s="752"/>
    </row>
    <row r="1252" spans="1:28">
      <c r="A1252" s="757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52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52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52">
        <f>IF(ISBLANK(DOE21E!$Y91),"",DOE21E!$Y91)</f>
        <v>16</v>
      </c>
      <c r="K1252" s="16">
        <f>IF(ISBLANK(EnergyPlus1.0!$W91),"",EnergyPlus1.0!$W91)</f>
        <v>31.708930896911198</v>
      </c>
      <c r="L1252" s="759">
        <f>IF(ISBLANK(EnergyPlus1.0!$X91),"",EnergyPlus1.0!$X91)</f>
        <v>40379</v>
      </c>
      <c r="M1252" s="760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52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52">
        <f>IF(ISBLANK('HOT3000'!$Y91),"",'HOT3000'!$Y91)</f>
        <v>15</v>
      </c>
      <c r="T1252" s="16">
        <f>IF(ISBLANK(YourData!$W91),"",YourData!$W91)</f>
        <v>32.286804627031103</v>
      </c>
      <c r="U1252" s="759">
        <f>IF(ISBLANK(YourData!$X91),"",YourData!$X91)</f>
        <v>45858</v>
      </c>
      <c r="V1252" s="760">
        <f>IF(ISBLANK(YourData!$Y91),"",YourData!$Y91)</f>
        <v>45858.625</v>
      </c>
      <c r="W1252" s="12"/>
      <c r="X1252" s="107"/>
      <c r="Y1252" s="752"/>
      <c r="Z1252" s="12"/>
      <c r="AA1252" s="107"/>
      <c r="AB1252" s="752"/>
    </row>
    <row r="1253" spans="1:28">
      <c r="A1253" s="757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52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52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52">
        <f>IF(ISBLANK(DOE21E!$Y92),"",DOE21E!$Y92)</f>
        <v>16</v>
      </c>
      <c r="K1253" s="16">
        <f>IF(ISBLANK(EnergyPlus1.0!$W92),"",EnergyPlus1.0!$W92)</f>
        <v>31.068646398753302</v>
      </c>
      <c r="L1253" s="759">
        <f>IF(ISBLANK(EnergyPlus1.0!$X92),"",EnergyPlus1.0!$X92)</f>
        <v>40367</v>
      </c>
      <c r="M1253" s="760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52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52">
        <f>IF(ISBLANK('HOT3000'!$Y92),"",'HOT3000'!$Y92)</f>
        <v>15</v>
      </c>
      <c r="T1253" s="16">
        <f>IF(ISBLANK(YourData!$W92),"",YourData!$W92)</f>
        <v>32.323757501418797</v>
      </c>
      <c r="U1253" s="759">
        <f>IF(ISBLANK(YourData!$X92),"",YourData!$X92)</f>
        <v>45858</v>
      </c>
      <c r="V1253" s="760">
        <f>IF(ISBLANK(YourData!$Y92),"",YourData!$Y92)</f>
        <v>45858.625</v>
      </c>
      <c r="W1253" s="12"/>
      <c r="X1253" s="107"/>
      <c r="Y1253" s="752"/>
      <c r="Z1253" s="12"/>
      <c r="AA1253" s="107"/>
      <c r="AB1253" s="752"/>
    </row>
    <row r="1254" spans="1:28">
      <c r="A1254" s="757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52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52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52">
        <f>IF(ISBLANK(DOE21E!$Y93),"",DOE21E!$Y93)</f>
        <v>16</v>
      </c>
      <c r="K1254" s="16">
        <f>IF(ISBLANK(EnergyPlus1.0!$W93),"",EnergyPlus1.0!$W93)</f>
        <v>31.497743440947801</v>
      </c>
      <c r="L1254" s="759">
        <f>IF(ISBLANK(EnergyPlus1.0!$X93),"",EnergyPlus1.0!$X93)</f>
        <v>40379</v>
      </c>
      <c r="M1254" s="760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52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52">
        <f>IF(ISBLANK('HOT3000'!$Y93),"",'HOT3000'!$Y93)</f>
        <v>15</v>
      </c>
      <c r="T1254" s="16">
        <f>IF(ISBLANK(YourData!$W93),"",YourData!$W93)</f>
        <v>32.229699276839398</v>
      </c>
      <c r="U1254" s="759">
        <f>IF(ISBLANK(YourData!$X93),"",YourData!$X93)</f>
        <v>45858</v>
      </c>
      <c r="V1254" s="760">
        <f>IF(ISBLANK(YourData!$Y93),"",YourData!$Y93)</f>
        <v>45858.625</v>
      </c>
      <c r="W1254" s="12"/>
      <c r="X1254" s="107"/>
      <c r="Y1254" s="752"/>
      <c r="Z1254" s="12"/>
      <c r="AA1254" s="107"/>
      <c r="AB1254" s="752"/>
    </row>
    <row r="1255" spans="1:28">
      <c r="A1255" s="757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52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52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52">
        <f>IF(ISBLANK(DOE21E!$Y94),"",DOE21E!$Y94)</f>
        <v>24</v>
      </c>
      <c r="K1255" s="16">
        <f>IF(ISBLANK(EnergyPlus1.0!$W94),"",EnergyPlus1.0!$W94)</f>
        <v>35.002134392443899</v>
      </c>
      <c r="L1255" s="759">
        <f>IF(ISBLANK(EnergyPlus1.0!$X94),"",EnergyPlus1.0!$X94)</f>
        <v>40452</v>
      </c>
      <c r="M1255" s="760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52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52">
        <f>IF(ISBLANK('HOT3000'!$Y94),"",'HOT3000'!$Y94)</f>
        <v>2</v>
      </c>
      <c r="T1255" s="16">
        <f>IF(ISBLANK(YourData!$W94),"",YourData!$W94)</f>
        <v>35</v>
      </c>
      <c r="U1255" s="759" t="str">
        <f>IF(ISBLANK(YourData!$X94),"",YourData!$X94)</f>
        <v>20-apr</v>
      </c>
      <c r="V1255" s="760" t="str">
        <f>IF(ISBLANK(YourData!$Y94),"",YourData!$Y94)</f>
        <v>20-apr 3:00</v>
      </c>
      <c r="W1255" s="12"/>
      <c r="X1255" s="107"/>
      <c r="Y1255" s="752"/>
      <c r="Z1255" s="12"/>
      <c r="AA1255" s="107"/>
      <c r="AB1255" s="752"/>
    </row>
    <row r="1256" spans="1:28">
      <c r="A1256" s="757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52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52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52">
        <f>IF(ISBLANK(DOE21E!$Y95),"",DOE21E!$Y95)</f>
        <v>16</v>
      </c>
      <c r="K1256" s="16">
        <f>IF(ISBLANK(EnergyPlus1.0!$W95),"",EnergyPlus1.0!$W95)</f>
        <v>32.510554887001398</v>
      </c>
      <c r="L1256" s="759">
        <f>IF(ISBLANK(EnergyPlus1.0!$X95),"",EnergyPlus1.0!$X95)</f>
        <v>40369</v>
      </c>
      <c r="M1256" s="760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52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52">
        <f>IF(ISBLANK('HOT3000'!$Y95),"",'HOT3000'!$Y95)</f>
        <v>12</v>
      </c>
      <c r="T1256" s="16">
        <f>IF(ISBLANK(YourData!$W95),"",YourData!$W95)</f>
        <v>33.8760423240169</v>
      </c>
      <c r="U1256" s="759">
        <f>IF(ISBLANK(YourData!$X95),"",YourData!$X95)</f>
        <v>45858</v>
      </c>
      <c r="V1256" s="760">
        <f>IF(ISBLANK(YourData!$Y95),"",YourData!$Y95)</f>
        <v>45858.625</v>
      </c>
      <c r="W1256" s="12"/>
      <c r="X1256" s="107"/>
      <c r="Y1256" s="752"/>
      <c r="Z1256" s="12"/>
      <c r="AA1256" s="107"/>
      <c r="AB1256" s="752"/>
    </row>
    <row r="1257" spans="1:28">
      <c r="A1257" s="757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52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52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52">
        <f>IF(ISBLANK(DOE21E!$Y96),"",DOE21E!$Y96)</f>
        <v>16</v>
      </c>
      <c r="K1257" s="16">
        <f>IF(ISBLANK(EnergyPlus1.0!$W96),"",EnergyPlus1.0!$W96)</f>
        <v>26.909873928401801</v>
      </c>
      <c r="L1257" s="759">
        <f>IF(ISBLANK(EnergyPlus1.0!$X96),"",EnergyPlus1.0!$X96)</f>
        <v>40437</v>
      </c>
      <c r="M1257" s="760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52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52">
        <f>IF(ISBLANK('HOT3000'!$Y96),"",'HOT3000'!$Y96)</f>
        <v>15</v>
      </c>
      <c r="T1257" s="16">
        <f>IF(ISBLANK(YourData!$W96),"",YourData!$W96)</f>
        <v>27.063554448971999</v>
      </c>
      <c r="U1257" s="759">
        <f>IF(ISBLANK(YourData!$X96),"",YourData!$X96)</f>
        <v>45916</v>
      </c>
      <c r="V1257" s="760">
        <f>IF(ISBLANK(YourData!$Y96),"",YourData!$Y96)</f>
        <v>45916.625</v>
      </c>
      <c r="W1257" s="12"/>
      <c r="X1257" s="107"/>
      <c r="Y1257" s="752"/>
      <c r="Z1257" s="12"/>
      <c r="AA1257" s="107"/>
      <c r="AB1257" s="752"/>
    </row>
    <row r="1258" spans="1:28">
      <c r="A1258" s="757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52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52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52">
        <f>IF(ISBLANK(DOE21E!$Y97),"",DOE21E!$Y97)</f>
        <v>15</v>
      </c>
      <c r="K1258" s="16" t="str">
        <f>IF(ISBLANK(EnergyPlus1.0!$W97),"",EnergyPlus1.0!$W97)</f>
        <v/>
      </c>
      <c r="L1258" s="759" t="str">
        <f>IF(ISBLANK(EnergyPlus1.0!$X97),"",EnergyPlus1.0!$X97)</f>
        <v/>
      </c>
      <c r="M1258" s="760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52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52">
        <f>IF(ISBLANK('HOT3000'!$Y97),"",'HOT3000'!$Y97)</f>
        <v>15</v>
      </c>
      <c r="T1258" s="16">
        <f>IF(ISBLANK(YourData!$W97),"",YourData!$W97)</f>
        <v>25.089701442602902</v>
      </c>
      <c r="U1258" s="759">
        <f>IF(ISBLANK(YourData!$X97),"",YourData!$X97)</f>
        <v>45846</v>
      </c>
      <c r="V1258" s="760">
        <f>IF(ISBLANK(YourData!$Y97),"",YourData!$Y97)</f>
        <v>45846.666666666664</v>
      </c>
      <c r="W1258" s="12"/>
      <c r="X1258" s="107"/>
      <c r="Y1258" s="752"/>
      <c r="Z1258" s="12"/>
      <c r="AA1258" s="107"/>
      <c r="AB1258" s="752"/>
    </row>
    <row r="1259" spans="1:28">
      <c r="A1259" s="757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52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52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52">
        <f>IF(ISBLANK(DOE21E!$Y98),"",DOE21E!$Y98)</f>
        <v>15</v>
      </c>
      <c r="K1259" s="16">
        <f>IF(ISBLANK(EnergyPlus1.0!$W98),"",EnergyPlus1.0!$W98)</f>
        <v>25.0024756300047</v>
      </c>
      <c r="L1259" s="759">
        <f>IF(ISBLANK(EnergyPlus1.0!$X98),"",EnergyPlus1.0!$X98)</f>
        <v>40444</v>
      </c>
      <c r="M1259" s="760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52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52">
        <f>IF(ISBLANK('HOT3000'!$Y98),"",'HOT3000'!$Y98)</f>
        <v>15</v>
      </c>
      <c r="T1259" s="16">
        <f>IF(ISBLANK(YourData!$W98),"",YourData!$W98)</f>
        <v>25.089701442602902</v>
      </c>
      <c r="U1259" s="759">
        <f>IF(ISBLANK(YourData!$X98),"",YourData!$X98)</f>
        <v>45846</v>
      </c>
      <c r="V1259" s="760">
        <f>IF(ISBLANK(YourData!$Y98),"",YourData!$Y98)</f>
        <v>45846.666666666664</v>
      </c>
      <c r="W1259" s="12"/>
      <c r="X1259" s="107"/>
      <c r="Y1259" s="752"/>
      <c r="Z1259" s="12"/>
      <c r="AA1259" s="107"/>
      <c r="AB1259" s="752"/>
    </row>
    <row r="1260" spans="1:28">
      <c r="A1260" s="757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52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52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52">
        <f>IF(ISBLANK(DOE21E!$Y99),"",DOE21E!$Y99)</f>
        <v>15</v>
      </c>
      <c r="K1260" s="16">
        <f>IF(ISBLANK(EnergyPlus1.0!$W99),"",EnergyPlus1.0!$W99)</f>
        <v>25.0030435700893</v>
      </c>
      <c r="L1260" s="759">
        <f>IF(ISBLANK(EnergyPlus1.0!$X99),"",EnergyPlus1.0!$X99)</f>
        <v>40316</v>
      </c>
      <c r="M1260" s="760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52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52">
        <f>IF(ISBLANK('HOT3000'!$Y99),"",'HOT3000'!$Y99)</f>
        <v>15</v>
      </c>
      <c r="T1260" s="16">
        <f>IF(ISBLANK(YourData!$W99),"",YourData!$W99)</f>
        <v>25.089701442602902</v>
      </c>
      <c r="U1260" s="759">
        <f>IF(ISBLANK(YourData!$X99),"",YourData!$X99)</f>
        <v>45846</v>
      </c>
      <c r="V1260" s="760">
        <f>IF(ISBLANK(YourData!$Y99),"",YourData!$Y99)</f>
        <v>45846.666666666664</v>
      </c>
      <c r="W1260" s="12"/>
      <c r="X1260" s="107"/>
      <c r="Y1260" s="752"/>
      <c r="Z1260" s="12"/>
      <c r="AA1260" s="107"/>
      <c r="AB1260" s="752"/>
    </row>
    <row r="1261" spans="1:28">
      <c r="A1261" s="757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52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52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52">
        <f>IF(ISBLANK(DOE21E!$Y100),"",DOE21E!$Y100)</f>
        <v>15</v>
      </c>
      <c r="K1261" s="16">
        <f>IF(ISBLANK(EnergyPlus1.0!$W100),"",EnergyPlus1.0!$W100)</f>
        <v>25.002970724088598</v>
      </c>
      <c r="L1261" s="759">
        <f>IF(ISBLANK(EnergyPlus1.0!$X100),"",EnergyPlus1.0!$X100)</f>
        <v>40292</v>
      </c>
      <c r="M1261" s="760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52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52">
        <f>IF(ISBLANK('HOT3000'!$Y100),"",'HOT3000'!$Y100)</f>
        <v>15</v>
      </c>
      <c r="T1261" s="16">
        <f>IF(ISBLANK(YourData!$W100),"",YourData!$W100)</f>
        <v>25.068905536396301</v>
      </c>
      <c r="U1261" s="759">
        <f>IF(ISBLANK(YourData!$X100),"",YourData!$X100)</f>
        <v>45903</v>
      </c>
      <c r="V1261" s="760">
        <f>IF(ISBLANK(YourData!$Y100),"",YourData!$Y100)</f>
        <v>45903.625</v>
      </c>
      <c r="W1261" s="12"/>
      <c r="X1261" s="107"/>
      <c r="Y1261" s="752"/>
      <c r="Z1261" s="12"/>
      <c r="AA1261" s="107"/>
      <c r="AB1261" s="752"/>
    </row>
    <row r="1262" spans="1:28">
      <c r="A1262" s="757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52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52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52">
        <f>IF(ISBLANK(DOE21E!$Y101),"",DOE21E!$Y101)</f>
        <v>16</v>
      </c>
      <c r="K1262" s="16">
        <f>IF(ISBLANK(EnergyPlus1.0!$W101),"",EnergyPlus1.0!$W101)</f>
        <v>24.999830894373101</v>
      </c>
      <c r="L1262" s="759">
        <f>IF(ISBLANK(EnergyPlus1.0!$X101),"",EnergyPlus1.0!$X101)</f>
        <v>40268</v>
      </c>
      <c r="M1262" s="760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52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52">
        <f>IF(ISBLANK('HOT3000'!$Y101),"",'HOT3000'!$Y101)</f>
        <v>11</v>
      </c>
      <c r="T1262" s="16">
        <f>IF(ISBLANK(YourData!$W101),"",YourData!$W101)</f>
        <v>25.402653478723899</v>
      </c>
      <c r="U1262" s="759">
        <f>IF(ISBLANK(YourData!$X101),"",YourData!$X101)</f>
        <v>45858</v>
      </c>
      <c r="V1262" s="760">
        <f>IF(ISBLANK(YourData!$Y101),"",YourData!$Y101)</f>
        <v>45858.625</v>
      </c>
      <c r="W1262" s="12"/>
      <c r="X1262" s="107"/>
      <c r="Y1262" s="752"/>
      <c r="Z1262" s="12"/>
      <c r="AA1262" s="107"/>
      <c r="AB1262" s="752"/>
    </row>
    <row r="1263" spans="1:28">
      <c r="A1263" s="757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52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52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52">
        <f>IF(ISBLANK(DOE21E!$Y102),"",DOE21E!$Y102)</f>
        <v>3</v>
      </c>
      <c r="K1263" s="16">
        <f>IF(ISBLANK(EnergyPlus1.0!$W102),"",EnergyPlus1.0!$W102)</f>
        <v>24.999830871415298</v>
      </c>
      <c r="L1263" s="759">
        <f>IF(ISBLANK(EnergyPlus1.0!$X102),"",EnergyPlus1.0!$X102)</f>
        <v>40268</v>
      </c>
      <c r="M1263" s="760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52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52">
        <f>IF(ISBLANK('HOT3000'!$Y102),"",'HOT3000'!$Y102)</f>
        <v>12</v>
      </c>
      <c r="T1263" s="16" t="str">
        <f>IF(ISBLANK(YourData!$W102),"",YourData!$W102)</f>
        <v/>
      </c>
      <c r="U1263" s="759" t="str">
        <f>IF(ISBLANK(YourData!$X102),"",YourData!$X102)</f>
        <v/>
      </c>
      <c r="V1263" s="760" t="str">
        <f>IF(ISBLANK(YourData!$Y102),"",YourData!$Y102)</f>
        <v/>
      </c>
      <c r="W1263" s="12"/>
      <c r="X1263" s="107"/>
      <c r="Y1263" s="752"/>
      <c r="Z1263" s="12"/>
      <c r="AA1263" s="107"/>
      <c r="AB1263" s="752"/>
    </row>
    <row r="1264" spans="1:28">
      <c r="A1264" s="757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52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52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52">
        <f>IF(ISBLANK(DOE21E!$Y103),"",DOE21E!$Y103)</f>
        <v>16</v>
      </c>
      <c r="K1264" s="16">
        <f>IF(ISBLANK(EnergyPlus1.0!$W103),"",EnergyPlus1.0!$W103)</f>
        <v>15.0004707508725</v>
      </c>
      <c r="L1264" s="759">
        <f>IF(ISBLANK(EnergyPlus1.0!$X103),"",EnergyPlus1.0!$X103)</f>
        <v>40284</v>
      </c>
      <c r="M1264" s="760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52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52">
        <f>IF(ISBLANK('HOT3000'!$Y103),"",'HOT3000'!$Y103)</f>
        <v>16</v>
      </c>
      <c r="T1264" s="16" t="str">
        <f>IF(ISBLANK(YourData!$W103),"",YourData!$W103)</f>
        <v/>
      </c>
      <c r="U1264" s="759" t="str">
        <f>IF(ISBLANK(YourData!$X103),"",YourData!$X103)</f>
        <v/>
      </c>
      <c r="V1264" s="760" t="str">
        <f>IF(ISBLANK(YourData!$Y103),"",YourData!$Y103)</f>
        <v/>
      </c>
      <c r="W1264" s="12"/>
      <c r="X1264" s="107"/>
      <c r="Y1264" s="752"/>
      <c r="Z1264" s="12"/>
      <c r="AA1264" s="107"/>
      <c r="AB1264" s="752"/>
    </row>
    <row r="1265" spans="1:28">
      <c r="A1265" s="757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52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52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52">
        <f>IF(ISBLANK(DOE21E!$Y104),"",DOE21E!$Y104)</f>
        <v>15</v>
      </c>
      <c r="K1265" s="16">
        <f>IF(ISBLANK(EnergyPlus1.0!$W104),"",EnergyPlus1.0!$W104)</f>
        <v>20.000417961265299</v>
      </c>
      <c r="L1265" s="759">
        <f>IF(ISBLANK(EnergyPlus1.0!$X104),"",EnergyPlus1.0!$X104)</f>
        <v>40284</v>
      </c>
      <c r="M1265" s="760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52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52">
        <f>IF(ISBLANK('HOT3000'!$Y104),"",'HOT3000'!$Y104)</f>
        <v>15</v>
      </c>
      <c r="T1265" s="16" t="str">
        <f>IF(ISBLANK(YourData!$W104),"",YourData!$W104)</f>
        <v/>
      </c>
      <c r="U1265" s="759" t="str">
        <f>IF(ISBLANK(YourData!$X104),"",YourData!$X104)</f>
        <v/>
      </c>
      <c r="V1265" s="760" t="str">
        <f>IF(ISBLANK(YourData!$Y104),"",YourData!$Y104)</f>
        <v/>
      </c>
      <c r="W1265" s="12"/>
      <c r="X1265" s="107"/>
      <c r="Y1265" s="752"/>
      <c r="Z1265" s="12"/>
      <c r="AA1265" s="107"/>
      <c r="AB1265" s="752"/>
    </row>
    <row r="1266" spans="1:28">
      <c r="A1266" s="757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52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52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52">
        <f>IF(ISBLANK(DOE21E!$Y105),"",DOE21E!$Y105)</f>
        <v>16</v>
      </c>
      <c r="K1266" s="16">
        <f>IF(ISBLANK(EnergyPlus1.0!$W105),"",EnergyPlus1.0!$W105)</f>
        <v>34.999486671695301</v>
      </c>
      <c r="L1266" s="759">
        <f>IF(ISBLANK(EnergyPlus1.0!$X105),"",EnergyPlus1.0!$X105)</f>
        <v>40248</v>
      </c>
      <c r="M1266" s="760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52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52">
        <f>IF(ISBLANK('HOT3000'!$Y105),"",'HOT3000'!$Y105)</f>
        <v>11</v>
      </c>
      <c r="T1266" s="16" t="str">
        <f>IF(ISBLANK(YourData!$W105),"",YourData!$W105)</f>
        <v/>
      </c>
      <c r="U1266" s="759" t="str">
        <f>IF(ISBLANK(YourData!$X105),"",YourData!$X105)</f>
        <v/>
      </c>
      <c r="V1266" s="760" t="str">
        <f>IF(ISBLANK(YourData!$Y105),"",YourData!$Y105)</f>
        <v/>
      </c>
      <c r="W1266" s="12"/>
      <c r="X1266" s="107"/>
      <c r="Y1266" s="752"/>
      <c r="Z1266" s="12"/>
      <c r="AA1266" s="107"/>
      <c r="AB1266" s="752"/>
    </row>
    <row r="1267" spans="1:28">
      <c r="A1267" s="757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52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52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52">
        <f>IF(ISBLANK(DOE21E!$Y106),"",DOE21E!$Y106)</f>
        <v>16</v>
      </c>
      <c r="K1267" s="16">
        <f>IF(ISBLANK(EnergyPlus1.0!$W106),"",EnergyPlus1.0!$W106)</f>
        <v>25.0002639868767</v>
      </c>
      <c r="L1267" s="759">
        <f>IF(ISBLANK(EnergyPlus1.0!$X106),"",EnergyPlus1.0!$X106)</f>
        <v>40267</v>
      </c>
      <c r="M1267" s="760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52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52">
        <f>IF(ISBLANK('HOT3000'!$Y106),"",'HOT3000'!$Y106)</f>
        <v>11</v>
      </c>
      <c r="T1267" s="16" t="str">
        <f>IF(ISBLANK(YourData!$W106),"",YourData!$W106)</f>
        <v/>
      </c>
      <c r="U1267" s="759" t="str">
        <f>IF(ISBLANK(YourData!$X106),"",YourData!$X106)</f>
        <v/>
      </c>
      <c r="V1267" s="760" t="str">
        <f>IF(ISBLANK(YourData!$Y106),"",YourData!$Y106)</f>
        <v/>
      </c>
      <c r="W1267" s="12"/>
      <c r="X1267" s="107"/>
      <c r="Y1267" s="752"/>
      <c r="Z1267" s="12"/>
      <c r="AA1267" s="107"/>
      <c r="AB1267" s="752"/>
    </row>
    <row r="1268" spans="1:28">
      <c r="A1268" s="757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52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52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52">
        <f>IF(ISBLANK(DOE21E!$Y107),"",DOE21E!$Y107)</f>
        <v>16</v>
      </c>
      <c r="K1268" s="16">
        <f>IF(ISBLANK(EnergyPlus1.0!$W107),"",EnergyPlus1.0!$W107)</f>
        <v>15.000543280768101</v>
      </c>
      <c r="L1268" s="759">
        <f>IF(ISBLANK(EnergyPlus1.0!$X107),"",EnergyPlus1.0!$X107)</f>
        <v>40262</v>
      </c>
      <c r="M1268" s="760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52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52">
        <f>IF(ISBLANK('HOT3000'!$Y107),"",'HOT3000'!$Y107)</f>
        <v>10</v>
      </c>
      <c r="T1268" s="16" t="str">
        <f>IF(ISBLANK(YourData!$W107),"",YourData!$W107)</f>
        <v/>
      </c>
      <c r="U1268" s="759" t="str">
        <f>IF(ISBLANK(YourData!$X107),"",YourData!$X107)</f>
        <v/>
      </c>
      <c r="V1268" s="760" t="str">
        <f>IF(ISBLANK(YourData!$Y107),"",YourData!$Y107)</f>
        <v/>
      </c>
      <c r="W1268" s="12"/>
      <c r="X1268" s="107"/>
      <c r="Y1268" s="752"/>
      <c r="Z1268" s="12"/>
      <c r="AA1268" s="107"/>
      <c r="AB1268" s="752"/>
    </row>
    <row r="1269" spans="1:28">
      <c r="A1269" s="757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52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52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52">
        <f>IF(ISBLANK(DOE21E!$Y108),"",DOE21E!$Y108)</f>
        <v>15</v>
      </c>
      <c r="K1269" s="16">
        <f>IF(ISBLANK(EnergyPlus1.0!$W108),"",EnergyPlus1.0!$W108)</f>
        <v>35.000001030649699</v>
      </c>
      <c r="L1269" s="759">
        <f>IF(ISBLANK(EnergyPlus1.0!$X108),"",EnergyPlus1.0!$X108)</f>
        <v>40368</v>
      </c>
      <c r="M1269" s="760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52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52">
        <f>IF(ISBLANK('HOT3000'!$Y108),"",'HOT3000'!$Y108)</f>
        <v>11</v>
      </c>
      <c r="T1269" s="16" t="str">
        <f>IF(ISBLANK(YourData!$W108),"",YourData!$W108)</f>
        <v/>
      </c>
      <c r="U1269" s="759" t="str">
        <f>IF(ISBLANK(YourData!$X108),"",YourData!$X108)</f>
        <v/>
      </c>
      <c r="V1269" s="760" t="str">
        <f>IF(ISBLANK(YourData!$Y108),"",YourData!$Y108)</f>
        <v/>
      </c>
      <c r="W1269" s="12"/>
      <c r="X1269" s="107"/>
      <c r="Y1269" s="752"/>
      <c r="Z1269" s="12"/>
      <c r="AA1269" s="107"/>
      <c r="AB1269" s="752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6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7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52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52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52">
        <f>IF(ISBLANK(DOE21E!$AB89),"",DOE21E!$AB89)</f>
        <v>6</v>
      </c>
      <c r="K1280" s="16">
        <f>IF(ISBLANK(EnergyPlus1.0!$Z89),"",EnergyPlus1.0!$Z89)</f>
        <v>8.7175351037990296</v>
      </c>
      <c r="L1280" s="759">
        <f>IF(ISBLANK(EnergyPlus1.0!$AA89),"",EnergyPlus1.0!$AA89)</f>
        <v>40184</v>
      </c>
      <c r="M1280" s="760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52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52">
        <f>IF(ISBLANK('HOT3000'!$AB89),"",'HOT3000'!$AB89)</f>
        <v>5</v>
      </c>
      <c r="T1280" s="16">
        <f>IF(ISBLANK(YourData!$Z89),"",YourData!$Z89)</f>
        <v>8.1175429600543101</v>
      </c>
      <c r="U1280" s="759" t="str">
        <f>IF(ISBLANK(YourData!$AA89),"",YourData!$AA89)</f>
        <v>06-Jan</v>
      </c>
      <c r="V1280" s="760">
        <f>IF(ISBLANK(YourData!$AB89),"",YourData!$AB89)</f>
        <v>5</v>
      </c>
      <c r="W1280" s="12"/>
      <c r="X1280" s="107"/>
      <c r="Y1280" s="752"/>
      <c r="Z1280" s="12"/>
      <c r="AA1280" s="107"/>
      <c r="AB1280" s="752"/>
    </row>
    <row r="1281" spans="1:28">
      <c r="A1281" s="757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52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52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52">
        <f>IF(ISBLANK(DOE21E!$AB90),"",DOE21E!$AB90)</f>
        <v>6</v>
      </c>
      <c r="K1281" s="16">
        <f>IF(ISBLANK(EnergyPlus1.0!$Z90),"",EnergyPlus1.0!$Z90)</f>
        <v>8.7174062145670099</v>
      </c>
      <c r="L1281" s="759">
        <f>IF(ISBLANK(EnergyPlus1.0!$AA90),"",EnergyPlus1.0!$AA90)</f>
        <v>40184</v>
      </c>
      <c r="M1281" s="760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52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52">
        <f>IF(ISBLANK('HOT3000'!$AB90),"",'HOT3000'!$AB90)</f>
        <v>5</v>
      </c>
      <c r="T1281" s="16">
        <f>IF(ISBLANK(YourData!$Z90),"",YourData!$Z90)</f>
        <v>8.1175429600543101</v>
      </c>
      <c r="U1281" s="759" t="str">
        <f>IF(ISBLANK(YourData!$AA90),"",YourData!$AA90)</f>
        <v>06-Jan</v>
      </c>
      <c r="V1281" s="760">
        <f>IF(ISBLANK(YourData!$AB90),"",YourData!$AB90)</f>
        <v>5</v>
      </c>
      <c r="W1281" s="12"/>
      <c r="X1281" s="107"/>
      <c r="Y1281" s="752"/>
      <c r="Z1281" s="12"/>
      <c r="AA1281" s="107"/>
      <c r="AB1281" s="752"/>
    </row>
    <row r="1282" spans="1:28">
      <c r="A1282" s="757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52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52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52">
        <f>IF(ISBLANK(DOE21E!$AB91),"",DOE21E!$AB91)</f>
        <v>7</v>
      </c>
      <c r="K1282" s="16">
        <f>IF(ISBLANK(EnergyPlus1.0!$Z91),"",EnergyPlus1.0!$Z91)</f>
        <v>7.7537314329584399</v>
      </c>
      <c r="L1282" s="759">
        <f>IF(ISBLANK(EnergyPlus1.0!$AA91),"",EnergyPlus1.0!$AA91)</f>
        <v>40184</v>
      </c>
      <c r="M1282" s="760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52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52">
        <f>IF(ISBLANK('HOT3000'!$AB91),"",'HOT3000'!$AB91)</f>
        <v>5</v>
      </c>
      <c r="T1282" s="16">
        <f>IF(ISBLANK(YourData!$Z91),"",YourData!$Z91)</f>
        <v>8.1188202852582805</v>
      </c>
      <c r="U1282" s="759" t="str">
        <f>IF(ISBLANK(YourData!$AA91),"",YourData!$AA91)</f>
        <v>6-jan</v>
      </c>
      <c r="V1282" s="760" t="str">
        <f>IF(ISBLANK(YourData!$AB91),"",YourData!$AB91)</f>
        <v>6-jan 5:00</v>
      </c>
      <c r="W1282" s="12"/>
      <c r="X1282" s="107"/>
      <c r="Y1282" s="752"/>
      <c r="Z1282" s="12"/>
      <c r="AA1282" s="107"/>
      <c r="AB1282" s="752"/>
    </row>
    <row r="1283" spans="1:28">
      <c r="A1283" s="757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52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52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52">
        <f>IF(ISBLANK(DOE21E!$AB92),"",DOE21E!$AB92)</f>
        <v>6</v>
      </c>
      <c r="K1283" s="16">
        <f>IF(ISBLANK(EnergyPlus1.0!$Z92),"",EnergyPlus1.0!$Z92)</f>
        <v>8.7159669992051398</v>
      </c>
      <c r="L1283" s="759">
        <f>IF(ISBLANK(EnergyPlus1.0!$AA92),"",EnergyPlus1.0!$AA92)</f>
        <v>40184</v>
      </c>
      <c r="M1283" s="760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52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52">
        <f>IF(ISBLANK('HOT3000'!$AB92),"",'HOT3000'!$AB92)</f>
        <v>5</v>
      </c>
      <c r="T1283" s="16">
        <f>IF(ISBLANK(YourData!$Z92),"",YourData!$Z92)</f>
        <v>8.1175429600543207</v>
      </c>
      <c r="U1283" s="759" t="str">
        <f>IF(ISBLANK(YourData!$AA92),"",YourData!$AA92)</f>
        <v>6-jan</v>
      </c>
      <c r="V1283" s="760" t="str">
        <f>IF(ISBLANK(YourData!$AB92),"",YourData!$AB92)</f>
        <v>6-jan 5:00</v>
      </c>
      <c r="W1283" s="12"/>
      <c r="X1283" s="107"/>
      <c r="Y1283" s="752"/>
      <c r="Z1283" s="12"/>
      <c r="AA1283" s="107"/>
      <c r="AB1283" s="752"/>
    </row>
    <row r="1284" spans="1:28">
      <c r="A1284" s="757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52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52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52">
        <f>IF(ISBLANK(DOE21E!$AB93),"",DOE21E!$AB93)</f>
        <v>6</v>
      </c>
      <c r="K1284" s="16">
        <f>IF(ISBLANK(EnergyPlus1.0!$Z93),"",EnergyPlus1.0!$Z93)</f>
        <v>8.7159669992051398</v>
      </c>
      <c r="L1284" s="759">
        <f>IF(ISBLANK(EnergyPlus1.0!$AA93),"",EnergyPlus1.0!$AA93)</f>
        <v>40184</v>
      </c>
      <c r="M1284" s="760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52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52">
        <f>IF(ISBLANK('HOT3000'!$AB93),"",'HOT3000'!$AB93)</f>
        <v>5</v>
      </c>
      <c r="T1284" s="16">
        <f>IF(ISBLANK(YourData!$Z93),"",YourData!$Z93)</f>
        <v>8.1175429600543207</v>
      </c>
      <c r="U1284" s="759" t="str">
        <f>IF(ISBLANK(YourData!$AA93),"",YourData!$AA93)</f>
        <v>6-jan</v>
      </c>
      <c r="V1284" s="760" t="str">
        <f>IF(ISBLANK(YourData!$AB93),"",YourData!$AB93)</f>
        <v>6-jan 5:00</v>
      </c>
      <c r="W1284" s="12"/>
      <c r="X1284" s="107"/>
      <c r="Y1284" s="752"/>
      <c r="Z1284" s="12"/>
      <c r="AA1284" s="107"/>
      <c r="AB1284" s="752"/>
    </row>
    <row r="1285" spans="1:28">
      <c r="A1285" s="757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52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52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52">
        <f>IF(ISBLANK(DOE21E!$AB94),"",DOE21E!$AB94)</f>
        <v>6</v>
      </c>
      <c r="K1285" s="16">
        <f>IF(ISBLANK(EnergyPlus1.0!$Z94),"",EnergyPlus1.0!$Z94)</f>
        <v>8.7175351037990296</v>
      </c>
      <c r="L1285" s="759">
        <f>IF(ISBLANK(EnergyPlus1.0!$AA94),"",EnergyPlus1.0!$AA94)</f>
        <v>40184</v>
      </c>
      <c r="M1285" s="760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52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52">
        <f>IF(ISBLANK('HOT3000'!$AB94),"",'HOT3000'!$AB94)</f>
        <v>5</v>
      </c>
      <c r="T1285" s="16">
        <f>IF(ISBLANK(YourData!$Z94),"",YourData!$Z94)</f>
        <v>8.1175429600543207</v>
      </c>
      <c r="U1285" s="759" t="str">
        <f>IF(ISBLANK(YourData!$AA94),"",YourData!$AA94)</f>
        <v>6-jan</v>
      </c>
      <c r="V1285" s="760" t="str">
        <f>IF(ISBLANK(YourData!$AB94),"",YourData!$AB94)</f>
        <v>6-jan 5:00</v>
      </c>
      <c r="W1285" s="12"/>
      <c r="X1285" s="107"/>
      <c r="Y1285" s="752"/>
      <c r="Z1285" s="12"/>
      <c r="AA1285" s="107"/>
      <c r="AB1285" s="752"/>
    </row>
    <row r="1286" spans="1:28">
      <c r="A1286" s="757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52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52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52">
        <f>IF(ISBLANK(DOE21E!$AB95),"",DOE21E!$AB95)</f>
        <v>6</v>
      </c>
      <c r="K1286" s="16">
        <f>IF(ISBLANK(EnergyPlus1.0!$Z95),"",EnergyPlus1.0!$Z95)</f>
        <v>8.7177149330001793</v>
      </c>
      <c r="L1286" s="759">
        <f>IF(ISBLANK(EnergyPlus1.0!$AA95),"",EnergyPlus1.0!$AA95)</f>
        <v>40184</v>
      </c>
      <c r="M1286" s="760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52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52">
        <f>IF(ISBLANK('HOT3000'!$AB95),"",'HOT3000'!$AB95)</f>
        <v>5</v>
      </c>
      <c r="T1286" s="16">
        <f>IF(ISBLANK(YourData!$Z95),"",YourData!$Z95)</f>
        <v>8.1176862222744592</v>
      </c>
      <c r="U1286" s="759" t="str">
        <f>IF(ISBLANK(YourData!$AA95),"",YourData!$AA95)</f>
        <v>6-jan</v>
      </c>
      <c r="V1286" s="760" t="str">
        <f>IF(ISBLANK(YourData!$AB95),"",YourData!$AB95)</f>
        <v>6-jan 5:00</v>
      </c>
      <c r="W1286" s="12"/>
      <c r="X1286" s="107"/>
      <c r="Y1286" s="752"/>
      <c r="Z1286" s="12"/>
      <c r="AA1286" s="107"/>
      <c r="AB1286" s="752"/>
    </row>
    <row r="1287" spans="1:28">
      <c r="A1287" s="757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52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52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52">
        <f>IF(ISBLANK(DOE21E!$AB96),"",DOE21E!$AB96)</f>
        <v>6</v>
      </c>
      <c r="K1287" s="16">
        <f>IF(ISBLANK(EnergyPlus1.0!$Z96),"",EnergyPlus1.0!$Z96)</f>
        <v>8.7175351037989994</v>
      </c>
      <c r="L1287" s="759">
        <f>IF(ISBLANK(EnergyPlus1.0!$AA96),"",EnergyPlus1.0!$AA96)</f>
        <v>40184</v>
      </c>
      <c r="M1287" s="760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52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52">
        <f>IF(ISBLANK('HOT3000'!$AB96),"",'HOT3000'!$AB96)</f>
        <v>5</v>
      </c>
      <c r="T1287" s="16">
        <f>IF(ISBLANK(YourData!$Z96),"",YourData!$Z96)</f>
        <v>8.1175429600543207</v>
      </c>
      <c r="U1287" s="759" t="str">
        <f>IF(ISBLANK(YourData!$AA96),"",YourData!$AA96)</f>
        <v>6-jan</v>
      </c>
      <c r="V1287" s="760" t="str">
        <f>IF(ISBLANK(YourData!$AB96),"",YourData!$AB96)</f>
        <v>6-jan 5:00</v>
      </c>
      <c r="W1287" s="12"/>
      <c r="X1287" s="107"/>
      <c r="Y1287" s="752"/>
      <c r="Z1287" s="12"/>
      <c r="AA1287" s="107"/>
      <c r="AB1287" s="752"/>
    </row>
    <row r="1288" spans="1:28">
      <c r="A1288" s="757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52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52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52">
        <f>IF(ISBLANK(DOE21E!$AB97),"",DOE21E!$AB97)</f>
        <v>6</v>
      </c>
      <c r="K1288" s="16" t="str">
        <f>IF(ISBLANK(EnergyPlus1.0!$Z97),"",EnergyPlus1.0!$Z97)</f>
        <v/>
      </c>
      <c r="L1288" s="759" t="str">
        <f>IF(ISBLANK(EnergyPlus1.0!$AA97),"",EnergyPlus1.0!$AA97)</f>
        <v/>
      </c>
      <c r="M1288" s="760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52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52">
        <f>IF(ISBLANK('HOT3000'!$AB97),"",'HOT3000'!$AB97)</f>
        <v>5</v>
      </c>
      <c r="T1288" s="16">
        <f>IF(ISBLANK(YourData!$Z97),"",YourData!$Z97)</f>
        <v>8.1175429600543207</v>
      </c>
      <c r="U1288" s="759" t="str">
        <f>IF(ISBLANK(YourData!$AA97),"",YourData!$AA97)</f>
        <v>6-jan</v>
      </c>
      <c r="V1288" s="760" t="str">
        <f>IF(ISBLANK(YourData!$AB97),"",YourData!$AB97)</f>
        <v>6-jan 5:00</v>
      </c>
      <c r="W1288" s="12"/>
      <c r="X1288" s="107"/>
      <c r="Y1288" s="752"/>
      <c r="Z1288" s="12"/>
      <c r="AA1288" s="107"/>
      <c r="AB1288" s="752"/>
    </row>
    <row r="1289" spans="1:28">
      <c r="A1289" s="757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52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52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52">
        <f>IF(ISBLANK(DOE21E!$AB98),"",DOE21E!$AB98)</f>
        <v>6</v>
      </c>
      <c r="K1289" s="16">
        <f>IF(ISBLANK(EnergyPlus1.0!$Z98),"",EnergyPlus1.0!$Z98)</f>
        <v>8.7175351037989994</v>
      </c>
      <c r="L1289" s="759">
        <f>IF(ISBLANK(EnergyPlus1.0!$AA98),"",EnergyPlus1.0!$AA98)</f>
        <v>40184</v>
      </c>
      <c r="M1289" s="760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52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52">
        <f>IF(ISBLANK('HOT3000'!$AB98),"",'HOT3000'!$AB98)</f>
        <v>5</v>
      </c>
      <c r="T1289" s="16">
        <f>IF(ISBLANK(YourData!$Z98),"",YourData!$Z98)</f>
        <v>8.1175429600543207</v>
      </c>
      <c r="U1289" s="759" t="str">
        <f>IF(ISBLANK(YourData!$AA98),"",YourData!$AA98)</f>
        <v>6-jan</v>
      </c>
      <c r="V1289" s="760" t="str">
        <f>IF(ISBLANK(YourData!$AB98),"",YourData!$AB98)</f>
        <v>6-jan 5:00</v>
      </c>
      <c r="W1289" s="12"/>
      <c r="X1289" s="107"/>
      <c r="Y1289" s="752"/>
      <c r="Z1289" s="12"/>
      <c r="AA1289" s="107"/>
      <c r="AB1289" s="752"/>
    </row>
    <row r="1290" spans="1:28">
      <c r="A1290" s="757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52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52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52">
        <f>IF(ISBLANK(DOE21E!$AB99),"",DOE21E!$AB99)</f>
        <v>6</v>
      </c>
      <c r="K1290" s="16">
        <f>IF(ISBLANK(EnergyPlus1.0!$Z99),"",EnergyPlus1.0!$Z99)</f>
        <v>8.7175351037989994</v>
      </c>
      <c r="L1290" s="759">
        <f>IF(ISBLANK(EnergyPlus1.0!$AA99),"",EnergyPlus1.0!$AA99)</f>
        <v>40184</v>
      </c>
      <c r="M1290" s="760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52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52">
        <f>IF(ISBLANK('HOT3000'!$AB99),"",'HOT3000'!$AB99)</f>
        <v>5</v>
      </c>
      <c r="T1290" s="16">
        <f>IF(ISBLANK(YourData!$Z99),"",YourData!$Z99)</f>
        <v>8.1175429600543207</v>
      </c>
      <c r="U1290" s="759" t="str">
        <f>IF(ISBLANK(YourData!$AA99),"",YourData!$AA99)</f>
        <v>6-jan</v>
      </c>
      <c r="V1290" s="760" t="str">
        <f>IF(ISBLANK(YourData!$AB99),"",YourData!$AB99)</f>
        <v>6-jan 5:00</v>
      </c>
      <c r="W1290" s="12"/>
      <c r="X1290" s="107"/>
      <c r="Y1290" s="752"/>
      <c r="Z1290" s="12"/>
      <c r="AA1290" s="107"/>
      <c r="AB1290" s="752"/>
    </row>
    <row r="1291" spans="1:28">
      <c r="A1291" s="757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52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52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52">
        <f>IF(ISBLANK(DOE21E!$AB100),"",DOE21E!$AB100)</f>
        <v>6</v>
      </c>
      <c r="K1291" s="16">
        <f>IF(ISBLANK(EnergyPlus1.0!$Z100),"",EnergyPlus1.0!$Z100)</f>
        <v>8.7175351037989994</v>
      </c>
      <c r="L1291" s="759">
        <f>IF(ISBLANK(EnergyPlus1.0!$AA100),"",EnergyPlus1.0!$AA100)</f>
        <v>40184</v>
      </c>
      <c r="M1291" s="760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52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52">
        <f>IF(ISBLANK('HOT3000'!$AB100),"",'HOT3000'!$AB100)</f>
        <v>5</v>
      </c>
      <c r="T1291" s="16">
        <f>IF(ISBLANK(YourData!$Z100),"",YourData!$Z100)</f>
        <v>8.1175429600543207</v>
      </c>
      <c r="U1291" s="759" t="str">
        <f>IF(ISBLANK(YourData!$AA100),"",YourData!$AA100)</f>
        <v>6-jan</v>
      </c>
      <c r="V1291" s="760" t="str">
        <f>IF(ISBLANK(YourData!$AB100),"",YourData!$AB100)</f>
        <v>6-jan 5:00</v>
      </c>
      <c r="W1291" s="12"/>
      <c r="X1291" s="107"/>
      <c r="Y1291" s="752"/>
      <c r="Z1291" s="12"/>
      <c r="AA1291" s="107"/>
      <c r="AB1291" s="752"/>
    </row>
    <row r="1292" spans="1:28">
      <c r="A1292" s="757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52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52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52">
        <f>IF(ISBLANK(DOE21E!$AB101),"",DOE21E!$AB101)</f>
        <v>11</v>
      </c>
      <c r="K1292" s="16">
        <f>IF(ISBLANK(EnergyPlus1.0!$Z101),"",EnergyPlus1.0!$Z101)</f>
        <v>8.9387887450137296</v>
      </c>
      <c r="L1292" s="759">
        <f>IF(ISBLANK(EnergyPlus1.0!$AA101),"",EnergyPlus1.0!$AA101)</f>
        <v>40533</v>
      </c>
      <c r="M1292" s="760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52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52">
        <f>IF(ISBLANK('HOT3000'!$AB101),"",'HOT3000'!$AB101)</f>
        <v>5</v>
      </c>
      <c r="T1292" s="16">
        <f>IF(ISBLANK(YourData!$Z101),"",YourData!$Z101)</f>
        <v>5.6218218982062904</v>
      </c>
      <c r="U1292" s="759" t="str">
        <f>IF(ISBLANK(YourData!$AA101),"",YourData!$AA101)</f>
        <v>14-jan</v>
      </c>
      <c r="V1292" s="760" t="str">
        <f>IF(ISBLANK(YourData!$AB101),"",YourData!$AB101)</f>
        <v>14-jan 8:00</v>
      </c>
      <c r="W1292" s="12"/>
      <c r="X1292" s="107"/>
      <c r="Y1292" s="752"/>
      <c r="Z1292" s="12"/>
      <c r="AA1292" s="107"/>
      <c r="AB1292" s="752"/>
    </row>
    <row r="1293" spans="1:28">
      <c r="A1293" s="757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52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52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52">
        <f>IF(ISBLANK(DOE21E!$AB102),"",DOE21E!$AB102)</f>
        <v>11</v>
      </c>
      <c r="K1293" s="16">
        <f>IF(ISBLANK(EnergyPlus1.0!$Z102),"",EnergyPlus1.0!$Z102)</f>
        <v>8.9387887576149794</v>
      </c>
      <c r="L1293" s="759">
        <f>IF(ISBLANK(EnergyPlus1.0!$AA102),"",EnergyPlus1.0!$AA102)</f>
        <v>40533</v>
      </c>
      <c r="M1293" s="760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52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52">
        <f>IF(ISBLANK('HOT3000'!$AB102),"",'HOT3000'!$AB102)</f>
        <v>5</v>
      </c>
      <c r="T1293" s="16" t="str">
        <f>IF(ISBLANK(YourData!$Z102),"",YourData!$Z102)</f>
        <v/>
      </c>
      <c r="U1293" s="759" t="str">
        <f>IF(ISBLANK(YourData!$AA102),"",YourData!$AA102)</f>
        <v/>
      </c>
      <c r="V1293" s="760" t="str">
        <f>IF(ISBLANK(YourData!$AB102),"",YourData!$AB102)</f>
        <v/>
      </c>
      <c r="W1293" s="12"/>
      <c r="X1293" s="107"/>
      <c r="Y1293" s="752"/>
      <c r="Z1293" s="12"/>
      <c r="AA1293" s="107"/>
      <c r="AB1293" s="752"/>
    </row>
    <row r="1294" spans="1:28">
      <c r="A1294" s="757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52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52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52">
        <f>IF(ISBLANK(DOE21E!$AB103),"",DOE21E!$AB103)</f>
        <v>12</v>
      </c>
      <c r="K1294" s="16">
        <f>IF(ISBLANK(EnergyPlus1.0!$Z103),"",EnergyPlus1.0!$Z103)</f>
        <v>8.8349624790173493</v>
      </c>
      <c r="L1294" s="759">
        <f>IF(ISBLANK(EnergyPlus1.0!$AA103),"",EnergyPlus1.0!$AA103)</f>
        <v>40533</v>
      </c>
      <c r="M1294" s="760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52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52">
        <f>IF(ISBLANK('HOT3000'!$AB103),"",'HOT3000'!$AB103)</f>
        <v>7</v>
      </c>
      <c r="T1294" s="16" t="str">
        <f>IF(ISBLANK(YourData!$Z103),"",YourData!$Z103)</f>
        <v/>
      </c>
      <c r="U1294" s="759" t="str">
        <f>IF(ISBLANK(YourData!$AA103),"",YourData!$AA103)</f>
        <v/>
      </c>
      <c r="V1294" s="760" t="str">
        <f>IF(ISBLANK(YourData!$AB103),"",YourData!$AB103)</f>
        <v/>
      </c>
      <c r="W1294" s="12"/>
      <c r="X1294" s="107"/>
      <c r="Y1294" s="752"/>
      <c r="Z1294" s="12"/>
      <c r="AA1294" s="107"/>
      <c r="AB1294" s="752"/>
    </row>
    <row r="1295" spans="1:28">
      <c r="A1295" s="757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52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52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52">
        <f>IF(ISBLANK(DOE21E!$AB104),"",DOE21E!$AB104)</f>
        <v>11</v>
      </c>
      <c r="K1295" s="16">
        <f>IF(ISBLANK(EnergyPlus1.0!$Z104),"",EnergyPlus1.0!$Z104)</f>
        <v>8.8977807339525494</v>
      </c>
      <c r="L1295" s="759">
        <f>IF(ISBLANK(EnergyPlus1.0!$AA104),"",EnergyPlus1.0!$AA104)</f>
        <v>40533</v>
      </c>
      <c r="M1295" s="760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52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52">
        <f>IF(ISBLANK('HOT3000'!$AB104),"",'HOT3000'!$AB104)</f>
        <v>19</v>
      </c>
      <c r="T1295" s="16" t="str">
        <f>IF(ISBLANK(YourData!$Z104),"",YourData!$Z104)</f>
        <v/>
      </c>
      <c r="U1295" s="759" t="str">
        <f>IF(ISBLANK(YourData!$AA104),"",YourData!$AA104)</f>
        <v/>
      </c>
      <c r="V1295" s="760" t="str">
        <f>IF(ISBLANK(YourData!$AB104),"",YourData!$AB104)</f>
        <v/>
      </c>
      <c r="W1295" s="12"/>
      <c r="X1295" s="107"/>
      <c r="Y1295" s="752"/>
      <c r="Z1295" s="12"/>
      <c r="AA1295" s="107"/>
      <c r="AB1295" s="752"/>
    </row>
    <row r="1296" spans="1:28">
      <c r="A1296" s="757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52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52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52">
        <f>IF(ISBLANK(DOE21E!$AB105),"",DOE21E!$AB105)</f>
        <v>12</v>
      </c>
      <c r="K1296" s="16">
        <f>IF(ISBLANK(EnergyPlus1.0!$Z105),"",EnergyPlus1.0!$Z105)</f>
        <v>9.0147035924762093</v>
      </c>
      <c r="L1296" s="759">
        <f>IF(ISBLANK(EnergyPlus1.0!$AA105),"",EnergyPlus1.0!$AA105)</f>
        <v>40533</v>
      </c>
      <c r="M1296" s="760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52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52">
        <f>IF(ISBLANK('HOT3000'!$AB105),"",'HOT3000'!$AB105)</f>
        <v>8</v>
      </c>
      <c r="T1296" s="16" t="str">
        <f>IF(ISBLANK(YourData!$Z105),"",YourData!$Z105)</f>
        <v/>
      </c>
      <c r="U1296" s="759" t="str">
        <f>IF(ISBLANK(YourData!$AA105),"",YourData!$AA105)</f>
        <v/>
      </c>
      <c r="V1296" s="760" t="str">
        <f>IF(ISBLANK(YourData!$AB105),"",YourData!$AB105)</f>
        <v/>
      </c>
      <c r="W1296" s="12"/>
      <c r="X1296" s="107"/>
      <c r="Y1296" s="752"/>
      <c r="Z1296" s="12"/>
      <c r="AA1296" s="107"/>
      <c r="AB1296" s="752"/>
    </row>
    <row r="1297" spans="1:28">
      <c r="A1297" s="757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52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52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52">
        <f>IF(ISBLANK(DOE21E!$AB106),"",DOE21E!$AB106)</f>
        <v>11</v>
      </c>
      <c r="K1297" s="16">
        <f>IF(ISBLANK(EnergyPlus1.0!$Z106),"",EnergyPlus1.0!$Z106)</f>
        <v>8.9381035803813695</v>
      </c>
      <c r="L1297" s="759">
        <f>IF(ISBLANK(EnergyPlus1.0!$AA106),"",EnergyPlus1.0!$AA106)</f>
        <v>40533</v>
      </c>
      <c r="M1297" s="760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52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52">
        <f>IF(ISBLANK('HOT3000'!$AB106),"",'HOT3000'!$AB106)</f>
        <v>5</v>
      </c>
      <c r="T1297" s="16" t="str">
        <f>IF(ISBLANK(YourData!$Z106),"",YourData!$Z106)</f>
        <v/>
      </c>
      <c r="U1297" s="759" t="str">
        <f>IF(ISBLANK(YourData!$AA106),"",YourData!$AA106)</f>
        <v/>
      </c>
      <c r="V1297" s="760" t="str">
        <f>IF(ISBLANK(YourData!$AB106),"",YourData!$AB106)</f>
        <v/>
      </c>
      <c r="W1297" s="12"/>
      <c r="X1297" s="107"/>
      <c r="Y1297" s="752"/>
      <c r="Z1297" s="12"/>
      <c r="AA1297" s="107"/>
      <c r="AB1297" s="752"/>
    </row>
    <row r="1298" spans="1:28">
      <c r="A1298" s="757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52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52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52">
        <f>IF(ISBLANK(DOE21E!$AB107),"",DOE21E!$AB107)</f>
        <v>12</v>
      </c>
      <c r="K1298" s="16">
        <f>IF(ISBLANK(EnergyPlus1.0!$Z107),"",EnergyPlus1.0!$Z107)</f>
        <v>8.8326749980271995</v>
      </c>
      <c r="L1298" s="759">
        <f>IF(ISBLANK(EnergyPlus1.0!$AA107),"",EnergyPlus1.0!$AA107)</f>
        <v>40533</v>
      </c>
      <c r="M1298" s="760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52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52">
        <f>IF(ISBLANK('HOT3000'!$AB107),"",'HOT3000'!$AB107)</f>
        <v>1</v>
      </c>
      <c r="T1298" s="16" t="str">
        <f>IF(ISBLANK(YourData!$Z107),"",YourData!$Z107)</f>
        <v/>
      </c>
      <c r="U1298" s="759" t="str">
        <f>IF(ISBLANK(YourData!$AA107),"",YourData!$AA107)</f>
        <v/>
      </c>
      <c r="V1298" s="760" t="str">
        <f>IF(ISBLANK(YourData!$AB107),"",YourData!$AB107)</f>
        <v/>
      </c>
      <c r="W1298" s="12"/>
      <c r="X1298" s="107"/>
      <c r="Y1298" s="752"/>
      <c r="Z1298" s="12"/>
      <c r="AA1298" s="107"/>
      <c r="AB1298" s="752"/>
    </row>
    <row r="1299" spans="1:28">
      <c r="A1299" s="757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52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52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52">
        <f>IF(ISBLANK(DOE21E!$AB108),"",DOE21E!$AB108)</f>
        <v>12</v>
      </c>
      <c r="K1299" s="16">
        <f>IF(ISBLANK(EnergyPlus1.0!$Z108),"",EnergyPlus1.0!$Z108)</f>
        <v>9.0131631395212395</v>
      </c>
      <c r="L1299" s="759">
        <f>IF(ISBLANK(EnergyPlus1.0!$AA108),"",EnergyPlus1.0!$AA108)</f>
        <v>40533</v>
      </c>
      <c r="M1299" s="760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52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52">
        <f>IF(ISBLANK('HOT3000'!$AB108),"",'HOT3000'!$AB108)</f>
        <v>8</v>
      </c>
      <c r="T1299" s="16" t="str">
        <f>IF(ISBLANK(YourData!$Z108),"",YourData!$Z108)</f>
        <v/>
      </c>
      <c r="U1299" s="759" t="str">
        <f>IF(ISBLANK(YourData!$AA108),"",YourData!$AA108)</f>
        <v/>
      </c>
      <c r="V1299" s="760" t="str">
        <f>IF(ISBLANK(YourData!$AB108),"",YourData!$AB108)</f>
        <v/>
      </c>
      <c r="W1299" s="12"/>
      <c r="X1299" s="107"/>
      <c r="Y1299" s="752"/>
      <c r="Z1299" s="12"/>
      <c r="AA1299" s="107"/>
      <c r="AB1299" s="752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6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7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52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52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52">
        <f>IF(ISBLANK(DOE21E!$AE89),"",DOE21E!$AE89)</f>
        <v>16</v>
      </c>
      <c r="K1310" s="15">
        <f>IF(ISBLANK(EnergyPlus1.0!$AC89),"",EnergyPlus1.0!$AC89)</f>
        <v>1.3626206691915201E-2</v>
      </c>
      <c r="L1310" s="759">
        <f>IF(ISBLANK(EnergyPlus1.0!$AD89),"",EnergyPlus1.0!$AD89)</f>
        <v>40498</v>
      </c>
      <c r="M1310" s="760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52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52">
        <f>IF(ISBLANK('HOT3000'!$AE89),"",'HOT3000'!$AE89)</f>
        <v>16</v>
      </c>
      <c r="T1310" s="15">
        <f>IF(ISBLANK(YourData!$AC89),"",YourData!$AC89)</f>
        <v>1.3718092079690601E-2</v>
      </c>
      <c r="U1310" s="759">
        <f>IF(ISBLANK(YourData!$AD89),"",YourData!$AD89)</f>
        <v>45977</v>
      </c>
      <c r="V1310" s="760">
        <f>IF(ISBLANK(YourData!$AE89),"",YourData!$AE89)</f>
        <v>16</v>
      </c>
      <c r="W1310" s="12"/>
      <c r="X1310" s="107"/>
      <c r="Y1310" s="752"/>
      <c r="Z1310" s="12"/>
      <c r="AA1310" s="107"/>
      <c r="AB1310" s="752"/>
    </row>
    <row r="1311" spans="1:28">
      <c r="A1311" s="757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52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52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52">
        <f>IF(ISBLANK(DOE21E!$AE90),"",DOE21E!$AE90)</f>
        <v>9</v>
      </c>
      <c r="K1311" s="15">
        <f>IF(ISBLANK(EnergyPlus1.0!$AC90),"",EnergyPlus1.0!$AC90)</f>
        <v>1.5637426403087198E-2</v>
      </c>
      <c r="L1311" s="759">
        <f>IF(ISBLANK(EnergyPlus1.0!$AD90),"",EnergyPlus1.0!$AD90)</f>
        <v>40452</v>
      </c>
      <c r="M1311" s="760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52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52">
        <f>IF(ISBLANK('HOT3000'!$AE90),"",'HOT3000'!$AE90)</f>
        <v>8</v>
      </c>
      <c r="T1311" s="15">
        <f>IF(ISBLANK(YourData!$AC90),"",YourData!$AC90)</f>
        <v>1.58636003064072E-2</v>
      </c>
      <c r="U1311" s="759">
        <f>IF(ISBLANK(YourData!$AD90),"",YourData!$AD90)</f>
        <v>45931</v>
      </c>
      <c r="V1311" s="760">
        <f>IF(ISBLANK(YourData!$AE90),"",YourData!$AE90)</f>
        <v>8</v>
      </c>
      <c r="W1311" s="12"/>
      <c r="X1311" s="107"/>
      <c r="Y1311" s="752"/>
      <c r="Z1311" s="12"/>
      <c r="AA1311" s="107"/>
      <c r="AB1311" s="752"/>
    </row>
    <row r="1312" spans="1:28">
      <c r="A1312" s="757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52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52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52">
        <f>IF(ISBLANK(DOE21E!$AE91),"",DOE21E!$AE91)</f>
        <v>12</v>
      </c>
      <c r="K1312" s="15">
        <f>IF(ISBLANK(EnergyPlus1.0!$AC91),"",EnergyPlus1.0!$AC91)</f>
        <v>1.78073313815993E-2</v>
      </c>
      <c r="L1312" s="759">
        <f>IF(ISBLANK(EnergyPlus1.0!$AD91),"",EnergyPlus1.0!$AD91)</f>
        <v>40369</v>
      </c>
      <c r="M1312" s="760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52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52">
        <f>IF(ISBLANK('HOT3000'!$AE91),"",'HOT3000'!$AE91)</f>
        <v>12</v>
      </c>
      <c r="T1312" s="15">
        <f>IF(ISBLANK(YourData!$AC91),"",YourData!$AC91)</f>
        <v>1.8220900293603001E-2</v>
      </c>
      <c r="U1312" s="759">
        <f>IF(ISBLANK(YourData!$AD91),"",YourData!$AD91)</f>
        <v>45932</v>
      </c>
      <c r="V1312" s="760">
        <f>IF(ISBLANK(YourData!$AE91),"",YourData!$AE91)</f>
        <v>45932.375</v>
      </c>
      <c r="W1312" s="12"/>
      <c r="X1312" s="107"/>
      <c r="Y1312" s="752"/>
      <c r="Z1312" s="12"/>
      <c r="AA1312" s="107"/>
      <c r="AB1312" s="752"/>
    </row>
    <row r="1313" spans="1:28">
      <c r="A1313" s="757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52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52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52">
        <f>IF(ISBLANK(DOE21E!$AE92),"",DOE21E!$AE92)</f>
        <v>13</v>
      </c>
      <c r="K1313" s="15">
        <f>IF(ISBLANK(EnergyPlus1.0!$AC92),"",EnergyPlus1.0!$AC92)</f>
        <v>1.7933603956252899E-2</v>
      </c>
      <c r="L1313" s="759">
        <f>IF(ISBLANK(EnergyPlus1.0!$AD92),"",EnergyPlus1.0!$AD92)</f>
        <v>40369</v>
      </c>
      <c r="M1313" s="760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52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52">
        <f>IF(ISBLANK('HOT3000'!$AE92),"",'HOT3000'!$AE92)</f>
        <v>12</v>
      </c>
      <c r="T1313" s="15">
        <f>IF(ISBLANK(YourData!$AC92),"",YourData!$AC92)</f>
        <v>1.7933504630951801E-2</v>
      </c>
      <c r="U1313" s="759">
        <f>IF(ISBLANK(YourData!$AD92),"",YourData!$AD92)</f>
        <v>45848</v>
      </c>
      <c r="V1313" s="760">
        <f>IF(ISBLANK(YourData!$AE92),"",YourData!$AE92)</f>
        <v>45848.5</v>
      </c>
      <c r="W1313" s="12"/>
      <c r="X1313" s="107"/>
      <c r="Y1313" s="752"/>
      <c r="Z1313" s="12"/>
      <c r="AA1313" s="107"/>
      <c r="AB1313" s="752"/>
    </row>
    <row r="1314" spans="1:28">
      <c r="A1314" s="757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52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52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52">
        <f>IF(ISBLANK(DOE21E!$AE93),"",DOE21E!$AE93)</f>
        <v>12</v>
      </c>
      <c r="K1314" s="15">
        <f>IF(ISBLANK(EnergyPlus1.0!$AC93),"",EnergyPlus1.0!$AC93)</f>
        <v>1.7786988867749501E-2</v>
      </c>
      <c r="L1314" s="759">
        <f>IF(ISBLANK(EnergyPlus1.0!$AD93),"",EnergyPlus1.0!$AD93)</f>
        <v>40369</v>
      </c>
      <c r="M1314" s="760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52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52">
        <f>IF(ISBLANK('HOT3000'!$AE93),"",'HOT3000'!$AE93)</f>
        <v>12</v>
      </c>
      <c r="T1314" s="15">
        <f>IF(ISBLANK(YourData!$AC93),"",YourData!$AC93)</f>
        <v>1.8087867321825601E-2</v>
      </c>
      <c r="U1314" s="759">
        <f>IF(ISBLANK(YourData!$AD93),"",YourData!$AD93)</f>
        <v>45848</v>
      </c>
      <c r="V1314" s="760">
        <f>IF(ISBLANK(YourData!$AE93),"",YourData!$AE93)</f>
        <v>45848.5</v>
      </c>
      <c r="W1314" s="12"/>
      <c r="X1314" s="107"/>
      <c r="Y1314" s="752"/>
      <c r="Z1314" s="12"/>
      <c r="AA1314" s="107"/>
      <c r="AB1314" s="752"/>
    </row>
    <row r="1315" spans="1:28">
      <c r="A1315" s="757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52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52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52">
        <f>IF(ISBLANK(DOE21E!$AE94),"",DOE21E!$AE94)</f>
        <v>22</v>
      </c>
      <c r="K1315" s="15">
        <f>IF(ISBLANK(EnergyPlus1.0!$AC94),"",EnergyPlus1.0!$AC94)</f>
        <v>1.71898162376675E-2</v>
      </c>
      <c r="L1315" s="759">
        <f>IF(ISBLANK(EnergyPlus1.0!$AD94),"",EnergyPlus1.0!$AD94)</f>
        <v>40453</v>
      </c>
      <c r="M1315" s="760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52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52">
        <f>IF(ISBLANK('HOT3000'!$AE94),"",'HOT3000'!$AE94)</f>
        <v>1</v>
      </c>
      <c r="T1315" s="15">
        <f>IF(ISBLANK(YourData!$AC94),"",YourData!$AC94)</f>
        <v>1.6991256238962402E-2</v>
      </c>
      <c r="U1315" s="759">
        <f>IF(ISBLANK(YourData!$AD94),"",YourData!$AD94)</f>
        <v>45932</v>
      </c>
      <c r="V1315" s="760">
        <f>IF(ISBLANK(YourData!$AE94),"",YourData!$AE94)</f>
        <v>45932.333333333336</v>
      </c>
      <c r="W1315" s="12"/>
      <c r="X1315" s="107"/>
      <c r="Y1315" s="752"/>
      <c r="Z1315" s="12"/>
      <c r="AA1315" s="107"/>
      <c r="AB1315" s="752"/>
    </row>
    <row r="1316" spans="1:28">
      <c r="A1316" s="757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52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52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52">
        <f>IF(ISBLANK(DOE21E!$AE95),"",DOE21E!$AE95)</f>
        <v>16</v>
      </c>
      <c r="K1316" s="15">
        <f>IF(ISBLANK(EnergyPlus1.0!$AC95),"",EnergyPlus1.0!$AC95)</f>
        <v>1.38601955385098E-2</v>
      </c>
      <c r="L1316" s="759">
        <f>IF(ISBLANK(EnergyPlus1.0!$AD95),"",EnergyPlus1.0!$AD95)</f>
        <v>40369</v>
      </c>
      <c r="M1316" s="760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52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52">
        <f>IF(ISBLANK('HOT3000'!$AE95),"",'HOT3000'!$AE95)</f>
        <v>16</v>
      </c>
      <c r="T1316" s="15">
        <f>IF(ISBLANK(YourData!$AC95),"",YourData!$AC95)</f>
        <v>1.38675555743324E-2</v>
      </c>
      <c r="U1316" s="759">
        <f>IF(ISBLANK(YourData!$AD95),"",YourData!$AD95)</f>
        <v>45977</v>
      </c>
      <c r="V1316" s="760">
        <f>IF(ISBLANK(YourData!$AE95),"",YourData!$AE95)</f>
        <v>45977.666666666664</v>
      </c>
      <c r="W1316" s="12"/>
      <c r="X1316" s="107"/>
      <c r="Y1316" s="752"/>
      <c r="Z1316" s="12"/>
      <c r="AA1316" s="107"/>
      <c r="AB1316" s="752"/>
    </row>
    <row r="1317" spans="1:28">
      <c r="A1317" s="757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52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52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52">
        <f>IF(ISBLANK(DOE21E!$AE96),"",DOE21E!$AE96)</f>
        <v>21</v>
      </c>
      <c r="K1317" s="15">
        <f>IF(ISBLANK(EnergyPlus1.0!$AC96),"",EnergyPlus1.0!$AC96)</f>
        <v>1.68762386768187E-2</v>
      </c>
      <c r="L1317" s="759">
        <f>IF(ISBLANK(EnergyPlus1.0!$AD96),"",EnergyPlus1.0!$AD96)</f>
        <v>40273</v>
      </c>
      <c r="M1317" s="760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52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52">
        <f>IF(ISBLANK('HOT3000'!$AE96),"",'HOT3000'!$AE96)</f>
        <v>6</v>
      </c>
      <c r="T1317" s="15">
        <f>IF(ISBLANK(YourData!$AC96),"",YourData!$AC96)</f>
        <v>1.6836226862365099E-2</v>
      </c>
      <c r="U1317" s="759" t="str">
        <f>IF(ISBLANK(YourData!$AD96),"",YourData!$AD96)</f>
        <v>5-apr</v>
      </c>
      <c r="V1317" s="760" t="str">
        <f>IF(ISBLANK(YourData!$AE96),"",YourData!$AE96)</f>
        <v>5-apr 22:00</v>
      </c>
      <c r="W1317" s="12"/>
      <c r="X1317" s="107"/>
      <c r="Y1317" s="752"/>
      <c r="Z1317" s="12"/>
      <c r="AA1317" s="107"/>
      <c r="AB1317" s="752"/>
    </row>
    <row r="1318" spans="1:28">
      <c r="A1318" s="757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52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52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52">
        <f>IF(ISBLANK(DOE21E!$AE97),"",DOE21E!$AE97)</f>
        <v>5</v>
      </c>
      <c r="K1318" s="15" t="str">
        <f>IF(ISBLANK(EnergyPlus1.0!$AC97),"",EnergyPlus1.0!$AC97)</f>
        <v/>
      </c>
      <c r="L1318" s="759" t="str">
        <f>IF(ISBLANK(EnergyPlus1.0!$AD97),"",EnergyPlus1.0!$AD97)</f>
        <v/>
      </c>
      <c r="M1318" s="760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52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52">
        <f>IF(ISBLANK('HOT3000'!$AE97),"",'HOT3000'!$AE97)</f>
        <v>6</v>
      </c>
      <c r="T1318" s="15">
        <f>IF(ISBLANK(YourData!$AC97),"",YourData!$AC97)</f>
        <v>1.6773302433956899E-2</v>
      </c>
      <c r="U1318" s="759" t="str">
        <f>IF(ISBLANK(YourData!$AD97),"",YourData!$AD97)</f>
        <v>2-apr</v>
      </c>
      <c r="V1318" s="760" t="str">
        <f>IF(ISBLANK(YourData!$AE97),"",YourData!$AE97)</f>
        <v>2-apr 5:00</v>
      </c>
      <c r="W1318" s="12"/>
      <c r="X1318" s="107"/>
      <c r="Y1318" s="752"/>
      <c r="Z1318" s="12"/>
      <c r="AA1318" s="107"/>
      <c r="AB1318" s="752"/>
    </row>
    <row r="1319" spans="1:28">
      <c r="A1319" s="757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52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52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52">
        <f>IF(ISBLANK(DOE21E!$AE98),"",DOE21E!$AE98)</f>
        <v>3</v>
      </c>
      <c r="K1319" s="15">
        <f>IF(ISBLANK(EnergyPlus1.0!$AC98),"",EnergyPlus1.0!$AC98)</f>
        <v>1.45925967365662E-2</v>
      </c>
      <c r="L1319" s="759">
        <f>IF(ISBLANK(EnergyPlus1.0!$AD98),"",EnergyPlus1.0!$AD98)</f>
        <v>40270</v>
      </c>
      <c r="M1319" s="760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52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52">
        <f>IF(ISBLANK('HOT3000'!$AE98),"",'HOT3000'!$AE98)</f>
        <v>18</v>
      </c>
      <c r="T1319" s="15">
        <f>IF(ISBLANK(YourData!$AC98),"",YourData!$AC98)</f>
        <v>1.4013776384074601E-2</v>
      </c>
      <c r="U1319" s="759" t="str">
        <f>IF(ISBLANK(YourData!$AD98),"",YourData!$AD98)</f>
        <v>17-apr</v>
      </c>
      <c r="V1319" s="760" t="str">
        <f>IF(ISBLANK(YourData!$AE98),"",YourData!$AE98)</f>
        <v>17-apr 3:00</v>
      </c>
      <c r="W1319" s="12"/>
      <c r="X1319" s="107"/>
      <c r="Y1319" s="752"/>
      <c r="Z1319" s="12"/>
      <c r="AA1319" s="107"/>
      <c r="AB1319" s="752"/>
    </row>
    <row r="1320" spans="1:28">
      <c r="A1320" s="757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52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52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52">
        <f>IF(ISBLANK(DOE21E!$AE99),"",DOE21E!$AE99)</f>
        <v>4</v>
      </c>
      <c r="K1320" s="15">
        <f>IF(ISBLANK(EnergyPlus1.0!$AC99),"",EnergyPlus1.0!$AC99)</f>
        <v>1.6134517152053801E-2</v>
      </c>
      <c r="L1320" s="759">
        <f>IF(ISBLANK(EnergyPlus1.0!$AD99),"",EnergyPlus1.0!$AD99)</f>
        <v>40270</v>
      </c>
      <c r="M1320" s="760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52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52">
        <f>IF(ISBLANK('HOT3000'!$AE99),"",'HOT3000'!$AE99)</f>
        <v>5</v>
      </c>
      <c r="T1320" s="15">
        <f>IF(ISBLANK(YourData!$AC99),"",YourData!$AC99)</f>
        <v>1.6773302347860598E-2</v>
      </c>
      <c r="U1320" s="759" t="str">
        <f>IF(ISBLANK(YourData!$AD99),"",YourData!$AD99)</f>
        <v>2-apr</v>
      </c>
      <c r="V1320" s="760" t="str">
        <f>IF(ISBLANK(YourData!$AE99),"",YourData!$AE99)</f>
        <v>2-apr 5:00</v>
      </c>
      <c r="W1320" s="12"/>
      <c r="X1320" s="107"/>
      <c r="Y1320" s="752"/>
      <c r="Z1320" s="12"/>
      <c r="AA1320" s="107"/>
      <c r="AB1320" s="752"/>
    </row>
    <row r="1321" spans="1:28">
      <c r="A1321" s="757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52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52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52">
        <f>IF(ISBLANK(DOE21E!$AE100),"",DOE21E!$AE100)</f>
        <v>16</v>
      </c>
      <c r="K1321" s="15">
        <f>IF(ISBLANK(EnergyPlus1.0!$AC100),"",EnergyPlus1.0!$AC100)</f>
        <v>1.36262066932849E-2</v>
      </c>
      <c r="L1321" s="759">
        <f>IF(ISBLANK(EnergyPlus1.0!$AD100),"",EnergyPlus1.0!$AD100)</f>
        <v>40498</v>
      </c>
      <c r="M1321" s="760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52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52">
        <f>IF(ISBLANK('HOT3000'!$AE100),"",'HOT3000'!$AE100)</f>
        <v>16</v>
      </c>
      <c r="T1321" s="15">
        <f>IF(ISBLANK(YourData!$AC100),"",YourData!$AC100)</f>
        <v>1.38670363905843E-2</v>
      </c>
      <c r="U1321" s="759">
        <f>IF(ISBLANK(YourData!$AD100),"",YourData!$AD100)</f>
        <v>45977</v>
      </c>
      <c r="V1321" s="760">
        <f>IF(ISBLANK(YourData!$AE100),"",YourData!$AE100)</f>
        <v>45977.666666666664</v>
      </c>
      <c r="W1321" s="12"/>
      <c r="X1321" s="107"/>
      <c r="Y1321" s="752"/>
      <c r="Z1321" s="12"/>
      <c r="AA1321" s="107"/>
      <c r="AB1321" s="752"/>
    </row>
    <row r="1322" spans="1:28">
      <c r="A1322" s="757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52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52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52">
        <f>IF(ISBLANK(DOE21E!$AE101),"",DOE21E!$AE101)</f>
        <v>10</v>
      </c>
      <c r="K1322" s="15">
        <f>IF(ISBLANK(EnergyPlus1.0!$AC101),"",EnergyPlus1.0!$AC101)</f>
        <v>1.16851463056089E-2</v>
      </c>
      <c r="L1322" s="759">
        <f>IF(ISBLANK(EnergyPlus1.0!$AD101),"",EnergyPlus1.0!$AD101)</f>
        <v>40379</v>
      </c>
      <c r="M1322" s="760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52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52">
        <f>IF(ISBLANK('HOT3000'!$AE101),"",'HOT3000'!$AE101)</f>
        <v>10</v>
      </c>
      <c r="T1322" s="15">
        <f>IF(ISBLANK(YourData!$AC101),"",YourData!$AC101)</f>
        <v>1.17753584290242E-2</v>
      </c>
      <c r="U1322" s="759">
        <f>IF(ISBLANK(YourData!$AD101),"",YourData!$AD101)</f>
        <v>45858</v>
      </c>
      <c r="V1322" s="760">
        <f>IF(ISBLANK(YourData!$AE101),"",YourData!$AE101)</f>
        <v>45858.625</v>
      </c>
      <c r="W1322" s="12"/>
      <c r="X1322" s="107"/>
      <c r="Y1322" s="752"/>
      <c r="Z1322" s="12"/>
      <c r="AA1322" s="107"/>
      <c r="AB1322" s="752"/>
    </row>
    <row r="1323" spans="1:28">
      <c r="A1323" s="757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52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52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52">
        <f>IF(ISBLANK(DOE21E!$AE102),"",DOE21E!$AE102)</f>
        <v>15</v>
      </c>
      <c r="K1323" s="15">
        <f>IF(ISBLANK(EnergyPlus1.0!$AC102),"",EnergyPlus1.0!$AC102)</f>
        <v>1.1688552434254901E-2</v>
      </c>
      <c r="L1323" s="759">
        <f>IF(ISBLANK(EnergyPlus1.0!$AD102),"",EnergyPlus1.0!$AD102)</f>
        <v>40379</v>
      </c>
      <c r="M1323" s="760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52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52">
        <f>IF(ISBLANK('HOT3000'!$AE102),"",'HOT3000'!$AE102)</f>
        <v>10</v>
      </c>
      <c r="T1323" s="15" t="str">
        <f>IF(ISBLANK(YourData!$AC102),"",YourData!$AC102)</f>
        <v/>
      </c>
      <c r="U1323" s="759" t="str">
        <f>IF(ISBLANK(YourData!$AD102),"",YourData!$AD102)</f>
        <v/>
      </c>
      <c r="V1323" s="760" t="str">
        <f>IF(ISBLANK(YourData!$AE102),"",YourData!$AE102)</f>
        <v/>
      </c>
      <c r="W1323" s="12"/>
      <c r="X1323" s="107"/>
      <c r="Y1323" s="752"/>
      <c r="Z1323" s="12"/>
      <c r="AA1323" s="107"/>
      <c r="AB1323" s="752"/>
    </row>
    <row r="1324" spans="1:28">
      <c r="A1324" s="757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52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52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52">
        <f>IF(ISBLANK(DOE21E!$AE103),"",DOE21E!$AE103)</f>
        <v>10</v>
      </c>
      <c r="K1324" s="15">
        <f>IF(ISBLANK(EnergyPlus1.0!$AC103),"",EnergyPlus1.0!$AC103)</f>
        <v>7.0236460791433201E-3</v>
      </c>
      <c r="L1324" s="759">
        <f>IF(ISBLANK(EnergyPlus1.0!$AD103),"",EnergyPlus1.0!$AD103)</f>
        <v>40379</v>
      </c>
      <c r="M1324" s="760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52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52">
        <f>IF(ISBLANK('HOT3000'!$AE103),"",'HOT3000'!$AE103)</f>
        <v>16</v>
      </c>
      <c r="T1324" s="15" t="str">
        <f>IF(ISBLANK(YourData!$AC103),"",YourData!$AC103)</f>
        <v/>
      </c>
      <c r="U1324" s="759" t="str">
        <f>IF(ISBLANK(YourData!$AD103),"",YourData!$AD103)</f>
        <v/>
      </c>
      <c r="V1324" s="760" t="str">
        <f>IF(ISBLANK(YourData!$AE103),"",YourData!$AE103)</f>
        <v/>
      </c>
      <c r="W1324" s="12"/>
      <c r="X1324" s="107"/>
      <c r="Y1324" s="752"/>
      <c r="Z1324" s="12"/>
      <c r="AA1324" s="107"/>
      <c r="AB1324" s="752"/>
    </row>
    <row r="1325" spans="1:28">
      <c r="A1325" s="757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52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52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52">
        <f>IF(ISBLANK(DOE21E!$AE104),"",DOE21E!$AE104)</f>
        <v>10</v>
      </c>
      <c r="K1325" s="15">
        <f>IF(ISBLANK(EnergyPlus1.0!$AC104),"",EnergyPlus1.0!$AC104)</f>
        <v>9.1109753746587904E-3</v>
      </c>
      <c r="L1325" s="759">
        <f>IF(ISBLANK(EnergyPlus1.0!$AD104),"",EnergyPlus1.0!$AD104)</f>
        <v>40379</v>
      </c>
      <c r="M1325" s="760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52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52">
        <f>IF(ISBLANK('HOT3000'!$AE104),"",'HOT3000'!$AE104)</f>
        <v>2</v>
      </c>
      <c r="T1325" s="15" t="str">
        <f>IF(ISBLANK(YourData!$AC104),"",YourData!$AC104)</f>
        <v/>
      </c>
      <c r="U1325" s="759" t="str">
        <f>IF(ISBLANK(YourData!$AD104),"",YourData!$AD104)</f>
        <v/>
      </c>
      <c r="V1325" s="760" t="str">
        <f>IF(ISBLANK(YourData!$AE104),"",YourData!$AE104)</f>
        <v/>
      </c>
      <c r="W1325" s="12"/>
      <c r="X1325" s="107"/>
      <c r="Y1325" s="752"/>
      <c r="Z1325" s="12"/>
      <c r="AA1325" s="107"/>
      <c r="AB1325" s="752"/>
    </row>
    <row r="1326" spans="1:28">
      <c r="A1326" s="757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52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52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52">
        <f>IF(ISBLANK(DOE21E!$AE105),"",DOE21E!$AE105)</f>
        <v>15</v>
      </c>
      <c r="K1326" s="15">
        <f>IF(ISBLANK(EnergyPlus1.0!$AC105),"",EnergyPlus1.0!$AC105)</f>
        <v>1.84858925396621E-2</v>
      </c>
      <c r="L1326" s="759">
        <f>IF(ISBLANK(EnergyPlus1.0!$AD105),"",EnergyPlus1.0!$AD105)</f>
        <v>40379</v>
      </c>
      <c r="M1326" s="760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52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52">
        <f>IF(ISBLANK('HOT3000'!$AE105),"",'HOT3000'!$AE105)</f>
        <v>15</v>
      </c>
      <c r="T1326" s="15" t="str">
        <f>IF(ISBLANK(YourData!$AC105),"",YourData!$AC105)</f>
        <v/>
      </c>
      <c r="U1326" s="759" t="str">
        <f>IF(ISBLANK(YourData!$AD105),"",YourData!$AD105)</f>
        <v/>
      </c>
      <c r="V1326" s="760" t="str">
        <f>IF(ISBLANK(YourData!$AE105),"",YourData!$AE105)</f>
        <v/>
      </c>
      <c r="W1326" s="12"/>
      <c r="X1326" s="107"/>
      <c r="Y1326" s="752"/>
      <c r="Z1326" s="12"/>
      <c r="AA1326" s="107"/>
      <c r="AB1326" s="752"/>
    </row>
    <row r="1327" spans="1:28">
      <c r="A1327" s="757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52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52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52">
        <f>IF(ISBLANK(DOE21E!$AE106),"",DOE21E!$AE106)</f>
        <v>15</v>
      </c>
      <c r="K1327" s="15">
        <f>IF(ISBLANK(EnergyPlus1.0!$AC106),"",EnergyPlus1.0!$AC106)</f>
        <v>6.7755336093230497E-3</v>
      </c>
      <c r="L1327" s="759">
        <f>IF(ISBLANK(EnergyPlus1.0!$AD106),"",EnergyPlus1.0!$AD106)</f>
        <v>40248</v>
      </c>
      <c r="M1327" s="760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52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52">
        <f>IF(ISBLANK('HOT3000'!$AE106),"",'HOT3000'!$AE106)</f>
        <v>9</v>
      </c>
      <c r="T1327" s="15" t="str">
        <f>IF(ISBLANK(YourData!$AC106),"",YourData!$AC106)</f>
        <v/>
      </c>
      <c r="U1327" s="759" t="str">
        <f>IF(ISBLANK(YourData!$AD106),"",YourData!$AD106)</f>
        <v/>
      </c>
      <c r="V1327" s="760" t="str">
        <f>IF(ISBLANK(YourData!$AE106),"",YourData!$AE106)</f>
        <v/>
      </c>
      <c r="W1327" s="12"/>
      <c r="X1327" s="107"/>
      <c r="Y1327" s="752"/>
      <c r="Z1327" s="12"/>
      <c r="AA1327" s="107"/>
      <c r="AB1327" s="752"/>
    </row>
    <row r="1328" spans="1:28">
      <c r="A1328" s="757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52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52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52">
        <f>IF(ISBLANK(DOE21E!$AE107),"",DOE21E!$AE107)</f>
        <v>8</v>
      </c>
      <c r="K1328" s="15">
        <f>IF(ISBLANK(EnergyPlus1.0!$AC107),"",EnergyPlus1.0!$AC107)</f>
        <v>6.7755336091377396E-3</v>
      </c>
      <c r="L1328" s="759">
        <f>IF(ISBLANK(EnergyPlus1.0!$AD107),"",EnergyPlus1.0!$AD107)</f>
        <v>40248</v>
      </c>
      <c r="M1328" s="760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52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52">
        <f>IF(ISBLANK('HOT3000'!$AE107),"",'HOT3000'!$AE107)</f>
        <v>9</v>
      </c>
      <c r="T1328" s="15" t="str">
        <f>IF(ISBLANK(YourData!$AC107),"",YourData!$AC107)</f>
        <v/>
      </c>
      <c r="U1328" s="759" t="str">
        <f>IF(ISBLANK(YourData!$AD107),"",YourData!$AD107)</f>
        <v/>
      </c>
      <c r="V1328" s="760" t="str">
        <f>IF(ISBLANK(YourData!$AE107),"",YourData!$AE107)</f>
        <v/>
      </c>
      <c r="W1328" s="12"/>
      <c r="X1328" s="107"/>
      <c r="Y1328" s="752"/>
      <c r="Z1328" s="12"/>
      <c r="AA1328" s="107"/>
      <c r="AB1328" s="752"/>
    </row>
    <row r="1329" spans="1:28">
      <c r="A1329" s="757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52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52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52">
        <f>IF(ISBLANK(DOE21E!$AE108),"",DOE21E!$AE108)</f>
        <v>15</v>
      </c>
      <c r="K1329" s="15">
        <f>IF(ISBLANK(EnergyPlus1.0!$AC108),"",EnergyPlus1.0!$AC108)</f>
        <v>6.7755336093272998E-3</v>
      </c>
      <c r="L1329" s="759">
        <f>IF(ISBLANK(EnergyPlus1.0!$AD108),"",EnergyPlus1.0!$AD108)</f>
        <v>40543</v>
      </c>
      <c r="M1329" s="760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52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52">
        <f>IF(ISBLANK('HOT3000'!$AE108),"",'HOT3000'!$AE108)</f>
        <v>9</v>
      </c>
      <c r="T1329" s="15" t="str">
        <f>IF(ISBLANK(YourData!$AC108),"",YourData!$AC108)</f>
        <v/>
      </c>
      <c r="U1329" s="759" t="str">
        <f>IF(ISBLANK(YourData!$AD108),"",YourData!$AD108)</f>
        <v/>
      </c>
      <c r="V1329" s="760" t="str">
        <f>IF(ISBLANK(YourData!$AE108),"",YourData!$AE108)</f>
        <v/>
      </c>
      <c r="W1329" s="12"/>
      <c r="X1329" s="107"/>
      <c r="Y1329" s="752"/>
      <c r="Z1329" s="12"/>
      <c r="AA1329" s="107"/>
      <c r="AB1329" s="752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6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7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52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52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52">
        <f>IF(ISBLANK(DOE21E!$AH89),"",DOE21E!$AH89)</f>
        <v>24</v>
      </c>
      <c r="K1340" s="15">
        <f>IF(ISBLANK(EnergyPlus1.0!$AF89),"",EnergyPlus1.0!$AF89)</f>
        <v>1.9277034220433499E-3</v>
      </c>
      <c r="L1340" s="759">
        <f>IF(ISBLANK(EnergyPlus1.0!$AG89),"",EnergyPlus1.0!$AG89)</f>
        <v>40189</v>
      </c>
      <c r="M1340" s="760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52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52">
        <f>IF(ISBLANK('HOT3000'!$AH89),"",'HOT3000'!$AH89)</f>
        <v>6</v>
      </c>
      <c r="T1340" s="15">
        <f>IF(ISBLANK(YourData!$AF89),"",YourData!$AF89)</f>
        <v>1.86292123932925E-3</v>
      </c>
      <c r="U1340" s="759" t="str">
        <f>IF(ISBLANK(YourData!$AG89),"",YourData!$AG89)</f>
        <v>11-Jan</v>
      </c>
      <c r="V1340" s="760">
        <f>IF(ISBLANK(YourData!$AH89),"",YourData!$AH89)</f>
        <v>2</v>
      </c>
      <c r="W1340" s="12"/>
      <c r="X1340" s="107"/>
      <c r="Y1340" s="752"/>
      <c r="Z1340" s="12"/>
      <c r="AA1340" s="107"/>
      <c r="AB1340" s="752"/>
    </row>
    <row r="1341" spans="1:28">
      <c r="A1341" s="757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52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52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52">
        <f>IF(ISBLANK(DOE21E!$AH90),"",DOE21E!$AH90)</f>
        <v>24</v>
      </c>
      <c r="K1341" s="15">
        <f>IF(ISBLANK(EnergyPlus1.0!$AF90),"",EnergyPlus1.0!$AF90)</f>
        <v>1.9433116500102E-3</v>
      </c>
      <c r="L1341" s="759">
        <f>IF(ISBLANK(EnergyPlus1.0!$AG90),"",EnergyPlus1.0!$AG90)</f>
        <v>40183</v>
      </c>
      <c r="M1341" s="760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52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52">
        <f>IF(ISBLANK('HOT3000'!$AH90),"",'HOT3000'!$AH90)</f>
        <v>7</v>
      </c>
      <c r="T1341" s="15">
        <f>IF(ISBLANK(YourData!$AF90),"",YourData!$AF90)</f>
        <v>1.8660348341819899E-3</v>
      </c>
      <c r="U1341" s="759" t="str">
        <f>IF(ISBLANK(YourData!$AG90),"",YourData!$AG90)</f>
        <v>11-Jan</v>
      </c>
      <c r="V1341" s="760">
        <f>IF(ISBLANK(YourData!$AH90),"",YourData!$AH90)</f>
        <v>2</v>
      </c>
      <c r="W1341" s="12"/>
      <c r="X1341" s="107"/>
      <c r="Y1341" s="752"/>
      <c r="Z1341" s="12"/>
      <c r="AA1341" s="107"/>
      <c r="AB1341" s="752"/>
    </row>
    <row r="1342" spans="1:28">
      <c r="A1342" s="757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52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52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52">
        <f>IF(ISBLANK(DOE21E!$AH91),"",DOE21E!$AH91)</f>
        <v>24</v>
      </c>
      <c r="K1342" s="15">
        <f>IF(ISBLANK(EnergyPlus1.0!$AF91),"",EnergyPlus1.0!$AF91)</f>
        <v>1.9335706281109501E-3</v>
      </c>
      <c r="L1342" s="759">
        <f>IF(ISBLANK(EnergyPlus1.0!$AG91),"",EnergyPlus1.0!$AG91)</f>
        <v>40189</v>
      </c>
      <c r="M1342" s="760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52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52">
        <f>IF(ISBLANK('HOT3000'!$AH91),"",'HOT3000'!$AH91)</f>
        <v>6</v>
      </c>
      <c r="T1342" s="15">
        <f>IF(ISBLANK(YourData!$AF91),"",YourData!$AF91)</f>
        <v>1.8629241775564101E-3</v>
      </c>
      <c r="U1342" s="759" t="str">
        <f>IF(ISBLANK(YourData!$AG91),"",YourData!$AG91)</f>
        <v>11-jan</v>
      </c>
      <c r="V1342" s="760" t="str">
        <f>IF(ISBLANK(YourData!$AH91),"",YourData!$AH91)</f>
        <v>11-jan 2:00</v>
      </c>
      <c r="W1342" s="12"/>
      <c r="X1342" s="107"/>
      <c r="Y1342" s="752"/>
      <c r="Z1342" s="12"/>
      <c r="AA1342" s="107"/>
      <c r="AB1342" s="752"/>
    </row>
    <row r="1343" spans="1:28">
      <c r="A1343" s="757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52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52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52">
        <f>IF(ISBLANK(DOE21E!$AH92),"",DOE21E!$AH92)</f>
        <v>24</v>
      </c>
      <c r="K1343" s="15">
        <f>IF(ISBLANK(EnergyPlus1.0!$AF92),"",EnergyPlus1.0!$AF92)</f>
        <v>1.92768638621351E-3</v>
      </c>
      <c r="L1343" s="759">
        <f>IF(ISBLANK(EnergyPlus1.0!$AG92),"",EnergyPlus1.0!$AG92)</f>
        <v>40189</v>
      </c>
      <c r="M1343" s="760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52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52">
        <f>IF(ISBLANK('HOT3000'!$AH92),"",'HOT3000'!$AH92)</f>
        <v>6</v>
      </c>
      <c r="T1343" s="15">
        <f>IF(ISBLANK(YourData!$AF92),"",YourData!$AF92)</f>
        <v>1.86292123932925E-3</v>
      </c>
      <c r="U1343" s="759" t="str">
        <f>IF(ISBLANK(YourData!$AG92),"",YourData!$AG92)</f>
        <v>11-jan</v>
      </c>
      <c r="V1343" s="760" t="str">
        <f>IF(ISBLANK(YourData!$AH92),"",YourData!$AH92)</f>
        <v>11-jan 2:00</v>
      </c>
      <c r="W1343" s="12"/>
      <c r="X1343" s="107"/>
      <c r="Y1343" s="752"/>
      <c r="Z1343" s="12"/>
      <c r="AA1343" s="107"/>
      <c r="AB1343" s="752"/>
    </row>
    <row r="1344" spans="1:28">
      <c r="A1344" s="757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52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52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52">
        <f>IF(ISBLANK(DOE21E!$AH93),"",DOE21E!$AH93)</f>
        <v>24</v>
      </c>
      <c r="K1344" s="15">
        <f>IF(ISBLANK(EnergyPlus1.0!$AF93),"",EnergyPlus1.0!$AF93)</f>
        <v>1.92768638621351E-3</v>
      </c>
      <c r="L1344" s="759">
        <f>IF(ISBLANK(EnergyPlus1.0!$AG93),"",EnergyPlus1.0!$AG93)</f>
        <v>40189</v>
      </c>
      <c r="M1344" s="760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52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52">
        <f>IF(ISBLANK('HOT3000'!$AH93),"",'HOT3000'!$AH93)</f>
        <v>6</v>
      </c>
      <c r="T1344" s="15">
        <f>IF(ISBLANK(YourData!$AF93),"",YourData!$AF93)</f>
        <v>1.86292123932925E-3</v>
      </c>
      <c r="U1344" s="759" t="str">
        <f>IF(ISBLANK(YourData!$AG93),"",YourData!$AG93)</f>
        <v>11-jan</v>
      </c>
      <c r="V1344" s="760" t="str">
        <f>IF(ISBLANK(YourData!$AH93),"",YourData!$AH93)</f>
        <v>11-jan 2:00</v>
      </c>
      <c r="W1344" s="12"/>
      <c r="X1344" s="107"/>
      <c r="Y1344" s="752"/>
      <c r="Z1344" s="12"/>
      <c r="AA1344" s="107"/>
      <c r="AB1344" s="752"/>
    </row>
    <row r="1345" spans="1:28">
      <c r="A1345" s="757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52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52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52">
        <f>IF(ISBLANK(DOE21E!$AH94),"",DOE21E!$AH94)</f>
        <v>24</v>
      </c>
      <c r="K1345" s="15">
        <f>IF(ISBLANK(EnergyPlus1.0!$AF94),"",EnergyPlus1.0!$AF94)</f>
        <v>1.9277034220433499E-3</v>
      </c>
      <c r="L1345" s="759">
        <f>IF(ISBLANK(EnergyPlus1.0!$AG94),"",EnergyPlus1.0!$AG94)</f>
        <v>40189</v>
      </c>
      <c r="M1345" s="760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52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52">
        <f>IF(ISBLANK('HOT3000'!$AH94),"",'HOT3000'!$AH94)</f>
        <v>6</v>
      </c>
      <c r="T1345" s="15">
        <f>IF(ISBLANK(YourData!$AF94),"",YourData!$AF94)</f>
        <v>1.86292123932925E-3</v>
      </c>
      <c r="U1345" s="759" t="str">
        <f>IF(ISBLANK(YourData!$AG94),"",YourData!$AG94)</f>
        <v>11-jan</v>
      </c>
      <c r="V1345" s="760" t="str">
        <f>IF(ISBLANK(YourData!$AH94),"",YourData!$AH94)</f>
        <v>11-jan 2:00</v>
      </c>
      <c r="W1345" s="12"/>
      <c r="X1345" s="107"/>
      <c r="Y1345" s="752"/>
      <c r="Z1345" s="12"/>
      <c r="AA1345" s="107"/>
      <c r="AB1345" s="752"/>
    </row>
    <row r="1346" spans="1:28">
      <c r="A1346" s="757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52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52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52">
        <f>IF(ISBLANK(DOE21E!$AH95),"",DOE21E!$AH95)</f>
        <v>24</v>
      </c>
      <c r="K1346" s="15">
        <f>IF(ISBLANK(EnergyPlus1.0!$AF95),"",EnergyPlus1.0!$AF95)</f>
        <v>1.92770339972493E-3</v>
      </c>
      <c r="L1346" s="759">
        <f>IF(ISBLANK(EnergyPlus1.0!$AG95),"",EnergyPlus1.0!$AG95)</f>
        <v>40189</v>
      </c>
      <c r="M1346" s="760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52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52">
        <f>IF(ISBLANK('HOT3000'!$AH95),"",'HOT3000'!$AH95)</f>
        <v>6</v>
      </c>
      <c r="T1346" s="15">
        <f>IF(ISBLANK(YourData!$AF95),"",YourData!$AF95)</f>
        <v>1.86292123932925E-3</v>
      </c>
      <c r="U1346" s="759" t="str">
        <f>IF(ISBLANK(YourData!$AG95),"",YourData!$AG95)</f>
        <v>11-jan</v>
      </c>
      <c r="V1346" s="760" t="str">
        <f>IF(ISBLANK(YourData!$AH95),"",YourData!$AH95)</f>
        <v>11-jan 2:00</v>
      </c>
      <c r="W1346" s="12"/>
      <c r="X1346" s="107"/>
      <c r="Y1346" s="752"/>
      <c r="Z1346" s="12"/>
      <c r="AA1346" s="107"/>
      <c r="AB1346" s="752"/>
    </row>
    <row r="1347" spans="1:28">
      <c r="A1347" s="757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52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52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52">
        <f>IF(ISBLANK(DOE21E!$AH96),"",DOE21E!$AH96)</f>
        <v>24</v>
      </c>
      <c r="K1347" s="15">
        <f>IF(ISBLANK(EnergyPlus1.0!$AF96),"",EnergyPlus1.0!$AF96)</f>
        <v>1.9277034242487E-3</v>
      </c>
      <c r="L1347" s="759">
        <f>IF(ISBLANK(EnergyPlus1.0!$AG96),"",EnergyPlus1.0!$AG96)</f>
        <v>40189</v>
      </c>
      <c r="M1347" s="760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52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52">
        <f>IF(ISBLANK('HOT3000'!$AH96),"",'HOT3000'!$AH96)</f>
        <v>6</v>
      </c>
      <c r="T1347" s="15">
        <f>IF(ISBLANK(YourData!$AF96),"",YourData!$AF96)</f>
        <v>1.86292123932925E-3</v>
      </c>
      <c r="U1347" s="759" t="str">
        <f>IF(ISBLANK(YourData!$AG96),"",YourData!$AG96)</f>
        <v>11-jan</v>
      </c>
      <c r="V1347" s="760" t="str">
        <f>IF(ISBLANK(YourData!$AH96),"",YourData!$AH96)</f>
        <v>11-jan 2:00</v>
      </c>
      <c r="W1347" s="12"/>
      <c r="X1347" s="107"/>
      <c r="Y1347" s="752"/>
      <c r="Z1347" s="12"/>
      <c r="AA1347" s="107"/>
      <c r="AB1347" s="752"/>
    </row>
    <row r="1348" spans="1:28">
      <c r="A1348" s="757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52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52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52">
        <f>IF(ISBLANK(DOE21E!$AH97),"",DOE21E!$AH97)</f>
        <v>24</v>
      </c>
      <c r="K1348" s="15" t="str">
        <f>IF(ISBLANK(EnergyPlus1.0!$AF97),"",EnergyPlus1.0!$AF97)</f>
        <v/>
      </c>
      <c r="L1348" s="759" t="str">
        <f>IF(ISBLANK(EnergyPlus1.0!$AG97),"",EnergyPlus1.0!$AG97)</f>
        <v/>
      </c>
      <c r="M1348" s="760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52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52">
        <f>IF(ISBLANK('HOT3000'!$AH97),"",'HOT3000'!$AH97)</f>
        <v>6</v>
      </c>
      <c r="T1348" s="15">
        <f>IF(ISBLANK(YourData!$AF97),"",YourData!$AF97)</f>
        <v>1.86292123932925E-3</v>
      </c>
      <c r="U1348" s="759" t="str">
        <f>IF(ISBLANK(YourData!$AG97),"",YourData!$AG97)</f>
        <v>11-jan</v>
      </c>
      <c r="V1348" s="760" t="str">
        <f>IF(ISBLANK(YourData!$AH97),"",YourData!$AH97)</f>
        <v>11-jan 2:00</v>
      </c>
      <c r="W1348" s="12"/>
      <c r="X1348" s="107"/>
      <c r="Y1348" s="752"/>
      <c r="Z1348" s="12"/>
      <c r="AA1348" s="107"/>
      <c r="AB1348" s="752"/>
    </row>
    <row r="1349" spans="1:28">
      <c r="A1349" s="757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52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52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52">
        <f>IF(ISBLANK(DOE21E!$AH98),"",DOE21E!$AH98)</f>
        <v>24</v>
      </c>
      <c r="K1349" s="15">
        <f>IF(ISBLANK(EnergyPlus1.0!$AF98),"",EnergyPlus1.0!$AF98)</f>
        <v>1.92770342076213E-3</v>
      </c>
      <c r="L1349" s="759">
        <f>IF(ISBLANK(EnergyPlus1.0!$AG98),"",EnergyPlus1.0!$AG98)</f>
        <v>40189</v>
      </c>
      <c r="M1349" s="760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52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52">
        <f>IF(ISBLANK('HOT3000'!$AH98),"",'HOT3000'!$AH98)</f>
        <v>6</v>
      </c>
      <c r="T1349" s="15">
        <f>IF(ISBLANK(YourData!$AF98),"",YourData!$AF98)</f>
        <v>1.86292123932925E-3</v>
      </c>
      <c r="U1349" s="759" t="str">
        <f>IF(ISBLANK(YourData!$AG98),"",YourData!$AG98)</f>
        <v>11-jan</v>
      </c>
      <c r="V1349" s="760" t="str">
        <f>IF(ISBLANK(YourData!$AH98),"",YourData!$AH98)</f>
        <v>11-jan 2:00</v>
      </c>
      <c r="W1349" s="12"/>
      <c r="X1349" s="107"/>
      <c r="Y1349" s="752"/>
      <c r="Z1349" s="12"/>
      <c r="AA1349" s="107"/>
      <c r="AB1349" s="752"/>
    </row>
    <row r="1350" spans="1:28">
      <c r="A1350" s="757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52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52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52">
        <f>IF(ISBLANK(DOE21E!$AH99),"",DOE21E!$AH99)</f>
        <v>24</v>
      </c>
      <c r="K1350" s="15">
        <f>IF(ISBLANK(EnergyPlus1.0!$AF99),"",EnergyPlus1.0!$AF99)</f>
        <v>1.9277034242487E-3</v>
      </c>
      <c r="L1350" s="759">
        <f>IF(ISBLANK(EnergyPlus1.0!$AG99),"",EnergyPlus1.0!$AG99)</f>
        <v>40189</v>
      </c>
      <c r="M1350" s="760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52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52">
        <f>IF(ISBLANK('HOT3000'!$AH99),"",'HOT3000'!$AH99)</f>
        <v>6</v>
      </c>
      <c r="T1350" s="15">
        <f>IF(ISBLANK(YourData!$AF99),"",YourData!$AF99)</f>
        <v>1.86292123932925E-3</v>
      </c>
      <c r="U1350" s="759" t="str">
        <f>IF(ISBLANK(YourData!$AG99),"",YourData!$AG99)</f>
        <v>11-jan</v>
      </c>
      <c r="V1350" s="760" t="str">
        <f>IF(ISBLANK(YourData!$AH99),"",YourData!$AH99)</f>
        <v>11-jan 2:00</v>
      </c>
      <c r="W1350" s="12"/>
      <c r="X1350" s="107"/>
      <c r="Y1350" s="752"/>
      <c r="Z1350" s="12"/>
      <c r="AA1350" s="107"/>
      <c r="AB1350" s="752"/>
    </row>
    <row r="1351" spans="1:28">
      <c r="A1351" s="757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52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52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52">
        <f>IF(ISBLANK(DOE21E!$AH100),"",DOE21E!$AH100)</f>
        <v>24</v>
      </c>
      <c r="K1351" s="15">
        <f>IF(ISBLANK(EnergyPlus1.0!$AF100),"",EnergyPlus1.0!$AF100)</f>
        <v>1.9277034202990399E-3</v>
      </c>
      <c r="L1351" s="759">
        <f>IF(ISBLANK(EnergyPlus1.0!$AG100),"",EnergyPlus1.0!$AG100)</f>
        <v>40189</v>
      </c>
      <c r="M1351" s="760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52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52">
        <f>IF(ISBLANK('HOT3000'!$AH100),"",'HOT3000'!$AH100)</f>
        <v>7</v>
      </c>
      <c r="T1351" s="15">
        <f>IF(ISBLANK(YourData!$AF100),"",YourData!$AF100)</f>
        <v>1.86292123932925E-3</v>
      </c>
      <c r="U1351" s="759" t="str">
        <f>IF(ISBLANK(YourData!$AG100),"",YourData!$AG100)</f>
        <v>11-jan</v>
      </c>
      <c r="V1351" s="760" t="str">
        <f>IF(ISBLANK(YourData!$AH100),"",YourData!$AH100)</f>
        <v>11-jan 2:00</v>
      </c>
      <c r="W1351" s="12"/>
      <c r="X1351" s="107"/>
      <c r="Y1351" s="752"/>
      <c r="Z1351" s="12"/>
      <c r="AA1351" s="107"/>
      <c r="AB1351" s="752"/>
    </row>
    <row r="1352" spans="1:28">
      <c r="A1352" s="757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52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52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52">
        <f>IF(ISBLANK(DOE21E!$AH101),"",DOE21E!$AH101)</f>
        <v>0</v>
      </c>
      <c r="K1352" s="15">
        <f>IF(ISBLANK(EnergyPlus1.0!$AF101),"",EnergyPlus1.0!$AF101)</f>
        <v>7.00484487156822E-3</v>
      </c>
      <c r="L1352" s="759">
        <f>IF(ISBLANK(EnergyPlus1.0!$AG101),"",EnergyPlus1.0!$AG101)</f>
        <v>40532</v>
      </c>
      <c r="M1352" s="760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52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52">
        <f>IF(ISBLANK('HOT3000'!$AH101),"",'HOT3000'!$AH101)</f>
        <v>2</v>
      </c>
      <c r="T1352" s="15">
        <f>IF(ISBLANK(YourData!$AF101),"",YourData!$AF101)</f>
        <v>5.6449448134904701E-3</v>
      </c>
      <c r="U1352" s="759" t="str">
        <f>IF(ISBLANK(YourData!$AG101),"",YourData!$AG101)</f>
        <v>14-jan</v>
      </c>
      <c r="V1352" s="760" t="str">
        <f>IF(ISBLANK(YourData!$AH101),"",YourData!$AH101)</f>
        <v>14-jan 8:00</v>
      </c>
      <c r="W1352" s="12"/>
      <c r="X1352" s="107"/>
      <c r="Y1352" s="752"/>
      <c r="Z1352" s="12"/>
      <c r="AA1352" s="107"/>
      <c r="AB1352" s="752"/>
    </row>
    <row r="1353" spans="1:28">
      <c r="A1353" s="757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52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52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52">
        <f>IF(ISBLANK(DOE21E!$AH102),"",DOE21E!$AH102)</f>
        <v>0</v>
      </c>
      <c r="K1353" s="15">
        <f>IF(ISBLANK(EnergyPlus1.0!$AF102),"",EnergyPlus1.0!$AF102)</f>
        <v>7.0048448777472001E-3</v>
      </c>
      <c r="L1353" s="759">
        <f>IF(ISBLANK(EnergyPlus1.0!$AG102),"",EnergyPlus1.0!$AG102)</f>
        <v>40532</v>
      </c>
      <c r="M1353" s="760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52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52">
        <f>IF(ISBLANK('HOT3000'!$AH102),"",'HOT3000'!$AH102)</f>
        <v>22</v>
      </c>
      <c r="T1353" s="15" t="str">
        <f>IF(ISBLANK(YourData!$AF102),"",YourData!$AF102)</f>
        <v/>
      </c>
      <c r="U1353" s="759" t="str">
        <f>IF(ISBLANK(YourData!$AG102),"",YourData!$AG102)</f>
        <v/>
      </c>
      <c r="V1353" s="760" t="str">
        <f>IF(ISBLANK(YourData!$AH102),"",YourData!$AH102)</f>
        <v/>
      </c>
      <c r="W1353" s="12"/>
      <c r="X1353" s="107"/>
      <c r="Y1353" s="752"/>
      <c r="Z1353" s="12"/>
      <c r="AA1353" s="107"/>
      <c r="AB1353" s="752"/>
    </row>
    <row r="1354" spans="1:28">
      <c r="A1354" s="757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52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52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52">
        <f>IF(ISBLANK(DOE21E!$AH103),"",DOE21E!$AH103)</f>
        <v>0</v>
      </c>
      <c r="K1354" s="15">
        <f>IF(ISBLANK(EnergyPlus1.0!$AF103),"",EnergyPlus1.0!$AF103)</f>
        <v>6.5213077895968198E-3</v>
      </c>
      <c r="L1354" s="759">
        <f>IF(ISBLANK(EnergyPlus1.0!$AG103),"",EnergyPlus1.0!$AG103)</f>
        <v>40492</v>
      </c>
      <c r="M1354" s="760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52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52">
        <f>IF(ISBLANK('HOT3000'!$AH103),"",'HOT3000'!$AH103)</f>
        <v>7</v>
      </c>
      <c r="T1354" s="15" t="str">
        <f>IF(ISBLANK(YourData!$AF103),"",YourData!$AF103)</f>
        <v/>
      </c>
      <c r="U1354" s="759" t="str">
        <f>IF(ISBLANK(YourData!$AG103),"",YourData!$AG103)</f>
        <v/>
      </c>
      <c r="V1354" s="760" t="str">
        <f>IF(ISBLANK(YourData!$AH103),"",YourData!$AH103)</f>
        <v/>
      </c>
      <c r="W1354" s="12"/>
      <c r="X1354" s="107"/>
      <c r="Y1354" s="752"/>
      <c r="Z1354" s="12"/>
      <c r="AA1354" s="107"/>
      <c r="AB1354" s="752"/>
    </row>
    <row r="1355" spans="1:28">
      <c r="A1355" s="757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52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52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52">
        <f>IF(ISBLANK(DOE21E!$AH104),"",DOE21E!$AH104)</f>
        <v>0</v>
      </c>
      <c r="K1355" s="15">
        <f>IF(ISBLANK(EnergyPlus1.0!$AF104),"",EnergyPlus1.0!$AF104)</f>
        <v>6.9846914921732599E-3</v>
      </c>
      <c r="L1355" s="759">
        <f>IF(ISBLANK(EnergyPlus1.0!$AG104),"",EnergyPlus1.0!$AG104)</f>
        <v>40532</v>
      </c>
      <c r="M1355" s="760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52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52">
        <f>IF(ISBLANK('HOT3000'!$AH104),"",'HOT3000'!$AH104)</f>
        <v>21</v>
      </c>
      <c r="T1355" s="15" t="str">
        <f>IF(ISBLANK(YourData!$AF104),"",YourData!$AF104)</f>
        <v/>
      </c>
      <c r="U1355" s="759" t="str">
        <f>IF(ISBLANK(YourData!$AG104),"",YourData!$AG104)</f>
        <v/>
      </c>
      <c r="V1355" s="760" t="str">
        <f>IF(ISBLANK(YourData!$AH104),"",YourData!$AH104)</f>
        <v/>
      </c>
      <c r="W1355" s="12"/>
      <c r="X1355" s="107"/>
      <c r="Y1355" s="752"/>
      <c r="Z1355" s="12"/>
      <c r="AA1355" s="107"/>
      <c r="AB1355" s="752"/>
    </row>
    <row r="1356" spans="1:28">
      <c r="A1356" s="757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52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52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52">
        <f>IF(ISBLANK(DOE21E!$AH105),"",DOE21E!$AH105)</f>
        <v>0</v>
      </c>
      <c r="K1356" s="15">
        <f>IF(ISBLANK(EnergyPlus1.0!$AF105),"",EnergyPlus1.0!$AF105)</f>
        <v>7.0421306205148398E-3</v>
      </c>
      <c r="L1356" s="759">
        <f>IF(ISBLANK(EnergyPlus1.0!$AG105),"",EnergyPlus1.0!$AG105)</f>
        <v>40532</v>
      </c>
      <c r="M1356" s="760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52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52">
        <f>IF(ISBLANK('HOT3000'!$AH105),"",'HOT3000'!$AH105)</f>
        <v>2</v>
      </c>
      <c r="T1356" s="15" t="str">
        <f>IF(ISBLANK(YourData!$AF105),"",YourData!$AF105)</f>
        <v/>
      </c>
      <c r="U1356" s="759" t="str">
        <f>IF(ISBLANK(YourData!$AG105),"",YourData!$AG105)</f>
        <v/>
      </c>
      <c r="V1356" s="760" t="str">
        <f>IF(ISBLANK(YourData!$AH105),"",YourData!$AH105)</f>
        <v/>
      </c>
      <c r="W1356" s="12"/>
      <c r="X1356" s="107"/>
      <c r="Y1356" s="752"/>
      <c r="Z1356" s="12"/>
      <c r="AA1356" s="107"/>
      <c r="AB1356" s="752"/>
    </row>
    <row r="1357" spans="1:28">
      <c r="A1357" s="757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52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52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52">
        <f>IF(ISBLANK(DOE21E!$AH106),"",DOE21E!$AH106)</f>
        <v>0</v>
      </c>
      <c r="K1357" s="15">
        <f>IF(ISBLANK(EnergyPlus1.0!$AF106),"",EnergyPlus1.0!$AF106)</f>
        <v>6.7347943345457901E-3</v>
      </c>
      <c r="L1357" s="759">
        <f>IF(ISBLANK(EnergyPlus1.0!$AG106),"",EnergyPlus1.0!$AG106)</f>
        <v>40469</v>
      </c>
      <c r="M1357" s="760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52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52">
        <f>IF(ISBLANK('HOT3000'!$AH106),"",'HOT3000'!$AH106)</f>
        <v>5</v>
      </c>
      <c r="T1357" s="15" t="str">
        <f>IF(ISBLANK(YourData!$AF106),"",YourData!$AF106)</f>
        <v/>
      </c>
      <c r="U1357" s="759" t="str">
        <f>IF(ISBLANK(YourData!$AG106),"",YourData!$AG106)</f>
        <v/>
      </c>
      <c r="V1357" s="760" t="str">
        <f>IF(ISBLANK(YourData!$AH106),"",YourData!$AH106)</f>
        <v/>
      </c>
      <c r="W1357" s="12"/>
      <c r="X1357" s="107"/>
      <c r="Y1357" s="752"/>
      <c r="Z1357" s="12"/>
      <c r="AA1357" s="107"/>
      <c r="AB1357" s="752"/>
    </row>
    <row r="1358" spans="1:28">
      <c r="A1358" s="757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52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52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52">
        <f>IF(ISBLANK(DOE21E!$AH107),"",DOE21E!$AH107)</f>
        <v>0</v>
      </c>
      <c r="K1358" s="15">
        <f>IF(ISBLANK(EnergyPlus1.0!$AF107),"",EnergyPlus1.0!$AF107)</f>
        <v>3.8185689722755401E-3</v>
      </c>
      <c r="L1358" s="759">
        <f>IF(ISBLANK(EnergyPlus1.0!$AG107),"",EnergyPlus1.0!$AG107)</f>
        <v>40469</v>
      </c>
      <c r="M1358" s="760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52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52">
        <f>IF(ISBLANK('HOT3000'!$AH107),"",'HOT3000'!$AH107)</f>
        <v>5</v>
      </c>
      <c r="T1358" s="15" t="str">
        <f>IF(ISBLANK(YourData!$AF107),"",YourData!$AF107)</f>
        <v/>
      </c>
      <c r="U1358" s="759" t="str">
        <f>IF(ISBLANK(YourData!$AG107),"",YourData!$AG107)</f>
        <v/>
      </c>
      <c r="V1358" s="760" t="str">
        <f>IF(ISBLANK(YourData!$AH107),"",YourData!$AH107)</f>
        <v/>
      </c>
      <c r="W1358" s="12"/>
      <c r="X1358" s="107"/>
      <c r="Y1358" s="752"/>
      <c r="Z1358" s="12"/>
      <c r="AA1358" s="107"/>
      <c r="AB1358" s="752"/>
    </row>
    <row r="1359" spans="1:28">
      <c r="A1359" s="757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52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52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52">
        <f>IF(ISBLANK(DOE21E!$AH108),"",DOE21E!$AH108)</f>
        <v>0</v>
      </c>
      <c r="K1359" s="15">
        <f>IF(ISBLANK(EnergyPlus1.0!$AF108),"",EnergyPlus1.0!$AF108)</f>
        <v>6.7755336093234001E-3</v>
      </c>
      <c r="L1359" s="759">
        <f>IF(ISBLANK(EnergyPlus1.0!$AG108),"",EnergyPlus1.0!$AG108)</f>
        <v>40269</v>
      </c>
      <c r="M1359" s="760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52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52">
        <f>IF(ISBLANK('HOT3000'!$AH108),"",'HOT3000'!$AH108)</f>
        <v>8</v>
      </c>
      <c r="T1359" s="15" t="str">
        <f>IF(ISBLANK(YourData!$AF108),"",YourData!$AF108)</f>
        <v/>
      </c>
      <c r="U1359" s="759" t="str">
        <f>IF(ISBLANK(YourData!$AG108),"",YourData!$AG108)</f>
        <v/>
      </c>
      <c r="V1359" s="760" t="str">
        <f>IF(ISBLANK(YourData!$AH108),"",YourData!$AH108)</f>
        <v/>
      </c>
      <c r="W1359" s="12"/>
      <c r="X1359" s="107"/>
      <c r="Y1359" s="752"/>
      <c r="Z1359" s="12"/>
      <c r="AA1359" s="107"/>
      <c r="AB1359" s="752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6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7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52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52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52">
        <f>IF(ISBLANK(DOE21E!$AK89),"",DOE21E!$AK89)</f>
        <v>16</v>
      </c>
      <c r="K1370" s="13">
        <f>IF(ISBLANK(EnergyPlus1.0!$AI89),"",EnergyPlus1.0!$AI89)</f>
        <v>68.367315029612101</v>
      </c>
      <c r="L1370" s="759">
        <f>IF(ISBLANK(EnergyPlus1.0!$AJ89),"",EnergyPlus1.0!$AJ89)</f>
        <v>40498</v>
      </c>
      <c r="M1370" s="760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52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52">
        <f>IF(ISBLANK('HOT3000'!$AK89),"",'HOT3000'!$AK89)</f>
        <v>16</v>
      </c>
      <c r="T1370" s="13">
        <f>IF(ISBLANK(YourData!$AI89),"",YourData!$AI89)</f>
        <v>70.221668576897898</v>
      </c>
      <c r="U1370" s="759">
        <f>IF(ISBLANK(YourData!$AJ89),"",YourData!$AJ89)</f>
        <v>45977</v>
      </c>
      <c r="V1370" s="760">
        <f>IF(ISBLANK(YourData!$AK89),"",YourData!$AK89)</f>
        <v>17</v>
      </c>
      <c r="W1370" s="12"/>
      <c r="X1370" s="107"/>
      <c r="Y1370" s="752"/>
      <c r="Z1370" s="12"/>
      <c r="AA1370" s="107"/>
      <c r="AB1370" s="752"/>
    </row>
    <row r="1371" spans="1:28">
      <c r="A1371" s="757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52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52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52">
        <f>IF(ISBLANK(DOE21E!$AK90),"",DOE21E!$AK90)</f>
        <v>9</v>
      </c>
      <c r="K1371" s="13">
        <f>IF(ISBLANK(EnergyPlus1.0!$AI90),"",EnergyPlus1.0!$AI90)</f>
        <v>78.643915315525604</v>
      </c>
      <c r="L1371" s="759">
        <f>IF(ISBLANK(EnergyPlus1.0!$AJ90),"",EnergyPlus1.0!$AJ90)</f>
        <v>40453</v>
      </c>
      <c r="M1371" s="760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52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52">
        <f>IF(ISBLANK('HOT3000'!$AK90),"",'HOT3000'!$AK90)</f>
        <v>8</v>
      </c>
      <c r="T1371" s="13">
        <f>IF(ISBLANK(YourData!$AI90),"",YourData!$AI90)</f>
        <v>79.491669774655094</v>
      </c>
      <c r="U1371" s="759">
        <f>IF(ISBLANK(YourData!$AJ90),"",YourData!$AJ90)</f>
        <v>45931</v>
      </c>
      <c r="V1371" s="760">
        <f>IF(ISBLANK(YourData!$AK90),"",YourData!$AK90)</f>
        <v>9</v>
      </c>
      <c r="W1371" s="12"/>
      <c r="X1371" s="107"/>
      <c r="Y1371" s="752"/>
      <c r="Z1371" s="12"/>
      <c r="AA1371" s="107"/>
      <c r="AB1371" s="752"/>
    </row>
    <row r="1372" spans="1:28">
      <c r="A1372" s="757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52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52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52">
        <f>IF(ISBLANK(DOE21E!$AK91),"",DOE21E!$AK91)</f>
        <v>18</v>
      </c>
      <c r="K1372" s="13">
        <f>IF(ISBLANK(EnergyPlus1.0!$AI91),"",EnergyPlus1.0!$AI91)</f>
        <v>82.966588657155896</v>
      </c>
      <c r="L1372" s="759">
        <f>IF(ISBLANK(EnergyPlus1.0!$AJ91),"",EnergyPlus1.0!$AJ91)</f>
        <v>40439</v>
      </c>
      <c r="M1372" s="760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52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52">
        <f>IF(ISBLANK('HOT3000'!$AK91),"",'HOT3000'!$AK91)</f>
        <v>20</v>
      </c>
      <c r="T1372" s="13">
        <f>IF(ISBLANK(YourData!$AI91),"",YourData!$AI91)</f>
        <v>83.411486496455495</v>
      </c>
      <c r="U1372" s="759" t="str">
        <f>IF(ISBLANK(YourData!$AJ91),"",YourData!$AJ91)</f>
        <v>22-apr</v>
      </c>
      <c r="V1372" s="760">
        <f>IF(ISBLANK(YourData!$AK91),"",YourData!$AK91)</f>
        <v>45769.791666666664</v>
      </c>
      <c r="W1372" s="12"/>
      <c r="X1372" s="107"/>
      <c r="Y1372" s="752"/>
      <c r="Z1372" s="12"/>
      <c r="AA1372" s="107"/>
      <c r="AB1372" s="752"/>
    </row>
    <row r="1373" spans="1:28">
      <c r="A1373" s="757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52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52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52">
        <f>IF(ISBLANK(DOE21E!$AK92),"",DOE21E!$AK92)</f>
        <v>9</v>
      </c>
      <c r="K1373" s="13">
        <f>IF(ISBLANK(EnergyPlus1.0!$AI92),"",EnergyPlus1.0!$AI92)</f>
        <v>76.875455705689902</v>
      </c>
      <c r="L1373" s="759">
        <f>IF(ISBLANK(EnergyPlus1.0!$AJ92),"",EnergyPlus1.0!$AJ92)</f>
        <v>40424</v>
      </c>
      <c r="M1373" s="760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52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52">
        <f>IF(ISBLANK('HOT3000'!$AK92),"",'HOT3000'!$AK92)</f>
        <v>12</v>
      </c>
      <c r="T1373" s="13">
        <f>IF(ISBLANK(YourData!$AI92),"",YourData!$AI92)</f>
        <v>77.900233581154893</v>
      </c>
      <c r="U1373" s="759">
        <f>IF(ISBLANK(YourData!$AJ92),"",YourData!$AJ92)</f>
        <v>45931</v>
      </c>
      <c r="V1373" s="760">
        <f>IF(ISBLANK(YourData!$AK92),"",YourData!$AK92)</f>
        <v>45931.833333333336</v>
      </c>
      <c r="W1373" s="12"/>
      <c r="X1373" s="107"/>
      <c r="Y1373" s="752"/>
      <c r="Z1373" s="12"/>
      <c r="AA1373" s="107"/>
      <c r="AB1373" s="752"/>
    </row>
    <row r="1374" spans="1:28">
      <c r="A1374" s="757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52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52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52">
        <f>IF(ISBLANK(DOE21E!$AK93),"",DOE21E!$AK93)</f>
        <v>18</v>
      </c>
      <c r="K1374" s="13">
        <f>IF(ISBLANK(EnergyPlus1.0!$AI93),"",EnergyPlus1.0!$AI93)</f>
        <v>80.7959749615123</v>
      </c>
      <c r="L1374" s="759">
        <f>IF(ISBLANK(EnergyPlus1.0!$AJ93),"",EnergyPlus1.0!$AJ93)</f>
        <v>40439</v>
      </c>
      <c r="M1374" s="760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52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52">
        <f>IF(ISBLANK('HOT3000'!$AK93),"",'HOT3000'!$AK93)</f>
        <v>20</v>
      </c>
      <c r="T1374" s="13">
        <f>IF(ISBLANK(YourData!$AI93),"",YourData!$AI93)</f>
        <v>80.982090325772404</v>
      </c>
      <c r="U1374" s="759" t="str">
        <f>IF(ISBLANK(YourData!$AJ93),"",YourData!$AJ93)</f>
        <v>22-apr</v>
      </c>
      <c r="V1374" s="760">
        <f>IF(ISBLANK(YourData!$AK93),"",YourData!$AK93)</f>
        <v>45769.75</v>
      </c>
      <c r="W1374" s="12"/>
      <c r="X1374" s="107"/>
      <c r="Y1374" s="752"/>
      <c r="Z1374" s="12"/>
      <c r="AA1374" s="107"/>
      <c r="AB1374" s="752"/>
    </row>
    <row r="1375" spans="1:28">
      <c r="A1375" s="757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52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52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52">
        <f>IF(ISBLANK(DOE21E!$AK94),"",DOE21E!$AK94)</f>
        <v>21</v>
      </c>
      <c r="K1375" s="13">
        <f>IF(ISBLANK(EnergyPlus1.0!$AI94),"",EnergyPlus1.0!$AI94)</f>
        <v>68.367315029612598</v>
      </c>
      <c r="L1375" s="759">
        <f>IF(ISBLANK(EnergyPlus1.0!$AJ94),"",EnergyPlus1.0!$AJ94)</f>
        <v>40498</v>
      </c>
      <c r="M1375" s="760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52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52">
        <f>IF(ISBLANK('HOT3000'!$AK94),"",'HOT3000'!$AK94)</f>
        <v>7</v>
      </c>
      <c r="T1375" s="13">
        <f>IF(ISBLANK(YourData!$AI94),"",YourData!$AI94)</f>
        <v>69.707881367443406</v>
      </c>
      <c r="U1375" s="759">
        <f>IF(ISBLANK(YourData!$AJ94),"",YourData!$AJ94)</f>
        <v>45977</v>
      </c>
      <c r="V1375" s="760">
        <f>IF(ISBLANK(YourData!$AK94),"",YourData!$AK94)</f>
        <v>45977.666666666664</v>
      </c>
      <c r="W1375" s="12"/>
      <c r="X1375" s="107"/>
      <c r="Y1375" s="752"/>
      <c r="Z1375" s="12"/>
      <c r="AA1375" s="107"/>
      <c r="AB1375" s="752"/>
    </row>
    <row r="1376" spans="1:28">
      <c r="A1376" s="757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52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52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52">
        <f>IF(ISBLANK(DOE21E!$AK95),"",DOE21E!$AK95)</f>
        <v>16</v>
      </c>
      <c r="K1376" s="13">
        <f>IF(ISBLANK(EnergyPlus1.0!$AI95),"",EnergyPlus1.0!$AI95)</f>
        <v>68.367148547785405</v>
      </c>
      <c r="L1376" s="759">
        <f>IF(ISBLANK(EnergyPlus1.0!$AJ95),"",EnergyPlus1.0!$AJ95)</f>
        <v>40498</v>
      </c>
      <c r="M1376" s="760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52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52">
        <f>IF(ISBLANK('HOT3000'!$AK95),"",'HOT3000'!$AK95)</f>
        <v>16</v>
      </c>
      <c r="T1376" s="13">
        <f>IF(ISBLANK(YourData!$AI95),"",YourData!$AI95)</f>
        <v>69.707747105986698</v>
      </c>
      <c r="U1376" s="759">
        <f>IF(ISBLANK(YourData!$AJ95),"",YourData!$AJ95)</f>
        <v>45977</v>
      </c>
      <c r="V1376" s="760">
        <f>IF(ISBLANK(YourData!$AK95),"",YourData!$AK95)</f>
        <v>45977.666666666664</v>
      </c>
      <c r="W1376" s="12"/>
      <c r="X1376" s="107"/>
      <c r="Y1376" s="752"/>
      <c r="Z1376" s="12"/>
      <c r="AA1376" s="107"/>
      <c r="AB1376" s="752"/>
    </row>
    <row r="1377" spans="1:28">
      <c r="A1377" s="757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52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52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52">
        <f>IF(ISBLANK(DOE21E!$AK96),"",DOE21E!$AK96)</f>
        <v>21</v>
      </c>
      <c r="K1377" s="13">
        <f>IF(ISBLANK(EnergyPlus1.0!$AI96),"",EnergyPlus1.0!$AI96)</f>
        <v>84.636320389375101</v>
      </c>
      <c r="L1377" s="759">
        <f>IF(ISBLANK(EnergyPlus1.0!$AJ96),"",EnergyPlus1.0!$AJ96)</f>
        <v>40273</v>
      </c>
      <c r="M1377" s="760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52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52">
        <f>IF(ISBLANK('HOT3000'!$AK96),"",'HOT3000'!$AK96)</f>
        <v>6</v>
      </c>
      <c r="T1377" s="13">
        <f>IF(ISBLANK(YourData!$AI96),"",YourData!$AI96)</f>
        <v>84.236993227773198</v>
      </c>
      <c r="U1377" s="759" t="str">
        <f>IF(ISBLANK(YourData!$AJ96),"",YourData!$AJ96)</f>
        <v>5-apr</v>
      </c>
      <c r="V1377" s="760" t="str">
        <f>IF(ISBLANK(YourData!$AK96),"",YourData!$AK96)</f>
        <v>5-apr 23:00</v>
      </c>
      <c r="W1377" s="12"/>
      <c r="X1377" s="107"/>
      <c r="Y1377" s="752"/>
      <c r="Z1377" s="12"/>
      <c r="AA1377" s="107"/>
      <c r="AB1377" s="752"/>
    </row>
    <row r="1378" spans="1:28">
      <c r="A1378" s="757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52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52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52">
        <f>IF(ISBLANK(DOE21E!$AK97),"",DOE21E!$AK97)</f>
        <v>5</v>
      </c>
      <c r="K1378" s="13" t="str">
        <f>IF(ISBLANK(EnergyPlus1.0!$AI97),"",EnergyPlus1.0!$AI97)</f>
        <v/>
      </c>
      <c r="L1378" s="759" t="str">
        <f>IF(ISBLANK(EnergyPlus1.0!$AJ97),"",EnergyPlus1.0!$AJ97)</f>
        <v/>
      </c>
      <c r="M1378" s="760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52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52">
        <f>IF(ISBLANK('HOT3000'!$AK97),"",'HOT3000'!$AK97)</f>
        <v>6</v>
      </c>
      <c r="T1378" s="13">
        <f>IF(ISBLANK(YourData!$AI97),"",YourData!$AI97)</f>
        <v>83.930430051924006</v>
      </c>
      <c r="U1378" s="759" t="str">
        <f>IF(ISBLANK(YourData!$AJ97),"",YourData!$AJ97)</f>
        <v>2-apr</v>
      </c>
      <c r="V1378" s="760" t="str">
        <f>IF(ISBLANK(YourData!$AK97),"",YourData!$AK97)</f>
        <v>2-apr 6:00</v>
      </c>
      <c r="W1378" s="12"/>
      <c r="X1378" s="107"/>
      <c r="Y1378" s="752"/>
      <c r="Z1378" s="12"/>
      <c r="AA1378" s="107"/>
      <c r="AB1378" s="752"/>
    </row>
    <row r="1379" spans="1:28">
      <c r="A1379" s="757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52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52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52">
        <f>IF(ISBLANK(DOE21E!$AK98),"",DOE21E!$AK98)</f>
        <v>3</v>
      </c>
      <c r="K1379" s="13">
        <f>IF(ISBLANK(EnergyPlus1.0!$AI98),"",EnergyPlus1.0!$AI98)</f>
        <v>73.284043930684106</v>
      </c>
      <c r="L1379" s="759">
        <f>IF(ISBLANK(EnergyPlus1.0!$AJ98),"",EnergyPlus1.0!$AJ98)</f>
        <v>40270</v>
      </c>
      <c r="M1379" s="760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52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52">
        <f>IF(ISBLANK('HOT3000'!$AK98),"",'HOT3000'!$AK98)</f>
        <v>18</v>
      </c>
      <c r="T1379" s="13">
        <f>IF(ISBLANK(YourData!$AI98),"",YourData!$AI98)</f>
        <v>70.426555818153005</v>
      </c>
      <c r="U1379" s="759" t="str">
        <f>IF(ISBLANK(YourData!$AJ98),"",YourData!$AJ98)</f>
        <v>17-apr</v>
      </c>
      <c r="V1379" s="760" t="str">
        <f>IF(ISBLANK(YourData!$AK98),"",YourData!$AK98)</f>
        <v>17-apr 4:00</v>
      </c>
      <c r="W1379" s="12"/>
      <c r="X1379" s="107"/>
      <c r="Y1379" s="752"/>
      <c r="Z1379" s="12"/>
      <c r="AA1379" s="107"/>
      <c r="AB1379" s="752"/>
    </row>
    <row r="1380" spans="1:28">
      <c r="A1380" s="757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52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52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52">
        <f>IF(ISBLANK(DOE21E!$AK99),"",DOE21E!$AK99)</f>
        <v>4</v>
      </c>
      <c r="K1380" s="13">
        <f>IF(ISBLANK(EnergyPlus1.0!$AI99),"",EnergyPlus1.0!$AI99)</f>
        <v>80.742718837659694</v>
      </c>
      <c r="L1380" s="759">
        <f>IF(ISBLANK(EnergyPlus1.0!$AJ99),"",EnergyPlus1.0!$AJ99)</f>
        <v>40270</v>
      </c>
      <c r="M1380" s="760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52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52">
        <f>IF(ISBLANK('HOT3000'!$AK99),"",'HOT3000'!$AK99)</f>
        <v>5</v>
      </c>
      <c r="T1380" s="13">
        <f>IF(ISBLANK(YourData!$AI99),"",YourData!$AI99)</f>
        <v>83.930429632427803</v>
      </c>
      <c r="U1380" s="759" t="str">
        <f>IF(ISBLANK(YourData!$AJ99),"",YourData!$AJ99)</f>
        <v>2-apr</v>
      </c>
      <c r="V1380" s="760" t="str">
        <f>IF(ISBLANK(YourData!$AK99),"",YourData!$AK99)</f>
        <v>2-apr 6:00</v>
      </c>
      <c r="W1380" s="12"/>
      <c r="X1380" s="107"/>
      <c r="Y1380" s="752"/>
      <c r="Z1380" s="12"/>
      <c r="AA1380" s="107"/>
      <c r="AB1380" s="752"/>
    </row>
    <row r="1381" spans="1:28">
      <c r="A1381" s="757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52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52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52">
        <f>IF(ISBLANK(DOE21E!$AK100),"",DOE21E!$AK100)</f>
        <v>16</v>
      </c>
      <c r="K1381" s="13">
        <f>IF(ISBLANK(EnergyPlus1.0!$AI100),"",EnergyPlus1.0!$AI100)</f>
        <v>68.367315036269503</v>
      </c>
      <c r="L1381" s="759">
        <f>IF(ISBLANK(EnergyPlus1.0!$AJ100),"",EnergyPlus1.0!$AJ100)</f>
        <v>40498</v>
      </c>
      <c r="M1381" s="760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52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52">
        <f>IF(ISBLANK('HOT3000'!$AK100),"",'HOT3000'!$AK100)</f>
        <v>16</v>
      </c>
      <c r="T1381" s="13">
        <f>IF(ISBLANK(YourData!$AI100),"",YourData!$AI100)</f>
        <v>69.705194255048994</v>
      </c>
      <c r="U1381" s="759">
        <f>IF(ISBLANK(YourData!$AJ100),"",YourData!$AJ100)</f>
        <v>45977</v>
      </c>
      <c r="V1381" s="760">
        <f>IF(ISBLANK(YourData!$AK100),"",YourData!$AK100)</f>
        <v>45977.666666666664</v>
      </c>
      <c r="W1381" s="12"/>
      <c r="X1381" s="107"/>
      <c r="Y1381" s="752"/>
      <c r="Z1381" s="12"/>
      <c r="AA1381" s="107"/>
      <c r="AB1381" s="752"/>
    </row>
    <row r="1382" spans="1:28">
      <c r="A1382" s="757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52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52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52">
        <f>IF(ISBLANK(DOE21E!$AK101),"",DOE21E!$AK101)</f>
        <v>0</v>
      </c>
      <c r="K1382" s="13">
        <f>IF(ISBLANK(EnergyPlus1.0!$AI101),"",EnergyPlus1.0!$AI101)</f>
        <v>100</v>
      </c>
      <c r="L1382" s="759">
        <f>IF(ISBLANK(EnergyPlus1.0!$AJ101),"",EnergyPlus1.0!$AJ101)</f>
        <v>40503</v>
      </c>
      <c r="M1382" s="760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52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52">
        <f>IF(ISBLANK('HOT3000'!$AK101),"",'HOT3000'!$AK101)</f>
        <v>5</v>
      </c>
      <c r="T1382" s="13">
        <f>IF(ISBLANK(YourData!$AI101),"",YourData!$AI101)</f>
        <v>100</v>
      </c>
      <c r="U1382" s="759">
        <f>IF(ISBLANK(YourData!$AJ101),"",YourData!$AJ101)</f>
        <v>46002</v>
      </c>
      <c r="V1382" s="760">
        <f>IF(ISBLANK(YourData!$AK101),"",YourData!$AK101)</f>
        <v>46002.25</v>
      </c>
      <c r="W1382" s="12"/>
      <c r="X1382" s="107"/>
      <c r="Y1382" s="752"/>
      <c r="Z1382" s="12"/>
      <c r="AA1382" s="107"/>
      <c r="AB1382" s="752"/>
    </row>
    <row r="1383" spans="1:28">
      <c r="A1383" s="757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52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52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52">
        <f>IF(ISBLANK(DOE21E!$AK102),"",DOE21E!$AK102)</f>
        <v>0</v>
      </c>
      <c r="K1383" s="13">
        <f>IF(ISBLANK(EnergyPlus1.0!$AI102),"",EnergyPlus1.0!$AI102)</f>
        <v>100</v>
      </c>
      <c r="L1383" s="759">
        <f>IF(ISBLANK(EnergyPlus1.0!$AJ102),"",EnergyPlus1.0!$AJ102)</f>
        <v>40503</v>
      </c>
      <c r="M1383" s="760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52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52">
        <f>IF(ISBLANK('HOT3000'!$AK102),"",'HOT3000'!$AK102)</f>
        <v>5</v>
      </c>
      <c r="T1383" s="13" t="str">
        <f>IF(ISBLANK(YourData!$AI102),"",YourData!$AI102)</f>
        <v/>
      </c>
      <c r="U1383" s="759" t="str">
        <f>IF(ISBLANK(YourData!$AJ102),"",YourData!$AJ102)</f>
        <v/>
      </c>
      <c r="V1383" s="760" t="str">
        <f>IF(ISBLANK(YourData!$AK102),"",YourData!$AK102)</f>
        <v/>
      </c>
      <c r="W1383" s="12"/>
      <c r="X1383" s="107"/>
      <c r="Y1383" s="752"/>
      <c r="Z1383" s="12"/>
      <c r="AA1383" s="107"/>
      <c r="AB1383" s="752"/>
    </row>
    <row r="1384" spans="1:28">
      <c r="A1384" s="757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52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52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52">
        <f>IF(ISBLANK(DOE21E!$AK103),"",DOE21E!$AK103)</f>
        <v>0</v>
      </c>
      <c r="K1384" s="13">
        <f>IF(ISBLANK(EnergyPlus1.0!$AI103),"",EnergyPlus1.0!$AI103)</f>
        <v>93.813650045545899</v>
      </c>
      <c r="L1384" s="759">
        <f>IF(ISBLANK(EnergyPlus1.0!$AJ103),"",EnergyPlus1.0!$AJ103)</f>
        <v>40532</v>
      </c>
      <c r="M1384" s="760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52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52">
        <f>IF(ISBLANK('HOT3000'!$AK103),"",'HOT3000'!$AK103)</f>
        <v>17</v>
      </c>
      <c r="T1384" s="13" t="str">
        <f>IF(ISBLANK(YourData!$AI103),"",YourData!$AI103)</f>
        <v/>
      </c>
      <c r="U1384" s="759" t="str">
        <f>IF(ISBLANK(YourData!$AJ103),"",YourData!$AJ103)</f>
        <v/>
      </c>
      <c r="V1384" s="760" t="str">
        <f>IF(ISBLANK(YourData!$AK103),"",YourData!$AK103)</f>
        <v/>
      </c>
      <c r="W1384" s="12"/>
      <c r="X1384" s="107"/>
      <c r="Y1384" s="752"/>
      <c r="Z1384" s="12"/>
      <c r="AA1384" s="107"/>
      <c r="AB1384" s="752"/>
    </row>
    <row r="1385" spans="1:28">
      <c r="A1385" s="757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52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52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52">
        <f>IF(ISBLANK(DOE21E!$AK104),"",DOE21E!$AK104)</f>
        <v>0</v>
      </c>
      <c r="K1385" s="13">
        <f>IF(ISBLANK(EnergyPlus1.0!$AI104),"",EnergyPlus1.0!$AI104)</f>
        <v>100</v>
      </c>
      <c r="L1385" s="759">
        <f>IF(ISBLANK(EnergyPlus1.0!$AJ104),"",EnergyPlus1.0!$AJ104)</f>
        <v>40527</v>
      </c>
      <c r="M1385" s="760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52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52">
        <f>IF(ISBLANK('HOT3000'!$AK104),"",'HOT3000'!$AK104)</f>
        <v>17</v>
      </c>
      <c r="T1385" s="13" t="str">
        <f>IF(ISBLANK(YourData!$AI104),"",YourData!$AI104)</f>
        <v/>
      </c>
      <c r="U1385" s="759" t="str">
        <f>IF(ISBLANK(YourData!$AJ104),"",YourData!$AJ104)</f>
        <v/>
      </c>
      <c r="V1385" s="760" t="str">
        <f>IF(ISBLANK(YourData!$AK104),"",YourData!$AK104)</f>
        <v/>
      </c>
      <c r="W1385" s="12"/>
      <c r="X1385" s="107"/>
      <c r="Y1385" s="752"/>
      <c r="Z1385" s="12"/>
      <c r="AA1385" s="107"/>
      <c r="AB1385" s="752"/>
    </row>
    <row r="1386" spans="1:28">
      <c r="A1386" s="757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52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52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52">
        <f>IF(ISBLANK(DOE21E!$AK105),"",DOE21E!$AK105)</f>
        <v>0</v>
      </c>
      <c r="K1386" s="13">
        <f>IF(ISBLANK(EnergyPlus1.0!$AI105),"",EnergyPlus1.0!$AI105)</f>
        <v>100</v>
      </c>
      <c r="L1386" s="759">
        <f>IF(ISBLANK(EnergyPlus1.0!$AJ105),"",EnergyPlus1.0!$AJ105)</f>
        <v>40494</v>
      </c>
      <c r="M1386" s="760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52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52">
        <f>IF(ISBLANK('HOT3000'!$AK105),"",'HOT3000'!$AK105)</f>
        <v>8</v>
      </c>
      <c r="T1386" s="13" t="str">
        <f>IF(ISBLANK(YourData!$AI105),"",YourData!$AI105)</f>
        <v/>
      </c>
      <c r="U1386" s="759" t="str">
        <f>IF(ISBLANK(YourData!$AJ105),"",YourData!$AJ105)</f>
        <v/>
      </c>
      <c r="V1386" s="760" t="str">
        <f>IF(ISBLANK(YourData!$AK105),"",YourData!$AK105)</f>
        <v/>
      </c>
      <c r="W1386" s="12"/>
      <c r="X1386" s="107"/>
      <c r="Y1386" s="752"/>
      <c r="Z1386" s="12"/>
      <c r="AA1386" s="107"/>
      <c r="AB1386" s="752"/>
    </row>
    <row r="1387" spans="1:28">
      <c r="A1387" s="757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52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52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52">
        <f>IF(ISBLANK(DOE21E!$AK106),"",DOE21E!$AK106)</f>
        <v>0</v>
      </c>
      <c r="K1387" s="13">
        <f>IF(ISBLANK(EnergyPlus1.0!$AI106),"",EnergyPlus1.0!$AI106)</f>
        <v>96.160215780781897</v>
      </c>
      <c r="L1387" s="759">
        <f>IF(ISBLANK(EnergyPlus1.0!$AJ106),"",EnergyPlus1.0!$AJ106)</f>
        <v>40532</v>
      </c>
      <c r="M1387" s="760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52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52">
        <f>IF(ISBLANK('HOT3000'!$AK106),"",'HOT3000'!$AK106)</f>
        <v>21</v>
      </c>
      <c r="T1387" s="13" t="str">
        <f>IF(ISBLANK(YourData!$AI106),"",YourData!$AI106)</f>
        <v/>
      </c>
      <c r="U1387" s="759" t="str">
        <f>IF(ISBLANK(YourData!$AJ106),"",YourData!$AJ106)</f>
        <v/>
      </c>
      <c r="V1387" s="760" t="str">
        <f>IF(ISBLANK(YourData!$AK106),"",YourData!$AK106)</f>
        <v/>
      </c>
      <c r="W1387" s="12"/>
      <c r="X1387" s="107"/>
      <c r="Y1387" s="752"/>
      <c r="Z1387" s="12"/>
      <c r="AA1387" s="107"/>
      <c r="AB1387" s="752"/>
    </row>
    <row r="1388" spans="1:28">
      <c r="A1388" s="757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52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52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52">
        <f>IF(ISBLANK(DOE21E!$AK107),"",DOE21E!$AK107)</f>
        <v>0</v>
      </c>
      <c r="K1388" s="13">
        <f>IF(ISBLANK(EnergyPlus1.0!$AI107),"",EnergyPlus1.0!$AI107)</f>
        <v>55.1794250617126</v>
      </c>
      <c r="L1388" s="759">
        <f>IF(ISBLANK(EnergyPlus1.0!$AJ107),"",EnergyPlus1.0!$AJ107)</f>
        <v>40532</v>
      </c>
      <c r="M1388" s="760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52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52">
        <f>IF(ISBLANK('HOT3000'!$AK107),"",'HOT3000'!$AK107)</f>
        <v>18</v>
      </c>
      <c r="T1388" s="13" t="str">
        <f>IF(ISBLANK(YourData!$AI107),"",YourData!$AI107)</f>
        <v/>
      </c>
      <c r="U1388" s="759" t="str">
        <f>IF(ISBLANK(YourData!$AJ107),"",YourData!$AJ107)</f>
        <v/>
      </c>
      <c r="V1388" s="760" t="str">
        <f>IF(ISBLANK(YourData!$AK107),"",YourData!$AK107)</f>
        <v/>
      </c>
      <c r="W1388" s="12"/>
      <c r="X1388" s="107"/>
      <c r="Y1388" s="752"/>
      <c r="Z1388" s="12"/>
      <c r="AA1388" s="107"/>
      <c r="AB1388" s="752"/>
    </row>
    <row r="1389" spans="1:28">
      <c r="A1389" s="757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52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52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52">
        <f>IF(ISBLANK(DOE21E!$AK108),"",DOE21E!$AK108)</f>
        <v>0</v>
      </c>
      <c r="K1389" s="13">
        <f>IF(ISBLANK(EnergyPlus1.0!$AI108),"",EnergyPlus1.0!$AI108)</f>
        <v>96.2348302995685</v>
      </c>
      <c r="L1389" s="759">
        <f>IF(ISBLANK(EnergyPlus1.0!$AJ108),"",EnergyPlus1.0!$AJ108)</f>
        <v>40532</v>
      </c>
      <c r="M1389" s="760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52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52">
        <f>IF(ISBLANK('HOT3000'!$AK108),"",'HOT3000'!$AK108)</f>
        <v>1</v>
      </c>
      <c r="T1389" s="13" t="str">
        <f>IF(ISBLANK(YourData!$AI108),"",YourData!$AI108)</f>
        <v/>
      </c>
      <c r="U1389" s="759" t="str">
        <f>IF(ISBLANK(YourData!$AJ108),"",YourData!$AJ108)</f>
        <v/>
      </c>
      <c r="V1389" s="760" t="str">
        <f>IF(ISBLANK(YourData!$AK108),"",YourData!$AK108)</f>
        <v/>
      </c>
      <c r="W1389" s="12"/>
      <c r="X1389" s="107"/>
      <c r="Y1389" s="752"/>
      <c r="Z1389" s="12"/>
      <c r="AA1389" s="107"/>
      <c r="AB1389" s="752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6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7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52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52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52">
        <f>IF(ISBLANK(DOE21E!$AN89),"",DOE21E!$AN89)</f>
        <v>4</v>
      </c>
      <c r="K1400" s="13">
        <f>IF(ISBLANK(EnergyPlus1.0!$AL89),"",EnergyPlus1.0!$AL89)</f>
        <v>14.402349895637601</v>
      </c>
      <c r="L1400" s="759">
        <f>IF(ISBLANK(EnergyPlus1.0!$AM89),"",EnergyPlus1.0!$AM89)</f>
        <v>40488</v>
      </c>
      <c r="M1400" s="760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52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52">
        <f>IF(ISBLANK('HOT3000'!$AN89),"",'HOT3000'!$AN89)</f>
        <v>8</v>
      </c>
      <c r="T1400" s="13">
        <f>IF(ISBLANK(YourData!$AL89),"",YourData!$AL89)</f>
        <v>13.501464515039</v>
      </c>
      <c r="U1400" s="759">
        <f>IF(ISBLANK(YourData!$AM89),"",YourData!$AM89)</f>
        <v>45967</v>
      </c>
      <c r="V1400" s="760">
        <f>IF(ISBLANK(YourData!$AN89),"",YourData!$AN89)</f>
        <v>6</v>
      </c>
      <c r="W1400" s="12"/>
      <c r="X1400" s="107"/>
      <c r="Y1400" s="752"/>
      <c r="Z1400" s="12"/>
      <c r="AA1400" s="107"/>
      <c r="AB1400" s="752"/>
    </row>
    <row r="1401" spans="1:28">
      <c r="A1401" s="757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52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52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52">
        <f>IF(ISBLANK(DOE21E!$AN90),"",DOE21E!$AN90)</f>
        <v>4</v>
      </c>
      <c r="K1401" s="13">
        <f>IF(ISBLANK(EnergyPlus1.0!$AL90),"",EnergyPlus1.0!$AL90)</f>
        <v>15.5023152139056</v>
      </c>
      <c r="L1401" s="759">
        <f>IF(ISBLANK(EnergyPlus1.0!$AM90),"",EnergyPlus1.0!$AM90)</f>
        <v>40488</v>
      </c>
      <c r="M1401" s="760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52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52">
        <f>IF(ISBLANK('HOT3000'!$AN90),"",'HOT3000'!$AN90)</f>
        <v>8</v>
      </c>
      <c r="T1401" s="13">
        <f>IF(ISBLANK(YourData!$AL90),"",YourData!$AL90)</f>
        <v>13.117583003823301</v>
      </c>
      <c r="U1401" s="759">
        <f>IF(ISBLANK(YourData!$AM90),"",YourData!$AM90)</f>
        <v>45967</v>
      </c>
      <c r="V1401" s="760">
        <f>IF(ISBLANK(YourData!$AN90),"",YourData!$AN90)</f>
        <v>6</v>
      </c>
      <c r="W1401" s="12"/>
      <c r="X1401" s="107"/>
      <c r="Y1401" s="752"/>
      <c r="Z1401" s="12"/>
      <c r="AA1401" s="107"/>
      <c r="AB1401" s="752"/>
    </row>
    <row r="1402" spans="1:28">
      <c r="A1402" s="757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52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52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52">
        <f>IF(ISBLANK(DOE21E!$AN91),"",DOE21E!$AN91)</f>
        <v>4</v>
      </c>
      <c r="K1402" s="13">
        <f>IF(ISBLANK(EnergyPlus1.0!$AL91),"",EnergyPlus1.0!$AL91)</f>
        <v>14.6415615470383</v>
      </c>
      <c r="L1402" s="759">
        <f>IF(ISBLANK(EnergyPlus1.0!$AM91),"",EnergyPlus1.0!$AM91)</f>
        <v>40488</v>
      </c>
      <c r="M1402" s="760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52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52">
        <f>IF(ISBLANK('HOT3000'!$AN91),"",'HOT3000'!$AN91)</f>
        <v>5</v>
      </c>
      <c r="T1402" s="13">
        <f>IF(ISBLANK(YourData!$AL91),"",YourData!$AL91)</f>
        <v>13.1164351789901</v>
      </c>
      <c r="U1402" s="759">
        <f>IF(ISBLANK(YourData!$AM91),"",YourData!$AM91)</f>
        <v>45967</v>
      </c>
      <c r="V1402" s="760">
        <f>IF(ISBLANK(YourData!$AN91),"",YourData!$AN91)</f>
        <v>45967.208333333336</v>
      </c>
      <c r="W1402" s="12"/>
      <c r="X1402" s="107"/>
      <c r="Y1402" s="752"/>
      <c r="Z1402" s="12"/>
      <c r="AA1402" s="107"/>
      <c r="AB1402" s="752"/>
    </row>
    <row r="1403" spans="1:28">
      <c r="A1403" s="757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52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52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52">
        <f>IF(ISBLANK(DOE21E!$AN92),"",DOE21E!$AN92)</f>
        <v>4</v>
      </c>
      <c r="K1403" s="13">
        <f>IF(ISBLANK(EnergyPlus1.0!$AL92),"",EnergyPlus1.0!$AL92)</f>
        <v>14.402455004228599</v>
      </c>
      <c r="L1403" s="759">
        <f>IF(ISBLANK(EnergyPlus1.0!$AM92),"",EnergyPlus1.0!$AM92)</f>
        <v>40488</v>
      </c>
      <c r="M1403" s="760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52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52">
        <f>IF(ISBLANK('HOT3000'!$AN92),"",'HOT3000'!$AN92)</f>
        <v>8</v>
      </c>
      <c r="T1403" s="13">
        <f>IF(ISBLANK(YourData!$AL92),"",YourData!$AL92)</f>
        <v>13.1169734415415</v>
      </c>
      <c r="U1403" s="759">
        <f>IF(ISBLANK(YourData!$AM92),"",YourData!$AM92)</f>
        <v>45967</v>
      </c>
      <c r="V1403" s="760">
        <f>IF(ISBLANK(YourData!$AN92),"",YourData!$AN92)</f>
        <v>45967.208333333336</v>
      </c>
      <c r="W1403" s="12"/>
      <c r="X1403" s="107"/>
      <c r="Y1403" s="752"/>
      <c r="Z1403" s="12"/>
      <c r="AA1403" s="107"/>
      <c r="AB1403" s="752"/>
    </row>
    <row r="1404" spans="1:28">
      <c r="A1404" s="757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52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52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52">
        <f>IF(ISBLANK(DOE21E!$AN93),"",DOE21E!$AN93)</f>
        <v>4</v>
      </c>
      <c r="K1404" s="13">
        <f>IF(ISBLANK(EnergyPlus1.0!$AL93),"",EnergyPlus1.0!$AL93)</f>
        <v>14.402455004228599</v>
      </c>
      <c r="L1404" s="759">
        <f>IF(ISBLANK(EnergyPlus1.0!$AM93),"",EnergyPlus1.0!$AM93)</f>
        <v>40488</v>
      </c>
      <c r="M1404" s="760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52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52">
        <f>IF(ISBLANK('HOT3000'!$AN93),"",'HOT3000'!$AN93)</f>
        <v>8</v>
      </c>
      <c r="T1404" s="13">
        <f>IF(ISBLANK(YourData!$AL93),"",YourData!$AL93)</f>
        <v>13.1169734415415</v>
      </c>
      <c r="U1404" s="759">
        <f>IF(ISBLANK(YourData!$AM93),"",YourData!$AM93)</f>
        <v>45967</v>
      </c>
      <c r="V1404" s="760">
        <f>IF(ISBLANK(YourData!$AN93),"",YourData!$AN93)</f>
        <v>45967.208333333336</v>
      </c>
      <c r="W1404" s="12"/>
      <c r="X1404" s="107"/>
      <c r="Y1404" s="752"/>
      <c r="Z1404" s="12"/>
      <c r="AA1404" s="107"/>
      <c r="AB1404" s="752"/>
    </row>
    <row r="1405" spans="1:28">
      <c r="A1405" s="757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52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52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52">
        <f>IF(ISBLANK(DOE21E!$AN94),"",DOE21E!$AN94)</f>
        <v>4</v>
      </c>
      <c r="K1405" s="13">
        <f>IF(ISBLANK(EnergyPlus1.0!$AL94),"",EnergyPlus1.0!$AL94)</f>
        <v>14.402349895637601</v>
      </c>
      <c r="L1405" s="759">
        <f>IF(ISBLANK(EnergyPlus1.0!$AM94),"",EnergyPlus1.0!$AM94)</f>
        <v>40488</v>
      </c>
      <c r="M1405" s="760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52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52">
        <f>IF(ISBLANK('HOT3000'!$AN94),"",'HOT3000'!$AN94)</f>
        <v>8</v>
      </c>
      <c r="T1405" s="13">
        <f>IF(ISBLANK(YourData!$AL94),"",YourData!$AL94)</f>
        <v>13.1169734415415</v>
      </c>
      <c r="U1405" s="759">
        <f>IF(ISBLANK(YourData!$AM94),"",YourData!$AM94)</f>
        <v>45967</v>
      </c>
      <c r="V1405" s="760">
        <f>IF(ISBLANK(YourData!$AN94),"",YourData!$AN94)</f>
        <v>45967.208333333336</v>
      </c>
      <c r="W1405" s="12"/>
      <c r="X1405" s="107"/>
      <c r="Y1405" s="752"/>
      <c r="Z1405" s="12"/>
      <c r="AA1405" s="107"/>
      <c r="AB1405" s="752"/>
    </row>
    <row r="1406" spans="1:28">
      <c r="A1406" s="757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52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52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52">
        <f>IF(ISBLANK(DOE21E!$AN95),"",DOE21E!$AN95)</f>
        <v>4</v>
      </c>
      <c r="K1406" s="13">
        <f>IF(ISBLANK(EnergyPlus1.0!$AL95),"",EnergyPlus1.0!$AL95)</f>
        <v>14.4022927082853</v>
      </c>
      <c r="L1406" s="759">
        <f>IF(ISBLANK(EnergyPlus1.0!$AM95),"",EnergyPlus1.0!$AM95)</f>
        <v>40488</v>
      </c>
      <c r="M1406" s="760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52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52">
        <f>IF(ISBLANK('HOT3000'!$AN95),"",'HOT3000'!$AN95)</f>
        <v>8</v>
      </c>
      <c r="T1406" s="13">
        <f>IF(ISBLANK(YourData!$AL95),"",YourData!$AL95)</f>
        <v>13.1169022319595</v>
      </c>
      <c r="U1406" s="759">
        <f>IF(ISBLANK(YourData!$AM95),"",YourData!$AM95)</f>
        <v>45967</v>
      </c>
      <c r="V1406" s="760">
        <f>IF(ISBLANK(YourData!$AN95),"",YourData!$AN95)</f>
        <v>45967.208333333336</v>
      </c>
      <c r="W1406" s="12"/>
      <c r="X1406" s="107"/>
      <c r="Y1406" s="752"/>
      <c r="Z1406" s="12"/>
      <c r="AA1406" s="107"/>
      <c r="AB1406" s="752"/>
    </row>
    <row r="1407" spans="1:28">
      <c r="A1407" s="757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52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52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52">
        <f>IF(ISBLANK(DOE21E!$AN96),"",DOE21E!$AN96)</f>
        <v>4</v>
      </c>
      <c r="K1407" s="13">
        <f>IF(ISBLANK(EnergyPlus1.0!$AL96),"",EnergyPlus1.0!$AL96)</f>
        <v>13.9255712250353</v>
      </c>
      <c r="L1407" s="759">
        <f>IF(ISBLANK(EnergyPlus1.0!$AM96),"",EnergyPlus1.0!$AM96)</f>
        <v>40488</v>
      </c>
      <c r="M1407" s="760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52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52">
        <f>IF(ISBLANK('HOT3000'!$AN96),"",'HOT3000'!$AN96)</f>
        <v>5</v>
      </c>
      <c r="T1407" s="13">
        <f>IF(ISBLANK(YourData!$AL96),"",YourData!$AL96)</f>
        <v>13.100109851442699</v>
      </c>
      <c r="U1407" s="759">
        <f>IF(ISBLANK(YourData!$AM96),"",YourData!$AM96)</f>
        <v>45967</v>
      </c>
      <c r="V1407" s="760">
        <f>IF(ISBLANK(YourData!$AN96),"",YourData!$AN96)</f>
        <v>45967.25</v>
      </c>
      <c r="W1407" s="12"/>
      <c r="X1407" s="107"/>
      <c r="Y1407" s="752"/>
      <c r="Z1407" s="12"/>
      <c r="AA1407" s="107"/>
      <c r="AB1407" s="752"/>
    </row>
    <row r="1408" spans="1:28">
      <c r="A1408" s="757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52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52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52">
        <f>IF(ISBLANK(DOE21E!$AN97),"",DOE21E!$AN97)</f>
        <v>4</v>
      </c>
      <c r="K1408" s="13" t="str">
        <f>IF(ISBLANK(EnergyPlus1.0!$AL97),"",EnergyPlus1.0!$AL97)</f>
        <v/>
      </c>
      <c r="L1408" s="759" t="str">
        <f>IF(ISBLANK(EnergyPlus1.0!$AM97),"",EnergyPlus1.0!$AM97)</f>
        <v/>
      </c>
      <c r="M1408" s="760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52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52">
        <f>IF(ISBLANK('HOT3000'!$AN97),"",'HOT3000'!$AN97)</f>
        <v>5</v>
      </c>
      <c r="T1408" s="13">
        <f>IF(ISBLANK(YourData!$AL97),"",YourData!$AL97)</f>
        <v>13.100109785587</v>
      </c>
      <c r="U1408" s="759">
        <f>IF(ISBLANK(YourData!$AM97),"",YourData!$AM97)</f>
        <v>45967</v>
      </c>
      <c r="V1408" s="760">
        <f>IF(ISBLANK(YourData!$AN97),"",YourData!$AN97)</f>
        <v>45967.25</v>
      </c>
      <c r="W1408" s="12"/>
      <c r="X1408" s="107"/>
      <c r="Y1408" s="752"/>
      <c r="Z1408" s="12"/>
      <c r="AA1408" s="107"/>
      <c r="AB1408" s="752"/>
    </row>
    <row r="1409" spans="1:28">
      <c r="A1409" s="757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52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52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52">
        <f>IF(ISBLANK(DOE21E!$AN98),"",DOE21E!$AN98)</f>
        <v>4</v>
      </c>
      <c r="K1409" s="13">
        <f>IF(ISBLANK(EnergyPlus1.0!$AL98),"",EnergyPlus1.0!$AL98)</f>
        <v>13.925699448792299</v>
      </c>
      <c r="L1409" s="759">
        <f>IF(ISBLANK(EnergyPlus1.0!$AM98),"",EnergyPlus1.0!$AM98)</f>
        <v>40488</v>
      </c>
      <c r="M1409" s="760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52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52">
        <f>IF(ISBLANK('HOT3000'!$AN98),"",'HOT3000'!$AN98)</f>
        <v>5</v>
      </c>
      <c r="T1409" s="13">
        <f>IF(ISBLANK(YourData!$AL98),"",YourData!$AL98)</f>
        <v>13.100133942073199</v>
      </c>
      <c r="U1409" s="759">
        <f>IF(ISBLANK(YourData!$AM98),"",YourData!$AM98)</f>
        <v>45967</v>
      </c>
      <c r="V1409" s="760">
        <f>IF(ISBLANK(YourData!$AN98),"",YourData!$AN98)</f>
        <v>45967.25</v>
      </c>
      <c r="W1409" s="12"/>
      <c r="X1409" s="107"/>
      <c r="Y1409" s="752"/>
      <c r="Z1409" s="12"/>
      <c r="AA1409" s="107"/>
      <c r="AB1409" s="752"/>
    </row>
    <row r="1410" spans="1:28">
      <c r="A1410" s="757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52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52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52">
        <f>IF(ISBLANK(DOE21E!$AN99),"",DOE21E!$AN99)</f>
        <v>4</v>
      </c>
      <c r="K1410" s="13">
        <f>IF(ISBLANK(EnergyPlus1.0!$AL99),"",EnergyPlus1.0!$AL99)</f>
        <v>13.9255712163163</v>
      </c>
      <c r="L1410" s="759">
        <f>IF(ISBLANK(EnergyPlus1.0!$AM99),"",EnergyPlus1.0!$AM99)</f>
        <v>40488</v>
      </c>
      <c r="M1410" s="760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52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52">
        <f>IF(ISBLANK('HOT3000'!$AN99),"",'HOT3000'!$AN99)</f>
        <v>5</v>
      </c>
      <c r="T1410" s="13">
        <f>IF(ISBLANK(YourData!$AL99),"",YourData!$AL99)</f>
        <v>13.1001098202118</v>
      </c>
      <c r="U1410" s="759">
        <f>IF(ISBLANK(YourData!$AM99),"",YourData!$AM99)</f>
        <v>45967</v>
      </c>
      <c r="V1410" s="760">
        <f>IF(ISBLANK(YourData!$AN99),"",YourData!$AN99)</f>
        <v>45967.25</v>
      </c>
      <c r="W1410" s="12"/>
      <c r="X1410" s="107"/>
      <c r="Y1410" s="752"/>
      <c r="Z1410" s="12"/>
      <c r="AA1410" s="107"/>
      <c r="AB1410" s="752"/>
    </row>
    <row r="1411" spans="1:28">
      <c r="A1411" s="757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52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52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52">
        <f>IF(ISBLANK(DOE21E!$AN100),"",DOE21E!$AN100)</f>
        <v>4</v>
      </c>
      <c r="K1411" s="13">
        <f>IF(ISBLANK(EnergyPlus1.0!$AL100),"",EnergyPlus1.0!$AL100)</f>
        <v>13.925571135426701</v>
      </c>
      <c r="L1411" s="759">
        <f>IF(ISBLANK(EnergyPlus1.0!$AM100),"",EnergyPlus1.0!$AM100)</f>
        <v>40488</v>
      </c>
      <c r="M1411" s="760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52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52">
        <f>IF(ISBLANK('HOT3000'!$AN100),"",'HOT3000'!$AN100)</f>
        <v>5</v>
      </c>
      <c r="T1411" s="13">
        <f>IF(ISBLANK(YourData!$AL100),"",YourData!$AL100)</f>
        <v>13.100109820182</v>
      </c>
      <c r="U1411" s="759">
        <f>IF(ISBLANK(YourData!$AM100),"",YourData!$AM100)</f>
        <v>45967</v>
      </c>
      <c r="V1411" s="760">
        <f>IF(ISBLANK(YourData!$AN100),"",YourData!$AN100)</f>
        <v>45967.25</v>
      </c>
      <c r="W1411" s="12"/>
      <c r="X1411" s="107"/>
      <c r="Y1411" s="752"/>
      <c r="Z1411" s="12"/>
      <c r="AA1411" s="107"/>
      <c r="AB1411" s="752"/>
    </row>
    <row r="1412" spans="1:28">
      <c r="A1412" s="757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52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52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52">
        <f>IF(ISBLANK(DOE21E!$AN101),"",DOE21E!$AN101)</f>
        <v>0</v>
      </c>
      <c r="K1412" s="13">
        <f>IF(ISBLANK(EnergyPlus1.0!$AL101),"",EnergyPlus1.0!$AL101)</f>
        <v>55.166755336925398</v>
      </c>
      <c r="L1412" s="759">
        <f>IF(ISBLANK(EnergyPlus1.0!$AM101),"",EnergyPlus1.0!$AM101)</f>
        <v>40298</v>
      </c>
      <c r="M1412" s="760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52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52">
        <f>IF(ISBLANK('HOT3000'!$AN101),"",'HOT3000'!$AN101)</f>
        <v>1</v>
      </c>
      <c r="T1412" s="13">
        <f>IF(ISBLANK(YourData!$AL101),"",YourData!$AL101)</f>
        <v>47.664583546562199</v>
      </c>
      <c r="U1412" s="759">
        <f>IF(ISBLANK(YourData!$AM101),"",YourData!$AM101)</f>
        <v>45726</v>
      </c>
      <c r="V1412" s="760">
        <f>IF(ISBLANK(YourData!$AN101),"",YourData!$AN101)</f>
        <v>45726.458333333336</v>
      </c>
      <c r="W1412" s="12"/>
      <c r="X1412" s="107"/>
      <c r="Y1412" s="752"/>
      <c r="Z1412" s="12"/>
      <c r="AA1412" s="107"/>
      <c r="AB1412" s="752"/>
    </row>
    <row r="1413" spans="1:28">
      <c r="A1413" s="757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52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52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52">
        <f>IF(ISBLANK(DOE21E!$AN102),"",DOE21E!$AN102)</f>
        <v>0</v>
      </c>
      <c r="K1413" s="13">
        <f>IF(ISBLANK(EnergyPlus1.0!$AL102),"",EnergyPlus1.0!$AL102)</f>
        <v>55.288401936396198</v>
      </c>
      <c r="L1413" s="759">
        <f>IF(ISBLANK(EnergyPlus1.0!$AM102),"",EnergyPlus1.0!$AM102)</f>
        <v>40302</v>
      </c>
      <c r="M1413" s="760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52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52">
        <f>IF(ISBLANK('HOT3000'!$AN102),"",'HOT3000'!$AN102)</f>
        <v>4</v>
      </c>
      <c r="T1413" s="13" t="str">
        <f>IF(ISBLANK(YourData!$AL102),"",YourData!$AL102)</f>
        <v/>
      </c>
      <c r="U1413" s="759" t="str">
        <f>IF(ISBLANK(YourData!$AM102),"",YourData!$AM102)</f>
        <v/>
      </c>
      <c r="V1413" s="760" t="str">
        <f>IF(ISBLANK(YourData!$AN102),"",YourData!$AN102)</f>
        <v/>
      </c>
      <c r="W1413" s="12"/>
      <c r="X1413" s="107"/>
      <c r="Y1413" s="752"/>
      <c r="Z1413" s="12"/>
      <c r="AA1413" s="107"/>
      <c r="AB1413" s="752"/>
    </row>
    <row r="1414" spans="1:28">
      <c r="A1414" s="757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52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52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52">
        <f>IF(ISBLANK(DOE21E!$AN103),"",DOE21E!$AN103)</f>
        <v>0</v>
      </c>
      <c r="K1414" s="13">
        <f>IF(ISBLANK(EnergyPlus1.0!$AL103),"",EnergyPlus1.0!$AL103)</f>
        <v>61.726624078887603</v>
      </c>
      <c r="L1414" s="759">
        <f>IF(ISBLANK(EnergyPlus1.0!$AM103),"",EnergyPlus1.0!$AM103)</f>
        <v>40509</v>
      </c>
      <c r="M1414" s="760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52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52">
        <f>IF(ISBLANK('HOT3000'!$AN103),"",'HOT3000'!$AN103)</f>
        <v>15</v>
      </c>
      <c r="T1414" s="13" t="str">
        <f>IF(ISBLANK(YourData!$AL103),"",YourData!$AL103)</f>
        <v/>
      </c>
      <c r="U1414" s="759" t="str">
        <f>IF(ISBLANK(YourData!$AM103),"",YourData!$AM103)</f>
        <v/>
      </c>
      <c r="V1414" s="760" t="str">
        <f>IF(ISBLANK(YourData!$AN103),"",YourData!$AN103)</f>
        <v/>
      </c>
      <c r="W1414" s="12"/>
      <c r="X1414" s="107"/>
      <c r="Y1414" s="752"/>
      <c r="Z1414" s="12"/>
      <c r="AA1414" s="107"/>
      <c r="AB1414" s="752"/>
    </row>
    <row r="1415" spans="1:28">
      <c r="A1415" s="757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52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52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52">
        <f>IF(ISBLANK(DOE21E!$AN104),"",DOE21E!$AN104)</f>
        <v>0</v>
      </c>
      <c r="K1415" s="13">
        <f>IF(ISBLANK(EnergyPlus1.0!$AL104),"",EnergyPlus1.0!$AL104)</f>
        <v>59.179837957736702</v>
      </c>
      <c r="L1415" s="759">
        <f>IF(ISBLANK(EnergyPlus1.0!$AM104),"",EnergyPlus1.0!$AM104)</f>
        <v>40298</v>
      </c>
      <c r="M1415" s="760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52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52">
        <f>IF(ISBLANK('HOT3000'!$AN104),"",'HOT3000'!$AN104)</f>
        <v>1</v>
      </c>
      <c r="T1415" s="13" t="str">
        <f>IF(ISBLANK(YourData!$AL104),"",YourData!$AL104)</f>
        <v/>
      </c>
      <c r="U1415" s="759" t="str">
        <f>IF(ISBLANK(YourData!$AM104),"",YourData!$AM104)</f>
        <v/>
      </c>
      <c r="V1415" s="760" t="str">
        <f>IF(ISBLANK(YourData!$AN104),"",YourData!$AN104)</f>
        <v/>
      </c>
      <c r="W1415" s="12"/>
      <c r="X1415" s="107"/>
      <c r="Y1415" s="752"/>
      <c r="Z1415" s="12"/>
      <c r="AA1415" s="107"/>
      <c r="AB1415" s="752"/>
    </row>
    <row r="1416" spans="1:28">
      <c r="A1416" s="757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52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52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52">
        <f>IF(ISBLANK(DOE21E!$AN105),"",DOE21E!$AN105)</f>
        <v>0</v>
      </c>
      <c r="K1416" s="13">
        <f>IF(ISBLANK(EnergyPlus1.0!$AL105),"",EnergyPlus1.0!$AL105)</f>
        <v>47.8518048718039</v>
      </c>
      <c r="L1416" s="759">
        <f>IF(ISBLANK(EnergyPlus1.0!$AM105),"",EnergyPlus1.0!$AM105)</f>
        <v>40456</v>
      </c>
      <c r="M1416" s="760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52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52">
        <f>IF(ISBLANK('HOT3000'!$AN105),"",'HOT3000'!$AN105)</f>
        <v>1</v>
      </c>
      <c r="T1416" s="13" t="str">
        <f>IF(ISBLANK(YourData!$AL105),"",YourData!$AL105)</f>
        <v/>
      </c>
      <c r="U1416" s="759" t="str">
        <f>IF(ISBLANK(YourData!$AM105),"",YourData!$AM105)</f>
        <v/>
      </c>
      <c r="V1416" s="760" t="str">
        <f>IF(ISBLANK(YourData!$AN105),"",YourData!$AN105)</f>
        <v/>
      </c>
      <c r="W1416" s="12"/>
      <c r="X1416" s="107"/>
      <c r="Y1416" s="752"/>
      <c r="Z1416" s="12"/>
      <c r="AA1416" s="107"/>
      <c r="AB1416" s="752"/>
    </row>
    <row r="1417" spans="1:28">
      <c r="A1417" s="757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52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52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52">
        <f>IF(ISBLANK(DOE21E!$AN106),"",DOE21E!$AN106)</f>
        <v>0</v>
      </c>
      <c r="K1417" s="13">
        <f>IF(ISBLANK(EnergyPlus1.0!$AL106),"",EnergyPlus1.0!$AL106)</f>
        <v>34.0277180193861</v>
      </c>
      <c r="L1417" s="759">
        <f>IF(ISBLANK(EnergyPlus1.0!$AM106),"",EnergyPlus1.0!$AM106)</f>
        <v>40286</v>
      </c>
      <c r="M1417" s="760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52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52">
        <f>IF(ISBLANK('HOT3000'!$AN106),"",'HOT3000'!$AN106)</f>
        <v>13</v>
      </c>
      <c r="T1417" s="13" t="str">
        <f>IF(ISBLANK(YourData!$AL106),"",YourData!$AL106)</f>
        <v/>
      </c>
      <c r="U1417" s="759" t="str">
        <f>IF(ISBLANK(YourData!$AM106),"",YourData!$AM106)</f>
        <v/>
      </c>
      <c r="V1417" s="760" t="str">
        <f>IF(ISBLANK(YourData!$AN106),"",YourData!$AN106)</f>
        <v/>
      </c>
      <c r="W1417" s="12"/>
      <c r="X1417" s="107"/>
      <c r="Y1417" s="752"/>
      <c r="Z1417" s="12"/>
      <c r="AA1417" s="107"/>
      <c r="AB1417" s="752"/>
    </row>
    <row r="1418" spans="1:28">
      <c r="A1418" s="757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52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52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52">
        <f>IF(ISBLANK(DOE21E!$AN107),"",DOE21E!$AN107)</f>
        <v>0</v>
      </c>
      <c r="K1418" s="13">
        <f>IF(ISBLANK(EnergyPlus1.0!$AL107),"",EnergyPlus1.0!$AL107)</f>
        <v>36.0017477464257</v>
      </c>
      <c r="L1418" s="759">
        <f>IF(ISBLANK(EnergyPlus1.0!$AM107),"",EnergyPlus1.0!$AM107)</f>
        <v>40449</v>
      </c>
      <c r="M1418" s="760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52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52">
        <f>IF(ISBLANK('HOT3000'!$AN107),"",'HOT3000'!$AN107)</f>
        <v>1</v>
      </c>
      <c r="T1418" s="13" t="str">
        <f>IF(ISBLANK(YourData!$AL107),"",YourData!$AL107)</f>
        <v/>
      </c>
      <c r="U1418" s="759" t="str">
        <f>IF(ISBLANK(YourData!$AM107),"",YourData!$AM107)</f>
        <v/>
      </c>
      <c r="V1418" s="760" t="str">
        <f>IF(ISBLANK(YourData!$AN107),"",YourData!$AN107)</f>
        <v/>
      </c>
      <c r="W1418" s="12"/>
      <c r="X1418" s="107"/>
      <c r="Y1418" s="752"/>
      <c r="Z1418" s="12"/>
      <c r="AA1418" s="107"/>
      <c r="AB1418" s="752"/>
    </row>
    <row r="1419" spans="1:28">
      <c r="A1419" s="757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52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52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52">
        <f>IF(ISBLANK(DOE21E!$AN108),"",DOE21E!$AN108)</f>
        <v>0</v>
      </c>
      <c r="K1419" s="13">
        <f>IF(ISBLANK(EnergyPlus1.0!$AL108),"",EnergyPlus1.0!$AL108)</f>
        <v>19.226982775192901</v>
      </c>
      <c r="L1419" s="759">
        <f>IF(ISBLANK(EnergyPlus1.0!$AM108),"",EnergyPlus1.0!$AM108)</f>
        <v>40286</v>
      </c>
      <c r="M1419" s="760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52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52">
        <f>IF(ISBLANK('HOT3000'!$AN108),"",'HOT3000'!$AN108)</f>
        <v>12</v>
      </c>
      <c r="T1419" s="13" t="str">
        <f>IF(ISBLANK(YourData!$AL108),"",YourData!$AL108)</f>
        <v/>
      </c>
      <c r="U1419" s="759" t="str">
        <f>IF(ISBLANK(YourData!$AM108),"",YourData!$AM108)</f>
        <v/>
      </c>
      <c r="V1419" s="760" t="str">
        <f>IF(ISBLANK(YourData!$AN108),"",YourData!$AN108)</f>
        <v/>
      </c>
      <c r="W1419" s="12"/>
      <c r="X1419" s="107"/>
      <c r="Y1419" s="752"/>
      <c r="Z1419" s="12"/>
      <c r="AA1419" s="107"/>
      <c r="AB1419" s="752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4135.2770318951007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4164.6392572233017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5033.8764625936019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869.23720537030022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4712.2780995950015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321.59836299860035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-3907.4057588705982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19998.550161880703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-4190.4184368734968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-3372.4168699708971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-2165.867284862099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-3394.0665396352997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-1834.1247645428957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-12007.464592260498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3798.1003039075003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3843.7269050926006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4678.1627397886987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834.43583469609803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4361.3168175223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316.8459222663987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-3494.3775615566992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18058.244602661598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-3719.0440443900006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-3003.1646340728985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-1922.9864932823984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-3022.4896611369004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-1627.8182027043003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-3485.6310524824003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337.17672798763988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320.91235213075015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355.71372280497008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34.801370674219925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350.96128207279025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4.7524407321798208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-413.02819731379986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1940.3055592191404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-471.37439248334999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-369.25223589796997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-242.88079157965012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-371.57687849830995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-206.30656183851988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-331.25470271742006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-8190.5788370606606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17989.957676020902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18469.686948543895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23637.215961348993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5167.5290128050983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21395.547173485902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2241.668787863091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-12593.318896638302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84412.405859018007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-13534.573669235207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-11513.837141496508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-7499.1515979571996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-11602.344672506501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-6293.0310399769078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-14197.746304050102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-477.70857070440252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6594.5275830207029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7679.6129989030014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1085.0854158822985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7218.7822720772019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460.8307268257995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-7655.7739902539979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79160.3831620899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-15125.314442435098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-8795.5729227111005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-5868.1603844089041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-8960.7168806113987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-5160.0257034643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-10056.566504043003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18467.666246725301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11875.159365523203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15957.602962446301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4082.4435969230981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14176.764901408602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1780.8380610376989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-4937.5449063843007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5252.0226969282012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1590.740773199901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-2718.2642187855017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-1630.9912135482991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-2641.6277918951018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-1133.0053365126987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-4141.1798000070994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0.1623845348400299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0.17574425522336989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0.25090518475603973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7.516092953266984E-2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0.21224644048949992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3.8658744266539813E-2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2.2427788005496829E-3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0.44548496991326969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9.8930668359997753E-4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-2.8955061263169934E-2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-2.2312469558950276E-2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-2.9869916820620013E-2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-1.605424027163016E-2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-9.049073577985034E-2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0.16478479098310217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0.39250256477740209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0.3376510253847016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-5.4851539392700488E-2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0.36083141520279938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-2.318038981809778E-2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2.5537816919965017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1.5196409007508009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0.15866210001379955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0.15749351880250018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0.15749351879910023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0.15749351880259965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0.15813191654100223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-3.8608086605634995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2.1314678332650314E-3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9.0980484204253136E-4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7.1393316425396973E-4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-1.9587167778856163E-4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7.5113242971704131E-4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-3.7199265463071576E-5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6.6545405188304062E-4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-7.0914989025222877E-4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8.4866046330243049E-4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3.2869476700506106E-4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1.9438082037888035E-4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3.220903928402314E-4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1.1352798560405018E-4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4.6745207865962063E-4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10.230179375348399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3.0659791160498031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2.3387937673023984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-0.7271853487474047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2.4124727390915979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-7.3678971789199466E-2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-4.2604604013560987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-7.6998133053872024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3.7565757181559007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1.1942941386720989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0.53039087188879819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1.161905255105701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0.1275106443258025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17.368442062379394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951.43825792889947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1399.2737779980998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1730.5224173665993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331.24863936849943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1558.0766559087006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172.4457614578987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117.34967968549972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1220.269883081899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113.59365717089895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113.59365717089895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113.59365717089895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113.59365717089895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117.90633469239947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-1261.6710783997005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-91.868991614301194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8205.442051547001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10592.885174520001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2387.4431229729998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10393.538324961199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199.34684955880221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172.39892409319873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8877.1849897141983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172.32653168130128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172.32653168130128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172.32653168130128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172.32653168130128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178.21302271600143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-4456.5566191803991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5918.4240794085199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12247.19547964772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17884.392591645621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5637.1971119978989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13952.017665223821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3932.3749264217986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1152.0217179823212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-666.03355182575979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17744.974387440918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190.41977339880032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190.41977339880032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190.41977339880032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191.655515509201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-1970.8322064435597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5364.7070903441963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8329.1689905123021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11878.6059355047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3549.4369449923979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9889.0786588359006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1989.5272766687995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358.13631601629822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6951.7995390254982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9321.9764461217019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360.30269470979692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360.30269470979692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360.30269470979692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371.93349700789986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-5248.8471130090002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0.35024206569880967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8.6910869447859973E-2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0.14414061131566047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5.7229741867800499E-2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3.0161428723100236E-2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0.11397918259256024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9.2310446927400314E-2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0.69387808045803023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0.14414061131566047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-6.6387238999499942E-2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-0.12675716688619998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-0.12675718288592019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-0.12675718458334018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0.58599196861799996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8.0881862971459828E-2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2.4082615793190154E-2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3.3703372300749823E-2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9.620756507559669E-3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3.3703372300749823E-2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-2.2293101196000364E-3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3.3706064096340249E-2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-7.1002218876299317E-3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-2.1884220215699912E-3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-2.1884222525700991E-3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-2.1884220216401573E-3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-2.274189490460099E-3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-0.22017171928852974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0.94129013576160148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6.8017017806377034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6.8386546550253975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3.6952874387694123E-2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6.7445964304459984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9.4058224579399052E-2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9.5148971536066007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8.3909394776235011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1.5784516025785997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-0.3954014037904976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-0.3954014037904976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-0.3954014037904976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-0.41619730999709859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-8.2449367669500617E-2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1.277325203970392E-3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1.0658141036401503E-14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-1.2773252039597338E-3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1.0658141036401503E-14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1.0658141036401503E-14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1.4326222014915402E-4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1.0658141036401503E-14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1.0658141036401503E-14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1.0658141036401503E-14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1.0658141036401503E-14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1.0658141036401503E-14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-2.4957210618480197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2.1455082267165995E-3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4.5028082139124005E-3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4.2154125512611999E-3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-2.8739566265120059E-4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4.3697752421350006E-3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-1.5436269087380078E-4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3.2731641592718009E-3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1.4946349464179873E-4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3.118134782674498E-3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3.0552103542662978E-3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2.9568430438399983E-4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3.0552102681699975E-3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1.4894431089369949E-4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-1.9427336506664013E-3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3.113594852739883E-6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2.9382271600573301E-9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-2.9382271600573301E-9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3.7820235741612201E-3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9.2700011977571961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13.189817919557598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7.6785650042569955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-5.5112529153006022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10.760421748874506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-3.0818567446175109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-0.51378720945449174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-0.51392147091119966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14.0153246508753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13.708761475026108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0.20488724125510771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13.708761055529905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-0.51647432184890363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29.778331423102102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-0.38388151121569969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-0.38502933604890011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-0.38449107349750022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5.3826255139988177E-4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-0.38449107349750022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-0.38449107349750022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-0.38456228307950013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-0.40135466359630101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-0.40135472945200057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-0.40133057296580077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-0.40135469482719976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-0.40135469485699993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34.163119031523195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3203125" defaultRowHeight="16"/>
  <cols>
    <col min="1" max="1" width="2" customWidth="1"/>
    <col min="2" max="2" width="21.6640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4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4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35157.898012291298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33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39293.175044186399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33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39322.5372695146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33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40191.7744748849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33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39870.1761118863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33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31250.4922534207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33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55156.448174172001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33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30967.479575417801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33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31785.481142320401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33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32992.030727429199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33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31763.831472655998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33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33323.773247748402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33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23150.4334200308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33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17701.335910192902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33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33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33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33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33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33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33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33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21932.9654339429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25731.0657378504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25776.6923390355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26611.128173731599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26294.2822514652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18438.587872386201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39991.210036604498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18213.921389552899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18929.800799870001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20009.978940660501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18910.475772805999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20305.147231238599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18447.3343814605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14162.6960318164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2689.3411629393399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2023.4763945412701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2345.01257834833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2682.1893063359698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2665.9249304790801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2700.7263011533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2695.9738604211202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1931.9843810345301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4285.3181375674703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1873.63818586498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1975.76034245036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2102.1317867686798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1973.43569985002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2138.7060165098101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2013.7578756309099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1515.16348383525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78530.236839335004</v>
      </c>
    </row>
    <row r="130" spans="1:9">
      <c r="A130">
        <f>'Table-Q'!A125</f>
        <v>0</v>
      </c>
      <c r="B130" s="38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96520.194515355906</v>
      </c>
    </row>
    <row r="131" spans="1:9">
      <c r="A131">
        <f>'Table-Q'!A126</f>
        <v>0</v>
      </c>
      <c r="B131" s="38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96999.923787878899</v>
      </c>
    </row>
    <row r="132" spans="1:9">
      <c r="A132">
        <f>'Table-Q'!A127</f>
        <v>0</v>
      </c>
      <c r="B132" s="38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102167.452800684</v>
      </c>
    </row>
    <row r="133" spans="1:9">
      <c r="A133">
        <f>'Table-Q'!A128</f>
        <v>0</v>
      </c>
      <c r="B133" s="38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99925.784012820906</v>
      </c>
    </row>
    <row r="134" spans="1:9">
      <c r="A134">
        <f>'Table-Q'!A129</f>
        <v>0</v>
      </c>
      <c r="B134" s="38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65936.917942696702</v>
      </c>
    </row>
    <row r="135" spans="1:9">
      <c r="A135">
        <f>'Table-Q'!A130</f>
        <v>0</v>
      </c>
      <c r="B135" s="38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162942.64269835301</v>
      </c>
    </row>
    <row r="136" spans="1:9">
      <c r="A136">
        <f>'Table-Q'!A131</f>
        <v>0</v>
      </c>
      <c r="B136" s="38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64995.663170099797</v>
      </c>
    </row>
    <row r="137" spans="1:9">
      <c r="A137">
        <f>'Table-Q'!A132</f>
        <v>0</v>
      </c>
      <c r="B137" s="38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67016.399697838497</v>
      </c>
    </row>
    <row r="138" spans="1:9">
      <c r="A138">
        <f>'Table-Q'!A133</f>
        <v>0</v>
      </c>
      <c r="B138" s="38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71031.085241377805</v>
      </c>
    </row>
    <row r="139" spans="1:9">
      <c r="A139">
        <f>'Table-Q'!A134</f>
        <v>0</v>
      </c>
      <c r="B139" s="38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66927.892166828504</v>
      </c>
    </row>
    <row r="140" spans="1:9">
      <c r="A140">
        <f>'Table-Q'!A135</f>
        <v>0</v>
      </c>
      <c r="B140" s="38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72237.205799358097</v>
      </c>
    </row>
    <row r="141" spans="1:9">
      <c r="A141">
        <f>'Table-Q'!A136</f>
        <v>0</v>
      </c>
      <c r="B141" s="38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64332.490535284902</v>
      </c>
    </row>
    <row r="142" spans="1:9">
      <c r="A142">
        <f>'Table-Q'!A137</f>
        <v>0</v>
      </c>
      <c r="B142" s="38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48114.962126485101</v>
      </c>
    </row>
    <row r="143" spans="1:9">
      <c r="A143">
        <f>'Table-Q'!A138</f>
        <v>0</v>
      </c>
      <c r="B143" s="38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38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38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38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38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38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38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55782.721077222101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55305.012506517698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62377.248660242803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63462.334076125102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63001.503349299302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48126.947086968103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134943.104239312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40657.406634787003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46987.148154511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49914.560692813197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46822.004196610702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50622.695373757801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45726.154573179097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34203.500477204201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22747.5157621129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41215.182008838201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34622.675127636103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38705.118724559201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36924.280663521502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17809.970855728599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27999.538459041101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24338.256535312801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20029.251543327398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21116.524548564601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20105.887970217798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21614.510425600201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18606.335962105801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13911.4616492808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3.2346283862509901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3.39701292109102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3.41037264147436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3.4855335710070299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3.4468748267404901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3.2368711650515398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3.6801133561642598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3.2356176929345901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3.2056733249878202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3.2123159166920399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3.2047584694303701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3.21857414597936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3.1441376504711398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3.06897520534933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23.9488358322049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24.113620623188002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24.341338396982302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24.286486857589601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24.309667247407699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26.502617524201401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25.4684767329557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24.107497932218699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24.1063293510074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24.106329351004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24.106329351007499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24.106967748745902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20.0880271716414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24.9034305184747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9.1518589128473694E-3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1.1283326746112401E-2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1.0061663754889901E-2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9.8657920771013392E-3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9.9029913425644107E-3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9.8173129647304101E-3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8.4427090225951407E-3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1.00005193761498E-2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9.4805536798524305E-3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9.3462397332262498E-3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9.4739493056876008E-3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9.2653868984514196E-3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9.6193109915069901E-3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1.11584778431603E-2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48.1494551325628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58.379634507911199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51.215434248612603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50.488248899865198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50.561927871654397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43.888994731206701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40.449641827175597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51.9060308507187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49.343749271234898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48.679846004451598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49.3113603876685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48.276965776888602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65.517897194942194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56.649397844732697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3203125" defaultRowHeight="16"/>
  <cols>
    <col min="2" max="2" width="22.83203125" customWidth="1"/>
    <col min="3" max="3" width="9.1640625" bestFit="1" customWidth="1"/>
    <col min="8" max="8" width="9.6640625" bestFit="1" customWidth="1"/>
    <col min="9" max="9" width="12.8320312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11697.8090273582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12649.2472852871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13097.0828053563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13255.885683266901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11815.1587070437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12918.078910440099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11811.402684529099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11811.402684529099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11811.402684529099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11811.402684529099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11815.7153620506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10436.1379489585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23238.3460647877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23146.477073173399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31443.788116334701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33831.231239307701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33631.884389748899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23410.744988880899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32115.531054501898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23410.672596469001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23410.672596469001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23410.672596469001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23410.672596469001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23416.559087503701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18781.789445607301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9709.4451468959796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15627.8692263045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21956.6406265437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23661.4628121198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10861.466864878301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9043.4115950702198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27454.419534336899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9899.8649202947799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9899.8649202947799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9899.8649202947799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9901.1006624051806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7738.6129404524199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31764.875198585501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37129.582288929698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40094.044189097804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41653.953857421402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32123.0115146018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38716.674737611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41086.851644707203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32125.177893295298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32125.177893295298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32125.177893295298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32136.808695593401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26516.028085576501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402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402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403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403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402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402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402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403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402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3.96370098656132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4.3139430522601296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4.0506118560091799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4.1078415978769804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3.9938624152844202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4.0560114334887203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4.6575790670193502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4.1078415978769804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3.89731374756182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3.83694381967512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3.8369438036753998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3.8369438019779798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4.5496929551793199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2.80414160491488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2.8850234678863398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2.8282242207080701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2.8378449772156298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2.8378449772156298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2.8019122947952799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2.8378476690112202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2.79704138302725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2.80195318289331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2.8019531826623099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2.8019531828932398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2.8018674154244199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2.5839698856263502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25.485102846393399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26.426392982155001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32.286804627031103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32.323757501418797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32.229699276839398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33.8760423240169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27.063554448971999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25.089701442602902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25.089701442602902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25.089701442602902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25.068905536396301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25.402653478723899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8.1175429600543101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8.1175429600543101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8.1188202852582805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8.1175429600543207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8.1175429600543207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8.1175429600543207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8.1176862222744592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8.1175429600543207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8.1175429600543207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8.1175429600543207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8.1175429600543207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8.1175429600543207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5.6218218982062904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1.3718092079690601E-2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1.58636003064072E-2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1.8220900293603001E-2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1.7933504630951801E-2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1.8087867321825601E-2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1.6991256238962402E-2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1.38675555743324E-2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1.6836226862365099E-2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1.6773302433956899E-2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1.4013776384074601E-2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1.6773302347860598E-2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1.38670363905843E-2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1.17753584290242E-2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1.86292123932925E-3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1.8660348341819899E-3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1.8629241775564101E-3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1.86292123932925E-3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1.86292123932925E-3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1.86292123932925E-3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1.86292123932925E-3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1.86292123932925E-3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1.86292123932925E-3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1.86292123932925E-3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1.86292123932925E-3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1.86292123932925E-3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5.6449448134904701E-3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70.221668576897898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79.491669774655094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83.411486496455495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77.900233581154893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80.982090325772404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69.707881367443406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69.707747105986698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84.236993227773198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83.930430051924006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70.426555818153005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83.930429632427803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69.705194255048994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13.501464515039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13.117583003823301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13.1164351789901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13.1169734415415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13.1169734415415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13.1169734415415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13.1169022319595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13.100109851442699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13.100109785587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13.100133942073199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13.1001098202118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13.100109820182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47.664583546562199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3203125" defaultRowHeight="16"/>
  <cols>
    <col min="2" max="2" width="9.16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2180.417644624014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243.05618318142399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1937.3614614425901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2272.7229606335891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250.92933669703899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2021.7936239365499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2179.2002672962089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242.938291189339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1936.26197610687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2175.432983103899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242.56688141426901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1932.8661016896301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2033.738164120128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229.89631820922801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1803.8418459109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2390.703774811202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259.84374915081202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2130.86002566039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3459.3836841241682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341.23918737649802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3118.14449674767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3698.4840800798802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355.20312072143997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3343.2809593584402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5003.8895154007205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465.96511326493101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4537.9244021357899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5128.0300144104067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475.76932710453599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4652.2606873058703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5824.6676598906388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519.75520301949803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5304.9124568711404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5580.5996398114921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503.57069631023199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5077.0289435012601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6967.0872359971991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629.72505265576899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6337.36218334143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7097.9466172115463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636.21252669189698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6461.7340905196497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8677.5161535284205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771.79807072699998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7905.7180828014198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8917.2298211942962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789.25044507005703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8127.9793761242399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5945.0386250204283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526.475819673248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5418.5628053471801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5973.9822171497108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530.99985449543101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5442.9823626542802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5292.8214551898272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491.25904167376802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4801.5624135160597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5330.3636564004164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499.16378026193598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4831.1998761384802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4369.9950287765914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409.54296684559102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3960.4520619310001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4258.9293825705563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402.19361747171598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3856.7357650988401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4150.7801082327924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395.41041724036199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3755.3696909924302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4198.5653903340053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399.31981091323502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3799.2455794207699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5905.6379954348004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1783.7465699939901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6071.0438195388897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1885.8347705078199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5905.6492440432903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1778.2698358448799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5904.3702453759397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1762.9671554681499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5705.5934250855298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1492.3879587763699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6440.2047494067101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1711.9108544072899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8317.7560476959898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2490.4480901217198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9078.1062980832703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1902.5640617261799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11945.9126573004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2951.9025369122101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11963.0515815246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3417.1304002728102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12691.7575312309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4361.3630115676997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12539.6895415869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3813.0582748108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17320.494934316899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3407.7773374713602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17549.141620556598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3349.7935339515602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22322.190318114401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4033.7748189192398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22342.0962874416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5043.55321649092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12963.087248927101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4244.1260420408198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12694.140605812499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4933.2830088304299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11760.758915763799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4551.6751410793504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11371.6410460438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5632.3838817978203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9079.2481449697607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4506.7058675456601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8893.9387823239704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4458.2761067123502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8691.1470229574697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4470.0546060405104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8687.6593205292302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4665.8229211506095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9.0302765226902594E-3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9.1378731748142702E-3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9.0212454803586997E-3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8.99006414092615E-3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8.60169504859583E-3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8.8039603879716197E-3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9.6430872361545905E-3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9.0882435785111897E-3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9.7687492294717508E-3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1.0160083009037301E-2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1.08856787336428E-2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1.0581273006910001E-2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9.5570350792783393E-3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9.4859641036463601E-3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9.3660120234654292E-3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9.7456995234139407E-3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1.07915708609374E-2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1.12601693832113E-2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1.0994172636466499E-2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1.15553370467078E-2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1.1507862046547499E-2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1.14868399559307E-2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1.15069892562233E-2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1.16430723202119E-2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3.5265650066571101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3.5010332222051699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3.5260270454269902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3.5245109642055401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3.5392861828779298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3.4099229229927301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3.12431494298212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2.9689651549270102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2.9772470292081601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2.99923790199691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2.9277413817492901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2.9302850718296898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2.9751704793777298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2.9443635295637698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3.0372706510395702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3.0710938321722798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2.8943820850127402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2.9506990436026501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3.0819921274404898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3.1900309292076301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3.1089174983155199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3.1351106556684201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3.17077785038374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3.18048690450847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23.6772185497306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16.984167098945999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23.758480130167101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17.134250219573602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23.677124318929899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16.975985578056399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23.6768282781319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16.9536042502654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23.576746231790199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16.522457075745098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23.930661054216898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16.894966302542699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24.8375274094514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18.054652711414501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25.179288007925201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17.535180985335799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25.530965241948401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18.2330328705307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25.5397777742022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18.592359716731501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25.9100875055899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19.4270193952593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25.8201450623509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19.020545349639701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26.0153160929598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18.170987526725298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26.1117296984118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18.2037508373338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26.326130595346999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18.271638741812499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26.344171545095499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18.754242006534501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26.006332965090401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19.390909527516001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25.9205412258382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19.773635228185601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25.463869800511102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19.3280526393551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25.3060612559688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19.9019189175592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25.225921460980601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19.846432987933198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25.144521720964999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19.8004022950661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25.048635508723098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19.7896773248724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25.052060208546301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19.926311634322701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3203125" defaultRowHeight="16"/>
  <cols>
    <col min="1" max="1" width="4" customWidth="1"/>
    <col min="2" max="2" width="20.83203125" customWidth="1"/>
    <col min="9" max="9" width="12.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4135.2770318951007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4164.6392572233017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5033.8764625936019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869.23720537030022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4712.2780995950015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321.59836299860035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-3907.4057588705982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4999.6375404701757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-4190.4184368734968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-3372.4168699708971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-2165.867284862099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-3394.0665396352997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-1834.1247645428957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-6003.7322961302489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3798.1003039075003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3843.7269050926006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4678.1627397886987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834.43583469609803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4361.3168175223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316.8459222663987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-3494.3775615566992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4514.5611506653995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-3719.0440443900006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-3003.1646340728985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-1922.9864932823984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-3022.4896611369004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-1627.8182027043003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-1742.8155262412001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-8190.5788370606606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337.17672798763988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320.91235213075015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355.71372280497008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34.801370674219925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350.96128207279025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4.7524407321798208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-413.02819731379986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485.07638980478509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-471.37439248334999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-369.25223589796997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-242.88079157965012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-371.57687849830995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-206.30656183851988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-165.62735135871003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-477.70857070440252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6594.5275830207029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7679.6129989030014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1085.0854158822985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7218.7822720772019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460.8307268257995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-1913.9434975634995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19790.095790522475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-15125.314442435098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-8795.5729227111005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-5868.1603844089041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-8960.7168806113987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-5160.0257034643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-10056.566504043003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18467.666246725301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11875.159365523203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15957.602962446301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4082.4435969230981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14176.764901408602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1780.8380610376989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-4937.5449063843007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5252.0226969282012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1590.740773199901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-2718.2642187855017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-1630.9912135482991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-2641.6277918951018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-1133.0053365126987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-4141.1798000070994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0.1623845348400299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0.17574425522336989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0.25090518475603973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7.516092953266984E-2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0.21224644048949992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3.8658744266539813E-2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2.2427788005496829E-3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0.44548496991326969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9.8930668359997753E-4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-2.8955061263169934E-2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-2.2312469558950276E-2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-2.9869916820620013E-2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-1.605424027163016E-2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-9.049073577985034E-2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0.16478479098310217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0.39250256477740209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0.3376510253847016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-5.4851539392700488E-2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0.36083141520279938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-2.318038981809778E-2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2.5537816919965017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1.5196409007508009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0.15866210001379955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0.15749351880250018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0.15749351879910023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0.15749351880259965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0.15813191654100223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-3.8608086605634995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2.1314678332650314E-3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9.0980484204253136E-4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7.1393316425396973E-4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-1.9587167778856163E-4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7.5113242971704131E-4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-3.7199265463071576E-5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6.6545405188304062E-4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-7.0914989025222877E-4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8.4866046330243049E-4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3.2869476700506106E-4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1.9438082037888035E-4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3.220903928402314E-4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1.1352798560405018E-4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4.6745207865962063E-4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10.230179375348399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3.0659791160498031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2.3387937673023984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-0.7271853487474047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2.4124727390915979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-7.3678971789199466E-2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-4.2604604013560987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-7.6998133053872024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3.7565757181559007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1.1942941386720989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0.53039087188879819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1.161905255105701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0.1275106443258025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17.368442062379394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951.43825792889947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1399.2737779980998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1730.5224173665993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331.24863936849943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1558.0766559087006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172.4457614578987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117.34967968549972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1220.269883081899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113.59365717089895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113.59365717089895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113.59365717089895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113.59365717089895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117.90633469239947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-1261.6710783997005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5364.7070903441963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8329.1689905123021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11878.6059355047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3549.4369449923979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9889.0786588359006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1989.5272766687995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358.13631601629822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6951.7995390254982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9321.9764461217019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360.30269470979692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360.30269470979692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360.30269470979692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371.93349700789986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-5248.8471130090002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-91.868991614301194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8205.442051547001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10592.885174520001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2387.4431229729998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10393.538324961199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199.34684955880221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172.39892409319873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8877.1849897141983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172.32653168130128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172.32653168130128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172.32653168130128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172.32653168130128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178.21302271600143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-4456.5566191803991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5918.4240794085199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12247.19547964772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17884.392591645621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5637.1971119978989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13952.017665223821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3932.3749264217986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1152.0217179823212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-666.03355182575979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17744.974387440918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190.41977339880032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190.41977339880032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190.41977339880032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191.655515509201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-1970.8322064435597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0.35024206569880967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8.6910869447859973E-2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0.14414061131566047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5.7229741867800499E-2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3.0161428723100236E-2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0.11397918259256024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9.2310446927400314E-2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0.69387808045803023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0.14414061131566047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-6.6387238999499942E-2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-0.12675716688619998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-0.12675718288592019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-0.12675718458334018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0.58599196861799996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8.0881862971459828E-2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2.4082615793190154E-2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3.3703372300749823E-2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9.620756507559669E-3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3.3703372300749823E-2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-2.2293101196000364E-3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3.3706064096340249E-2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-7.1002218876299317E-3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-2.1884220215699912E-3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-2.1884222525700991E-3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-2.1884220216401573E-3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-2.274189490460099E-3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-0.22017171928852974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0.94129013576160148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6.8017017806377034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6.8386546550253975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3.6952874387694123E-2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6.7445964304459984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9.4058224579399052E-2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9.5148971536066007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8.3909394776235011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1.5784516025785997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-0.3954014037904976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-0.3954014037904976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-0.3954014037904976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-0.41619730999709859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-8.2449367669500617E-2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1.277325203970392E-3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1.0658141036401503E-14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-1.2773252039597338E-3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1.0658141036401503E-14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1.0658141036401503E-14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1.4326222014915402E-4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1.0658141036401503E-14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1.0658141036401503E-14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1.0658141036401503E-14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1.0658141036401503E-14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1.0658141036401503E-14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-2.4957210618480197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2.1455082267165995E-3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4.5028082139124005E-3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4.2154125512611999E-3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-2.8739566265120059E-4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4.3697752421350006E-3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-1.5436269087380078E-4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3.2731641592718009E-3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1.4946349464179873E-4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3.118134782674498E-3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3.0552103542662978E-3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2.9568430438399983E-4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3.0552102681699975E-3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1.4894431089369949E-4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-1.9427336506664013E-3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3.113594852739883E-6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2.9382271600573301E-9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-2.9382271600573301E-9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3.7820235741612201E-3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9.2700011977571961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13.189817919557598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7.6785650042569955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-5.5112529153006022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10.760421748874506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-3.0818567446175109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-0.51378720945449174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-0.51392147091119966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14.0153246508753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13.708761475026108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0.20488724125510771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13.708761055529905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-0.51647432184890363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29.778331423102102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-0.38388151121569969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-0.38502933604890011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-0.38449107349750022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5.3826255139988177E-4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-0.38449107349750022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-0.38449107349750022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-0.38456228307950013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-0.40135466359630101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-0.40135472945200057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-0.40133057296580077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-0.40135469482719976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-0.40135469485699993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34.163119031523195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66406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4" t="s">
        <v>409</v>
      </c>
    </row>
    <row r="54" spans="1:34">
      <c r="A54" s="404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9">
        <v>33691.321017245209</v>
      </c>
      <c r="C73" s="500">
        <v>20629.133255656114</v>
      </c>
      <c r="D73" s="500">
        <v>2182.2677615890984</v>
      </c>
      <c r="E73" s="500">
        <v>10879.92</v>
      </c>
      <c r="F73" s="499">
        <v>73711.363480827218</v>
      </c>
      <c r="G73" s="500">
        <v>50876.072483000105</v>
      </c>
      <c r="H73" s="500">
        <v>22835.290997827113</v>
      </c>
      <c r="I73" s="56">
        <f t="shared" si="2"/>
        <v>3.2313387251007555</v>
      </c>
      <c r="J73" s="501">
        <v>23.91177118379002</v>
      </c>
      <c r="K73" s="395">
        <v>9.1578199486301911E-3</v>
      </c>
      <c r="L73" s="501">
        <v>48.329768664383728</v>
      </c>
      <c r="M73" s="69"/>
      <c r="N73" s="54"/>
      <c r="O73" s="54"/>
      <c r="P73" s="37" t="s">
        <v>112</v>
      </c>
      <c r="Q73" s="499">
        <v>11626.03706926033</v>
      </c>
      <c r="R73" s="395" t="s">
        <v>90</v>
      </c>
      <c r="S73" s="395">
        <v>15</v>
      </c>
      <c r="T73" s="499">
        <v>23277.4</v>
      </c>
      <c r="U73" s="395" t="s">
        <v>90</v>
      </c>
      <c r="V73" s="395">
        <v>16</v>
      </c>
      <c r="W73" s="499">
        <v>9635.7000000000007</v>
      </c>
      <c r="X73" s="395" t="s">
        <v>93</v>
      </c>
      <c r="Y73" s="395">
        <v>16</v>
      </c>
      <c r="Z73" s="499">
        <v>32174.05</v>
      </c>
      <c r="AA73" s="395" t="s">
        <v>91</v>
      </c>
      <c r="AB73" s="396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3203125" defaultRowHeight="16"/>
  <cols>
    <col min="6" max="6" width="9.16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8" t="s">
        <v>369</v>
      </c>
      <c r="U145" s="248" t="s">
        <v>75</v>
      </c>
      <c r="V145" s="248" t="s">
        <v>76</v>
      </c>
      <c r="W145" s="368" t="s">
        <v>369</v>
      </c>
      <c r="X145" s="248" t="s">
        <v>75</v>
      </c>
      <c r="Y145" s="248" t="s">
        <v>76</v>
      </c>
      <c r="Z145" s="368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6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9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70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70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70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70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70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2"/>
      <c r="L166" s="373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8" t="s">
        <v>28</v>
      </c>
      <c r="X172" s="248" t="s">
        <v>75</v>
      </c>
      <c r="Y172" s="248" t="s">
        <v>76</v>
      </c>
      <c r="Z172" s="368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5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4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4" t="s">
        <v>324</v>
      </c>
      <c r="L175" s="223">
        <v>1.14E-2</v>
      </c>
      <c r="M175" s="545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4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4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8">
        <v>31.61</v>
      </c>
      <c r="X177" s="75">
        <v>37810</v>
      </c>
      <c r="Y177" s="54">
        <v>16</v>
      </c>
      <c r="Z177" s="538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4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4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4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4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4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4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4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4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4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4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4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4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4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9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42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4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9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42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4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40">
        <v>35</v>
      </c>
      <c r="X192" s="541">
        <v>37732</v>
      </c>
      <c r="Y192" s="262">
        <v>15</v>
      </c>
      <c r="Z192" s="61">
        <v>8.17</v>
      </c>
      <c r="AA192" s="77">
        <v>38341</v>
      </c>
      <c r="AB192" s="546">
        <v>13</v>
      </c>
      <c r="AC192" s="543">
        <v>1.2200000000000001E-2</v>
      </c>
      <c r="AD192" s="541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4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4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4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7" t="s">
        <v>209</v>
      </c>
      <c r="B196" s="76">
        <v>4287</v>
      </c>
      <c r="C196" s="59">
        <v>407</v>
      </c>
      <c r="D196" s="76">
        <v>46825</v>
      </c>
      <c r="E196" s="536"/>
      <c r="F196" s="59">
        <v>16804</v>
      </c>
      <c r="G196" s="90">
        <v>1.17E-2</v>
      </c>
      <c r="H196" s="87">
        <f t="shared" si="29"/>
        <v>3.2014013296011199</v>
      </c>
      <c r="I196" s="371">
        <v>79</v>
      </c>
      <c r="J196" s="537">
        <v>77.2</v>
      </c>
      <c r="K196" s="375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65" t="s">
        <v>141</v>
      </c>
      <c r="C201" s="966"/>
      <c r="D201" s="966"/>
      <c r="E201" s="96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65" t="s">
        <v>141</v>
      </c>
      <c r="C210" s="966"/>
      <c r="D210" s="966"/>
      <c r="E210" s="96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32031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4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4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4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4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4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4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4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4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4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4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4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4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4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4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4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4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4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4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4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4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4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4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4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4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8" t="s">
        <v>369</v>
      </c>
      <c r="U145" s="248" t="s">
        <v>75</v>
      </c>
      <c r="V145" s="248" t="s">
        <v>76</v>
      </c>
      <c r="W145" s="368" t="s">
        <v>369</v>
      </c>
      <c r="X145" s="248" t="s">
        <v>75</v>
      </c>
      <c r="Y145" s="248" t="s">
        <v>76</v>
      </c>
      <c r="Z145" s="368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9"/>
      <c r="L158" s="370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70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70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70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70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70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2"/>
      <c r="L166" s="373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8" t="s">
        <v>28</v>
      </c>
      <c r="X172" s="248" t="s">
        <v>75</v>
      </c>
      <c r="Y172" s="248" t="s">
        <v>76</v>
      </c>
      <c r="Z172" s="368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5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4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4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4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4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4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4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4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4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4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4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4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5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6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4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4">
        <v>12</v>
      </c>
      <c r="W191" s="505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6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4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7">
        <v>35</v>
      </c>
      <c r="X192" s="508">
        <v>38098</v>
      </c>
      <c r="Y192" s="509">
        <v>15</v>
      </c>
      <c r="Z192" s="56">
        <v>7.94</v>
      </c>
      <c r="AA192" s="75">
        <v>37975</v>
      </c>
      <c r="AB192" s="54">
        <v>12</v>
      </c>
      <c r="AC192" s="510">
        <v>1.2200000000000001E-2</v>
      </c>
      <c r="AD192" s="508">
        <v>38188</v>
      </c>
      <c r="AE192" s="509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4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4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4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11">
        <v>79</v>
      </c>
      <c r="J196" s="365">
        <v>77.2</v>
      </c>
      <c r="K196" s="375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65" t="s">
        <v>141</v>
      </c>
      <c r="C201" s="966"/>
      <c r="D201" s="966"/>
      <c r="E201" s="96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6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65" t="s">
        <v>141</v>
      </c>
      <c r="C210" s="966"/>
      <c r="D210" s="966"/>
      <c r="E210" s="96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6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32031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6"/>
      <c r="T56" s="198"/>
      <c r="U56" s="198"/>
      <c r="V56" s="806"/>
      <c r="W56" s="35"/>
      <c r="X56" s="35"/>
      <c r="Y56" s="810"/>
      <c r="Z56" s="35"/>
      <c r="AA56" s="35"/>
      <c r="AB56" s="807"/>
      <c r="AC56" s="34"/>
      <c r="AD56" s="35" t="s">
        <v>290</v>
      </c>
      <c r="AE56" s="810"/>
      <c r="AF56" s="35"/>
      <c r="AG56" s="35"/>
      <c r="AH56" s="807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11"/>
      <c r="AC57" s="38"/>
      <c r="AD57" s="39"/>
      <c r="AE57" s="227"/>
      <c r="AF57" s="39"/>
      <c r="AG57" s="39"/>
      <c r="AH57" s="811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7"/>
      <c r="AB58" s="808"/>
      <c r="AD58" t="s">
        <v>294</v>
      </c>
      <c r="AH58" s="807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8"/>
      <c r="V59" s="103" t="s">
        <v>81</v>
      </c>
      <c r="AB59" s="808"/>
      <c r="AE59" s="808"/>
      <c r="AH59" s="808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8"/>
      <c r="AD60" t="s">
        <v>298</v>
      </c>
      <c r="AE60" s="808"/>
      <c r="AF60" t="s">
        <v>299</v>
      </c>
      <c r="AH60" s="808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9" t="s">
        <v>76</v>
      </c>
      <c r="T61" s="45" t="s">
        <v>88</v>
      </c>
      <c r="U61" s="46" t="s">
        <v>75</v>
      </c>
      <c r="V61" s="809" t="s">
        <v>76</v>
      </c>
      <c r="W61" s="45" t="s">
        <v>88</v>
      </c>
      <c r="X61" s="46" t="s">
        <v>75</v>
      </c>
      <c r="Y61" s="809" t="s">
        <v>76</v>
      </c>
      <c r="Z61" s="45" t="s">
        <v>88</v>
      </c>
      <c r="AA61" s="46" t="s">
        <v>75</v>
      </c>
      <c r="AB61" s="812" t="s">
        <v>76</v>
      </c>
      <c r="AC61" s="45" t="s">
        <v>28</v>
      </c>
      <c r="AD61" s="46" t="s">
        <v>75</v>
      </c>
      <c r="AE61" s="812" t="s">
        <v>76</v>
      </c>
      <c r="AF61" s="46" t="s">
        <v>29</v>
      </c>
      <c r="AG61" s="46" t="s">
        <v>75</v>
      </c>
      <c r="AH61" s="812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5">
        <v>40379</v>
      </c>
      <c r="S62" s="71">
        <v>15</v>
      </c>
      <c r="T62" s="70">
        <v>23530.807464313915</v>
      </c>
      <c r="U62" s="815">
        <v>40379</v>
      </c>
      <c r="V62" s="71">
        <v>15</v>
      </c>
      <c r="W62" s="70">
        <v>10234.821717834529</v>
      </c>
      <c r="X62" s="815">
        <v>40369</v>
      </c>
      <c r="Y62" s="71">
        <v>13</v>
      </c>
      <c r="Z62" s="70">
        <v>32733.255596879997</v>
      </c>
      <c r="AA62" s="815">
        <v>40379</v>
      </c>
      <c r="AB62" s="382">
        <v>15</v>
      </c>
      <c r="AC62" s="203">
        <v>34.774999999999999</v>
      </c>
      <c r="AD62" s="818">
        <v>40379</v>
      </c>
      <c r="AE62" s="813">
        <v>15</v>
      </c>
      <c r="AF62" s="266">
        <v>2.18418081964879E-2</v>
      </c>
      <c r="AG62" s="818">
        <v>40453</v>
      </c>
      <c r="AH62" s="813">
        <v>9</v>
      </c>
      <c r="AQ62" s="814"/>
      <c r="AR62" s="814"/>
      <c r="AS62" s="814"/>
      <c r="AT62" s="814"/>
      <c r="AU62" s="814"/>
      <c r="AV62" s="814"/>
      <c r="AW62" s="814"/>
      <c r="AX62" s="814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5">
        <v>40379</v>
      </c>
      <c r="S63" s="71">
        <v>15</v>
      </c>
      <c r="T63" s="70">
        <v>23276.459069933499</v>
      </c>
      <c r="U63" s="815">
        <v>40370</v>
      </c>
      <c r="V63" s="71">
        <v>16</v>
      </c>
      <c r="W63" s="70">
        <v>16274.837923311194</v>
      </c>
      <c r="X63" s="815">
        <v>40394</v>
      </c>
      <c r="Y63" s="71">
        <v>15</v>
      </c>
      <c r="Z63" s="70">
        <v>37126.479468571393</v>
      </c>
      <c r="AA63" s="815">
        <v>40438</v>
      </c>
      <c r="AB63" s="222">
        <v>15</v>
      </c>
      <c r="AQ63" s="814"/>
      <c r="AR63" s="814"/>
      <c r="AS63" s="814"/>
      <c r="AT63" s="814"/>
      <c r="AU63" s="814"/>
      <c r="AV63" s="814"/>
      <c r="AW63" s="814"/>
      <c r="AX63" s="814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5">
        <v>40379</v>
      </c>
      <c r="S64" s="71">
        <v>15</v>
      </c>
      <c r="T64" s="70">
        <v>31972.084926899999</v>
      </c>
      <c r="U64" s="815">
        <v>40292</v>
      </c>
      <c r="V64" s="71">
        <v>15</v>
      </c>
      <c r="W64" s="70">
        <v>22195.471166755364</v>
      </c>
      <c r="X64" s="815">
        <v>40453</v>
      </c>
      <c r="Y64" s="71">
        <v>10</v>
      </c>
      <c r="Z64" s="70">
        <v>39765.182849620003</v>
      </c>
      <c r="AA64" s="815">
        <v>40424</v>
      </c>
      <c r="AB64" s="222">
        <v>16</v>
      </c>
      <c r="AQ64" s="814"/>
      <c r="AR64" s="814"/>
      <c r="AS64" s="814"/>
      <c r="AT64" s="814"/>
      <c r="AU64" s="814"/>
      <c r="AV64" s="814"/>
      <c r="AW64" s="814"/>
      <c r="AX64" s="814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5">
        <v>40379</v>
      </c>
      <c r="S65" s="71">
        <v>15</v>
      </c>
      <c r="T65" s="70">
        <v>34764.779406125555</v>
      </c>
      <c r="U65" s="815">
        <v>40343</v>
      </c>
      <c r="V65" s="71">
        <v>15</v>
      </c>
      <c r="W65" s="70">
        <v>27134.314868476751</v>
      </c>
      <c r="X65" s="815">
        <v>40439</v>
      </c>
      <c r="Y65" s="71">
        <v>16</v>
      </c>
      <c r="Z65" s="70">
        <v>43445.080810040832</v>
      </c>
      <c r="AA65" s="815">
        <v>40453</v>
      </c>
      <c r="AB65" s="222">
        <v>9</v>
      </c>
      <c r="AQ65" s="814"/>
      <c r="AR65" s="814"/>
      <c r="AS65" s="814"/>
      <c r="AT65" s="814"/>
      <c r="AU65" s="814"/>
      <c r="AV65" s="814"/>
      <c r="AW65" s="814"/>
      <c r="AX65" s="814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5">
        <v>40379</v>
      </c>
      <c r="S66" s="71">
        <v>15</v>
      </c>
      <c r="T66" s="70">
        <v>32887.784255231389</v>
      </c>
      <c r="U66" s="815">
        <v>40292</v>
      </c>
      <c r="V66" s="71">
        <v>15</v>
      </c>
      <c r="W66" s="70">
        <v>23911.241495511138</v>
      </c>
      <c r="X66" s="815">
        <v>40453</v>
      </c>
      <c r="Y66" s="71">
        <v>10</v>
      </c>
      <c r="Z66" s="70">
        <v>41328.273605188333</v>
      </c>
      <c r="AA66" s="815">
        <v>40453</v>
      </c>
      <c r="AB66" s="222">
        <v>10</v>
      </c>
      <c r="AQ66" s="814"/>
      <c r="AR66" s="814"/>
      <c r="AS66" s="814"/>
      <c r="AT66" s="814"/>
      <c r="AU66" s="814"/>
      <c r="AV66" s="814"/>
      <c r="AW66" s="814"/>
      <c r="AX66" s="814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5">
        <v>40379</v>
      </c>
      <c r="S67" s="71">
        <v>15</v>
      </c>
      <c r="T67" s="70">
        <v>23530.80708457439</v>
      </c>
      <c r="U67" s="815">
        <v>40379</v>
      </c>
      <c r="V67" s="71">
        <v>15</v>
      </c>
      <c r="W67" s="70">
        <v>10235.353160549585</v>
      </c>
      <c r="X67" s="815">
        <v>40369</v>
      </c>
      <c r="Y67" s="71">
        <v>13</v>
      </c>
      <c r="Z67" s="70">
        <v>32733.264971190001</v>
      </c>
      <c r="AA67" s="815">
        <v>40379</v>
      </c>
      <c r="AB67" s="222">
        <v>15</v>
      </c>
      <c r="AQ67" s="814"/>
      <c r="AR67" s="814"/>
      <c r="AS67" s="814"/>
      <c r="AT67" s="814"/>
      <c r="AU67" s="814"/>
      <c r="AV67" s="814"/>
      <c r="AW67" s="814"/>
      <c r="AX67" s="814"/>
    </row>
    <row r="68" spans="1:50">
      <c r="A68" s="38" t="s">
        <v>106</v>
      </c>
      <c r="B68" s="78">
        <v>54704.710962209792</v>
      </c>
      <c r="C68" s="80">
        <v>43842.619033249553</v>
      </c>
      <c r="D68" s="364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8">
        <v>42.369485894137831</v>
      </c>
      <c r="M68" s="69"/>
      <c r="N68" s="54"/>
      <c r="O68" s="54"/>
      <c r="P68" s="38" t="s">
        <v>106</v>
      </c>
      <c r="Q68" s="78">
        <v>12744.278282333151</v>
      </c>
      <c r="R68" s="816">
        <v>40379</v>
      </c>
      <c r="S68" s="80">
        <v>15</v>
      </c>
      <c r="T68" s="78">
        <v>32620.913103262777</v>
      </c>
      <c r="U68" s="816">
        <v>40292</v>
      </c>
      <c r="V68" s="80">
        <v>16</v>
      </c>
      <c r="W68" s="78">
        <v>8520.3176358191668</v>
      </c>
      <c r="X68" s="816">
        <v>40453</v>
      </c>
      <c r="Y68" s="80">
        <v>11</v>
      </c>
      <c r="Z68" s="78">
        <v>38459.728186112501</v>
      </c>
      <c r="AA68" s="816">
        <v>40453</v>
      </c>
      <c r="AB68" s="104">
        <v>11</v>
      </c>
      <c r="AQ68" s="814"/>
      <c r="AR68" s="814"/>
      <c r="AS68" s="814"/>
      <c r="AT68" s="814"/>
      <c r="AU68" s="814"/>
      <c r="AV68" s="814"/>
      <c r="AW68" s="814"/>
      <c r="AX68" s="814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5">
        <v>40379</v>
      </c>
      <c r="S69" s="71">
        <v>15</v>
      </c>
      <c r="T69" s="70">
        <v>23530.807456945582</v>
      </c>
      <c r="U69" s="815">
        <v>40379</v>
      </c>
      <c r="V69" s="71">
        <v>15</v>
      </c>
      <c r="W69" s="70">
        <v>26317.281802013167</v>
      </c>
      <c r="X69" s="815">
        <v>40437</v>
      </c>
      <c r="Y69" s="71">
        <v>14</v>
      </c>
      <c r="Z69" s="70">
        <v>40728.142203556665</v>
      </c>
      <c r="AA69" s="815">
        <v>40437</v>
      </c>
      <c r="AB69" s="222">
        <v>15</v>
      </c>
      <c r="AQ69" s="814"/>
      <c r="AR69" s="814"/>
      <c r="AS69" s="814"/>
      <c r="AT69" s="814"/>
      <c r="AU69" s="814"/>
      <c r="AV69" s="814"/>
      <c r="AW69" s="814"/>
      <c r="AX69" s="814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5" t="s">
        <v>739</v>
      </c>
      <c r="S70" s="71"/>
      <c r="T70" s="70"/>
      <c r="U70" s="815" t="s">
        <v>739</v>
      </c>
      <c r="V70" s="71"/>
      <c r="W70" s="70"/>
      <c r="X70" s="815" t="s">
        <v>739</v>
      </c>
      <c r="Y70" s="71"/>
      <c r="Z70" s="70"/>
      <c r="AA70" s="815" t="s">
        <v>739</v>
      </c>
      <c r="AB70" s="222"/>
      <c r="AQ70" s="814"/>
      <c r="AR70" s="814"/>
      <c r="AS70" s="814"/>
      <c r="AT70" s="814"/>
      <c r="AU70" s="814"/>
      <c r="AV70" s="814"/>
      <c r="AW70" s="814"/>
      <c r="AX70" s="814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5">
        <v>40379</v>
      </c>
      <c r="S71" s="71">
        <v>15</v>
      </c>
      <c r="T71" s="70">
        <v>23530.807464313886</v>
      </c>
      <c r="U71" s="815">
        <v>40379</v>
      </c>
      <c r="V71" s="71">
        <v>15</v>
      </c>
      <c r="W71" s="70">
        <v>10234.821717834473</v>
      </c>
      <c r="X71" s="815">
        <v>40369</v>
      </c>
      <c r="Y71" s="71">
        <v>13</v>
      </c>
      <c r="Z71" s="70">
        <v>32733.255596879997</v>
      </c>
      <c r="AA71" s="815">
        <v>40379</v>
      </c>
      <c r="AB71" s="222">
        <v>15</v>
      </c>
      <c r="AQ71" s="814"/>
      <c r="AR71" s="814"/>
      <c r="AS71" s="814"/>
      <c r="AT71" s="814"/>
      <c r="AU71" s="814"/>
      <c r="AV71" s="814"/>
      <c r="AW71" s="814"/>
      <c r="AX71" s="814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5">
        <v>40379</v>
      </c>
      <c r="S72" s="71">
        <v>15</v>
      </c>
      <c r="T72" s="70">
        <v>23530.807464313501</v>
      </c>
      <c r="U72" s="815">
        <v>40379</v>
      </c>
      <c r="V72" s="71">
        <v>15</v>
      </c>
      <c r="W72" s="70">
        <v>11073.773911647362</v>
      </c>
      <c r="X72" s="815">
        <v>40475</v>
      </c>
      <c r="Y72" s="71">
        <v>13</v>
      </c>
      <c r="Z72" s="70">
        <v>32733.255596879444</v>
      </c>
      <c r="AA72" s="815">
        <v>40379</v>
      </c>
      <c r="AB72" s="222">
        <v>15</v>
      </c>
      <c r="AQ72" s="814"/>
      <c r="AR72" s="814"/>
      <c r="AS72" s="814"/>
      <c r="AT72" s="814"/>
      <c r="AU72" s="814"/>
      <c r="AV72" s="814"/>
      <c r="AW72" s="814"/>
      <c r="AX72" s="814"/>
    </row>
    <row r="73" spans="1:50">
      <c r="A73" s="38" t="s">
        <v>112</v>
      </c>
      <c r="B73" s="78">
        <v>33031.645273495218</v>
      </c>
      <c r="C73" s="80">
        <v>22169.553344534987</v>
      </c>
      <c r="D73" s="364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8">
        <v>48.828838390428388</v>
      </c>
      <c r="M73" s="69"/>
      <c r="N73" s="54"/>
      <c r="O73" s="54"/>
      <c r="P73" s="38" t="s">
        <v>112</v>
      </c>
      <c r="Q73" s="78">
        <v>11899.85968377415</v>
      </c>
      <c r="R73" s="816">
        <v>40379</v>
      </c>
      <c r="S73" s="80">
        <v>15</v>
      </c>
      <c r="T73" s="78">
        <v>23530.807464313752</v>
      </c>
      <c r="U73" s="816">
        <v>40379</v>
      </c>
      <c r="V73" s="80">
        <v>15</v>
      </c>
      <c r="W73" s="78">
        <v>10234.8217178345</v>
      </c>
      <c r="X73" s="816">
        <v>40369</v>
      </c>
      <c r="Y73" s="80">
        <v>13</v>
      </c>
      <c r="Z73" s="78">
        <v>32733.255596879721</v>
      </c>
      <c r="AA73" s="816">
        <v>40379</v>
      </c>
      <c r="AB73" s="104">
        <v>15</v>
      </c>
      <c r="AQ73" s="814"/>
      <c r="AR73" s="814"/>
      <c r="AS73" s="814"/>
      <c r="AT73" s="814"/>
      <c r="AU73" s="814"/>
      <c r="AV73" s="814"/>
      <c r="AW73" s="814"/>
      <c r="AX73" s="814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5">
        <v>40379</v>
      </c>
      <c r="S74" s="71">
        <v>15</v>
      </c>
      <c r="T74" s="70">
        <v>19849.290091316332</v>
      </c>
      <c r="U74" s="815">
        <v>40379</v>
      </c>
      <c r="V74" s="71">
        <v>15</v>
      </c>
      <c r="W74" s="70">
        <v>7838.7203372169997</v>
      </c>
      <c r="X74" s="815">
        <v>40358</v>
      </c>
      <c r="Y74" s="71">
        <v>16</v>
      </c>
      <c r="Z74" s="70">
        <v>27646.425616607528</v>
      </c>
      <c r="AA74" s="815">
        <v>40358</v>
      </c>
      <c r="AB74" s="222">
        <v>16</v>
      </c>
      <c r="AQ74" s="814"/>
      <c r="AR74" s="814"/>
      <c r="AS74" s="814"/>
      <c r="AT74" s="814"/>
      <c r="AU74" s="814"/>
      <c r="AV74" s="814"/>
      <c r="AW74" s="814"/>
      <c r="AX74" s="814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5">
        <v>40379</v>
      </c>
      <c r="S75" s="71">
        <v>15</v>
      </c>
      <c r="T75" s="70">
        <v>22290.311677514888</v>
      </c>
      <c r="U75" s="815">
        <v>40379</v>
      </c>
      <c r="V75" s="71">
        <v>15</v>
      </c>
      <c r="W75" s="70">
        <v>8954.7918008669731</v>
      </c>
      <c r="X75" s="815">
        <v>40346</v>
      </c>
      <c r="Y75" s="71">
        <v>14</v>
      </c>
      <c r="Z75" s="70">
        <v>31177.750996972223</v>
      </c>
      <c r="AA75" s="815">
        <v>40346</v>
      </c>
      <c r="AB75" s="222">
        <v>14</v>
      </c>
      <c r="AQ75" s="814"/>
      <c r="AR75" s="814"/>
      <c r="AS75" s="814"/>
      <c r="AT75" s="814"/>
      <c r="AU75" s="814"/>
      <c r="AV75" s="814"/>
      <c r="AW75" s="814"/>
      <c r="AX75" s="814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5">
        <v>40379</v>
      </c>
      <c r="S76" s="71">
        <v>15</v>
      </c>
      <c r="T76" s="70">
        <v>19999.293649496391</v>
      </c>
      <c r="U76" s="815">
        <v>40379</v>
      </c>
      <c r="V76" s="71">
        <v>15</v>
      </c>
      <c r="W76" s="70">
        <v>7698.5341556048888</v>
      </c>
      <c r="X76" s="815">
        <v>40358</v>
      </c>
      <c r="Y76" s="71">
        <v>16</v>
      </c>
      <c r="Z76" s="70">
        <v>27652.695428857136</v>
      </c>
      <c r="AA76" s="815">
        <v>40358</v>
      </c>
      <c r="AB76" s="222">
        <v>16</v>
      </c>
      <c r="AQ76" s="814"/>
      <c r="AR76" s="814"/>
      <c r="AS76" s="814"/>
      <c r="AT76" s="814"/>
      <c r="AU76" s="814"/>
      <c r="AV76" s="814"/>
      <c r="AW76" s="814"/>
      <c r="AX76" s="814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5">
        <v>40379</v>
      </c>
      <c r="S77" s="71">
        <v>15</v>
      </c>
      <c r="T77" s="70">
        <v>19933.506201421638</v>
      </c>
      <c r="U77" s="815">
        <v>40379</v>
      </c>
      <c r="V77" s="71">
        <v>15</v>
      </c>
      <c r="W77" s="70">
        <v>7769.7702360302783</v>
      </c>
      <c r="X77" s="815">
        <v>40358</v>
      </c>
      <c r="Y77" s="71">
        <v>16</v>
      </c>
      <c r="Z77" s="70">
        <v>27658.791782768196</v>
      </c>
      <c r="AA77" s="815">
        <v>40358</v>
      </c>
      <c r="AB77" s="222">
        <v>16</v>
      </c>
      <c r="AQ77" s="814"/>
      <c r="AR77" s="814"/>
      <c r="AS77" s="814"/>
      <c r="AT77" s="814"/>
      <c r="AU77" s="814"/>
      <c r="AV77" s="814"/>
      <c r="AW77" s="814"/>
      <c r="AX77" s="814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5">
        <v>40379</v>
      </c>
      <c r="S78" s="71">
        <v>15</v>
      </c>
      <c r="T78" s="70">
        <v>19663.672191737052</v>
      </c>
      <c r="U78" s="815">
        <v>40379</v>
      </c>
      <c r="V78" s="71">
        <v>15</v>
      </c>
      <c r="W78" s="70">
        <v>7947.3919267814717</v>
      </c>
      <c r="X78" s="815">
        <v>40358</v>
      </c>
      <c r="Y78" s="71">
        <v>16</v>
      </c>
      <c r="Z78" s="70">
        <v>27576.513708109</v>
      </c>
      <c r="AA78" s="815">
        <v>40358</v>
      </c>
      <c r="AB78" s="222">
        <v>16</v>
      </c>
      <c r="AQ78" s="814"/>
      <c r="AR78" s="814"/>
      <c r="AS78" s="814"/>
      <c r="AT78" s="814"/>
      <c r="AU78" s="814"/>
      <c r="AV78" s="814"/>
      <c r="AW78" s="814"/>
      <c r="AX78" s="814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5">
        <v>40379</v>
      </c>
      <c r="S79" s="71">
        <v>15</v>
      </c>
      <c r="T79" s="70">
        <v>19638.765670699806</v>
      </c>
      <c r="U79" s="815">
        <v>40379</v>
      </c>
      <c r="V79" s="71">
        <v>15</v>
      </c>
      <c r="W79" s="70">
        <v>1.058729622971214</v>
      </c>
      <c r="X79" s="815">
        <v>40253</v>
      </c>
      <c r="Y79" s="71">
        <v>10</v>
      </c>
      <c r="Z79" s="70">
        <v>19638.765670699806</v>
      </c>
      <c r="AA79" s="815">
        <v>40379</v>
      </c>
      <c r="AB79" s="222">
        <v>15</v>
      </c>
      <c r="AQ79" s="814"/>
      <c r="AR79" s="814"/>
      <c r="AS79" s="814"/>
      <c r="AT79" s="814"/>
      <c r="AU79" s="814"/>
      <c r="AV79" s="814"/>
      <c r="AW79" s="814"/>
      <c r="AX79" s="814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5">
        <v>40379</v>
      </c>
      <c r="S80" s="71">
        <v>15</v>
      </c>
      <c r="T80" s="70">
        <v>19726.320024435558</v>
      </c>
      <c r="U80" s="815">
        <v>40379</v>
      </c>
      <c r="V80" s="71">
        <v>15</v>
      </c>
      <c r="W80" s="70">
        <v>1654.9514186530416</v>
      </c>
      <c r="X80" s="815">
        <v>40248</v>
      </c>
      <c r="Y80" s="71">
        <v>10</v>
      </c>
      <c r="Z80" s="70">
        <v>19726.320024435558</v>
      </c>
      <c r="AA80" s="815">
        <v>40379</v>
      </c>
      <c r="AB80" s="222">
        <v>15</v>
      </c>
      <c r="AQ80" s="814"/>
      <c r="AR80" s="814"/>
      <c r="AS80" s="814"/>
      <c r="AT80" s="814"/>
      <c r="AU80" s="814"/>
      <c r="AV80" s="814"/>
      <c r="AW80" s="814"/>
      <c r="AX80" s="814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7">
        <v>40379</v>
      </c>
      <c r="S81" s="104">
        <v>15</v>
      </c>
      <c r="T81" s="78">
        <v>19539.708108324583</v>
      </c>
      <c r="U81" s="817">
        <v>40379</v>
      </c>
      <c r="V81" s="80">
        <v>15</v>
      </c>
      <c r="W81" s="78">
        <v>8.2784228854709169E-12</v>
      </c>
      <c r="X81" s="817">
        <v>40321</v>
      </c>
      <c r="Y81" s="80">
        <v>15</v>
      </c>
      <c r="Z81" s="78">
        <v>19539.708108324583</v>
      </c>
      <c r="AA81" s="817">
        <v>40379</v>
      </c>
      <c r="AB81" s="104">
        <v>15</v>
      </c>
      <c r="AQ81" s="814"/>
      <c r="AR81" s="814"/>
      <c r="AS81" s="814"/>
      <c r="AT81" s="814"/>
      <c r="AU81" s="814"/>
      <c r="AV81" s="814"/>
      <c r="AW81" s="814"/>
      <c r="AX81" s="814"/>
    </row>
    <row r="82" spans="1:50">
      <c r="A82" s="38" t="s">
        <v>136</v>
      </c>
      <c r="B82" s="78">
        <v>16635.725867238158</v>
      </c>
      <c r="C82" s="80">
        <v>14764.823528135432</v>
      </c>
      <c r="D82" s="364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8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10"/>
      <c r="T84" s="35" t="s">
        <v>140</v>
      </c>
      <c r="U84" s="35"/>
      <c r="V84" s="810"/>
      <c r="W84" s="35"/>
      <c r="X84" s="35"/>
      <c r="Y84" s="810"/>
      <c r="Z84" s="35"/>
      <c r="AA84" s="35"/>
      <c r="AB84" s="810"/>
      <c r="AC84" s="35"/>
      <c r="AD84" s="35"/>
      <c r="AE84" s="810"/>
      <c r="AF84" s="35"/>
      <c r="AG84" s="35"/>
      <c r="AH84" s="810"/>
      <c r="AI84" s="35"/>
      <c r="AJ84" s="35"/>
      <c r="AK84" s="35"/>
      <c r="AL84" s="35"/>
      <c r="AM84" s="35"/>
      <c r="AN84" s="36"/>
      <c r="AO84" s="502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9" t="s">
        <v>76</v>
      </c>
      <c r="T88" s="45" t="s">
        <v>84</v>
      </c>
      <c r="U88" s="46" t="s">
        <v>75</v>
      </c>
      <c r="V88" s="809" t="s">
        <v>76</v>
      </c>
      <c r="W88" s="45" t="s">
        <v>28</v>
      </c>
      <c r="X88" s="46" t="s">
        <v>75</v>
      </c>
      <c r="Y88" s="809" t="s">
        <v>76</v>
      </c>
      <c r="Z88" s="45" t="s">
        <v>28</v>
      </c>
      <c r="AA88" s="46" t="s">
        <v>75</v>
      </c>
      <c r="AB88" s="809" t="s">
        <v>76</v>
      </c>
      <c r="AC88" s="45" t="s">
        <v>29</v>
      </c>
      <c r="AD88" s="46" t="s">
        <v>75</v>
      </c>
      <c r="AE88" s="809" t="s">
        <v>76</v>
      </c>
      <c r="AF88" s="45" t="s">
        <v>29</v>
      </c>
      <c r="AG88" s="46" t="s">
        <v>75</v>
      </c>
      <c r="AH88" s="809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503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3">
        <v>17.987500000000001</v>
      </c>
      <c r="J89" s="363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5">
        <v>40298</v>
      </c>
      <c r="S89" s="71">
        <v>15</v>
      </c>
      <c r="T89" s="56">
        <v>2.7815288137980563</v>
      </c>
      <c r="U89" s="815">
        <v>40342</v>
      </c>
      <c r="V89" s="71">
        <v>17</v>
      </c>
      <c r="W89" s="53">
        <v>25.002475630020101</v>
      </c>
      <c r="X89" s="815">
        <v>40444</v>
      </c>
      <c r="Y89" s="71">
        <v>8</v>
      </c>
      <c r="Z89" s="53">
        <v>8.7175351037990296</v>
      </c>
      <c r="AA89" s="815">
        <v>40184</v>
      </c>
      <c r="AB89" s="71">
        <v>6</v>
      </c>
      <c r="AC89" s="86">
        <v>1.3626206691915201E-2</v>
      </c>
      <c r="AD89" s="815">
        <v>40498</v>
      </c>
      <c r="AE89" s="71">
        <v>17</v>
      </c>
      <c r="AF89" s="86">
        <v>1.9277034220433499E-3</v>
      </c>
      <c r="AG89" s="815">
        <v>40189</v>
      </c>
      <c r="AH89" s="71">
        <v>3</v>
      </c>
      <c r="AI89" s="53">
        <v>68.367315029612101</v>
      </c>
      <c r="AJ89" s="815">
        <v>40498</v>
      </c>
      <c r="AK89" s="71">
        <v>17</v>
      </c>
      <c r="AL89" s="53">
        <v>14.402349895637601</v>
      </c>
      <c r="AM89" s="815">
        <v>40488</v>
      </c>
      <c r="AN89" s="382">
        <v>6</v>
      </c>
      <c r="AO89" s="84" t="s">
        <v>89</v>
      </c>
      <c r="AQ89" s="814"/>
      <c r="AR89" s="814"/>
      <c r="AS89" s="814"/>
      <c r="AT89" s="814"/>
      <c r="AU89" s="814"/>
      <c r="AV89" s="814"/>
      <c r="AW89" s="814"/>
      <c r="AX89" s="814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3">
        <v>18.112500000000001</v>
      </c>
      <c r="J90" s="363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5">
        <v>40298</v>
      </c>
      <c r="S90" s="71">
        <v>15</v>
      </c>
      <c r="T90" s="56">
        <v>2.8926579421717062</v>
      </c>
      <c r="U90" s="815">
        <v>40513</v>
      </c>
      <c r="V90" s="71">
        <v>15</v>
      </c>
      <c r="W90" s="53">
        <v>26.474673961540901</v>
      </c>
      <c r="X90" s="815">
        <v>40379</v>
      </c>
      <c r="Y90" s="71">
        <v>16</v>
      </c>
      <c r="Z90" s="53">
        <v>8.7174062145670099</v>
      </c>
      <c r="AA90" s="815">
        <v>40184</v>
      </c>
      <c r="AB90" s="71">
        <v>6</v>
      </c>
      <c r="AC90" s="86">
        <v>1.5637426403087198E-2</v>
      </c>
      <c r="AD90" s="815">
        <v>40452</v>
      </c>
      <c r="AE90" s="71">
        <v>8</v>
      </c>
      <c r="AF90" s="86">
        <v>1.9433116500102E-3</v>
      </c>
      <c r="AG90" s="815">
        <v>40183</v>
      </c>
      <c r="AH90" s="71">
        <v>7</v>
      </c>
      <c r="AI90" s="53">
        <v>78.643915315525604</v>
      </c>
      <c r="AJ90" s="815">
        <v>40453</v>
      </c>
      <c r="AK90" s="71">
        <v>8</v>
      </c>
      <c r="AL90" s="53">
        <v>15.5023152139056</v>
      </c>
      <c r="AM90" s="815">
        <v>40488</v>
      </c>
      <c r="AN90" s="222">
        <v>8</v>
      </c>
      <c r="AO90" s="84" t="s">
        <v>94</v>
      </c>
      <c r="AQ90" s="814"/>
      <c r="AR90" s="814"/>
      <c r="AS90" s="814"/>
      <c r="AT90" s="814"/>
      <c r="AU90" s="814"/>
      <c r="AV90" s="814"/>
      <c r="AW90" s="814"/>
      <c r="AX90" s="814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3">
        <v>17.987500000000001</v>
      </c>
      <c r="J91" s="363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5">
        <v>40437</v>
      </c>
      <c r="S91" s="71">
        <v>15</v>
      </c>
      <c r="T91" s="56">
        <v>2.8415125615897106</v>
      </c>
      <c r="U91" s="815">
        <v>40268</v>
      </c>
      <c r="V91" s="71">
        <v>15</v>
      </c>
      <c r="W91" s="53">
        <v>31.708930896911198</v>
      </c>
      <c r="X91" s="815">
        <v>40379</v>
      </c>
      <c r="Y91" s="71">
        <v>15</v>
      </c>
      <c r="Z91" s="53">
        <v>7.7537314329584399</v>
      </c>
      <c r="AA91" s="815">
        <v>40184</v>
      </c>
      <c r="AB91" s="71">
        <v>6</v>
      </c>
      <c r="AC91" s="86">
        <v>1.78073313815993E-2</v>
      </c>
      <c r="AD91" s="815">
        <v>40369</v>
      </c>
      <c r="AE91" s="71">
        <v>13</v>
      </c>
      <c r="AF91" s="86">
        <v>1.9335706281109501E-3</v>
      </c>
      <c r="AG91" s="815">
        <v>40189</v>
      </c>
      <c r="AH91" s="71">
        <v>3</v>
      </c>
      <c r="AI91" s="53">
        <v>82.966588657155896</v>
      </c>
      <c r="AJ91" s="815">
        <v>40439</v>
      </c>
      <c r="AK91" s="71">
        <v>10</v>
      </c>
      <c r="AL91" s="53">
        <v>14.6415615470383</v>
      </c>
      <c r="AM91" s="815">
        <v>40488</v>
      </c>
      <c r="AN91" s="222">
        <v>6</v>
      </c>
      <c r="AO91" s="84" t="s">
        <v>96</v>
      </c>
      <c r="AQ91" s="814"/>
      <c r="AR91" s="814"/>
      <c r="AS91" s="814"/>
      <c r="AT91" s="814"/>
      <c r="AU91" s="814"/>
      <c r="AV91" s="814"/>
      <c r="AW91" s="814"/>
      <c r="AX91" s="814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3">
        <v>17.8</v>
      </c>
      <c r="J92" s="363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5">
        <v>40437</v>
      </c>
      <c r="S92" s="71">
        <v>14</v>
      </c>
      <c r="T92" s="56">
        <v>2.8440881169332326</v>
      </c>
      <c r="U92" s="815">
        <v>40268</v>
      </c>
      <c r="V92" s="71">
        <v>15</v>
      </c>
      <c r="W92" s="53">
        <v>31.068646398753302</v>
      </c>
      <c r="X92" s="815">
        <v>40367</v>
      </c>
      <c r="Y92" s="71">
        <v>16</v>
      </c>
      <c r="Z92" s="53">
        <v>8.7159669992051398</v>
      </c>
      <c r="AA92" s="815">
        <v>40184</v>
      </c>
      <c r="AB92" s="71">
        <v>6</v>
      </c>
      <c r="AC92" s="86">
        <v>1.7933603956252899E-2</v>
      </c>
      <c r="AD92" s="815">
        <v>40369</v>
      </c>
      <c r="AE92" s="71">
        <v>12</v>
      </c>
      <c r="AF92" s="86">
        <v>1.92768638621351E-3</v>
      </c>
      <c r="AG92" s="815">
        <v>40189</v>
      </c>
      <c r="AH92" s="71">
        <v>3</v>
      </c>
      <c r="AI92" s="53">
        <v>76.875455705689902</v>
      </c>
      <c r="AJ92" s="815">
        <v>40424</v>
      </c>
      <c r="AK92" s="71">
        <v>10</v>
      </c>
      <c r="AL92" s="53">
        <v>14.402455004228599</v>
      </c>
      <c r="AM92" s="815">
        <v>40488</v>
      </c>
      <c r="AN92" s="222">
        <v>6</v>
      </c>
      <c r="AO92" s="84" t="s">
        <v>100</v>
      </c>
      <c r="AQ92" s="814"/>
      <c r="AR92" s="814"/>
      <c r="AS92" s="814"/>
      <c r="AT92" s="814"/>
      <c r="AU92" s="814"/>
      <c r="AV92" s="814"/>
      <c r="AW92" s="814"/>
      <c r="AX92" s="814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3">
        <v>17.425000000000001</v>
      </c>
      <c r="J93" s="363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5">
        <v>40437</v>
      </c>
      <c r="S93" s="71">
        <v>15</v>
      </c>
      <c r="T93" s="56">
        <v>2.8440881169332326</v>
      </c>
      <c r="U93" s="815">
        <v>40268</v>
      </c>
      <c r="V93" s="71">
        <v>15</v>
      </c>
      <c r="W93" s="53">
        <v>31.497743440947801</v>
      </c>
      <c r="X93" s="815">
        <v>40379</v>
      </c>
      <c r="Y93" s="71">
        <v>15</v>
      </c>
      <c r="Z93" s="53">
        <v>8.7159669992051398</v>
      </c>
      <c r="AA93" s="815">
        <v>40184</v>
      </c>
      <c r="AB93" s="71">
        <v>6</v>
      </c>
      <c r="AC93" s="86">
        <v>1.7786988867749501E-2</v>
      </c>
      <c r="AD93" s="815">
        <v>40369</v>
      </c>
      <c r="AE93" s="71">
        <v>12</v>
      </c>
      <c r="AF93" s="86">
        <v>1.92768638621351E-3</v>
      </c>
      <c r="AG93" s="815">
        <v>40189</v>
      </c>
      <c r="AH93" s="71">
        <v>3</v>
      </c>
      <c r="AI93" s="53">
        <v>80.7959749615123</v>
      </c>
      <c r="AJ93" s="815">
        <v>40439</v>
      </c>
      <c r="AK93" s="71">
        <v>10</v>
      </c>
      <c r="AL93" s="53">
        <v>14.402455004228599</v>
      </c>
      <c r="AM93" s="815">
        <v>40488</v>
      </c>
      <c r="AN93" s="222">
        <v>6</v>
      </c>
      <c r="AO93" s="84" t="s">
        <v>287</v>
      </c>
      <c r="AQ93" s="814"/>
      <c r="AR93" s="814"/>
      <c r="AS93" s="814"/>
      <c r="AT93" s="814"/>
      <c r="AU93" s="814"/>
      <c r="AV93" s="814"/>
      <c r="AW93" s="814"/>
      <c r="AX93" s="814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3">
        <v>18.574999999999999</v>
      </c>
      <c r="J94" s="363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5">
        <v>40464</v>
      </c>
      <c r="S94" s="71">
        <v>1</v>
      </c>
      <c r="T94" s="56">
        <v>2.7815283883544684</v>
      </c>
      <c r="U94" s="815">
        <v>40342</v>
      </c>
      <c r="V94" s="71">
        <v>17</v>
      </c>
      <c r="W94" s="53">
        <v>35.002134392443899</v>
      </c>
      <c r="X94" s="815">
        <v>40452</v>
      </c>
      <c r="Y94" s="71">
        <v>2</v>
      </c>
      <c r="Z94" s="53">
        <v>8.7175351037990296</v>
      </c>
      <c r="AA94" s="815">
        <v>40184</v>
      </c>
      <c r="AB94" s="71">
        <v>6</v>
      </c>
      <c r="AC94" s="86">
        <v>1.71898162376675E-2</v>
      </c>
      <c r="AD94" s="815">
        <v>40453</v>
      </c>
      <c r="AE94" s="71">
        <v>1</v>
      </c>
      <c r="AF94" s="86">
        <v>1.9277034220433499E-3</v>
      </c>
      <c r="AG94" s="815">
        <v>40189</v>
      </c>
      <c r="AH94" s="71">
        <v>3</v>
      </c>
      <c r="AI94" s="53">
        <v>68.367315029612598</v>
      </c>
      <c r="AJ94" s="815">
        <v>40498</v>
      </c>
      <c r="AK94" s="71">
        <v>17</v>
      </c>
      <c r="AL94" s="53">
        <v>14.402349895637601</v>
      </c>
      <c r="AM94" s="815">
        <v>40488</v>
      </c>
      <c r="AN94" s="222">
        <v>6</v>
      </c>
      <c r="AO94" s="84" t="s">
        <v>103</v>
      </c>
      <c r="AQ94" s="814"/>
      <c r="AR94" s="814"/>
      <c r="AS94" s="814"/>
      <c r="AT94" s="814"/>
      <c r="AU94" s="814"/>
      <c r="AV94" s="814"/>
      <c r="AW94" s="814"/>
      <c r="AX94" s="814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3">
        <v>22.9</v>
      </c>
      <c r="J95" s="363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6">
        <v>40455</v>
      </c>
      <c r="S95" s="80">
        <v>24</v>
      </c>
      <c r="T95" s="61">
        <v>2.8440900655966801</v>
      </c>
      <c r="U95" s="816">
        <v>40268</v>
      </c>
      <c r="V95" s="80">
        <v>15</v>
      </c>
      <c r="W95" s="58">
        <v>32.510554887001398</v>
      </c>
      <c r="X95" s="816">
        <v>40369</v>
      </c>
      <c r="Y95" s="80">
        <v>13</v>
      </c>
      <c r="Z95" s="58">
        <v>8.7177149330001793</v>
      </c>
      <c r="AA95" s="816">
        <v>40184</v>
      </c>
      <c r="AB95" s="80">
        <v>6</v>
      </c>
      <c r="AC95" s="90">
        <v>1.38601955385098E-2</v>
      </c>
      <c r="AD95" s="816">
        <v>40369</v>
      </c>
      <c r="AE95" s="80">
        <v>13</v>
      </c>
      <c r="AF95" s="90">
        <v>1.92770339972493E-3</v>
      </c>
      <c r="AG95" s="816">
        <v>40189</v>
      </c>
      <c r="AH95" s="80">
        <v>3</v>
      </c>
      <c r="AI95" s="58">
        <v>68.367148547785405</v>
      </c>
      <c r="AJ95" s="816">
        <v>40498</v>
      </c>
      <c r="AK95" s="80">
        <v>17</v>
      </c>
      <c r="AL95" s="58">
        <v>14.4022927082853</v>
      </c>
      <c r="AM95" s="816">
        <v>40488</v>
      </c>
      <c r="AN95" s="104">
        <v>6</v>
      </c>
      <c r="AO95" s="503" t="s">
        <v>106</v>
      </c>
      <c r="AQ95" s="814"/>
      <c r="AR95" s="814"/>
      <c r="AS95" s="814"/>
      <c r="AT95" s="814"/>
      <c r="AU95" s="814"/>
      <c r="AV95" s="814"/>
      <c r="AW95" s="814"/>
      <c r="AX95" s="814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3">
        <v>26.375</v>
      </c>
      <c r="J96" s="363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5">
        <v>40437</v>
      </c>
      <c r="S96" s="71">
        <v>14</v>
      </c>
      <c r="T96" s="56">
        <v>2.7815284146135895</v>
      </c>
      <c r="U96" s="815">
        <v>40342</v>
      </c>
      <c r="V96" s="71">
        <v>17</v>
      </c>
      <c r="W96" s="53">
        <v>26.909873928401801</v>
      </c>
      <c r="X96" s="815">
        <v>40437</v>
      </c>
      <c r="Y96" s="71">
        <v>16</v>
      </c>
      <c r="Z96" s="53">
        <v>8.7175351037989994</v>
      </c>
      <c r="AA96" s="815">
        <v>40184</v>
      </c>
      <c r="AB96" s="71">
        <v>6</v>
      </c>
      <c r="AC96" s="86">
        <v>1.68762386768187E-2</v>
      </c>
      <c r="AD96" s="815">
        <v>40273</v>
      </c>
      <c r="AE96" s="71">
        <v>22</v>
      </c>
      <c r="AF96" s="86">
        <v>1.9277034242487E-3</v>
      </c>
      <c r="AG96" s="815">
        <v>40189</v>
      </c>
      <c r="AH96" s="71">
        <v>3</v>
      </c>
      <c r="AI96" s="53">
        <v>84.636320389375101</v>
      </c>
      <c r="AJ96" s="815">
        <v>40273</v>
      </c>
      <c r="AK96" s="71">
        <v>22</v>
      </c>
      <c r="AL96" s="53">
        <v>13.9255712250353</v>
      </c>
      <c r="AM96" s="815">
        <v>40488</v>
      </c>
      <c r="AN96" s="222">
        <v>6</v>
      </c>
      <c r="AO96" s="84" t="s">
        <v>107</v>
      </c>
      <c r="AQ96" s="814"/>
      <c r="AR96" s="814"/>
      <c r="AS96" s="814"/>
      <c r="AT96" s="814"/>
      <c r="AU96" s="814"/>
      <c r="AV96" s="814"/>
      <c r="AW96" s="814"/>
      <c r="AX96" s="814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3">
        <v>28.262499999999999</v>
      </c>
      <c r="J97" s="363">
        <v>25.4901867856947</v>
      </c>
      <c r="K97" s="207"/>
      <c r="L97" s="269">
        <v>1.15717539210535E-2</v>
      </c>
      <c r="P97" s="37" t="s">
        <v>109</v>
      </c>
      <c r="Q97" s="56"/>
      <c r="R97" s="815" t="s">
        <v>739</v>
      </c>
      <c r="S97" s="71"/>
      <c r="T97" s="56"/>
      <c r="U97" s="815" t="s">
        <v>739</v>
      </c>
      <c r="V97" s="71"/>
      <c r="W97" s="53"/>
      <c r="X97" s="815" t="s">
        <v>739</v>
      </c>
      <c r="Y97" s="71"/>
      <c r="Z97" s="53"/>
      <c r="AA97" s="815" t="s">
        <v>739</v>
      </c>
      <c r="AB97" s="71"/>
      <c r="AC97" s="86"/>
      <c r="AD97" s="815" t="s">
        <v>739</v>
      </c>
      <c r="AE97" s="71"/>
      <c r="AF97" s="86"/>
      <c r="AG97" s="815" t="s">
        <v>739</v>
      </c>
      <c r="AH97" s="71"/>
      <c r="AI97" s="53"/>
      <c r="AJ97" s="815" t="s">
        <v>739</v>
      </c>
      <c r="AK97" s="71"/>
      <c r="AL97" s="53"/>
      <c r="AM97" s="815" t="s">
        <v>739</v>
      </c>
      <c r="AN97" s="222"/>
      <c r="AO97" s="84" t="s">
        <v>109</v>
      </c>
      <c r="AQ97" s="814"/>
      <c r="AR97" s="814"/>
      <c r="AS97" s="814"/>
      <c r="AT97" s="814"/>
      <c r="AU97" s="814"/>
      <c r="AV97" s="814"/>
      <c r="AW97" s="814"/>
      <c r="AX97" s="814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3">
        <v>28.9</v>
      </c>
      <c r="J98" s="363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5">
        <v>40319</v>
      </c>
      <c r="S98" s="71">
        <v>15</v>
      </c>
      <c r="T98" s="56">
        <v>2.7815288137980563</v>
      </c>
      <c r="U98" s="815">
        <v>40342</v>
      </c>
      <c r="V98" s="71">
        <v>17</v>
      </c>
      <c r="W98" s="53">
        <v>25.0024756300047</v>
      </c>
      <c r="X98" s="815">
        <v>40444</v>
      </c>
      <c r="Y98" s="71">
        <v>8</v>
      </c>
      <c r="Z98" s="53">
        <v>8.7175351037989994</v>
      </c>
      <c r="AA98" s="815">
        <v>40184</v>
      </c>
      <c r="AB98" s="71">
        <v>6</v>
      </c>
      <c r="AC98" s="86">
        <v>1.45925967365662E-2</v>
      </c>
      <c r="AD98" s="815">
        <v>40270</v>
      </c>
      <c r="AE98" s="71">
        <v>18</v>
      </c>
      <c r="AF98" s="86">
        <v>1.92770342076213E-3</v>
      </c>
      <c r="AG98" s="815">
        <v>40189</v>
      </c>
      <c r="AH98" s="71">
        <v>3</v>
      </c>
      <c r="AI98" s="53">
        <v>73.284043930684106</v>
      </c>
      <c r="AJ98" s="815">
        <v>40270</v>
      </c>
      <c r="AK98" s="71">
        <v>18</v>
      </c>
      <c r="AL98" s="53">
        <v>13.925699448792299</v>
      </c>
      <c r="AM98" s="815">
        <v>40488</v>
      </c>
      <c r="AN98" s="222">
        <v>6</v>
      </c>
      <c r="AO98" s="84" t="s">
        <v>110</v>
      </c>
      <c r="AQ98" s="814"/>
      <c r="AR98" s="814"/>
      <c r="AS98" s="814"/>
      <c r="AT98" s="814"/>
      <c r="AU98" s="814"/>
      <c r="AV98" s="814"/>
      <c r="AW98" s="814"/>
      <c r="AX98" s="814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3">
        <v>30.274999999999999</v>
      </c>
      <c r="J99" s="363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5">
        <v>40319</v>
      </c>
      <c r="S99" s="71">
        <v>16</v>
      </c>
      <c r="T99" s="56">
        <v>2.7815288137980563</v>
      </c>
      <c r="U99" s="815">
        <v>40342</v>
      </c>
      <c r="V99" s="71">
        <v>17</v>
      </c>
      <c r="W99" s="53">
        <v>25.0030435700893</v>
      </c>
      <c r="X99" s="815">
        <v>40316</v>
      </c>
      <c r="Y99" s="71">
        <v>19</v>
      </c>
      <c r="Z99" s="53">
        <v>8.7175351037989994</v>
      </c>
      <c r="AA99" s="815">
        <v>40184</v>
      </c>
      <c r="AB99" s="71">
        <v>6</v>
      </c>
      <c r="AC99" s="86">
        <v>1.6134517152053801E-2</v>
      </c>
      <c r="AD99" s="815">
        <v>40270</v>
      </c>
      <c r="AE99" s="71">
        <v>5</v>
      </c>
      <c r="AF99" s="86">
        <v>1.9277034242487E-3</v>
      </c>
      <c r="AG99" s="815">
        <v>40189</v>
      </c>
      <c r="AH99" s="71">
        <v>3</v>
      </c>
      <c r="AI99" s="53">
        <v>80.742718837659694</v>
      </c>
      <c r="AJ99" s="815">
        <v>40270</v>
      </c>
      <c r="AK99" s="71">
        <v>5</v>
      </c>
      <c r="AL99" s="53">
        <v>13.9255712163163</v>
      </c>
      <c r="AM99" s="815">
        <v>40488</v>
      </c>
      <c r="AN99" s="222">
        <v>6</v>
      </c>
      <c r="AO99" s="84" t="s">
        <v>111</v>
      </c>
      <c r="AQ99" s="814"/>
      <c r="AR99" s="814"/>
      <c r="AS99" s="814"/>
      <c r="AT99" s="814"/>
      <c r="AU99" s="814"/>
      <c r="AV99" s="814"/>
      <c r="AW99" s="814"/>
      <c r="AX99" s="814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3">
        <v>30.787500000000001</v>
      </c>
      <c r="J100" s="363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6">
        <v>40319</v>
      </c>
      <c r="S100" s="80">
        <v>15</v>
      </c>
      <c r="T100" s="61">
        <v>2.7815288137980514</v>
      </c>
      <c r="U100" s="816">
        <v>40342</v>
      </c>
      <c r="V100" s="104">
        <v>17</v>
      </c>
      <c r="W100" s="58">
        <v>25.002970724088598</v>
      </c>
      <c r="X100" s="816">
        <v>40292</v>
      </c>
      <c r="Y100" s="80">
        <v>19</v>
      </c>
      <c r="Z100" s="58">
        <v>8.7175351037989994</v>
      </c>
      <c r="AA100" s="816">
        <v>40184</v>
      </c>
      <c r="AB100" s="80">
        <v>6</v>
      </c>
      <c r="AC100" s="90">
        <v>1.36262066932849E-2</v>
      </c>
      <c r="AD100" s="816">
        <v>40498</v>
      </c>
      <c r="AE100" s="80">
        <v>17</v>
      </c>
      <c r="AF100" s="90">
        <v>1.9277034202990399E-3</v>
      </c>
      <c r="AG100" s="816">
        <v>40189</v>
      </c>
      <c r="AH100" s="80">
        <v>3</v>
      </c>
      <c r="AI100" s="58">
        <v>68.367315036269503</v>
      </c>
      <c r="AJ100" s="816">
        <v>40498</v>
      </c>
      <c r="AK100" s="80">
        <v>17</v>
      </c>
      <c r="AL100" s="58">
        <v>13.925571135426701</v>
      </c>
      <c r="AM100" s="816">
        <v>40488</v>
      </c>
      <c r="AN100" s="104">
        <v>6</v>
      </c>
      <c r="AO100" s="503" t="s">
        <v>112</v>
      </c>
      <c r="AQ100" s="814"/>
      <c r="AR100" s="814"/>
      <c r="AS100" s="814"/>
      <c r="AT100" s="814"/>
      <c r="AU100" s="814"/>
      <c r="AV100" s="814"/>
      <c r="AW100" s="814"/>
      <c r="AX100" s="814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3">
        <v>30.912500000000001</v>
      </c>
      <c r="J101" s="363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5">
        <v>40253</v>
      </c>
      <c r="S101" s="71">
        <v>10</v>
      </c>
      <c r="T101" s="56">
        <v>2.705455314779194</v>
      </c>
      <c r="U101" s="815">
        <v>40389</v>
      </c>
      <c r="V101" s="71">
        <v>12</v>
      </c>
      <c r="W101" s="53">
        <v>24.999830894373101</v>
      </c>
      <c r="X101" s="815">
        <v>40268</v>
      </c>
      <c r="Y101" s="71">
        <v>18</v>
      </c>
      <c r="Z101" s="53">
        <v>8.9387887450137296</v>
      </c>
      <c r="AA101" s="815">
        <v>40533</v>
      </c>
      <c r="AB101" s="71">
        <v>2</v>
      </c>
      <c r="AC101" s="86">
        <v>1.16851463056089E-2</v>
      </c>
      <c r="AD101" s="815">
        <v>40379</v>
      </c>
      <c r="AE101" s="71">
        <v>15</v>
      </c>
      <c r="AF101" s="86">
        <v>7.00484487156822E-3</v>
      </c>
      <c r="AG101" s="815">
        <v>40532</v>
      </c>
      <c r="AH101" s="71">
        <v>12</v>
      </c>
      <c r="AI101" s="53">
        <v>100</v>
      </c>
      <c r="AJ101" s="815">
        <v>40503</v>
      </c>
      <c r="AK101" s="71">
        <v>9</v>
      </c>
      <c r="AL101" s="53">
        <v>55.166755336925398</v>
      </c>
      <c r="AM101" s="815">
        <v>40298</v>
      </c>
      <c r="AN101" s="222">
        <v>4</v>
      </c>
      <c r="AO101" s="84" t="s">
        <v>113</v>
      </c>
      <c r="AQ101" s="814"/>
      <c r="AR101" s="814"/>
      <c r="AS101" s="814"/>
      <c r="AT101" s="814"/>
      <c r="AU101" s="814"/>
      <c r="AV101" s="814"/>
      <c r="AW101" s="814"/>
      <c r="AX101" s="814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3">
        <v>31.475000000000001</v>
      </c>
      <c r="J102" s="363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5">
        <v>40456</v>
      </c>
      <c r="S102" s="71">
        <v>1</v>
      </c>
      <c r="T102" s="56">
        <v>2.8652878472614263</v>
      </c>
      <c r="U102" s="815">
        <v>40268</v>
      </c>
      <c r="V102" s="71">
        <v>18</v>
      </c>
      <c r="W102" s="53">
        <v>24.999830871415298</v>
      </c>
      <c r="X102" s="815">
        <v>40268</v>
      </c>
      <c r="Y102" s="71">
        <v>18</v>
      </c>
      <c r="Z102" s="53">
        <v>8.9387887576149794</v>
      </c>
      <c r="AA102" s="815">
        <v>40533</v>
      </c>
      <c r="AB102" s="71">
        <v>2</v>
      </c>
      <c r="AC102" s="86">
        <v>1.1688552434254901E-2</v>
      </c>
      <c r="AD102" s="815">
        <v>40379</v>
      </c>
      <c r="AE102" s="71">
        <v>15</v>
      </c>
      <c r="AF102" s="86">
        <v>7.0048448777472001E-3</v>
      </c>
      <c r="AG102" s="815">
        <v>40532</v>
      </c>
      <c r="AH102" s="71">
        <v>12</v>
      </c>
      <c r="AI102" s="53">
        <v>100</v>
      </c>
      <c r="AJ102" s="815">
        <v>40503</v>
      </c>
      <c r="AK102" s="71">
        <v>9</v>
      </c>
      <c r="AL102" s="53">
        <v>55.288401936396198</v>
      </c>
      <c r="AM102" s="815">
        <v>40302</v>
      </c>
      <c r="AN102" s="222">
        <v>3</v>
      </c>
      <c r="AO102" s="84" t="s">
        <v>119</v>
      </c>
      <c r="AQ102" s="814"/>
      <c r="AR102" s="814"/>
      <c r="AS102" s="814"/>
      <c r="AT102" s="814"/>
      <c r="AU102" s="814"/>
      <c r="AV102" s="814"/>
      <c r="AW102" s="814"/>
      <c r="AX102" s="814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3">
        <v>32.012500000000003</v>
      </c>
      <c r="J103" s="363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5">
        <v>40298</v>
      </c>
      <c r="S103" s="71">
        <v>15</v>
      </c>
      <c r="T103" s="56">
        <v>2.5316490013574851</v>
      </c>
      <c r="U103" s="815">
        <v>40389</v>
      </c>
      <c r="V103" s="71">
        <v>12</v>
      </c>
      <c r="W103" s="53">
        <v>15.0004707508725</v>
      </c>
      <c r="X103" s="815">
        <v>40284</v>
      </c>
      <c r="Y103" s="71">
        <v>1</v>
      </c>
      <c r="Z103" s="53">
        <v>8.8349624790173493</v>
      </c>
      <c r="AA103" s="815">
        <v>40533</v>
      </c>
      <c r="AB103" s="71">
        <v>1</v>
      </c>
      <c r="AC103" s="86">
        <v>7.0236460791433201E-3</v>
      </c>
      <c r="AD103" s="815">
        <v>40379</v>
      </c>
      <c r="AE103" s="71">
        <v>15</v>
      </c>
      <c r="AF103" s="86">
        <v>6.5213077895968198E-3</v>
      </c>
      <c r="AG103" s="815">
        <v>40492</v>
      </c>
      <c r="AH103" s="71">
        <v>9</v>
      </c>
      <c r="AI103" s="53">
        <v>93.813650045545899</v>
      </c>
      <c r="AJ103" s="815">
        <v>40532</v>
      </c>
      <c r="AK103" s="71">
        <v>11</v>
      </c>
      <c r="AL103" s="53">
        <v>61.726624078887603</v>
      </c>
      <c r="AM103" s="815">
        <v>40509</v>
      </c>
      <c r="AN103" s="222">
        <v>24</v>
      </c>
      <c r="AO103" s="84" t="s">
        <v>123</v>
      </c>
      <c r="AQ103" s="814"/>
      <c r="AR103" s="814"/>
      <c r="AS103" s="814"/>
      <c r="AT103" s="814"/>
      <c r="AU103" s="814"/>
      <c r="AV103" s="814"/>
      <c r="AW103" s="814"/>
      <c r="AX103" s="814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3">
        <v>32.200000000000003</v>
      </c>
      <c r="J104" s="363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5">
        <v>40298</v>
      </c>
      <c r="S104" s="71">
        <v>15</v>
      </c>
      <c r="T104" s="56">
        <v>2.6133718260519858</v>
      </c>
      <c r="U104" s="815">
        <v>40389</v>
      </c>
      <c r="V104" s="71">
        <v>12</v>
      </c>
      <c r="W104" s="53">
        <v>20.000417961265299</v>
      </c>
      <c r="X104" s="815">
        <v>40284</v>
      </c>
      <c r="Y104" s="71">
        <v>20</v>
      </c>
      <c r="Z104" s="53">
        <v>8.8977807339525494</v>
      </c>
      <c r="AA104" s="815">
        <v>40533</v>
      </c>
      <c r="AB104" s="71">
        <v>1</v>
      </c>
      <c r="AC104" s="86">
        <v>9.1109753746587904E-3</v>
      </c>
      <c r="AD104" s="815">
        <v>40379</v>
      </c>
      <c r="AE104" s="71">
        <v>15</v>
      </c>
      <c r="AF104" s="86">
        <v>6.9846914921732599E-3</v>
      </c>
      <c r="AG104" s="815">
        <v>40532</v>
      </c>
      <c r="AH104" s="71">
        <v>12</v>
      </c>
      <c r="AI104" s="53">
        <v>100</v>
      </c>
      <c r="AJ104" s="815">
        <v>40527</v>
      </c>
      <c r="AK104" s="71">
        <v>22</v>
      </c>
      <c r="AL104" s="53">
        <v>59.179837957736702</v>
      </c>
      <c r="AM104" s="815">
        <v>40298</v>
      </c>
      <c r="AN104" s="222">
        <v>4</v>
      </c>
      <c r="AO104" s="84" t="s">
        <v>125</v>
      </c>
      <c r="AQ104" s="814"/>
      <c r="AR104" s="814"/>
      <c r="AS104" s="814"/>
      <c r="AT104" s="814"/>
      <c r="AU104" s="814"/>
      <c r="AV104" s="814"/>
      <c r="AW104" s="814"/>
      <c r="AX104" s="814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3">
        <v>31.887499999999999</v>
      </c>
      <c r="J105" s="363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5">
        <v>40253</v>
      </c>
      <c r="S105" s="71">
        <v>10</v>
      </c>
      <c r="T105" s="56">
        <v>2.9396032426642393</v>
      </c>
      <c r="U105" s="815">
        <v>40389</v>
      </c>
      <c r="V105" s="71">
        <v>12</v>
      </c>
      <c r="W105" s="53">
        <v>34.999486671695301</v>
      </c>
      <c r="X105" s="815">
        <v>40248</v>
      </c>
      <c r="Y105" s="71">
        <v>12</v>
      </c>
      <c r="Z105" s="53">
        <v>9.0147035924762093</v>
      </c>
      <c r="AA105" s="815">
        <v>40533</v>
      </c>
      <c r="AB105" s="71">
        <v>2</v>
      </c>
      <c r="AC105" s="86">
        <v>1.84858925396621E-2</v>
      </c>
      <c r="AD105" s="815">
        <v>40379</v>
      </c>
      <c r="AE105" s="71">
        <v>15</v>
      </c>
      <c r="AF105" s="86">
        <v>7.0421306205148398E-3</v>
      </c>
      <c r="AG105" s="815">
        <v>40532</v>
      </c>
      <c r="AH105" s="71">
        <v>12</v>
      </c>
      <c r="AI105" s="53">
        <v>100</v>
      </c>
      <c r="AJ105" s="815">
        <v>40494</v>
      </c>
      <c r="AK105" s="71">
        <v>19</v>
      </c>
      <c r="AL105" s="53">
        <v>47.8518048718039</v>
      </c>
      <c r="AM105" s="815">
        <v>40456</v>
      </c>
      <c r="AN105" s="222">
        <v>2</v>
      </c>
      <c r="AO105" s="84" t="s">
        <v>128</v>
      </c>
      <c r="AQ105" s="814"/>
      <c r="AR105" s="814"/>
      <c r="AS105" s="814"/>
      <c r="AT105" s="814"/>
      <c r="AU105" s="814"/>
      <c r="AV105" s="814"/>
      <c r="AW105" s="814"/>
      <c r="AX105" s="814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3">
        <v>31.324999999999999</v>
      </c>
      <c r="J106" s="363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5">
        <v>40253</v>
      </c>
      <c r="S106" s="71">
        <v>10</v>
      </c>
      <c r="T106" s="56">
        <v>2.531957178864193</v>
      </c>
      <c r="U106" s="815">
        <v>40389</v>
      </c>
      <c r="V106" s="71">
        <v>12</v>
      </c>
      <c r="W106" s="53">
        <v>25.0002639868767</v>
      </c>
      <c r="X106" s="815">
        <v>40267</v>
      </c>
      <c r="Y106" s="71">
        <v>17</v>
      </c>
      <c r="Z106" s="53">
        <v>8.9381035803813695</v>
      </c>
      <c r="AA106" s="815">
        <v>40533</v>
      </c>
      <c r="AB106" s="71">
        <v>2</v>
      </c>
      <c r="AC106" s="86">
        <v>6.7755336093230497E-3</v>
      </c>
      <c r="AD106" s="815">
        <v>40248</v>
      </c>
      <c r="AE106" s="71">
        <v>1</v>
      </c>
      <c r="AF106" s="86">
        <v>6.7347943345457901E-3</v>
      </c>
      <c r="AG106" s="815">
        <v>40469</v>
      </c>
      <c r="AH106" s="71">
        <v>12</v>
      </c>
      <c r="AI106" s="53">
        <v>96.160215780781897</v>
      </c>
      <c r="AJ106" s="815">
        <v>40532</v>
      </c>
      <c r="AK106" s="71">
        <v>11</v>
      </c>
      <c r="AL106" s="53">
        <v>34.0277180193861</v>
      </c>
      <c r="AM106" s="815">
        <v>40286</v>
      </c>
      <c r="AN106" s="222">
        <v>18</v>
      </c>
      <c r="AO106" s="84" t="s">
        <v>130</v>
      </c>
      <c r="AQ106" s="814"/>
      <c r="AR106" s="814"/>
      <c r="AS106" s="814"/>
      <c r="AT106" s="814"/>
      <c r="AU106" s="814"/>
      <c r="AV106" s="814"/>
      <c r="AW106" s="814"/>
      <c r="AX106" s="814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3">
        <v>29.35</v>
      </c>
      <c r="J107" s="363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5">
        <v>40253</v>
      </c>
      <c r="S107" s="71">
        <v>10</v>
      </c>
      <c r="T107" s="56">
        <v>2.3828084795728874</v>
      </c>
      <c r="U107" s="815">
        <v>40389</v>
      </c>
      <c r="V107" s="71">
        <v>12</v>
      </c>
      <c r="W107" s="53">
        <v>15.000543280768101</v>
      </c>
      <c r="X107" s="815">
        <v>40262</v>
      </c>
      <c r="Y107" s="71">
        <v>8</v>
      </c>
      <c r="Z107" s="53">
        <v>8.8326749980271995</v>
      </c>
      <c r="AA107" s="815">
        <v>40533</v>
      </c>
      <c r="AB107" s="71">
        <v>1</v>
      </c>
      <c r="AC107" s="86">
        <v>6.7755336091377396E-3</v>
      </c>
      <c r="AD107" s="815">
        <v>40248</v>
      </c>
      <c r="AE107" s="71">
        <v>1</v>
      </c>
      <c r="AF107" s="86">
        <v>3.8185689722755401E-3</v>
      </c>
      <c r="AG107" s="815">
        <v>40469</v>
      </c>
      <c r="AH107" s="71">
        <v>9</v>
      </c>
      <c r="AI107" s="53">
        <v>55.1794250617126</v>
      </c>
      <c r="AJ107" s="815">
        <v>40532</v>
      </c>
      <c r="AK107" s="71">
        <v>11</v>
      </c>
      <c r="AL107" s="53">
        <v>36.0017477464257</v>
      </c>
      <c r="AM107" s="815">
        <v>40449</v>
      </c>
      <c r="AN107" s="222">
        <v>16</v>
      </c>
      <c r="AO107" s="84" t="s">
        <v>133</v>
      </c>
      <c r="AQ107" s="814"/>
      <c r="AR107" s="814"/>
      <c r="AS107" s="814"/>
      <c r="AT107" s="814"/>
      <c r="AU107" s="814"/>
      <c r="AV107" s="814"/>
      <c r="AW107" s="814"/>
      <c r="AX107" s="814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3">
        <v>27.612500000000001</v>
      </c>
      <c r="J108" s="363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7">
        <v>40253</v>
      </c>
      <c r="S108" s="80">
        <v>10</v>
      </c>
      <c r="T108" s="61">
        <v>2.6599534760342136</v>
      </c>
      <c r="U108" s="817">
        <v>40389</v>
      </c>
      <c r="V108" s="80">
        <v>12</v>
      </c>
      <c r="W108" s="58">
        <v>35.000001030649699</v>
      </c>
      <c r="X108" s="817">
        <v>40368</v>
      </c>
      <c r="Y108" s="80">
        <v>22</v>
      </c>
      <c r="Z108" s="58">
        <v>9.0131631395212395</v>
      </c>
      <c r="AA108" s="817">
        <v>40533</v>
      </c>
      <c r="AB108" s="80">
        <v>2</v>
      </c>
      <c r="AC108" s="90">
        <v>6.7755336093272998E-3</v>
      </c>
      <c r="AD108" s="817">
        <v>40543</v>
      </c>
      <c r="AE108" s="80">
        <v>7</v>
      </c>
      <c r="AF108" s="90">
        <v>6.7755336093234001E-3</v>
      </c>
      <c r="AG108" s="817">
        <v>40269</v>
      </c>
      <c r="AH108" s="80">
        <v>2</v>
      </c>
      <c r="AI108" s="58">
        <v>96.2348302995685</v>
      </c>
      <c r="AJ108" s="817">
        <v>40532</v>
      </c>
      <c r="AK108" s="80">
        <v>11</v>
      </c>
      <c r="AL108" s="58">
        <v>19.226982775192901</v>
      </c>
      <c r="AM108" s="817">
        <v>40286</v>
      </c>
      <c r="AN108" s="104">
        <v>17</v>
      </c>
      <c r="AO108" s="503" t="s">
        <v>136</v>
      </c>
      <c r="AQ108" s="814"/>
      <c r="AR108" s="814"/>
      <c r="AS108" s="814"/>
      <c r="AT108" s="814"/>
      <c r="AU108" s="814"/>
      <c r="AV108" s="814"/>
      <c r="AW108" s="814"/>
      <c r="AX108" s="814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3">
        <v>27.2</v>
      </c>
      <c r="J109" s="363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3">
        <v>26.887499999999999</v>
      </c>
      <c r="J110" s="363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3">
        <v>26.324999999999999</v>
      </c>
      <c r="J111" s="363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4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5">
        <v>26.1</v>
      </c>
      <c r="J112" s="365">
        <v>25.166452783230699</v>
      </c>
      <c r="K112" s="208"/>
      <c r="L112" s="381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82">
        <v>518.92733010217285</v>
      </c>
      <c r="F120" s="71">
        <v>13655.265919917343</v>
      </c>
      <c r="G120" s="71">
        <v>9883.625888884264</v>
      </c>
      <c r="H120" s="382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83">
        <v>24.981778291731384</v>
      </c>
    </row>
    <row r="121" spans="1:12">
      <c r="A121" s="93" t="s">
        <v>213</v>
      </c>
      <c r="B121" s="78">
        <v>5228.7799778248173</v>
      </c>
      <c r="C121" s="384">
        <v>4663.2403216467364</v>
      </c>
      <c r="D121" s="364"/>
      <c r="E121" s="385">
        <v>565.53965617808058</v>
      </c>
      <c r="F121" s="384">
        <v>13733.074947534429</v>
      </c>
      <c r="G121" s="384">
        <v>9952.5712747156595</v>
      </c>
      <c r="H121" s="385">
        <v>3780.5036728187692</v>
      </c>
      <c r="I121" s="386">
        <v>1.1459433329871279E-2</v>
      </c>
      <c r="J121" s="278">
        <v>2.9431302351671818</v>
      </c>
      <c r="K121" s="387">
        <v>29.516666666666666</v>
      </c>
      <c r="L121" s="388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82">
        <v>412.39733027175924</v>
      </c>
      <c r="F129" s="71">
        <v>9775.2401048995252</v>
      </c>
      <c r="G129" s="71">
        <v>9775.2401048995252</v>
      </c>
      <c r="H129" s="382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83">
        <v>25.000000734615227</v>
      </c>
    </row>
    <row r="130" spans="1:12">
      <c r="A130" s="93" t="s">
        <v>213</v>
      </c>
      <c r="B130" s="78">
        <v>4028.6999198229551</v>
      </c>
      <c r="C130" s="384">
        <v>3578.6201505120316</v>
      </c>
      <c r="D130" s="364"/>
      <c r="E130" s="385">
        <v>450.07976931092344</v>
      </c>
      <c r="F130" s="384">
        <v>9835.1361495596175</v>
      </c>
      <c r="G130" s="384">
        <v>9835.1361495596175</v>
      </c>
      <c r="H130" s="385">
        <v>6.6831018085832858E-13</v>
      </c>
      <c r="I130" s="386">
        <v>6.7531335321627676E-3</v>
      </c>
      <c r="J130" s="278">
        <v>2.7795311738883801</v>
      </c>
      <c r="K130" s="387">
        <v>29.516666666666666</v>
      </c>
      <c r="L130" s="38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3203125" defaultRowHeight="16"/>
  <cols>
    <col min="35" max="35" width="10.16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6"/>
      <c r="B56" s="407"/>
      <c r="C56" s="408"/>
      <c r="D56" s="408" t="s">
        <v>78</v>
      </c>
      <c r="E56" s="408"/>
      <c r="F56" s="408"/>
      <c r="G56" s="408"/>
      <c r="H56" s="409"/>
      <c r="I56" s="407" t="s">
        <v>79</v>
      </c>
      <c r="J56" s="408"/>
      <c r="K56" s="408"/>
      <c r="L56" s="409"/>
      <c r="M56" s="446" t="s">
        <v>288</v>
      </c>
      <c r="N56" s="447"/>
      <c r="O56" s="35"/>
      <c r="P56" s="406"/>
      <c r="Q56" s="407" t="s">
        <v>289</v>
      </c>
      <c r="R56" s="408"/>
      <c r="S56" s="408"/>
      <c r="T56" s="408"/>
      <c r="U56" s="408"/>
      <c r="V56" s="408"/>
      <c r="W56" s="408"/>
      <c r="X56" s="408"/>
      <c r="Y56" s="408"/>
      <c r="Z56" s="408"/>
      <c r="AA56" s="408"/>
      <c r="AB56" s="409"/>
      <c r="AC56" s="35"/>
      <c r="AD56" s="35" t="s">
        <v>290</v>
      </c>
      <c r="AE56" s="35"/>
      <c r="AF56" s="35"/>
      <c r="AG56" s="35"/>
      <c r="AH56" s="36"/>
    </row>
    <row r="57" spans="1:34">
      <c r="A57" s="410"/>
      <c r="B57" s="411"/>
      <c r="C57" s="412"/>
      <c r="D57" s="412"/>
      <c r="E57" s="412"/>
      <c r="F57" s="412"/>
      <c r="G57" s="412"/>
      <c r="H57" s="413"/>
      <c r="I57" s="411"/>
      <c r="J57" s="412"/>
      <c r="K57" s="412"/>
      <c r="L57" s="413"/>
      <c r="M57" s="448" t="s">
        <v>291</v>
      </c>
      <c r="N57" s="449"/>
      <c r="P57" s="410"/>
      <c r="Q57" s="411"/>
      <c r="R57" s="412"/>
      <c r="S57" s="412"/>
      <c r="T57" s="412"/>
      <c r="U57" s="412"/>
      <c r="V57" s="412"/>
      <c r="W57" s="412"/>
      <c r="X57" s="412"/>
      <c r="Y57" s="412"/>
      <c r="Z57" s="412"/>
      <c r="AA57" s="412"/>
      <c r="AB57" s="413"/>
      <c r="AC57" s="39"/>
      <c r="AD57" s="39"/>
      <c r="AE57" s="39"/>
      <c r="AF57" s="39"/>
      <c r="AG57" s="39"/>
      <c r="AH57" s="40"/>
    </row>
    <row r="58" spans="1:34">
      <c r="A58" s="410"/>
      <c r="B58" s="407"/>
      <c r="C58" s="408"/>
      <c r="D58" s="408"/>
      <c r="E58" s="409"/>
      <c r="F58" s="407"/>
      <c r="G58" s="408"/>
      <c r="H58" s="409"/>
      <c r="I58" s="407"/>
      <c r="J58" s="408"/>
      <c r="K58" s="414" t="s">
        <v>292</v>
      </c>
      <c r="L58" s="415" t="s">
        <v>292</v>
      </c>
      <c r="M58" s="63"/>
      <c r="N58" s="512" t="s">
        <v>293</v>
      </c>
      <c r="O58" s="42"/>
      <c r="P58" s="410"/>
      <c r="Q58" s="407"/>
      <c r="R58" s="408"/>
      <c r="S58" s="409"/>
      <c r="T58" s="407"/>
      <c r="U58" s="408"/>
      <c r="V58" s="408"/>
      <c r="W58" s="408"/>
      <c r="X58" s="408"/>
      <c r="Y58" s="408"/>
      <c r="Z58" s="408"/>
      <c r="AA58" s="408"/>
      <c r="AB58" s="409"/>
      <c r="AD58" t="s">
        <v>294</v>
      </c>
      <c r="AH58" s="36"/>
    </row>
    <row r="59" spans="1:34">
      <c r="A59" s="410"/>
      <c r="B59" s="416" t="s">
        <v>295</v>
      </c>
      <c r="C59" s="63"/>
      <c r="D59" s="63"/>
      <c r="E59" s="417"/>
      <c r="F59" s="416" t="s">
        <v>296</v>
      </c>
      <c r="G59" s="63"/>
      <c r="H59" s="417"/>
      <c r="I59" s="416"/>
      <c r="J59" s="63"/>
      <c r="K59" s="418" t="s">
        <v>2</v>
      </c>
      <c r="L59" s="419" t="s">
        <v>80</v>
      </c>
      <c r="M59" s="63"/>
      <c r="N59" s="512" t="s">
        <v>2</v>
      </c>
      <c r="O59" s="42" t="s">
        <v>80</v>
      </c>
      <c r="P59" s="410"/>
      <c r="R59" s="420" t="s">
        <v>297</v>
      </c>
      <c r="S59" s="417"/>
      <c r="T59" s="416"/>
      <c r="U59" s="63"/>
      <c r="V59" s="63" t="s">
        <v>81</v>
      </c>
      <c r="X59" s="63"/>
      <c r="Y59" s="63"/>
      <c r="Z59" s="63"/>
      <c r="AA59" s="63"/>
      <c r="AB59" s="417"/>
      <c r="AE59" s="41"/>
      <c r="AH59" s="41"/>
    </row>
    <row r="60" spans="1:34">
      <c r="A60" s="410" t="s">
        <v>3</v>
      </c>
      <c r="B60" s="421" t="s">
        <v>4</v>
      </c>
      <c r="C60" s="418" t="s">
        <v>5</v>
      </c>
      <c r="D60" s="418" t="s">
        <v>82</v>
      </c>
      <c r="E60" s="419" t="s">
        <v>83</v>
      </c>
      <c r="F60" s="421" t="s">
        <v>4</v>
      </c>
      <c r="G60" s="418" t="s">
        <v>6</v>
      </c>
      <c r="H60" s="419" t="s">
        <v>7</v>
      </c>
      <c r="I60" s="421" t="s">
        <v>84</v>
      </c>
      <c r="J60" s="418" t="s">
        <v>8</v>
      </c>
      <c r="K60" s="418" t="s">
        <v>9</v>
      </c>
      <c r="L60" s="419" t="s">
        <v>2</v>
      </c>
      <c r="M60" s="418" t="s">
        <v>149</v>
      </c>
      <c r="N60" s="512" t="s">
        <v>9</v>
      </c>
      <c r="O60" s="42" t="s">
        <v>2</v>
      </c>
      <c r="P60" s="410" t="s">
        <v>3</v>
      </c>
      <c r="R60" s="420" t="s">
        <v>85</v>
      </c>
      <c r="S60" s="417"/>
      <c r="T60" s="416"/>
      <c r="U60" s="418" t="s">
        <v>6</v>
      </c>
      <c r="V60" s="63"/>
      <c r="W60" s="64"/>
      <c r="X60" s="418" t="s">
        <v>7</v>
      </c>
      <c r="Y60" s="63"/>
      <c r="Z60" s="64" t="s">
        <v>86</v>
      </c>
      <c r="AA60" s="63"/>
      <c r="AB60" s="417"/>
      <c r="AD60" t="s">
        <v>298</v>
      </c>
      <c r="AE60" s="41"/>
      <c r="AF60" t="s">
        <v>299</v>
      </c>
      <c r="AH60" s="41"/>
    </row>
    <row r="61" spans="1:34">
      <c r="A61" s="422"/>
      <c r="B61" s="423" t="s">
        <v>10</v>
      </c>
      <c r="C61" s="424" t="s">
        <v>10</v>
      </c>
      <c r="D61" s="424" t="s">
        <v>10</v>
      </c>
      <c r="E61" s="425" t="s">
        <v>10</v>
      </c>
      <c r="F61" s="423" t="s">
        <v>10</v>
      </c>
      <c r="G61" s="424" t="s">
        <v>10</v>
      </c>
      <c r="H61" s="425" t="s">
        <v>10</v>
      </c>
      <c r="I61" s="411"/>
      <c r="J61" s="424" t="s">
        <v>11</v>
      </c>
      <c r="K61" s="424" t="s">
        <v>22</v>
      </c>
      <c r="L61" s="425" t="s">
        <v>87</v>
      </c>
      <c r="M61" s="456" t="s">
        <v>11</v>
      </c>
      <c r="N61" s="457" t="s">
        <v>22</v>
      </c>
      <c r="O61" s="46" t="s">
        <v>87</v>
      </c>
      <c r="P61" s="426"/>
      <c r="Q61" s="423" t="s">
        <v>88</v>
      </c>
      <c r="R61" s="424" t="s">
        <v>75</v>
      </c>
      <c r="S61" s="425" t="s">
        <v>76</v>
      </c>
      <c r="T61" s="423" t="s">
        <v>88</v>
      </c>
      <c r="U61" s="424" t="s">
        <v>75</v>
      </c>
      <c r="V61" s="424" t="s">
        <v>76</v>
      </c>
      <c r="W61" s="427" t="s">
        <v>88</v>
      </c>
      <c r="X61" s="424" t="s">
        <v>75</v>
      </c>
      <c r="Y61" s="424" t="s">
        <v>76</v>
      </c>
      <c r="Z61" s="427" t="s">
        <v>88</v>
      </c>
      <c r="AA61" s="424" t="s">
        <v>75</v>
      </c>
      <c r="AB61" s="425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10" t="s">
        <v>89</v>
      </c>
      <c r="B62" s="428">
        <v>34976.411000001252</v>
      </c>
      <c r="C62" s="429">
        <v>21770.00099999996</v>
      </c>
      <c r="D62" s="429">
        <v>2326.4899999999893</v>
      </c>
      <c r="E62" s="429">
        <v>10879.920000001301</v>
      </c>
      <c r="F62" s="430">
        <v>77744.589000000124</v>
      </c>
      <c r="G62" s="429">
        <v>55209.465000000047</v>
      </c>
      <c r="H62" s="429">
        <v>22535.143000000036</v>
      </c>
      <c r="I62" s="430">
        <v>3.2263863232202681</v>
      </c>
      <c r="J62" s="429">
        <v>24.081647260274028</v>
      </c>
      <c r="K62" s="429">
        <v>9.1748202054794236E-3</v>
      </c>
      <c r="L62" s="431">
        <f>O62*100</f>
        <v>47.82614155251165</v>
      </c>
      <c r="M62" s="513">
        <v>19.914452054794427</v>
      </c>
      <c r="N62" s="514">
        <v>1.1648657534246494E-2</v>
      </c>
      <c r="O62" s="431">
        <v>0.47826141552511653</v>
      </c>
      <c r="P62" s="406" t="s">
        <v>89</v>
      </c>
      <c r="Q62" s="428">
        <v>11932</v>
      </c>
      <c r="R62" s="432">
        <v>202</v>
      </c>
      <c r="S62" s="429">
        <v>15</v>
      </c>
      <c r="T62" s="430">
        <v>23457</v>
      </c>
      <c r="U62" s="432">
        <v>202</v>
      </c>
      <c r="V62" s="429">
        <v>15</v>
      </c>
      <c r="W62" s="430">
        <v>10375</v>
      </c>
      <c r="X62" s="432">
        <v>247</v>
      </c>
      <c r="Y62" s="429">
        <v>15</v>
      </c>
      <c r="Z62" s="430">
        <v>32502</v>
      </c>
      <c r="AA62" s="432">
        <v>202</v>
      </c>
      <c r="AB62" s="431">
        <v>15</v>
      </c>
      <c r="AC62" s="392">
        <v>35</v>
      </c>
      <c r="AD62" s="390">
        <v>202</v>
      </c>
      <c r="AE62" s="391">
        <v>15</v>
      </c>
      <c r="AF62" s="392">
        <v>2.2405999999999999E-2</v>
      </c>
      <c r="AG62" s="390">
        <v>276</v>
      </c>
      <c r="AH62" s="391">
        <v>9</v>
      </c>
    </row>
    <row r="63" spans="1:34">
      <c r="A63" s="410" t="s">
        <v>94</v>
      </c>
      <c r="B63" s="433">
        <v>39519.569000001269</v>
      </c>
      <c r="C63" s="434">
        <v>25936.82099999996</v>
      </c>
      <c r="D63" s="434">
        <v>2702.828000000005</v>
      </c>
      <c r="E63" s="434">
        <v>10879.920000001301</v>
      </c>
      <c r="F63" s="435">
        <v>97295.865999999718</v>
      </c>
      <c r="G63" s="434">
        <v>55185.072000000029</v>
      </c>
      <c r="H63" s="434">
        <v>42110.836000000032</v>
      </c>
      <c r="I63" s="435">
        <v>3.3972436603535132</v>
      </c>
      <c r="J63" s="434">
        <v>24.089708904109656</v>
      </c>
      <c r="K63" s="434">
        <v>1.1174638812785374E-2</v>
      </c>
      <c r="L63" s="436">
        <f t="shared" ref="L63:L68" si="0">O63*100</f>
        <v>57.840981735158394</v>
      </c>
      <c r="M63" s="54"/>
      <c r="N63" s="54"/>
      <c r="O63" s="436">
        <v>0.57840981735158392</v>
      </c>
      <c r="P63" s="410" t="s">
        <v>94</v>
      </c>
      <c r="Q63" s="433">
        <v>12653</v>
      </c>
      <c r="R63" s="437">
        <v>202</v>
      </c>
      <c r="S63" s="434">
        <v>15</v>
      </c>
      <c r="T63" s="435">
        <v>23078</v>
      </c>
      <c r="U63" s="437">
        <v>254</v>
      </c>
      <c r="V63" s="434">
        <v>15</v>
      </c>
      <c r="W63" s="435">
        <v>16112</v>
      </c>
      <c r="X63" s="437">
        <v>217</v>
      </c>
      <c r="Y63" s="434">
        <v>15</v>
      </c>
      <c r="Z63" s="435">
        <v>37261</v>
      </c>
      <c r="AA63" s="437">
        <v>247</v>
      </c>
      <c r="AB63" s="436">
        <v>15</v>
      </c>
      <c r="AD63" s="54"/>
      <c r="AG63" s="54"/>
    </row>
    <row r="64" spans="1:34">
      <c r="A64" s="410" t="s">
        <v>96</v>
      </c>
      <c r="B64" s="433">
        <v>39400.815000001385</v>
      </c>
      <c r="C64" s="434">
        <v>25846.026000000074</v>
      </c>
      <c r="D64" s="434">
        <v>2674.8690000000088</v>
      </c>
      <c r="E64" s="434">
        <v>10879.920000001301</v>
      </c>
      <c r="F64" s="435">
        <v>97141.307000000001</v>
      </c>
      <c r="G64" s="434">
        <v>62008.804000000193</v>
      </c>
      <c r="H64" s="434">
        <v>35132.592000000026</v>
      </c>
      <c r="I64" s="435">
        <v>3.4059697986335884</v>
      </c>
      <c r="J64" s="434">
        <v>24.327353881278576</v>
      </c>
      <c r="K64" s="434">
        <v>1.0049198972602738E-2</v>
      </c>
      <c r="L64" s="436">
        <f t="shared" si="0"/>
        <v>51.103424657534461</v>
      </c>
      <c r="M64" s="54"/>
      <c r="N64" s="54"/>
      <c r="O64" s="436">
        <v>0.51103424657534458</v>
      </c>
      <c r="P64" s="410" t="s">
        <v>96</v>
      </c>
      <c r="Q64" s="433">
        <v>13104</v>
      </c>
      <c r="R64" s="437">
        <v>202</v>
      </c>
      <c r="S64" s="434">
        <v>15</v>
      </c>
      <c r="T64" s="435">
        <v>31134</v>
      </c>
      <c r="U64" s="437">
        <v>155</v>
      </c>
      <c r="V64" s="434">
        <v>16</v>
      </c>
      <c r="W64" s="435">
        <v>21697</v>
      </c>
      <c r="X64" s="437">
        <v>261</v>
      </c>
      <c r="Y64" s="434">
        <v>12</v>
      </c>
      <c r="Z64" s="435">
        <v>39904</v>
      </c>
      <c r="AA64" s="437">
        <v>247</v>
      </c>
      <c r="AB64" s="436">
        <v>16</v>
      </c>
      <c r="AD64" s="54"/>
      <c r="AG64" s="54"/>
    </row>
    <row r="65" spans="1:34">
      <c r="A65" s="410" t="s">
        <v>100</v>
      </c>
      <c r="B65" s="433">
        <v>40535.137000001225</v>
      </c>
      <c r="C65" s="434">
        <v>26927.732999999924</v>
      </c>
      <c r="D65" s="434">
        <v>2727.4839999999936</v>
      </c>
      <c r="E65" s="434">
        <v>10879.920000001301</v>
      </c>
      <c r="F65" s="435">
        <v>103712.91500000004</v>
      </c>
      <c r="G65" s="434">
        <v>62649.459000000192</v>
      </c>
      <c r="H65" s="434">
        <v>41063.372999999883</v>
      </c>
      <c r="I65" s="435">
        <v>3.4972907127943231</v>
      </c>
      <c r="J65" s="434">
        <v>24.2954691780822</v>
      </c>
      <c r="K65" s="434">
        <v>9.8116047945205134E-3</v>
      </c>
      <c r="L65" s="436">
        <f t="shared" si="0"/>
        <v>50.084817351598268</v>
      </c>
      <c r="M65" s="54"/>
      <c r="N65" s="54"/>
      <c r="O65" s="436">
        <v>0.50084817351598265</v>
      </c>
      <c r="P65" s="410" t="s">
        <v>100</v>
      </c>
      <c r="Q65" s="433">
        <v>13467</v>
      </c>
      <c r="R65" s="437">
        <v>202</v>
      </c>
      <c r="S65" s="434">
        <v>15</v>
      </c>
      <c r="T65" s="435">
        <v>33997</v>
      </c>
      <c r="U65" s="437">
        <v>115</v>
      </c>
      <c r="V65" s="434">
        <v>16</v>
      </c>
      <c r="W65" s="435">
        <v>28184</v>
      </c>
      <c r="X65" s="437">
        <v>262</v>
      </c>
      <c r="Y65" s="434">
        <v>15</v>
      </c>
      <c r="Z65" s="435">
        <v>43978</v>
      </c>
      <c r="AA65" s="437">
        <v>276</v>
      </c>
      <c r="AB65" s="436">
        <v>9</v>
      </c>
      <c r="AD65" s="54"/>
      <c r="AG65" s="54"/>
    </row>
    <row r="66" spans="1:34">
      <c r="A66" s="410" t="s">
        <v>287</v>
      </c>
      <c r="B66" s="433">
        <v>40065.261000001236</v>
      </c>
      <c r="C66" s="434">
        <v>26472.789999999939</v>
      </c>
      <c r="D66" s="434">
        <v>2712.5509999999958</v>
      </c>
      <c r="E66" s="434">
        <v>10879.920000001301</v>
      </c>
      <c r="F66" s="435">
        <v>100676.21</v>
      </c>
      <c r="G66" s="434">
        <v>62380.560000000289</v>
      </c>
      <c r="H66" s="434">
        <v>38295.623999999953</v>
      </c>
      <c r="I66" s="435">
        <v>3.4495471545115888</v>
      </c>
      <c r="J66" s="434">
        <v>24.308863013698669</v>
      </c>
      <c r="K66" s="434">
        <v>9.8683336757990694E-3</v>
      </c>
      <c r="L66" s="436">
        <f t="shared" si="0"/>
        <v>50.296689497717153</v>
      </c>
      <c r="M66" s="54"/>
      <c r="N66" s="54"/>
      <c r="O66" s="436">
        <v>0.50296689497717151</v>
      </c>
      <c r="P66" s="410" t="s">
        <v>287</v>
      </c>
      <c r="Q66" s="433">
        <v>13277</v>
      </c>
      <c r="R66" s="437">
        <v>202</v>
      </c>
      <c r="S66" s="434">
        <v>15</v>
      </c>
      <c r="T66" s="435">
        <v>32940</v>
      </c>
      <c r="U66" s="437">
        <v>115</v>
      </c>
      <c r="V66" s="434">
        <v>16</v>
      </c>
      <c r="W66" s="435">
        <v>24225</v>
      </c>
      <c r="X66" s="437">
        <v>247</v>
      </c>
      <c r="Y66" s="434">
        <v>17</v>
      </c>
      <c r="Z66" s="435">
        <v>41366</v>
      </c>
      <c r="AA66" s="437">
        <v>247</v>
      </c>
      <c r="AB66" s="436">
        <v>15</v>
      </c>
      <c r="AC66" s="393"/>
      <c r="AD66" s="54"/>
      <c r="AE66" s="393"/>
      <c r="AF66" s="393"/>
      <c r="AG66" s="54"/>
      <c r="AH66" s="393"/>
    </row>
    <row r="67" spans="1:34">
      <c r="A67" s="410" t="s">
        <v>103</v>
      </c>
      <c r="B67" s="433">
        <v>31586.592000001216</v>
      </c>
      <c r="C67" s="434">
        <v>18738.054999999913</v>
      </c>
      <c r="D67" s="434">
        <v>1968.617000000002</v>
      </c>
      <c r="E67" s="434">
        <v>10879.920000001301</v>
      </c>
      <c r="F67" s="435">
        <v>66860.163000000059</v>
      </c>
      <c r="G67" s="434">
        <v>48588.801999999836</v>
      </c>
      <c r="H67" s="434">
        <v>18271.393999999975</v>
      </c>
      <c r="I67" s="435">
        <v>3.2289188238457793</v>
      </c>
      <c r="J67" s="434">
        <v>26.268599315068546</v>
      </c>
      <c r="K67" s="434">
        <v>9.7585481735159314E-3</v>
      </c>
      <c r="L67" s="436">
        <f t="shared" si="0"/>
        <v>44.316210045662174</v>
      </c>
      <c r="M67" s="54"/>
      <c r="N67" s="54"/>
      <c r="O67" s="436">
        <v>0.44316210045662174</v>
      </c>
      <c r="P67" s="410" t="s">
        <v>103</v>
      </c>
      <c r="Q67" s="433">
        <v>11932</v>
      </c>
      <c r="R67" s="437">
        <v>202</v>
      </c>
      <c r="S67" s="434">
        <v>15</v>
      </c>
      <c r="T67" s="435">
        <v>23457</v>
      </c>
      <c r="U67" s="437">
        <v>202</v>
      </c>
      <c r="V67" s="434">
        <v>15</v>
      </c>
      <c r="W67" s="435">
        <v>10755</v>
      </c>
      <c r="X67" s="437">
        <v>276</v>
      </c>
      <c r="Y67" s="434">
        <v>8</v>
      </c>
      <c r="Z67" s="435">
        <v>32502</v>
      </c>
      <c r="AA67" s="437">
        <v>202</v>
      </c>
      <c r="AB67" s="436">
        <v>15</v>
      </c>
      <c r="AD67" s="54"/>
      <c r="AG67" s="54"/>
    </row>
    <row r="68" spans="1:34">
      <c r="A68" s="426" t="s">
        <v>106</v>
      </c>
      <c r="B68" s="438">
        <v>54843.258000001253</v>
      </c>
      <c r="C68" s="439">
        <v>39697.162000000208</v>
      </c>
      <c r="D68" s="439">
        <v>4266.1759999997475</v>
      </c>
      <c r="E68" s="439">
        <v>10879.920000001301</v>
      </c>
      <c r="F68" s="440">
        <v>161200.17900000018</v>
      </c>
      <c r="G68" s="439">
        <v>134205.70700000084</v>
      </c>
      <c r="H68" s="439">
        <v>26994.481999999978</v>
      </c>
      <c r="I68" s="440">
        <v>3.6666956226117398</v>
      </c>
      <c r="J68" s="439">
        <v>25.480876712328794</v>
      </c>
      <c r="K68" s="439">
        <v>8.552449543378967E-3</v>
      </c>
      <c r="L68" s="441">
        <f t="shared" si="0"/>
        <v>40.87100456621188</v>
      </c>
      <c r="M68" s="54"/>
      <c r="N68" s="54"/>
      <c r="O68" s="441">
        <v>0.40871004566211877</v>
      </c>
      <c r="P68" s="426" t="s">
        <v>106</v>
      </c>
      <c r="Q68" s="438">
        <v>12863</v>
      </c>
      <c r="R68" s="442">
        <v>202</v>
      </c>
      <c r="S68" s="439">
        <v>15</v>
      </c>
      <c r="T68" s="440">
        <v>31981</v>
      </c>
      <c r="U68" s="442">
        <v>115</v>
      </c>
      <c r="V68" s="439">
        <v>16</v>
      </c>
      <c r="W68" s="440">
        <v>8859</v>
      </c>
      <c r="X68" s="442">
        <v>247</v>
      </c>
      <c r="Y68" s="439">
        <v>17</v>
      </c>
      <c r="Z68" s="440">
        <v>38322</v>
      </c>
      <c r="AA68" s="442">
        <v>276</v>
      </c>
      <c r="AB68" s="441">
        <v>10</v>
      </c>
      <c r="AD68" s="54"/>
      <c r="AG68" s="54"/>
    </row>
    <row r="69" spans="1:34">
      <c r="A69" s="64" t="s">
        <v>107</v>
      </c>
      <c r="B69" s="394"/>
      <c r="C69" s="395"/>
      <c r="D69" s="395"/>
      <c r="E69" s="395"/>
      <c r="F69" s="394"/>
      <c r="G69" s="395"/>
      <c r="H69" s="395"/>
      <c r="I69" s="394"/>
      <c r="J69" s="395"/>
      <c r="K69" s="395"/>
      <c r="L69" s="395"/>
      <c r="M69" s="69"/>
      <c r="N69" s="54"/>
      <c r="O69" s="54"/>
      <c r="P69" s="64" t="s">
        <v>107</v>
      </c>
      <c r="Q69" s="394"/>
      <c r="R69" s="395"/>
      <c r="S69" s="395"/>
      <c r="T69" s="394"/>
      <c r="U69" s="395"/>
      <c r="V69" s="395"/>
      <c r="W69" s="394"/>
      <c r="X69" s="395"/>
      <c r="Y69" s="395"/>
      <c r="Z69" s="394"/>
      <c r="AA69" s="395"/>
      <c r="AB69" s="396"/>
      <c r="AD69" s="54"/>
      <c r="AG69" s="54"/>
    </row>
    <row r="70" spans="1:34">
      <c r="A70" s="64" t="s">
        <v>109</v>
      </c>
      <c r="B70" s="394"/>
      <c r="C70" s="395"/>
      <c r="D70" s="395"/>
      <c r="E70" s="395"/>
      <c r="F70" s="394"/>
      <c r="G70" s="395"/>
      <c r="H70" s="395"/>
      <c r="I70" s="394"/>
      <c r="J70" s="395"/>
      <c r="K70" s="395"/>
      <c r="L70" s="395"/>
      <c r="M70" s="69"/>
      <c r="N70" s="54"/>
      <c r="O70" s="54"/>
      <c r="P70" s="64" t="s">
        <v>109</v>
      </c>
      <c r="Q70" s="394"/>
      <c r="R70" s="395"/>
      <c r="S70" s="395"/>
      <c r="T70" s="394"/>
      <c r="U70" s="395"/>
      <c r="V70" s="395"/>
      <c r="W70" s="394"/>
      <c r="X70" s="395"/>
      <c r="Y70" s="395"/>
      <c r="Z70" s="394"/>
      <c r="AA70" s="395"/>
      <c r="AB70" s="396"/>
      <c r="AD70" s="54"/>
      <c r="AG70" s="54"/>
    </row>
    <row r="71" spans="1:34">
      <c r="A71" s="64" t="s">
        <v>110</v>
      </c>
      <c r="B71" s="394"/>
      <c r="C71" s="395"/>
      <c r="D71" s="395"/>
      <c r="E71" s="395"/>
      <c r="F71" s="394"/>
      <c r="G71" s="395"/>
      <c r="H71" s="395"/>
      <c r="I71" s="394"/>
      <c r="J71" s="395"/>
      <c r="K71" s="395"/>
      <c r="L71" s="395"/>
      <c r="M71" s="69"/>
      <c r="N71" s="54"/>
      <c r="O71" s="54"/>
      <c r="P71" s="64" t="s">
        <v>110</v>
      </c>
      <c r="Q71" s="394"/>
      <c r="R71" s="395"/>
      <c r="S71" s="395"/>
      <c r="T71" s="394"/>
      <c r="U71" s="395"/>
      <c r="V71" s="395"/>
      <c r="W71" s="394"/>
      <c r="X71" s="395"/>
      <c r="Y71" s="395"/>
      <c r="Z71" s="394"/>
      <c r="AA71" s="395"/>
      <c r="AB71" s="396"/>
      <c r="AD71" s="54"/>
      <c r="AG71" s="54"/>
    </row>
    <row r="72" spans="1:34">
      <c r="A72" s="64" t="s">
        <v>111</v>
      </c>
      <c r="B72" s="394"/>
      <c r="C72" s="395"/>
      <c r="D72" s="395"/>
      <c r="E72" s="395"/>
      <c r="F72" s="394"/>
      <c r="G72" s="395"/>
      <c r="H72" s="395"/>
      <c r="I72" s="394"/>
      <c r="J72" s="395"/>
      <c r="K72" s="395"/>
      <c r="L72" s="395"/>
      <c r="M72" s="69"/>
      <c r="N72" s="54"/>
      <c r="O72" s="54"/>
      <c r="P72" s="64" t="s">
        <v>111</v>
      </c>
      <c r="Q72" s="394"/>
      <c r="R72" s="395"/>
      <c r="S72" s="395"/>
      <c r="T72" s="394"/>
      <c r="U72" s="395"/>
      <c r="V72" s="395"/>
      <c r="W72" s="394"/>
      <c r="X72" s="395"/>
      <c r="Y72" s="395"/>
      <c r="Z72" s="394"/>
      <c r="AA72" s="395"/>
      <c r="AB72" s="396"/>
      <c r="AD72" s="54"/>
      <c r="AG72" s="54"/>
    </row>
    <row r="73" spans="1:34">
      <c r="A73" s="64" t="s">
        <v>112</v>
      </c>
      <c r="B73" s="394"/>
      <c r="C73" s="395"/>
      <c r="D73" s="395"/>
      <c r="E73" s="395"/>
      <c r="F73" s="394"/>
      <c r="G73" s="395"/>
      <c r="H73" s="395"/>
      <c r="I73" s="394"/>
      <c r="J73" s="395"/>
      <c r="K73" s="395"/>
      <c r="L73" s="395"/>
      <c r="M73" s="69"/>
      <c r="N73" s="54"/>
      <c r="O73" s="54"/>
      <c r="P73" s="64" t="s">
        <v>112</v>
      </c>
      <c r="Q73" s="394"/>
      <c r="R73" s="395"/>
      <c r="S73" s="395"/>
      <c r="T73" s="394"/>
      <c r="U73" s="395"/>
      <c r="V73" s="395"/>
      <c r="W73" s="394"/>
      <c r="X73" s="395"/>
      <c r="Y73" s="395"/>
      <c r="Z73" s="394"/>
      <c r="AA73" s="395"/>
      <c r="AB73" s="396"/>
      <c r="AD73" s="54"/>
      <c r="AG73" s="54"/>
    </row>
    <row r="74" spans="1:34">
      <c r="A74" s="406" t="s">
        <v>113</v>
      </c>
      <c r="B74" s="428">
        <v>22322.953000000023</v>
      </c>
      <c r="C74" s="429">
        <v>17857.852000000032</v>
      </c>
      <c r="D74" s="429">
        <v>1911.8690000000017</v>
      </c>
      <c r="E74" s="429">
        <v>2553.2319999999895</v>
      </c>
      <c r="F74" s="430">
        <v>63105.366000000147</v>
      </c>
      <c r="G74" s="429">
        <v>44874.224999999649</v>
      </c>
      <c r="H74" s="429">
        <v>18231.140999999938</v>
      </c>
      <c r="I74" s="430">
        <v>3.1920210710105641</v>
      </c>
      <c r="J74" s="483">
        <v>21.097828767123321</v>
      </c>
      <c r="K74" s="429">
        <v>1.0218289383561367E-2</v>
      </c>
      <c r="L74" s="431">
        <f>O74*100</f>
        <v>65.941894977171202</v>
      </c>
      <c r="M74" s="54"/>
      <c r="N74" s="54"/>
      <c r="O74" s="431">
        <v>0.659418949771712</v>
      </c>
      <c r="P74" s="406" t="s">
        <v>114</v>
      </c>
      <c r="Q74" s="428">
        <v>10177</v>
      </c>
      <c r="R74" s="432">
        <v>202</v>
      </c>
      <c r="S74" s="429">
        <v>15</v>
      </c>
      <c r="T74" s="430">
        <v>18776</v>
      </c>
      <c r="U74" s="432">
        <v>156</v>
      </c>
      <c r="V74" s="429">
        <v>15</v>
      </c>
      <c r="W74" s="430">
        <v>7805</v>
      </c>
      <c r="X74" s="432">
        <v>181</v>
      </c>
      <c r="Y74" s="429">
        <v>16</v>
      </c>
      <c r="Z74" s="430">
        <v>26567</v>
      </c>
      <c r="AA74" s="432">
        <v>181</v>
      </c>
      <c r="AB74" s="431">
        <v>16</v>
      </c>
      <c r="AD74" s="54"/>
      <c r="AG74" s="54"/>
    </row>
    <row r="75" spans="1:34">
      <c r="A75" s="410" t="s">
        <v>118</v>
      </c>
      <c r="B75" s="433">
        <v>17434.537000000029</v>
      </c>
      <c r="C75" s="434">
        <v>13988.512000000033</v>
      </c>
      <c r="D75" s="434">
        <v>1475.5280000000027</v>
      </c>
      <c r="E75" s="434">
        <v>1970.496999999993</v>
      </c>
      <c r="F75" s="435">
        <v>48439.57</v>
      </c>
      <c r="G75" s="434">
        <v>34448.150999999525</v>
      </c>
      <c r="H75" s="434">
        <v>13991.417999999976</v>
      </c>
      <c r="I75" s="435">
        <v>3.132400718052974</v>
      </c>
      <c r="J75" s="484">
        <v>25</v>
      </c>
      <c r="K75" s="434">
        <v>1.1329294934640546E-2</v>
      </c>
      <c r="L75" s="436">
        <f t="shared" ref="L75:L82" si="1">O75*100</f>
        <v>57.072167755988787</v>
      </c>
      <c r="M75" s="54"/>
      <c r="N75" s="54"/>
      <c r="O75" s="436">
        <v>0.5707216775598879</v>
      </c>
      <c r="P75" s="410" t="s">
        <v>119</v>
      </c>
      <c r="Q75" s="433">
        <v>11186</v>
      </c>
      <c r="R75" s="437">
        <v>202</v>
      </c>
      <c r="S75" s="434">
        <v>15</v>
      </c>
      <c r="T75" s="435">
        <v>21121</v>
      </c>
      <c r="U75" s="437">
        <v>156</v>
      </c>
      <c r="V75" s="434">
        <v>13</v>
      </c>
      <c r="W75" s="435">
        <v>8850</v>
      </c>
      <c r="X75" s="437">
        <v>169</v>
      </c>
      <c r="Y75" s="434">
        <v>14</v>
      </c>
      <c r="Z75" s="435">
        <v>29948</v>
      </c>
      <c r="AA75" s="437">
        <v>169</v>
      </c>
      <c r="AB75" s="436">
        <v>14</v>
      </c>
      <c r="AD75" s="54"/>
      <c r="AG75" s="54"/>
    </row>
    <row r="76" spans="1:34">
      <c r="A76" s="410" t="s">
        <v>122</v>
      </c>
      <c r="B76" s="433">
        <v>34848.63700000001</v>
      </c>
      <c r="C76" s="434">
        <v>27901.95700000002</v>
      </c>
      <c r="D76" s="434">
        <v>2974.4</v>
      </c>
      <c r="E76" s="434">
        <v>3972.28</v>
      </c>
      <c r="F76" s="435">
        <v>108979.01299999964</v>
      </c>
      <c r="G76" s="434">
        <v>77498.985000000306</v>
      </c>
      <c r="H76" s="434">
        <v>31479.855999999923</v>
      </c>
      <c r="I76" s="435">
        <v>3.529529503755886</v>
      </c>
      <c r="J76" s="484">
        <v>25</v>
      </c>
      <c r="K76" s="434">
        <v>1.1328404956427012E-2</v>
      </c>
      <c r="L76" s="436">
        <f t="shared" si="1"/>
        <v>57.061546840956055</v>
      </c>
      <c r="M76" s="54"/>
      <c r="N76" s="54"/>
      <c r="O76" s="436">
        <v>0.57061546840956057</v>
      </c>
      <c r="P76" s="410" t="s">
        <v>123</v>
      </c>
      <c r="Q76" s="433">
        <v>11044</v>
      </c>
      <c r="R76" s="437">
        <v>202</v>
      </c>
      <c r="S76" s="434">
        <v>15</v>
      </c>
      <c r="T76" s="435">
        <v>18969</v>
      </c>
      <c r="U76" s="437">
        <v>202</v>
      </c>
      <c r="V76" s="434">
        <v>16</v>
      </c>
      <c r="W76" s="435">
        <v>7726</v>
      </c>
      <c r="X76" s="437">
        <v>182</v>
      </c>
      <c r="Y76" s="434">
        <v>16</v>
      </c>
      <c r="Z76" s="435">
        <v>26675</v>
      </c>
      <c r="AA76" s="437">
        <v>202</v>
      </c>
      <c r="AB76" s="436">
        <v>16</v>
      </c>
      <c r="AD76" s="54"/>
      <c r="AG76" s="54"/>
    </row>
    <row r="77" spans="1:34">
      <c r="A77" s="410" t="s">
        <v>123</v>
      </c>
      <c r="B77" s="433">
        <v>25131.070000000262</v>
      </c>
      <c r="C77" s="434">
        <v>19654.972000000191</v>
      </c>
      <c r="D77" s="434">
        <v>2344.8270000000412</v>
      </c>
      <c r="E77" s="434">
        <v>3131.2710000000302</v>
      </c>
      <c r="F77" s="435">
        <v>63212.101999999744</v>
      </c>
      <c r="G77" s="434">
        <v>44976.723999999696</v>
      </c>
      <c r="H77" s="434">
        <v>18235.133000000213</v>
      </c>
      <c r="I77" s="435">
        <v>2.8733036151829876</v>
      </c>
      <c r="J77" s="434">
        <v>14.142081050228299</v>
      </c>
      <c r="K77" s="434">
        <v>7.0233744292240554E-3</v>
      </c>
      <c r="L77" s="436">
        <f t="shared" si="1"/>
        <v>70.226826484016939</v>
      </c>
      <c r="M77" s="54"/>
      <c r="N77" s="54"/>
      <c r="O77" s="436">
        <v>0.70226826484016935</v>
      </c>
      <c r="P77" s="410" t="s">
        <v>125</v>
      </c>
      <c r="Q77" s="433">
        <v>10639</v>
      </c>
      <c r="R77" s="437">
        <v>202</v>
      </c>
      <c r="S77" s="434">
        <v>15</v>
      </c>
      <c r="T77" s="435">
        <v>18785</v>
      </c>
      <c r="U77" s="437">
        <v>156</v>
      </c>
      <c r="V77" s="434">
        <v>15</v>
      </c>
      <c r="W77" s="435">
        <v>7743</v>
      </c>
      <c r="X77" s="437">
        <v>181</v>
      </c>
      <c r="Y77" s="434">
        <v>16</v>
      </c>
      <c r="Z77" s="435">
        <v>26514</v>
      </c>
      <c r="AA77" s="437">
        <v>181</v>
      </c>
      <c r="AB77" s="436">
        <v>16</v>
      </c>
      <c r="AD77" s="54"/>
      <c r="AG77" s="54"/>
    </row>
    <row r="78" spans="1:34">
      <c r="A78" s="410" t="s">
        <v>125</v>
      </c>
      <c r="B78" s="433">
        <v>23619.743999999955</v>
      </c>
      <c r="C78" s="434">
        <v>18689.798999999959</v>
      </c>
      <c r="D78" s="434">
        <v>2110.8329999999924</v>
      </c>
      <c r="E78" s="434">
        <v>2819.112000000006</v>
      </c>
      <c r="F78" s="435">
        <v>63157.029999999759</v>
      </c>
      <c r="G78" s="434">
        <v>44924.113000000318</v>
      </c>
      <c r="H78" s="434">
        <v>18233.150999999987</v>
      </c>
      <c r="I78" s="435">
        <v>3.0363034161654276</v>
      </c>
      <c r="J78" s="434">
        <v>17.729027397260282</v>
      </c>
      <c r="K78" s="434">
        <v>8.5797287671236355E-3</v>
      </c>
      <c r="L78" s="436">
        <f t="shared" si="1"/>
        <v>68.231392694061995</v>
      </c>
      <c r="M78" s="54"/>
      <c r="N78" s="54"/>
      <c r="O78" s="436">
        <v>0.68231392694061999</v>
      </c>
      <c r="P78" s="410" t="s">
        <v>128</v>
      </c>
      <c r="Q78" s="433">
        <v>9419</v>
      </c>
      <c r="R78" s="437">
        <v>202</v>
      </c>
      <c r="S78" s="434">
        <v>15</v>
      </c>
      <c r="T78" s="435">
        <v>18759</v>
      </c>
      <c r="U78" s="437">
        <v>156</v>
      </c>
      <c r="V78" s="434">
        <v>15</v>
      </c>
      <c r="W78" s="435">
        <v>7938</v>
      </c>
      <c r="X78" s="437">
        <v>181</v>
      </c>
      <c r="Y78" s="434">
        <v>16</v>
      </c>
      <c r="Z78" s="435">
        <v>26683</v>
      </c>
      <c r="AA78" s="437">
        <v>181</v>
      </c>
      <c r="AB78" s="436">
        <v>16</v>
      </c>
      <c r="AD78" s="54"/>
      <c r="AG78" s="54"/>
    </row>
    <row r="79" spans="1:34">
      <c r="A79" s="410" t="s">
        <v>128</v>
      </c>
      <c r="B79" s="433">
        <v>20241.712999999996</v>
      </c>
      <c r="C79" s="434">
        <v>16506.801999999989</v>
      </c>
      <c r="D79" s="434">
        <v>1599.2030000000073</v>
      </c>
      <c r="E79" s="434">
        <v>2135.7079999999992</v>
      </c>
      <c r="F79" s="435">
        <v>63001.558000000026</v>
      </c>
      <c r="G79" s="434">
        <v>44775.104999999901</v>
      </c>
      <c r="H79" s="434">
        <v>18226.508999999944</v>
      </c>
      <c r="I79" s="435">
        <v>3.4795946427718336</v>
      </c>
      <c r="J79" s="434">
        <v>27.770939497716959</v>
      </c>
      <c r="K79" s="434">
        <v>1.3980307305935722E-2</v>
      </c>
      <c r="L79" s="436">
        <f t="shared" si="1"/>
        <v>60.138698630132005</v>
      </c>
      <c r="M79" s="54"/>
      <c r="N79" s="54"/>
      <c r="O79" s="436">
        <v>0.60138698630132004</v>
      </c>
      <c r="P79" s="410" t="s">
        <v>130</v>
      </c>
      <c r="Q79" s="433">
        <v>7992</v>
      </c>
      <c r="R79" s="437">
        <v>202</v>
      </c>
      <c r="S79" s="434">
        <v>15</v>
      </c>
      <c r="T79" s="435">
        <v>18776</v>
      </c>
      <c r="U79" s="437">
        <v>156</v>
      </c>
      <c r="V79" s="434">
        <v>15</v>
      </c>
      <c r="W79" s="435">
        <v>179</v>
      </c>
      <c r="X79" s="437">
        <v>71</v>
      </c>
      <c r="Y79" s="434">
        <v>11</v>
      </c>
      <c r="Z79" s="435">
        <v>18776</v>
      </c>
      <c r="AA79" s="437">
        <v>156</v>
      </c>
      <c r="AB79" s="436">
        <v>15</v>
      </c>
      <c r="AD79" s="54"/>
      <c r="AG79" s="54"/>
    </row>
    <row r="80" spans="1:34">
      <c r="A80" s="410" t="s">
        <v>130</v>
      </c>
      <c r="B80" s="443">
        <v>17442.46800000007</v>
      </c>
      <c r="C80" s="444">
        <v>13855.928000000073</v>
      </c>
      <c r="D80" s="444">
        <v>1535.684</v>
      </c>
      <c r="E80" s="445">
        <v>2050.855999999997</v>
      </c>
      <c r="F80" s="443">
        <v>44875.413999999641</v>
      </c>
      <c r="G80" s="444">
        <v>44874.224999999649</v>
      </c>
      <c r="H80" s="445">
        <v>1.1859999999999984</v>
      </c>
      <c r="I80" s="443">
        <v>2.91557596436289</v>
      </c>
      <c r="J80" s="444">
        <v>21.097828767123321</v>
      </c>
      <c r="K80" s="444">
        <v>5.7975094748851539E-3</v>
      </c>
      <c r="L80" s="436">
        <f t="shared" si="1"/>
        <v>41.451598173521695</v>
      </c>
      <c r="M80" s="337"/>
      <c r="N80" s="337"/>
      <c r="O80" s="436">
        <v>0.41451598173521698</v>
      </c>
      <c r="P80" s="410" t="s">
        <v>133</v>
      </c>
      <c r="Q80" s="433">
        <v>8846</v>
      </c>
      <c r="R80" s="437">
        <v>202</v>
      </c>
      <c r="S80" s="434">
        <v>15</v>
      </c>
      <c r="T80" s="435">
        <v>18794</v>
      </c>
      <c r="U80" s="437">
        <v>156</v>
      </c>
      <c r="V80" s="434">
        <v>15</v>
      </c>
      <c r="W80" s="435">
        <v>845</v>
      </c>
      <c r="X80" s="437">
        <v>71</v>
      </c>
      <c r="Y80" s="434">
        <v>10</v>
      </c>
      <c r="Z80" s="435">
        <v>18794</v>
      </c>
      <c r="AA80" s="437">
        <v>156</v>
      </c>
      <c r="AB80" s="436">
        <v>15</v>
      </c>
      <c r="AD80" s="54"/>
      <c r="AG80" s="54"/>
    </row>
    <row r="81" spans="1:44">
      <c r="A81" s="410" t="s">
        <v>133</v>
      </c>
      <c r="B81" s="433">
        <v>19536.572000000106</v>
      </c>
      <c r="C81" s="434">
        <v>15163.82</v>
      </c>
      <c r="D81" s="434">
        <v>1872.3359999999955</v>
      </c>
      <c r="E81" s="434">
        <v>2500.4160000000597</v>
      </c>
      <c r="F81" s="435">
        <v>44979.841999999706</v>
      </c>
      <c r="G81" s="434">
        <v>44976.746999999705</v>
      </c>
      <c r="H81" s="434">
        <v>3.09</v>
      </c>
      <c r="I81" s="435">
        <v>2.6402576966306008</v>
      </c>
      <c r="J81" s="434">
        <v>14.140647260273958</v>
      </c>
      <c r="K81" s="434">
        <v>3.8545738584480375E-3</v>
      </c>
      <c r="L81" s="436">
        <f t="shared" si="1"/>
        <v>40.050913242005713</v>
      </c>
      <c r="M81" s="54"/>
      <c r="N81" s="54"/>
      <c r="O81" s="436">
        <v>0.40050913242005715</v>
      </c>
      <c r="P81" s="426" t="s">
        <v>136</v>
      </c>
      <c r="Q81" s="438">
        <v>7351</v>
      </c>
      <c r="R81" s="442">
        <v>202</v>
      </c>
      <c r="S81" s="439">
        <v>15</v>
      </c>
      <c r="T81" s="440">
        <v>18759</v>
      </c>
      <c r="U81" s="442">
        <v>156</v>
      </c>
      <c r="V81" s="439">
        <v>15</v>
      </c>
      <c r="W81" s="440">
        <v>4</v>
      </c>
      <c r="X81" s="442">
        <v>202</v>
      </c>
      <c r="Y81" s="439">
        <v>15</v>
      </c>
      <c r="Z81" s="440">
        <v>18764</v>
      </c>
      <c r="AA81" s="442">
        <v>202</v>
      </c>
      <c r="AB81" s="441">
        <v>15</v>
      </c>
      <c r="AD81" s="54"/>
      <c r="AG81" s="54"/>
    </row>
    <row r="82" spans="1:44">
      <c r="A82" s="426" t="s">
        <v>136</v>
      </c>
      <c r="B82" s="438">
        <v>15791.080999999982</v>
      </c>
      <c r="C82" s="439">
        <v>12750.622999999985</v>
      </c>
      <c r="D82" s="439">
        <v>1301.7909999999904</v>
      </c>
      <c r="E82" s="439">
        <v>1738.6670000000074</v>
      </c>
      <c r="F82" s="440">
        <v>44775.109999999899</v>
      </c>
      <c r="G82" s="439">
        <v>44775.104999999901</v>
      </c>
      <c r="H82" s="439">
        <v>4.0000000000000001E-3</v>
      </c>
      <c r="I82" s="440">
        <v>3.186293116613272</v>
      </c>
      <c r="J82" s="439">
        <v>27.716633561643903</v>
      </c>
      <c r="K82" s="439">
        <v>6.7490358447480567E-3</v>
      </c>
      <c r="L82" s="441">
        <f t="shared" si="1"/>
        <v>36.874657534249643</v>
      </c>
      <c r="M82" s="54"/>
      <c r="N82" s="54"/>
      <c r="O82" s="441">
        <v>0.36874657534249644</v>
      </c>
    </row>
    <row r="84" spans="1:44">
      <c r="A84" s="406"/>
      <c r="B84" s="407"/>
      <c r="C84" s="408"/>
      <c r="D84" s="408"/>
      <c r="E84" s="408" t="s">
        <v>139</v>
      </c>
      <c r="F84" s="408"/>
      <c r="G84" s="408"/>
      <c r="H84" s="408"/>
      <c r="I84" s="408"/>
      <c r="J84" s="408"/>
      <c r="K84" s="408"/>
      <c r="L84" s="409"/>
      <c r="P84" s="406"/>
      <c r="Q84" s="446"/>
      <c r="R84" s="446"/>
      <c r="S84" s="446"/>
      <c r="T84" s="446" t="s">
        <v>140</v>
      </c>
      <c r="U84" s="446"/>
      <c r="V84" s="446"/>
      <c r="W84" s="446"/>
      <c r="X84" s="446"/>
      <c r="Y84" s="446"/>
      <c r="Z84" s="446"/>
      <c r="AA84" s="446"/>
      <c r="AB84" s="446"/>
      <c r="AC84" s="446"/>
      <c r="AD84" s="446"/>
      <c r="AE84" s="446"/>
      <c r="AF84" s="446"/>
      <c r="AG84" s="446"/>
      <c r="AH84" s="446"/>
      <c r="AI84" s="446"/>
      <c r="AJ84" s="446"/>
      <c r="AK84" s="446"/>
      <c r="AL84" s="446"/>
      <c r="AM84" s="446"/>
      <c r="AN84" s="447"/>
      <c r="AR84" s="515"/>
    </row>
    <row r="85" spans="1:44">
      <c r="A85" s="410"/>
      <c r="B85" s="411"/>
      <c r="C85" s="412"/>
      <c r="D85" s="412"/>
      <c r="E85" s="412"/>
      <c r="F85" s="412"/>
      <c r="G85" s="412"/>
      <c r="H85" s="412"/>
      <c r="I85" s="412"/>
      <c r="J85" s="412"/>
      <c r="K85" s="412"/>
      <c r="L85" s="413"/>
      <c r="P85" s="410"/>
      <c r="Q85" s="448"/>
      <c r="R85" s="448"/>
      <c r="S85" s="448"/>
      <c r="T85" s="448"/>
      <c r="U85" s="448"/>
      <c r="V85" s="448"/>
      <c r="W85" s="448"/>
      <c r="X85" s="448"/>
      <c r="Y85" s="448"/>
      <c r="Z85" s="448"/>
      <c r="AA85" s="448"/>
      <c r="AB85" s="448"/>
      <c r="AC85" s="448"/>
      <c r="AD85" s="448"/>
      <c r="AE85" s="448"/>
      <c r="AF85" s="448"/>
      <c r="AG85" s="448"/>
      <c r="AH85" s="448"/>
      <c r="AI85" s="448"/>
      <c r="AJ85" s="448"/>
      <c r="AK85" s="448"/>
      <c r="AL85" s="448"/>
      <c r="AM85" s="448"/>
      <c r="AN85" s="449"/>
      <c r="AR85" s="515"/>
    </row>
    <row r="86" spans="1:44">
      <c r="A86" s="410"/>
      <c r="B86" s="407" t="s">
        <v>141</v>
      </c>
      <c r="C86" s="409"/>
      <c r="D86" s="407" t="s">
        <v>300</v>
      </c>
      <c r="E86" s="408"/>
      <c r="F86" s="409"/>
      <c r="G86" s="450" t="s">
        <v>292</v>
      </c>
      <c r="H86" s="406"/>
      <c r="I86" s="407"/>
      <c r="J86" s="408"/>
      <c r="K86" s="409"/>
      <c r="L86" s="450" t="s">
        <v>301</v>
      </c>
      <c r="P86" s="410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51"/>
      <c r="AR86" s="515"/>
    </row>
    <row r="87" spans="1:44">
      <c r="A87" s="410" t="s">
        <v>76</v>
      </c>
      <c r="B87" s="421" t="s">
        <v>5</v>
      </c>
      <c r="C87" s="419" t="s">
        <v>82</v>
      </c>
      <c r="D87" s="421" t="s">
        <v>4</v>
      </c>
      <c r="E87" s="418" t="s">
        <v>6</v>
      </c>
      <c r="F87" s="419" t="s">
        <v>7</v>
      </c>
      <c r="G87" s="452" t="s">
        <v>302</v>
      </c>
      <c r="H87" s="452" t="s">
        <v>148</v>
      </c>
      <c r="I87" s="421" t="s">
        <v>149</v>
      </c>
      <c r="J87" s="418" t="s">
        <v>150</v>
      </c>
      <c r="K87" s="419" t="s">
        <v>151</v>
      </c>
      <c r="L87" s="452" t="s">
        <v>302</v>
      </c>
      <c r="P87" s="410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51"/>
      <c r="AR87" s="515"/>
    </row>
    <row r="88" spans="1:44">
      <c r="A88" s="426"/>
      <c r="B88" s="423" t="s">
        <v>154</v>
      </c>
      <c r="C88" s="425" t="s">
        <v>154</v>
      </c>
      <c r="D88" s="423" t="s">
        <v>154</v>
      </c>
      <c r="E88" s="424" t="s">
        <v>154</v>
      </c>
      <c r="F88" s="425" t="s">
        <v>154</v>
      </c>
      <c r="G88" s="453" t="s">
        <v>155</v>
      </c>
      <c r="H88" s="426"/>
      <c r="I88" s="423" t="s">
        <v>11</v>
      </c>
      <c r="J88" s="424" t="s">
        <v>11</v>
      </c>
      <c r="K88" s="425" t="s">
        <v>11</v>
      </c>
      <c r="L88" s="453" t="s">
        <v>22</v>
      </c>
      <c r="P88" s="426"/>
      <c r="Q88" s="418" t="s">
        <v>84</v>
      </c>
      <c r="R88" s="418" t="s">
        <v>75</v>
      </c>
      <c r="S88" s="418" t="s">
        <v>76</v>
      </c>
      <c r="T88" s="454" t="s">
        <v>84</v>
      </c>
      <c r="U88" s="418" t="s">
        <v>75</v>
      </c>
      <c r="V88" s="418" t="s">
        <v>76</v>
      </c>
      <c r="W88" s="454" t="s">
        <v>28</v>
      </c>
      <c r="X88" s="418" t="s">
        <v>75</v>
      </c>
      <c r="Y88" s="418" t="s">
        <v>76</v>
      </c>
      <c r="Z88" s="454" t="s">
        <v>28</v>
      </c>
      <c r="AA88" s="418" t="s">
        <v>75</v>
      </c>
      <c r="AB88" s="418" t="s">
        <v>76</v>
      </c>
      <c r="AC88" s="455" t="s">
        <v>29</v>
      </c>
      <c r="AD88" s="456" t="s">
        <v>75</v>
      </c>
      <c r="AE88" s="456" t="s">
        <v>76</v>
      </c>
      <c r="AF88" s="455" t="s">
        <v>29</v>
      </c>
      <c r="AG88" s="456" t="s">
        <v>75</v>
      </c>
      <c r="AH88" s="456" t="s">
        <v>76</v>
      </c>
      <c r="AI88" s="455" t="s">
        <v>156</v>
      </c>
      <c r="AJ88" s="456" t="s">
        <v>75</v>
      </c>
      <c r="AK88" s="456" t="s">
        <v>76</v>
      </c>
      <c r="AL88" s="455" t="s">
        <v>156</v>
      </c>
      <c r="AM88" s="456" t="s">
        <v>75</v>
      </c>
      <c r="AN88" s="457" t="s">
        <v>76</v>
      </c>
      <c r="AO88" s="42" t="s">
        <v>374</v>
      </c>
      <c r="AP88" s="42" t="s">
        <v>373</v>
      </c>
      <c r="AR88" s="515"/>
    </row>
    <row r="89" spans="1:44">
      <c r="A89" s="406" t="s">
        <v>157</v>
      </c>
      <c r="B89" s="428">
        <v>1886</v>
      </c>
      <c r="C89" s="431">
        <v>237</v>
      </c>
      <c r="D89" s="428">
        <v>7472</v>
      </c>
      <c r="E89" s="429">
        <v>5788</v>
      </c>
      <c r="F89" s="431">
        <v>1684</v>
      </c>
      <c r="G89" s="458">
        <v>9.2759999999999995E-3</v>
      </c>
      <c r="H89" s="458">
        <v>3.5195478097032509</v>
      </c>
      <c r="I89" s="459">
        <v>17.8</v>
      </c>
      <c r="J89" s="460">
        <v>23.92</v>
      </c>
      <c r="K89" s="461">
        <v>17.155000000000001</v>
      </c>
      <c r="L89" s="462">
        <v>1.11E-2</v>
      </c>
      <c r="P89" s="406" t="s">
        <v>89</v>
      </c>
      <c r="Q89" s="428">
        <v>3.8706106870229005</v>
      </c>
      <c r="R89" s="432">
        <v>121</v>
      </c>
      <c r="S89" s="431">
        <v>16</v>
      </c>
      <c r="T89" s="428">
        <v>2.7856291503490547</v>
      </c>
      <c r="U89" s="432">
        <v>165</v>
      </c>
      <c r="V89" s="431">
        <v>17</v>
      </c>
      <c r="W89" s="428">
        <v>25.05</v>
      </c>
      <c r="X89" s="432">
        <v>52</v>
      </c>
      <c r="Y89" s="431">
        <v>17</v>
      </c>
      <c r="Z89" s="428">
        <v>8</v>
      </c>
      <c r="AA89" s="432">
        <v>6</v>
      </c>
      <c r="AB89" s="431">
        <v>5</v>
      </c>
      <c r="AC89" s="434">
        <v>1.3457E-2</v>
      </c>
      <c r="AD89" s="437">
        <v>321</v>
      </c>
      <c r="AE89" s="434">
        <v>16</v>
      </c>
      <c r="AF89" s="435">
        <v>1.9680000000000001E-3</v>
      </c>
      <c r="AG89" s="437">
        <v>11</v>
      </c>
      <c r="AH89" s="463">
        <v>3</v>
      </c>
      <c r="AI89" s="464">
        <v>68</v>
      </c>
      <c r="AJ89" s="437">
        <v>321</v>
      </c>
      <c r="AK89" s="463">
        <v>16</v>
      </c>
      <c r="AL89" s="465">
        <v>15</v>
      </c>
      <c r="AM89" s="437">
        <v>311</v>
      </c>
      <c r="AN89" s="466">
        <v>5</v>
      </c>
      <c r="AO89" s="397"/>
      <c r="AP89" s="515"/>
      <c r="AQ89" s="515"/>
      <c r="AR89" s="515"/>
    </row>
    <row r="90" spans="1:44">
      <c r="A90" s="410" t="s">
        <v>164</v>
      </c>
      <c r="B90" s="433">
        <v>1964</v>
      </c>
      <c r="C90" s="436">
        <v>244</v>
      </c>
      <c r="D90" s="433">
        <v>7707</v>
      </c>
      <c r="E90" s="434">
        <v>5961</v>
      </c>
      <c r="F90" s="436">
        <v>1747</v>
      </c>
      <c r="G90" s="467">
        <v>9.3019999999999995E-3</v>
      </c>
      <c r="H90" s="467">
        <v>3.4904891304347823</v>
      </c>
      <c r="I90" s="443">
        <v>18.3</v>
      </c>
      <c r="J90" s="444">
        <v>24</v>
      </c>
      <c r="K90" s="445">
        <v>17.238</v>
      </c>
      <c r="L90" s="468">
        <v>1.1462E-2</v>
      </c>
      <c r="P90" s="410" t="s">
        <v>94</v>
      </c>
      <c r="Q90" s="433">
        <v>4.1276400367309449</v>
      </c>
      <c r="R90" s="437">
        <v>121</v>
      </c>
      <c r="S90" s="436">
        <v>15</v>
      </c>
      <c r="T90" s="433">
        <v>2.8726445743989606</v>
      </c>
      <c r="U90" s="437">
        <v>336</v>
      </c>
      <c r="V90" s="436">
        <v>15</v>
      </c>
      <c r="W90" s="433">
        <v>26.62</v>
      </c>
      <c r="X90" s="437">
        <v>202</v>
      </c>
      <c r="Y90" s="436">
        <v>15</v>
      </c>
      <c r="Z90" s="433">
        <v>8</v>
      </c>
      <c r="AA90" s="437">
        <v>6</v>
      </c>
      <c r="AB90" s="436">
        <v>5</v>
      </c>
      <c r="AC90" s="434">
        <v>1.5432E-2</v>
      </c>
      <c r="AD90" s="437">
        <v>276</v>
      </c>
      <c r="AE90" s="434">
        <v>8</v>
      </c>
      <c r="AF90" s="435">
        <v>2.019E-3</v>
      </c>
      <c r="AG90" s="437">
        <v>5</v>
      </c>
      <c r="AH90" s="436">
        <v>7</v>
      </c>
      <c r="AI90" s="464">
        <v>77</v>
      </c>
      <c r="AJ90" s="437">
        <v>164</v>
      </c>
      <c r="AK90" s="436">
        <v>8</v>
      </c>
      <c r="AL90" s="465">
        <v>16</v>
      </c>
      <c r="AM90" s="437">
        <v>311</v>
      </c>
      <c r="AN90" s="466">
        <v>8</v>
      </c>
      <c r="AO90" s="397"/>
      <c r="AP90" s="515"/>
      <c r="AQ90" s="515"/>
      <c r="AR90" s="515"/>
    </row>
    <row r="91" spans="1:44">
      <c r="A91" s="410" t="s">
        <v>167</v>
      </c>
      <c r="B91" s="433">
        <v>1881</v>
      </c>
      <c r="C91" s="436">
        <v>236</v>
      </c>
      <c r="D91" s="433">
        <v>7445</v>
      </c>
      <c r="E91" s="434">
        <v>5788</v>
      </c>
      <c r="F91" s="436">
        <v>1657</v>
      </c>
      <c r="G91" s="467">
        <v>9.2390000000000007E-3</v>
      </c>
      <c r="H91" s="467">
        <v>3.5167690127538971</v>
      </c>
      <c r="I91" s="443">
        <v>17.8</v>
      </c>
      <c r="J91" s="444">
        <v>23.92</v>
      </c>
      <c r="K91" s="445">
        <v>17.12</v>
      </c>
      <c r="L91" s="468">
        <v>1.11E-2</v>
      </c>
      <c r="P91" s="410" t="s">
        <v>96</v>
      </c>
      <c r="Q91" s="433">
        <v>3.9433046993431025</v>
      </c>
      <c r="R91" s="437">
        <v>260</v>
      </c>
      <c r="S91" s="436">
        <v>15</v>
      </c>
      <c r="T91" s="433">
        <v>2.8145224940805051</v>
      </c>
      <c r="U91" s="437">
        <v>91</v>
      </c>
      <c r="V91" s="436">
        <v>15</v>
      </c>
      <c r="W91" s="433">
        <v>32.32</v>
      </c>
      <c r="X91" s="437">
        <v>202</v>
      </c>
      <c r="Y91" s="436">
        <v>15</v>
      </c>
      <c r="Z91" s="433">
        <v>8</v>
      </c>
      <c r="AA91" s="437">
        <v>6</v>
      </c>
      <c r="AB91" s="436">
        <v>5</v>
      </c>
      <c r="AC91" s="434">
        <v>1.7547E-2</v>
      </c>
      <c r="AD91" s="437">
        <v>192</v>
      </c>
      <c r="AE91" s="434">
        <v>12</v>
      </c>
      <c r="AF91" s="435">
        <v>1.9680000000000001E-3</v>
      </c>
      <c r="AG91" s="437">
        <v>11</v>
      </c>
      <c r="AH91" s="436">
        <v>3</v>
      </c>
      <c r="AI91" s="464">
        <v>83</v>
      </c>
      <c r="AJ91" s="437">
        <v>247</v>
      </c>
      <c r="AK91" s="436">
        <v>17</v>
      </c>
      <c r="AL91" s="465">
        <v>15</v>
      </c>
      <c r="AM91" s="437">
        <v>311</v>
      </c>
      <c r="AN91" s="466">
        <v>5</v>
      </c>
      <c r="AO91" s="397"/>
      <c r="AP91" s="515"/>
      <c r="AQ91" s="515"/>
      <c r="AR91" s="54"/>
    </row>
    <row r="92" spans="1:44">
      <c r="A92" s="410" t="s">
        <v>169</v>
      </c>
      <c r="B92" s="433">
        <v>1878</v>
      </c>
      <c r="C92" s="436">
        <v>236</v>
      </c>
      <c r="D92" s="433">
        <v>7432</v>
      </c>
      <c r="E92" s="434">
        <v>5788</v>
      </c>
      <c r="F92" s="436">
        <v>1644</v>
      </c>
      <c r="G92" s="467">
        <v>9.2010000000000008E-3</v>
      </c>
      <c r="H92" s="467">
        <v>3.515610217596973</v>
      </c>
      <c r="I92" s="443">
        <v>17.8</v>
      </c>
      <c r="J92" s="444">
        <v>23.92</v>
      </c>
      <c r="K92" s="445">
        <v>17.102</v>
      </c>
      <c r="L92" s="468">
        <v>1.11E-2</v>
      </c>
      <c r="P92" s="410" t="s">
        <v>100</v>
      </c>
      <c r="Q92" s="433">
        <v>4.1219461046450672</v>
      </c>
      <c r="R92" s="437">
        <v>169</v>
      </c>
      <c r="S92" s="436">
        <v>16</v>
      </c>
      <c r="T92" s="433">
        <v>2.8233253269282095</v>
      </c>
      <c r="U92" s="437">
        <v>91</v>
      </c>
      <c r="V92" s="436">
        <v>15</v>
      </c>
      <c r="W92" s="433">
        <v>31.9</v>
      </c>
      <c r="X92" s="437">
        <v>202</v>
      </c>
      <c r="Y92" s="436">
        <v>15</v>
      </c>
      <c r="Z92" s="433">
        <v>8</v>
      </c>
      <c r="AA92" s="437">
        <v>6</v>
      </c>
      <c r="AB92" s="436">
        <v>5</v>
      </c>
      <c r="AC92" s="434">
        <v>1.7045000000000001E-2</v>
      </c>
      <c r="AD92" s="437">
        <v>192</v>
      </c>
      <c r="AE92" s="434">
        <v>13</v>
      </c>
      <c r="AF92" s="435">
        <v>1.9680000000000001E-3</v>
      </c>
      <c r="AG92" s="437">
        <v>11</v>
      </c>
      <c r="AH92" s="436">
        <v>3</v>
      </c>
      <c r="AI92" s="464">
        <v>76</v>
      </c>
      <c r="AJ92" s="437">
        <v>162</v>
      </c>
      <c r="AK92" s="436">
        <v>18</v>
      </c>
      <c r="AL92" s="465">
        <v>15</v>
      </c>
      <c r="AM92" s="437">
        <v>311</v>
      </c>
      <c r="AN92" s="466">
        <v>5</v>
      </c>
      <c r="AO92" s="397"/>
      <c r="AP92" s="515"/>
      <c r="AQ92" s="515"/>
      <c r="AR92" s="515"/>
    </row>
    <row r="93" spans="1:44">
      <c r="A93" s="410" t="s">
        <v>171</v>
      </c>
      <c r="B93" s="433">
        <v>1756</v>
      </c>
      <c r="C93" s="436">
        <v>224</v>
      </c>
      <c r="D93" s="433">
        <v>7000</v>
      </c>
      <c r="E93" s="434">
        <v>5580</v>
      </c>
      <c r="F93" s="436">
        <v>1420</v>
      </c>
      <c r="G93" s="467">
        <v>8.9689999999999995E-3</v>
      </c>
      <c r="H93" s="467">
        <v>3.5353535353535355</v>
      </c>
      <c r="I93" s="443">
        <v>17.2</v>
      </c>
      <c r="J93" s="444">
        <v>23.83</v>
      </c>
      <c r="K93" s="445">
        <v>16.786999999999999</v>
      </c>
      <c r="L93" s="468">
        <v>1.018E-2</v>
      </c>
      <c r="P93" s="410" t="s">
        <v>287</v>
      </c>
      <c r="Q93" s="433">
        <v>4.0171608448415927</v>
      </c>
      <c r="R93" s="437">
        <v>260</v>
      </c>
      <c r="S93" s="436">
        <v>16</v>
      </c>
      <c r="T93" s="433">
        <v>2.8233253269282095</v>
      </c>
      <c r="U93" s="437">
        <v>91</v>
      </c>
      <c r="V93" s="436">
        <v>15</v>
      </c>
      <c r="W93" s="433">
        <v>32.15</v>
      </c>
      <c r="X93" s="437">
        <v>202</v>
      </c>
      <c r="Y93" s="436">
        <v>15</v>
      </c>
      <c r="Z93" s="433">
        <v>8</v>
      </c>
      <c r="AA93" s="437">
        <v>6</v>
      </c>
      <c r="AB93" s="436">
        <v>5</v>
      </c>
      <c r="AC93" s="434">
        <v>1.7271999999999999E-2</v>
      </c>
      <c r="AD93" s="437">
        <v>192</v>
      </c>
      <c r="AE93" s="434">
        <v>13</v>
      </c>
      <c r="AF93" s="435">
        <v>1.9680000000000001E-3</v>
      </c>
      <c r="AG93" s="437">
        <v>11</v>
      </c>
      <c r="AH93" s="436">
        <v>3</v>
      </c>
      <c r="AI93" s="464">
        <v>80</v>
      </c>
      <c r="AJ93" s="437">
        <v>247</v>
      </c>
      <c r="AK93" s="436">
        <v>17</v>
      </c>
      <c r="AL93" s="465">
        <v>15</v>
      </c>
      <c r="AM93" s="437">
        <v>311</v>
      </c>
      <c r="AN93" s="466">
        <v>5</v>
      </c>
      <c r="AO93" s="397"/>
      <c r="AP93" s="515"/>
      <c r="AQ93" s="515"/>
      <c r="AR93" s="515"/>
    </row>
    <row r="94" spans="1:44">
      <c r="A94" s="410" t="s">
        <v>172</v>
      </c>
      <c r="B94" s="433">
        <v>2075</v>
      </c>
      <c r="C94" s="436">
        <v>253</v>
      </c>
      <c r="D94" s="433">
        <v>7915</v>
      </c>
      <c r="E94" s="434">
        <v>6341</v>
      </c>
      <c r="F94" s="436">
        <v>1574</v>
      </c>
      <c r="G94" s="467">
        <v>9.0119999999999992E-3</v>
      </c>
      <c r="H94" s="467">
        <v>3.3999140893470785</v>
      </c>
      <c r="I94" s="443">
        <v>19.399999999999999</v>
      </c>
      <c r="J94" s="444">
        <v>24.16</v>
      </c>
      <c r="K94" s="445">
        <v>17.032</v>
      </c>
      <c r="L94" s="468">
        <v>1.1001E-2</v>
      </c>
      <c r="P94" s="410" t="s">
        <v>103</v>
      </c>
      <c r="Q94" s="433">
        <v>3.9320987654320994</v>
      </c>
      <c r="R94" s="437">
        <v>278</v>
      </c>
      <c r="S94" s="436">
        <v>24</v>
      </c>
      <c r="T94" s="433">
        <v>2.7859087814840033</v>
      </c>
      <c r="U94" s="437">
        <v>165</v>
      </c>
      <c r="V94" s="436">
        <v>17</v>
      </c>
      <c r="W94" s="433">
        <v>35</v>
      </c>
      <c r="X94" s="437">
        <v>112</v>
      </c>
      <c r="Y94" s="436">
        <v>1</v>
      </c>
      <c r="Z94" s="433">
        <v>8</v>
      </c>
      <c r="AA94" s="437">
        <v>6</v>
      </c>
      <c r="AB94" s="436">
        <v>5</v>
      </c>
      <c r="AC94" s="434">
        <v>1.6479000000000001E-2</v>
      </c>
      <c r="AD94" s="437">
        <v>276</v>
      </c>
      <c r="AE94" s="434">
        <v>2</v>
      </c>
      <c r="AF94" s="435">
        <v>1.9680000000000001E-3</v>
      </c>
      <c r="AG94" s="437">
        <v>11</v>
      </c>
      <c r="AH94" s="436">
        <v>3</v>
      </c>
      <c r="AI94" s="464">
        <v>70</v>
      </c>
      <c r="AJ94" s="437">
        <v>276</v>
      </c>
      <c r="AK94" s="436">
        <v>8</v>
      </c>
      <c r="AL94" s="465">
        <v>15</v>
      </c>
      <c r="AM94" s="437">
        <v>311</v>
      </c>
      <c r="AN94" s="466">
        <v>5</v>
      </c>
      <c r="AO94" s="397"/>
      <c r="AP94" s="515"/>
      <c r="AQ94" s="515"/>
      <c r="AR94" s="515"/>
    </row>
    <row r="95" spans="1:44">
      <c r="A95" s="410" t="s">
        <v>174</v>
      </c>
      <c r="B95" s="433">
        <v>3035</v>
      </c>
      <c r="C95" s="436">
        <v>334</v>
      </c>
      <c r="D95" s="433">
        <v>10450</v>
      </c>
      <c r="E95" s="434">
        <v>8277</v>
      </c>
      <c r="F95" s="436">
        <v>2173</v>
      </c>
      <c r="G95" s="467">
        <v>9.4900000000000002E-3</v>
      </c>
      <c r="H95" s="467">
        <v>3.1018106262986045</v>
      </c>
      <c r="I95" s="443">
        <v>25</v>
      </c>
      <c r="J95" s="444">
        <v>25</v>
      </c>
      <c r="K95" s="445">
        <v>17.911000000000001</v>
      </c>
      <c r="L95" s="468">
        <v>1.3140000000000001E-2</v>
      </c>
      <c r="P95" s="426" t="s">
        <v>106</v>
      </c>
      <c r="Q95" s="438">
        <v>4.4320100031259768</v>
      </c>
      <c r="R95" s="442">
        <v>278</v>
      </c>
      <c r="S95" s="441">
        <v>24</v>
      </c>
      <c r="T95" s="438">
        <v>2.8233253269282095</v>
      </c>
      <c r="U95" s="442">
        <v>91</v>
      </c>
      <c r="V95" s="441">
        <v>15</v>
      </c>
      <c r="W95" s="438">
        <v>33</v>
      </c>
      <c r="X95" s="442">
        <v>202</v>
      </c>
      <c r="Y95" s="441">
        <v>15</v>
      </c>
      <c r="Z95" s="438">
        <v>8</v>
      </c>
      <c r="AA95" s="442">
        <v>6</v>
      </c>
      <c r="AB95" s="441">
        <v>5</v>
      </c>
      <c r="AC95" s="434">
        <v>1.3457E-2</v>
      </c>
      <c r="AD95" s="437">
        <v>321</v>
      </c>
      <c r="AE95" s="434">
        <v>16</v>
      </c>
      <c r="AF95" s="435">
        <v>1.9680000000000001E-3</v>
      </c>
      <c r="AG95" s="437">
        <v>11</v>
      </c>
      <c r="AH95" s="436">
        <v>3</v>
      </c>
      <c r="AI95" s="464">
        <v>68</v>
      </c>
      <c r="AJ95" s="437">
        <v>321</v>
      </c>
      <c r="AK95" s="436">
        <v>16</v>
      </c>
      <c r="AL95" s="465">
        <v>15</v>
      </c>
      <c r="AM95" s="437">
        <v>311</v>
      </c>
      <c r="AN95" s="466">
        <v>5</v>
      </c>
      <c r="AO95" s="397"/>
      <c r="AP95" s="515"/>
      <c r="AQ95" s="515"/>
      <c r="AR95" s="515"/>
    </row>
    <row r="96" spans="1:44">
      <c r="A96" s="410" t="s">
        <v>176</v>
      </c>
      <c r="B96" s="433">
        <v>3303</v>
      </c>
      <c r="C96" s="436">
        <v>352</v>
      </c>
      <c r="D96" s="433">
        <v>10813</v>
      </c>
      <c r="E96" s="434">
        <v>9038</v>
      </c>
      <c r="F96" s="436">
        <v>1775</v>
      </c>
      <c r="G96" s="467">
        <v>9.3139999999999994E-3</v>
      </c>
      <c r="H96" s="467">
        <v>2.9584131326949388</v>
      </c>
      <c r="I96" s="443">
        <v>27.2</v>
      </c>
      <c r="J96" s="444">
        <v>25.33</v>
      </c>
      <c r="K96" s="445">
        <v>17.646000000000001</v>
      </c>
      <c r="L96" s="468">
        <v>1.1075E-2</v>
      </c>
      <c r="P96" s="64" t="s">
        <v>107</v>
      </c>
      <c r="Q96" s="394"/>
      <c r="R96" s="395"/>
      <c r="S96" s="395"/>
      <c r="T96" s="394"/>
      <c r="U96" s="395"/>
      <c r="V96" s="395"/>
      <c r="W96" s="394"/>
      <c r="X96" s="395"/>
      <c r="Y96" s="395"/>
      <c r="Z96" s="394"/>
      <c r="AA96" s="395"/>
      <c r="AB96" s="395"/>
      <c r="AC96" s="394"/>
      <c r="AD96" s="395"/>
      <c r="AE96" s="395"/>
      <c r="AF96" s="394"/>
      <c r="AG96" s="395"/>
      <c r="AH96" s="469"/>
      <c r="AI96" s="395"/>
      <c r="AJ96" s="395"/>
      <c r="AK96" s="469"/>
      <c r="AL96" s="395"/>
      <c r="AM96" s="395"/>
      <c r="AN96" s="396"/>
      <c r="AP96" s="515"/>
      <c r="AQ96" s="515"/>
      <c r="AR96" s="515"/>
    </row>
    <row r="97" spans="1:44">
      <c r="A97" s="410" t="s">
        <v>178</v>
      </c>
      <c r="B97" s="433">
        <v>4483</v>
      </c>
      <c r="C97" s="436">
        <v>463</v>
      </c>
      <c r="D97" s="433">
        <v>14631</v>
      </c>
      <c r="E97" s="434">
        <v>11971</v>
      </c>
      <c r="F97" s="436">
        <v>2660</v>
      </c>
      <c r="G97" s="467">
        <v>9.7079999999999996E-3</v>
      </c>
      <c r="H97" s="467">
        <v>2.9581479983825316</v>
      </c>
      <c r="I97" s="443">
        <v>28.9</v>
      </c>
      <c r="J97" s="444">
        <v>25.59</v>
      </c>
      <c r="K97" s="445">
        <v>18.117999999999999</v>
      </c>
      <c r="L97" s="468">
        <v>1.1995E-2</v>
      </c>
      <c r="P97" s="64" t="s">
        <v>109</v>
      </c>
      <c r="Q97" s="394"/>
      <c r="R97" s="395"/>
      <c r="S97" s="395"/>
      <c r="T97" s="394"/>
      <c r="U97" s="395"/>
      <c r="V97" s="395"/>
      <c r="W97" s="394"/>
      <c r="X97" s="395"/>
      <c r="Y97" s="395"/>
      <c r="Z97" s="394"/>
      <c r="AA97" s="395"/>
      <c r="AB97" s="395"/>
      <c r="AC97" s="394"/>
      <c r="AD97" s="395"/>
      <c r="AE97" s="395"/>
      <c r="AF97" s="394"/>
      <c r="AG97" s="395"/>
      <c r="AH97" s="469"/>
      <c r="AI97" s="395"/>
      <c r="AJ97" s="395"/>
      <c r="AK97" s="469"/>
      <c r="AL97" s="395"/>
      <c r="AM97" s="395"/>
      <c r="AN97" s="396"/>
      <c r="AP97" s="515"/>
      <c r="AQ97" s="515"/>
      <c r="AR97" s="515"/>
    </row>
    <row r="98" spans="1:44">
      <c r="A98" s="410" t="s">
        <v>181</v>
      </c>
      <c r="B98" s="433">
        <v>4594</v>
      </c>
      <c r="C98" s="436">
        <v>472</v>
      </c>
      <c r="D98" s="433">
        <v>15099</v>
      </c>
      <c r="E98" s="434">
        <v>11971</v>
      </c>
      <c r="F98" s="436">
        <v>3128</v>
      </c>
      <c r="G98" s="467">
        <v>1.0041E-2</v>
      </c>
      <c r="H98" s="467">
        <v>2.980457954994078</v>
      </c>
      <c r="I98" s="443">
        <v>28.9</v>
      </c>
      <c r="J98" s="444">
        <v>25.59</v>
      </c>
      <c r="K98" s="445">
        <v>18.442</v>
      </c>
      <c r="L98" s="468">
        <v>1.2760000000000001E-2</v>
      </c>
      <c r="P98" s="64" t="s">
        <v>110</v>
      </c>
      <c r="Q98" s="394"/>
      <c r="R98" s="395"/>
      <c r="S98" s="395"/>
      <c r="T98" s="394"/>
      <c r="U98" s="395"/>
      <c r="V98" s="395"/>
      <c r="W98" s="394"/>
      <c r="X98" s="395"/>
      <c r="Y98" s="395"/>
      <c r="Z98" s="394"/>
      <c r="AA98" s="395"/>
      <c r="AB98" s="395"/>
      <c r="AC98" s="394"/>
      <c r="AD98" s="395"/>
      <c r="AE98" s="395"/>
      <c r="AF98" s="394"/>
      <c r="AG98" s="395"/>
      <c r="AH98" s="469"/>
      <c r="AI98" s="395"/>
      <c r="AJ98" s="395"/>
      <c r="AK98" s="469"/>
      <c r="AL98" s="395"/>
      <c r="AM98" s="395"/>
      <c r="AN98" s="396"/>
      <c r="AP98" s="515"/>
      <c r="AQ98" s="515"/>
      <c r="AR98" s="515"/>
    </row>
    <row r="99" spans="1:44">
      <c r="A99" s="410" t="s">
        <v>184</v>
      </c>
      <c r="B99" s="433">
        <v>5238</v>
      </c>
      <c r="C99" s="436">
        <v>516</v>
      </c>
      <c r="D99" s="433">
        <v>16722</v>
      </c>
      <c r="E99" s="434">
        <v>12731</v>
      </c>
      <c r="F99" s="436">
        <v>3991</v>
      </c>
      <c r="G99" s="467">
        <v>1.0588E-2</v>
      </c>
      <c r="H99" s="467">
        <v>2.9061522419186652</v>
      </c>
      <c r="I99" s="443">
        <v>31.1</v>
      </c>
      <c r="J99" s="444">
        <v>25.91</v>
      </c>
      <c r="K99" s="445">
        <v>19.141999999999999</v>
      </c>
      <c r="L99" s="468">
        <v>1.4808999999999999E-2</v>
      </c>
      <c r="P99" s="64" t="s">
        <v>111</v>
      </c>
      <c r="Q99" s="394"/>
      <c r="R99" s="395"/>
      <c r="S99" s="395"/>
      <c r="T99" s="394"/>
      <c r="U99" s="395"/>
      <c r="V99" s="395"/>
      <c r="W99" s="394"/>
      <c r="X99" s="395"/>
      <c r="Y99" s="395"/>
      <c r="Z99" s="394"/>
      <c r="AA99" s="395"/>
      <c r="AB99" s="395"/>
      <c r="AC99" s="394"/>
      <c r="AD99" s="395"/>
      <c r="AE99" s="395"/>
      <c r="AF99" s="394"/>
      <c r="AG99" s="395"/>
      <c r="AH99" s="469"/>
      <c r="AI99" s="395"/>
      <c r="AJ99" s="395"/>
      <c r="AK99" s="469"/>
      <c r="AL99" s="395"/>
      <c r="AM99" s="395"/>
      <c r="AN99" s="396"/>
      <c r="AP99" s="515"/>
      <c r="AQ99" s="515"/>
      <c r="AR99" s="515"/>
    </row>
    <row r="100" spans="1:44">
      <c r="A100" s="410" t="s">
        <v>185</v>
      </c>
      <c r="B100" s="433">
        <v>5066</v>
      </c>
      <c r="C100" s="436">
        <v>504</v>
      </c>
      <c r="D100" s="433">
        <v>16258</v>
      </c>
      <c r="E100" s="434">
        <v>12559</v>
      </c>
      <c r="F100" s="436">
        <v>3699</v>
      </c>
      <c r="G100" s="467">
        <v>1.0580000000000001E-2</v>
      </c>
      <c r="H100" s="467">
        <v>2.9188509874326747</v>
      </c>
      <c r="I100" s="443">
        <v>30.6</v>
      </c>
      <c r="J100" s="444">
        <v>25.84</v>
      </c>
      <c r="K100" s="445">
        <v>18.934999999999999</v>
      </c>
      <c r="L100" s="468">
        <v>1.3252999999999999E-2</v>
      </c>
      <c r="P100" s="64" t="s">
        <v>112</v>
      </c>
      <c r="Q100" s="394"/>
      <c r="R100" s="395"/>
      <c r="S100" s="395"/>
      <c r="T100" s="394"/>
      <c r="U100" s="395"/>
      <c r="V100" s="395"/>
      <c r="W100" s="394"/>
      <c r="X100" s="395"/>
      <c r="Y100" s="395"/>
      <c r="Z100" s="394"/>
      <c r="AA100" s="395"/>
      <c r="AB100" s="395"/>
      <c r="AC100" s="394"/>
      <c r="AD100" s="395"/>
      <c r="AE100" s="395"/>
      <c r="AF100" s="394"/>
      <c r="AG100" s="395"/>
      <c r="AH100" s="469"/>
      <c r="AI100" s="395"/>
      <c r="AJ100" s="395"/>
      <c r="AK100" s="469"/>
      <c r="AL100" s="395"/>
      <c r="AM100" s="395"/>
      <c r="AN100" s="396"/>
      <c r="AP100" s="515"/>
      <c r="AQ100" s="515"/>
      <c r="AR100" s="516"/>
    </row>
    <row r="101" spans="1:44">
      <c r="A101" s="410" t="s">
        <v>189</v>
      </c>
      <c r="B101" s="433">
        <v>6442</v>
      </c>
      <c r="C101" s="436">
        <v>642</v>
      </c>
      <c r="D101" s="433">
        <v>21090</v>
      </c>
      <c r="E101" s="434">
        <v>17422</v>
      </c>
      <c r="F101" s="436">
        <v>3669</v>
      </c>
      <c r="G101" s="467">
        <v>9.9749999999999995E-3</v>
      </c>
      <c r="H101" s="467">
        <v>2.9771315640880855</v>
      </c>
      <c r="I101" s="443">
        <v>31.1</v>
      </c>
      <c r="J101" s="444">
        <v>25.91</v>
      </c>
      <c r="K101" s="445">
        <v>18.326000000000001</v>
      </c>
      <c r="L101" s="468">
        <v>1.1329000000000001E-2</v>
      </c>
      <c r="P101" s="406" t="s">
        <v>114</v>
      </c>
      <c r="Q101" s="428">
        <v>4.1846218842416558</v>
      </c>
      <c r="R101" s="432">
        <v>76</v>
      </c>
      <c r="S101" s="431">
        <v>10</v>
      </c>
      <c r="T101" s="428">
        <v>2.666464155528554</v>
      </c>
      <c r="U101" s="432">
        <v>212</v>
      </c>
      <c r="V101" s="431">
        <v>12</v>
      </c>
      <c r="W101" s="428">
        <v>25.02</v>
      </c>
      <c r="X101" s="432">
        <v>90</v>
      </c>
      <c r="Y101" s="431">
        <v>17</v>
      </c>
      <c r="Z101" s="428">
        <v>8.5399999999999991</v>
      </c>
      <c r="AA101" s="432">
        <v>355</v>
      </c>
      <c r="AB101" s="431">
        <v>20</v>
      </c>
      <c r="AC101" s="428">
        <v>1.1712999999999999E-2</v>
      </c>
      <c r="AD101" s="432">
        <v>202</v>
      </c>
      <c r="AE101" s="431">
        <v>15</v>
      </c>
      <c r="AF101" s="428">
        <v>6.9080000000000001E-3</v>
      </c>
      <c r="AG101" s="432">
        <v>355</v>
      </c>
      <c r="AH101" s="431">
        <v>20</v>
      </c>
      <c r="AI101" s="470">
        <v>100</v>
      </c>
      <c r="AJ101" s="432">
        <v>319</v>
      </c>
      <c r="AK101" s="431">
        <v>5</v>
      </c>
      <c r="AL101" s="471">
        <v>54</v>
      </c>
      <c r="AM101" s="432">
        <v>278</v>
      </c>
      <c r="AN101" s="431">
        <v>24</v>
      </c>
      <c r="AO101" s="517"/>
      <c r="AP101" s="515"/>
      <c r="AQ101" s="515"/>
      <c r="AR101" s="516"/>
    </row>
    <row r="102" spans="1:44">
      <c r="A102" s="410" t="s">
        <v>192</v>
      </c>
      <c r="B102" s="433">
        <v>6523</v>
      </c>
      <c r="C102" s="436">
        <v>645</v>
      </c>
      <c r="D102" s="433">
        <v>21067</v>
      </c>
      <c r="E102" s="434">
        <v>17629</v>
      </c>
      <c r="F102" s="436">
        <v>3438</v>
      </c>
      <c r="G102" s="467">
        <v>9.7780000000000002E-3</v>
      </c>
      <c r="H102" s="467">
        <v>2.939034598214286</v>
      </c>
      <c r="I102" s="443">
        <v>31.7</v>
      </c>
      <c r="J102" s="444">
        <v>26</v>
      </c>
      <c r="K102" s="445">
        <v>18.268999999999998</v>
      </c>
      <c r="L102" s="468">
        <v>1.1729E-2</v>
      </c>
      <c r="P102" s="410" t="s">
        <v>119</v>
      </c>
      <c r="Q102" s="433">
        <v>4.6895843211632684</v>
      </c>
      <c r="R102" s="437">
        <v>278</v>
      </c>
      <c r="S102" s="436">
        <v>24</v>
      </c>
      <c r="T102" s="433">
        <v>2.88173609088261</v>
      </c>
      <c r="U102" s="437">
        <v>91</v>
      </c>
      <c r="V102" s="436">
        <v>15</v>
      </c>
      <c r="W102" s="433">
        <v>25.02</v>
      </c>
      <c r="X102" s="437">
        <v>90</v>
      </c>
      <c r="Y102" s="436">
        <v>17</v>
      </c>
      <c r="Z102" s="433">
        <v>8.5399999999999991</v>
      </c>
      <c r="AA102" s="437">
        <v>355</v>
      </c>
      <c r="AB102" s="436">
        <v>20</v>
      </c>
      <c r="AC102" s="433">
        <v>1.1716000000000001E-2</v>
      </c>
      <c r="AD102" s="437">
        <v>202</v>
      </c>
      <c r="AE102" s="436">
        <v>15</v>
      </c>
      <c r="AF102" s="433">
        <v>6.9080000000000001E-3</v>
      </c>
      <c r="AG102" s="437">
        <v>355</v>
      </c>
      <c r="AH102" s="436">
        <v>20</v>
      </c>
      <c r="AI102" s="472">
        <v>100</v>
      </c>
      <c r="AJ102" s="437">
        <v>319</v>
      </c>
      <c r="AK102" s="436">
        <v>5</v>
      </c>
      <c r="AL102" s="473">
        <v>54</v>
      </c>
      <c r="AM102" s="437">
        <v>278</v>
      </c>
      <c r="AN102" s="436">
        <v>23</v>
      </c>
      <c r="AO102" s="517"/>
      <c r="AP102" s="515"/>
      <c r="AQ102" s="515"/>
      <c r="AR102" s="516"/>
    </row>
    <row r="103" spans="1:44">
      <c r="A103" s="410" t="s">
        <v>77</v>
      </c>
      <c r="B103" s="433">
        <v>8000</v>
      </c>
      <c r="C103" s="436">
        <v>785</v>
      </c>
      <c r="D103" s="433">
        <v>26636</v>
      </c>
      <c r="E103" s="434">
        <v>22491</v>
      </c>
      <c r="F103" s="436">
        <v>4145</v>
      </c>
      <c r="G103" s="467">
        <v>9.5790000000000007E-3</v>
      </c>
      <c r="H103" s="467">
        <v>3.0319863403528742</v>
      </c>
      <c r="I103" s="443">
        <v>32.200000000000003</v>
      </c>
      <c r="J103" s="444">
        <v>26.08</v>
      </c>
      <c r="K103" s="445">
        <v>18.239000000000001</v>
      </c>
      <c r="L103" s="468">
        <v>1.2378999999999999E-2</v>
      </c>
      <c r="P103" s="410" t="s">
        <v>123</v>
      </c>
      <c r="Q103" s="433">
        <v>3.8017291066282426</v>
      </c>
      <c r="R103" s="437">
        <v>121</v>
      </c>
      <c r="S103" s="436">
        <v>16</v>
      </c>
      <c r="T103" s="433">
        <v>2.3333333333333335</v>
      </c>
      <c r="U103" s="437">
        <v>29</v>
      </c>
      <c r="V103" s="436">
        <v>10</v>
      </c>
      <c r="W103" s="433">
        <v>15.98</v>
      </c>
      <c r="X103" s="437">
        <v>202</v>
      </c>
      <c r="Y103" s="436">
        <v>15</v>
      </c>
      <c r="Z103" s="433">
        <v>8.51</v>
      </c>
      <c r="AA103" s="437">
        <v>355</v>
      </c>
      <c r="AB103" s="436">
        <v>20</v>
      </c>
      <c r="AC103" s="433">
        <v>7.5659999999999998E-3</v>
      </c>
      <c r="AD103" s="437">
        <v>202</v>
      </c>
      <c r="AE103" s="436">
        <v>15</v>
      </c>
      <c r="AF103" s="433">
        <v>6.5250000000000004E-3</v>
      </c>
      <c r="AG103" s="437">
        <v>332</v>
      </c>
      <c r="AH103" s="436">
        <v>23</v>
      </c>
      <c r="AI103" s="472">
        <v>95</v>
      </c>
      <c r="AJ103" s="437">
        <v>355</v>
      </c>
      <c r="AK103" s="436">
        <v>17</v>
      </c>
      <c r="AL103" s="473">
        <v>61</v>
      </c>
      <c r="AM103" s="437">
        <v>332</v>
      </c>
      <c r="AN103" s="436">
        <v>22</v>
      </c>
      <c r="AO103" s="517"/>
      <c r="AP103" s="515"/>
      <c r="AQ103" s="515"/>
      <c r="AR103" s="516"/>
    </row>
    <row r="104" spans="1:44">
      <c r="A104" s="410" t="s">
        <v>196</v>
      </c>
      <c r="B104" s="433">
        <v>8169</v>
      </c>
      <c r="C104" s="436">
        <v>799</v>
      </c>
      <c r="D104" s="433">
        <v>27416</v>
      </c>
      <c r="E104" s="434">
        <v>22491</v>
      </c>
      <c r="F104" s="436">
        <v>4925</v>
      </c>
      <c r="G104" s="467">
        <v>9.7330000000000003E-3</v>
      </c>
      <c r="H104" s="467">
        <v>3.0570918822479931</v>
      </c>
      <c r="I104" s="443">
        <v>32.200000000000003</v>
      </c>
      <c r="J104" s="444">
        <v>26.08</v>
      </c>
      <c r="K104" s="445">
        <v>18.556999999999999</v>
      </c>
      <c r="L104" s="468">
        <v>1.4232E-2</v>
      </c>
      <c r="P104" s="410" t="s">
        <v>125</v>
      </c>
      <c r="Q104" s="433">
        <v>3.9857984589817197</v>
      </c>
      <c r="R104" s="437">
        <v>121</v>
      </c>
      <c r="S104" s="436">
        <v>16</v>
      </c>
      <c r="T104" s="433">
        <v>2.4285714285714288</v>
      </c>
      <c r="U104" s="437">
        <v>90</v>
      </c>
      <c r="V104" s="436">
        <v>17</v>
      </c>
      <c r="W104" s="433">
        <v>20.05</v>
      </c>
      <c r="X104" s="437">
        <v>73</v>
      </c>
      <c r="Y104" s="436">
        <v>22</v>
      </c>
      <c r="Z104" s="433">
        <v>8.5399999999999991</v>
      </c>
      <c r="AA104" s="437">
        <v>355</v>
      </c>
      <c r="AB104" s="436">
        <v>20</v>
      </c>
      <c r="AC104" s="433">
        <v>9.3980000000000001E-3</v>
      </c>
      <c r="AD104" s="437">
        <v>202</v>
      </c>
      <c r="AE104" s="436">
        <v>15</v>
      </c>
      <c r="AF104" s="433">
        <v>6.9080000000000001E-3</v>
      </c>
      <c r="AG104" s="437">
        <v>355</v>
      </c>
      <c r="AH104" s="436">
        <v>20</v>
      </c>
      <c r="AI104" s="472">
        <v>100</v>
      </c>
      <c r="AJ104" s="437">
        <v>350</v>
      </c>
      <c r="AK104" s="436">
        <v>1</v>
      </c>
      <c r="AL104" s="473">
        <v>60</v>
      </c>
      <c r="AM104" s="437">
        <v>278</v>
      </c>
      <c r="AN104" s="436">
        <v>23</v>
      </c>
      <c r="AO104" s="517"/>
      <c r="AP104" s="515"/>
      <c r="AQ104" s="515"/>
    </row>
    <row r="105" spans="1:44">
      <c r="A105" s="410" t="s">
        <v>199</v>
      </c>
      <c r="B105" s="433">
        <v>5306</v>
      </c>
      <c r="C105" s="436">
        <v>519</v>
      </c>
      <c r="D105" s="433">
        <v>16702</v>
      </c>
      <c r="E105" s="434">
        <v>12939</v>
      </c>
      <c r="F105" s="436">
        <v>3763</v>
      </c>
      <c r="G105" s="467">
        <v>1.044E-2</v>
      </c>
      <c r="H105" s="467">
        <v>2.8672961373390562</v>
      </c>
      <c r="I105" s="443">
        <v>31.7</v>
      </c>
      <c r="J105" s="444">
        <v>26</v>
      </c>
      <c r="K105" s="445">
        <v>19.062999999999999</v>
      </c>
      <c r="L105" s="468">
        <v>1.473E-2</v>
      </c>
      <c r="P105" s="410" t="s">
        <v>128</v>
      </c>
      <c r="Q105" s="433">
        <v>4.6380543633762521</v>
      </c>
      <c r="R105" s="437">
        <v>76</v>
      </c>
      <c r="S105" s="436">
        <v>10</v>
      </c>
      <c r="T105" s="433">
        <v>2.8940734188412205</v>
      </c>
      <c r="U105" s="437">
        <v>211</v>
      </c>
      <c r="V105" s="436">
        <v>12</v>
      </c>
      <c r="W105" s="433">
        <v>35</v>
      </c>
      <c r="X105" s="437">
        <v>71</v>
      </c>
      <c r="Y105" s="436">
        <v>10</v>
      </c>
      <c r="Z105" s="443">
        <v>8.5399999999999991</v>
      </c>
      <c r="AA105" s="437">
        <v>355</v>
      </c>
      <c r="AB105" s="445">
        <v>20</v>
      </c>
      <c r="AC105" s="433">
        <v>1.7625999999999999E-2</v>
      </c>
      <c r="AD105" s="437">
        <v>202</v>
      </c>
      <c r="AE105" s="436">
        <v>15</v>
      </c>
      <c r="AF105" s="443">
        <v>6.9090000000000002E-3</v>
      </c>
      <c r="AG105" s="437">
        <v>355</v>
      </c>
      <c r="AH105" s="445">
        <v>20</v>
      </c>
      <c r="AI105" s="472">
        <v>100</v>
      </c>
      <c r="AJ105" s="437">
        <v>316</v>
      </c>
      <c r="AK105" s="445">
        <v>23</v>
      </c>
      <c r="AL105" s="473">
        <v>44</v>
      </c>
      <c r="AM105" s="437">
        <v>125</v>
      </c>
      <c r="AN105" s="445">
        <v>4</v>
      </c>
      <c r="AO105" s="398"/>
      <c r="AP105" s="515"/>
      <c r="AQ105" s="515"/>
    </row>
    <row r="106" spans="1:44">
      <c r="A106" s="410" t="s">
        <v>202</v>
      </c>
      <c r="B106" s="433">
        <v>5381</v>
      </c>
      <c r="C106" s="436">
        <v>528</v>
      </c>
      <c r="D106" s="433">
        <v>17312</v>
      </c>
      <c r="E106" s="434">
        <v>12729</v>
      </c>
      <c r="F106" s="436">
        <v>4582</v>
      </c>
      <c r="G106" s="467">
        <v>1.0912E-2</v>
      </c>
      <c r="H106" s="467">
        <v>2.929768150279235</v>
      </c>
      <c r="I106" s="443">
        <v>31.1</v>
      </c>
      <c r="J106" s="444">
        <v>25.91</v>
      </c>
      <c r="K106" s="445">
        <v>19.457999999999998</v>
      </c>
      <c r="L106" s="468">
        <v>1.5684E-2</v>
      </c>
      <c r="P106" s="410" t="s">
        <v>130</v>
      </c>
      <c r="Q106" s="443">
        <v>3.8400447427293063</v>
      </c>
      <c r="R106" s="437">
        <v>76</v>
      </c>
      <c r="S106" s="445">
        <v>10</v>
      </c>
      <c r="T106" s="443">
        <v>2.4732824427480917</v>
      </c>
      <c r="U106" s="437">
        <v>211</v>
      </c>
      <c r="V106" s="445">
        <v>12</v>
      </c>
      <c r="W106" s="443">
        <v>25.02</v>
      </c>
      <c r="X106" s="437">
        <v>90</v>
      </c>
      <c r="Y106" s="445">
        <v>17</v>
      </c>
      <c r="Z106" s="443">
        <v>8.5399999999999991</v>
      </c>
      <c r="AA106" s="437">
        <v>355</v>
      </c>
      <c r="AB106" s="445">
        <v>20</v>
      </c>
      <c r="AC106" s="443">
        <v>5.4910000000000002E-3</v>
      </c>
      <c r="AD106" s="437">
        <v>92</v>
      </c>
      <c r="AE106" s="445">
        <v>1</v>
      </c>
      <c r="AF106" s="443">
        <v>5.4539999999999996E-3</v>
      </c>
      <c r="AG106" s="437">
        <v>306</v>
      </c>
      <c r="AH106" s="445">
        <v>21</v>
      </c>
      <c r="AI106" s="472">
        <v>79</v>
      </c>
      <c r="AJ106" s="437">
        <v>355</v>
      </c>
      <c r="AK106" s="445">
        <v>8</v>
      </c>
      <c r="AL106" s="473">
        <v>28</v>
      </c>
      <c r="AM106" s="437">
        <v>92</v>
      </c>
      <c r="AN106" s="445">
        <v>10</v>
      </c>
      <c r="AO106" s="399"/>
      <c r="AP106" s="515"/>
      <c r="AQ106" s="515"/>
    </row>
    <row r="107" spans="1:44">
      <c r="A107" s="410" t="s">
        <v>204</v>
      </c>
      <c r="B107" s="433">
        <v>4791</v>
      </c>
      <c r="C107" s="436">
        <v>492</v>
      </c>
      <c r="D107" s="433">
        <v>16232</v>
      </c>
      <c r="E107" s="434">
        <v>11761</v>
      </c>
      <c r="F107" s="436">
        <v>4470</v>
      </c>
      <c r="G107" s="467">
        <v>1.0914E-2</v>
      </c>
      <c r="H107" s="467">
        <v>3.0724966874881692</v>
      </c>
      <c r="I107" s="443">
        <v>28.3</v>
      </c>
      <c r="J107" s="444">
        <v>25.5</v>
      </c>
      <c r="K107" s="445">
        <v>19.199000000000002</v>
      </c>
      <c r="L107" s="468">
        <v>1.4539E-2</v>
      </c>
      <c r="P107" s="410" t="s">
        <v>133</v>
      </c>
      <c r="Q107" s="443">
        <v>3.6666666666666665</v>
      </c>
      <c r="R107" s="437">
        <v>71</v>
      </c>
      <c r="S107" s="445">
        <v>22</v>
      </c>
      <c r="T107" s="443">
        <v>2.1428571428571428</v>
      </c>
      <c r="U107" s="437">
        <v>96</v>
      </c>
      <c r="V107" s="445">
        <v>20</v>
      </c>
      <c r="W107" s="443">
        <v>15.05</v>
      </c>
      <c r="X107" s="437">
        <v>28</v>
      </c>
      <c r="Y107" s="445">
        <v>20</v>
      </c>
      <c r="Z107" s="443">
        <v>8.51</v>
      </c>
      <c r="AA107" s="437">
        <v>355</v>
      </c>
      <c r="AB107" s="445">
        <v>20</v>
      </c>
      <c r="AC107" s="443">
        <v>3.2560000000000002E-3</v>
      </c>
      <c r="AD107" s="437">
        <v>92</v>
      </c>
      <c r="AE107" s="445">
        <v>1</v>
      </c>
      <c r="AF107" s="443">
        <v>3.2529999999999998E-3</v>
      </c>
      <c r="AG107" s="437">
        <v>120</v>
      </c>
      <c r="AH107" s="445">
        <v>23</v>
      </c>
      <c r="AI107" s="472">
        <v>47</v>
      </c>
      <c r="AJ107" s="437">
        <v>355</v>
      </c>
      <c r="AK107" s="445">
        <v>6</v>
      </c>
      <c r="AL107" s="473">
        <v>31</v>
      </c>
      <c r="AM107" s="437">
        <v>92</v>
      </c>
      <c r="AN107" s="445">
        <v>1</v>
      </c>
      <c r="AO107" s="399"/>
      <c r="AP107" s="515"/>
      <c r="AQ107" s="515"/>
    </row>
    <row r="108" spans="1:44">
      <c r="A108" s="410" t="s">
        <v>205</v>
      </c>
      <c r="B108" s="433">
        <v>4809</v>
      </c>
      <c r="C108" s="436">
        <v>498</v>
      </c>
      <c r="D108" s="433">
        <v>16867</v>
      </c>
      <c r="E108" s="434">
        <v>11381</v>
      </c>
      <c r="F108" s="436">
        <v>5486</v>
      </c>
      <c r="G108" s="467">
        <v>1.1269E-2</v>
      </c>
      <c r="H108" s="467">
        <v>3.1782551347277179</v>
      </c>
      <c r="I108" s="443">
        <v>27.2</v>
      </c>
      <c r="J108" s="444">
        <v>25.33</v>
      </c>
      <c r="K108" s="445">
        <v>19.649999999999999</v>
      </c>
      <c r="L108" s="468">
        <v>1.6878000000000001E-2</v>
      </c>
      <c r="P108" s="426" t="s">
        <v>136</v>
      </c>
      <c r="Q108" s="474">
        <v>4.1564885496183201</v>
      </c>
      <c r="R108" s="442">
        <v>76</v>
      </c>
      <c r="S108" s="475">
        <v>10</v>
      </c>
      <c r="T108" s="474">
        <v>2.6920206659012629</v>
      </c>
      <c r="U108" s="442">
        <v>211</v>
      </c>
      <c r="V108" s="475">
        <v>12</v>
      </c>
      <c r="W108" s="474">
        <v>35</v>
      </c>
      <c r="X108" s="442">
        <v>71</v>
      </c>
      <c r="Y108" s="475">
        <v>10</v>
      </c>
      <c r="Z108" s="474">
        <v>8.5399999999999991</v>
      </c>
      <c r="AA108" s="442">
        <v>355</v>
      </c>
      <c r="AB108" s="475">
        <v>20</v>
      </c>
      <c r="AC108" s="474">
        <v>6.6889999999999996E-3</v>
      </c>
      <c r="AD108" s="442">
        <v>92</v>
      </c>
      <c r="AE108" s="475">
        <v>1</v>
      </c>
      <c r="AF108" s="474">
        <v>6.685E-3</v>
      </c>
      <c r="AG108" s="442">
        <v>202</v>
      </c>
      <c r="AH108" s="475">
        <v>15</v>
      </c>
      <c r="AI108" s="476">
        <v>97</v>
      </c>
      <c r="AJ108" s="442">
        <v>355</v>
      </c>
      <c r="AK108" s="475">
        <v>4</v>
      </c>
      <c r="AL108" s="477">
        <v>19</v>
      </c>
      <c r="AM108" s="442">
        <v>92</v>
      </c>
      <c r="AN108" s="475">
        <v>10</v>
      </c>
      <c r="AO108" s="400"/>
      <c r="AP108" s="515"/>
      <c r="AQ108" s="515"/>
    </row>
    <row r="109" spans="1:44">
      <c r="A109" s="410" t="s">
        <v>206</v>
      </c>
      <c r="B109" s="433">
        <v>3939</v>
      </c>
      <c r="C109" s="436">
        <v>408</v>
      </c>
      <c r="D109" s="433">
        <v>13484</v>
      </c>
      <c r="E109" s="434">
        <v>9036</v>
      </c>
      <c r="F109" s="436">
        <v>4447</v>
      </c>
      <c r="G109" s="467">
        <v>1.1348E-2</v>
      </c>
      <c r="H109" s="467">
        <v>3.1019093627789278</v>
      </c>
      <c r="I109" s="443">
        <v>27.2</v>
      </c>
      <c r="J109" s="444">
        <v>25.33</v>
      </c>
      <c r="K109" s="445">
        <v>19.706</v>
      </c>
      <c r="L109" s="468">
        <v>1.6878000000000001E-2</v>
      </c>
      <c r="P109" t="s">
        <v>337</v>
      </c>
    </row>
    <row r="110" spans="1:44">
      <c r="A110" s="410" t="s">
        <v>207</v>
      </c>
      <c r="B110" s="433">
        <v>3852</v>
      </c>
      <c r="C110" s="436">
        <v>402</v>
      </c>
      <c r="D110" s="433">
        <v>13322</v>
      </c>
      <c r="E110" s="434">
        <v>8864</v>
      </c>
      <c r="F110" s="436">
        <v>4459</v>
      </c>
      <c r="G110" s="467">
        <v>1.1383000000000001E-2</v>
      </c>
      <c r="H110" s="467">
        <v>3.131640808650682</v>
      </c>
      <c r="I110" s="443">
        <v>26.7</v>
      </c>
      <c r="J110" s="444">
        <v>25.25</v>
      </c>
      <c r="K110" s="445">
        <v>19.696999999999999</v>
      </c>
      <c r="L110" s="468">
        <v>1.6832E-2</v>
      </c>
      <c r="AI110" s="401"/>
    </row>
    <row r="111" spans="1:44">
      <c r="A111" s="410" t="s">
        <v>208</v>
      </c>
      <c r="B111" s="433">
        <v>3752</v>
      </c>
      <c r="C111" s="436">
        <v>395</v>
      </c>
      <c r="D111" s="433">
        <v>13139</v>
      </c>
      <c r="E111" s="434">
        <v>8656</v>
      </c>
      <c r="F111" s="436">
        <v>4482</v>
      </c>
      <c r="G111" s="467">
        <v>1.1416000000000001E-2</v>
      </c>
      <c r="H111" s="467">
        <v>3.168314444176513</v>
      </c>
      <c r="I111" s="443">
        <v>26.1</v>
      </c>
      <c r="J111" s="444">
        <v>25.16</v>
      </c>
      <c r="K111" s="445">
        <v>19.693999999999999</v>
      </c>
      <c r="L111" s="468">
        <v>1.6889000000000001E-2</v>
      </c>
    </row>
    <row r="112" spans="1:44">
      <c r="A112" s="426" t="s">
        <v>209</v>
      </c>
      <c r="B112" s="438">
        <v>3794</v>
      </c>
      <c r="C112" s="441">
        <v>399</v>
      </c>
      <c r="D112" s="438">
        <v>13323</v>
      </c>
      <c r="E112" s="439">
        <v>8656</v>
      </c>
      <c r="F112" s="441">
        <v>4666</v>
      </c>
      <c r="G112" s="478">
        <v>1.1507E-2</v>
      </c>
      <c r="H112" s="478">
        <v>3.1774385881230627</v>
      </c>
      <c r="I112" s="474">
        <v>26.1</v>
      </c>
      <c r="J112" s="479">
        <v>25.16</v>
      </c>
      <c r="K112" s="475">
        <v>19.805</v>
      </c>
      <c r="L112" s="480">
        <v>1.7329000000000001E-2</v>
      </c>
    </row>
    <row r="115" spans="1:12">
      <c r="A115" s="406"/>
      <c r="B115" s="407" t="s">
        <v>210</v>
      </c>
      <c r="C115" s="408"/>
      <c r="D115" s="408"/>
      <c r="E115" s="408"/>
      <c r="F115" s="408"/>
      <c r="G115" s="408"/>
      <c r="H115" s="408"/>
      <c r="I115" s="408"/>
      <c r="J115" s="408"/>
      <c r="K115" s="408"/>
      <c r="L115" s="409"/>
    </row>
    <row r="116" spans="1:12">
      <c r="A116" s="410"/>
      <c r="B116" s="411"/>
      <c r="C116" s="412"/>
      <c r="D116" s="412"/>
      <c r="E116" s="412"/>
      <c r="F116" s="412"/>
      <c r="G116" s="412"/>
      <c r="H116" s="412"/>
      <c r="I116" s="412"/>
      <c r="J116" s="412"/>
      <c r="K116" s="412"/>
      <c r="L116" s="413"/>
    </row>
    <row r="117" spans="1:12">
      <c r="A117" s="410"/>
      <c r="B117" s="968" t="s">
        <v>141</v>
      </c>
      <c r="C117" s="969"/>
      <c r="D117" s="969"/>
      <c r="E117" s="970"/>
      <c r="F117" s="407" t="s">
        <v>142</v>
      </c>
      <c r="G117" s="408"/>
      <c r="H117" s="409"/>
      <c r="I117" s="450" t="s">
        <v>292</v>
      </c>
      <c r="J117" s="406"/>
      <c r="K117" s="407"/>
      <c r="L117" s="409"/>
    </row>
    <row r="118" spans="1:12">
      <c r="A118" s="410" t="s">
        <v>211</v>
      </c>
      <c r="B118" s="421" t="s">
        <v>4</v>
      </c>
      <c r="C118" s="418" t="s">
        <v>5</v>
      </c>
      <c r="D118" s="418" t="s">
        <v>82</v>
      </c>
      <c r="E118" s="419" t="s">
        <v>83</v>
      </c>
      <c r="F118" s="421" t="s">
        <v>4</v>
      </c>
      <c r="G118" s="418" t="s">
        <v>6</v>
      </c>
      <c r="H118" s="419" t="s">
        <v>7</v>
      </c>
      <c r="I118" s="452" t="s">
        <v>303</v>
      </c>
      <c r="J118" s="452" t="s">
        <v>148</v>
      </c>
      <c r="K118" s="421" t="s">
        <v>149</v>
      </c>
      <c r="L118" s="419" t="s">
        <v>150</v>
      </c>
    </row>
    <row r="119" spans="1:12">
      <c r="A119" s="426"/>
      <c r="B119" s="423" t="s">
        <v>154</v>
      </c>
      <c r="C119" s="424" t="s">
        <v>154</v>
      </c>
      <c r="D119" s="424" t="s">
        <v>154</v>
      </c>
      <c r="E119" s="425" t="s">
        <v>154</v>
      </c>
      <c r="F119" s="423" t="s">
        <v>154</v>
      </c>
      <c r="G119" s="424" t="s">
        <v>154</v>
      </c>
      <c r="H119" s="425" t="s">
        <v>154</v>
      </c>
      <c r="I119" s="453" t="s">
        <v>155</v>
      </c>
      <c r="J119" s="426"/>
      <c r="K119" s="423" t="s">
        <v>11</v>
      </c>
      <c r="L119" s="425" t="s">
        <v>11</v>
      </c>
    </row>
    <row r="120" spans="1:12">
      <c r="A120" s="481" t="s">
        <v>212</v>
      </c>
      <c r="B120" s="428">
        <v>3901.0416666666665</v>
      </c>
      <c r="C120" s="429">
        <v>3020.0416666666665</v>
      </c>
      <c r="D120" s="429">
        <v>377.25</v>
      </c>
      <c r="E120" s="431">
        <v>503.75</v>
      </c>
      <c r="F120" s="428">
        <v>13169.541666666666</v>
      </c>
      <c r="G120" s="429">
        <v>9365.4583333333339</v>
      </c>
      <c r="H120" s="431">
        <v>3804.375</v>
      </c>
      <c r="I120" s="458">
        <v>1.0937624999999999E-2</v>
      </c>
      <c r="J120" s="458">
        <v>3.8371600399082859</v>
      </c>
      <c r="K120" s="459">
        <v>16.883333333333329</v>
      </c>
      <c r="L120" s="461">
        <v>25</v>
      </c>
    </row>
    <row r="121" spans="1:12">
      <c r="A121" s="482" t="s">
        <v>213</v>
      </c>
      <c r="B121" s="438">
        <v>5066.5</v>
      </c>
      <c r="C121" s="439">
        <v>4105.958333333333</v>
      </c>
      <c r="D121" s="439">
        <v>411.33333333333331</v>
      </c>
      <c r="E121" s="441">
        <v>549.20833333333337</v>
      </c>
      <c r="F121" s="438">
        <v>13198.083333333334</v>
      </c>
      <c r="G121" s="439">
        <v>9387.625</v>
      </c>
      <c r="H121" s="441">
        <v>3810.4166666666665</v>
      </c>
      <c r="I121" s="478">
        <v>1.1478791666666668E-2</v>
      </c>
      <c r="J121" s="478">
        <v>2.9212653715068941</v>
      </c>
      <c r="K121" s="474">
        <v>29.516666666666666</v>
      </c>
      <c r="L121" s="475">
        <v>25</v>
      </c>
    </row>
    <row r="124" spans="1:12">
      <c r="A124" s="406"/>
      <c r="B124" s="408" t="s">
        <v>214</v>
      </c>
      <c r="C124" s="408"/>
      <c r="D124" s="408"/>
      <c r="E124" s="408"/>
      <c r="F124" s="408"/>
      <c r="G124" s="408"/>
      <c r="H124" s="408"/>
      <c r="I124" s="408"/>
      <c r="J124" s="408"/>
      <c r="K124" s="408"/>
      <c r="L124" s="409"/>
    </row>
    <row r="125" spans="1:12">
      <c r="A125" s="410"/>
      <c r="B125" s="412"/>
      <c r="C125" s="412"/>
      <c r="D125" s="412"/>
      <c r="E125" s="412"/>
      <c r="F125" s="412"/>
      <c r="G125" s="412"/>
      <c r="H125" s="412"/>
      <c r="I125" s="412"/>
      <c r="J125" s="412"/>
      <c r="K125" s="412"/>
      <c r="L125" s="413"/>
    </row>
    <row r="126" spans="1:12">
      <c r="A126" s="410"/>
      <c r="B126" s="968" t="s">
        <v>141</v>
      </c>
      <c r="C126" s="969"/>
      <c r="D126" s="969"/>
      <c r="E126" s="970"/>
      <c r="F126" s="407" t="s">
        <v>142</v>
      </c>
      <c r="G126" s="408"/>
      <c r="H126" s="409"/>
      <c r="I126" s="450" t="s">
        <v>292</v>
      </c>
      <c r="J126" s="406"/>
      <c r="K126" s="407"/>
      <c r="L126" s="409"/>
    </row>
    <row r="127" spans="1:12">
      <c r="A127" s="410" t="s">
        <v>211</v>
      </c>
      <c r="B127" s="421" t="s">
        <v>4</v>
      </c>
      <c r="C127" s="418" t="s">
        <v>5</v>
      </c>
      <c r="D127" s="418" t="s">
        <v>82</v>
      </c>
      <c r="E127" s="419" t="s">
        <v>83</v>
      </c>
      <c r="F127" s="421" t="s">
        <v>4</v>
      </c>
      <c r="G127" s="418" t="s">
        <v>6</v>
      </c>
      <c r="H127" s="419" t="s">
        <v>7</v>
      </c>
      <c r="I127" s="452" t="s">
        <v>303</v>
      </c>
      <c r="J127" s="452" t="s">
        <v>148</v>
      </c>
      <c r="K127" s="421" t="s">
        <v>149</v>
      </c>
      <c r="L127" s="419" t="s">
        <v>150</v>
      </c>
    </row>
    <row r="128" spans="1:12">
      <c r="A128" s="426"/>
      <c r="B128" s="423" t="s">
        <v>154</v>
      </c>
      <c r="C128" s="424" t="s">
        <v>154</v>
      </c>
      <c r="D128" s="424" t="s">
        <v>154</v>
      </c>
      <c r="E128" s="425" t="s">
        <v>154</v>
      </c>
      <c r="F128" s="423" t="s">
        <v>154</v>
      </c>
      <c r="G128" s="424" t="s">
        <v>154</v>
      </c>
      <c r="H128" s="425" t="s">
        <v>154</v>
      </c>
      <c r="I128" s="453" t="s">
        <v>155</v>
      </c>
      <c r="J128" s="426"/>
      <c r="K128" s="423" t="s">
        <v>11</v>
      </c>
      <c r="L128" s="425" t="s">
        <v>11</v>
      </c>
    </row>
    <row r="129" spans="1:12">
      <c r="A129" s="481" t="s">
        <v>212</v>
      </c>
      <c r="B129" s="428">
        <v>3091.5416666666665</v>
      </c>
      <c r="C129" s="429">
        <v>2378.4583333333335</v>
      </c>
      <c r="D129" s="429">
        <v>305.33333333333331</v>
      </c>
      <c r="E129" s="431">
        <v>407.75</v>
      </c>
      <c r="F129" s="428">
        <v>9365.4583333333339</v>
      </c>
      <c r="G129" s="429">
        <v>9365.4583333333339</v>
      </c>
      <c r="H129" s="431">
        <v>0</v>
      </c>
      <c r="I129" s="458">
        <v>5.4850000000000012E-3</v>
      </c>
      <c r="J129" s="458">
        <v>3.4604350566376669</v>
      </c>
      <c r="K129" s="459">
        <v>16.883333333333329</v>
      </c>
      <c r="L129" s="461">
        <v>25</v>
      </c>
    </row>
    <row r="130" spans="1:12">
      <c r="A130" s="482" t="s">
        <v>213</v>
      </c>
      <c r="B130" s="438">
        <v>3934.625</v>
      </c>
      <c r="C130" s="439">
        <v>3165.5833333333335</v>
      </c>
      <c r="D130" s="439">
        <v>329.25</v>
      </c>
      <c r="E130" s="441">
        <v>439.79166666666669</v>
      </c>
      <c r="F130" s="438">
        <v>9387.625</v>
      </c>
      <c r="G130" s="439">
        <v>9387.625</v>
      </c>
      <c r="H130" s="441">
        <v>0</v>
      </c>
      <c r="I130" s="478">
        <v>5.4779999999999994E-3</v>
      </c>
      <c r="J130" s="478">
        <v>2.6900388272911857</v>
      </c>
      <c r="K130" s="474">
        <v>29.516666666666666</v>
      </c>
      <c r="L130" s="475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320312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8">
        <v>1942.81</v>
      </c>
      <c r="C89" s="518">
        <v>240.93799999999999</v>
      </c>
      <c r="D89" s="518">
        <v>7667.56</v>
      </c>
      <c r="E89" s="518">
        <v>5870.06</v>
      </c>
      <c r="F89" s="518">
        <v>1797.5</v>
      </c>
      <c r="G89" s="519">
        <v>9.2501500000000004E-3</v>
      </c>
      <c r="H89" s="518">
        <v>3.5112000000000001</v>
      </c>
      <c r="I89" s="518">
        <v>17.8</v>
      </c>
      <c r="J89" s="518">
        <v>23.936699999999998</v>
      </c>
      <c r="K89" s="518">
        <v>17.304200000000002</v>
      </c>
      <c r="L89" s="518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8">
        <v>1950.53</v>
      </c>
      <c r="C90" s="518">
        <v>241.10400000000001</v>
      </c>
      <c r="D90" s="518">
        <v>7674.46</v>
      </c>
      <c r="E90" s="518">
        <v>5871.7</v>
      </c>
      <c r="F90" s="518">
        <v>1802.77</v>
      </c>
      <c r="G90" s="519">
        <v>9.2582099999999994E-3</v>
      </c>
      <c r="H90" s="518">
        <v>3.5017</v>
      </c>
      <c r="I90" s="518">
        <v>18.3</v>
      </c>
      <c r="J90" s="518">
        <v>23.936699999999998</v>
      </c>
      <c r="K90" s="518">
        <v>17.309999999999999</v>
      </c>
      <c r="L90" s="518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8">
        <v>1902.33</v>
      </c>
      <c r="C91" s="518">
        <v>236.85</v>
      </c>
      <c r="D91" s="518">
        <v>7527.94</v>
      </c>
      <c r="E91" s="518">
        <v>5782.88</v>
      </c>
      <c r="F91" s="518">
        <v>1745.07</v>
      </c>
      <c r="G91" s="519">
        <v>9.2067699999999995E-3</v>
      </c>
      <c r="H91" s="518">
        <v>3.5190899999999998</v>
      </c>
      <c r="I91" s="518">
        <v>17.8</v>
      </c>
      <c r="J91" s="518">
        <v>23.895800000000001</v>
      </c>
      <c r="K91" s="518">
        <v>17.236699999999999</v>
      </c>
      <c r="L91" s="518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8">
        <v>1845.43</v>
      </c>
      <c r="C92" s="518">
        <v>231.11799999999999</v>
      </c>
      <c r="D92" s="518">
        <v>7317.22</v>
      </c>
      <c r="E92" s="518">
        <v>5683.06</v>
      </c>
      <c r="F92" s="518">
        <v>1634.17</v>
      </c>
      <c r="G92" s="519">
        <v>9.1047200000000002E-3</v>
      </c>
      <c r="H92" s="518">
        <v>3.5237500000000002</v>
      </c>
      <c r="I92" s="518">
        <v>17.8</v>
      </c>
      <c r="J92" s="518">
        <v>23.837499999999999</v>
      </c>
      <c r="K92" s="518">
        <v>17.078499999999998</v>
      </c>
      <c r="L92" s="518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8">
        <v>1914.46</v>
      </c>
      <c r="C93" s="518">
        <v>238.68700000000001</v>
      </c>
      <c r="D93" s="518">
        <v>7514.35</v>
      </c>
      <c r="E93" s="518">
        <v>5955.01</v>
      </c>
      <c r="F93" s="518">
        <v>1559.34</v>
      </c>
      <c r="G93" s="519">
        <v>8.9519200000000004E-3</v>
      </c>
      <c r="H93" s="518">
        <v>3.4899399999999998</v>
      </c>
      <c r="I93" s="518">
        <v>17.2</v>
      </c>
      <c r="J93" s="518">
        <v>23.9757</v>
      </c>
      <c r="K93" s="518">
        <v>17.0075</v>
      </c>
      <c r="L93" s="518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8">
        <v>2506.5700000000002</v>
      </c>
      <c r="C94" s="518">
        <v>292.58800000000002</v>
      </c>
      <c r="D94" s="518">
        <v>9222.93</v>
      </c>
      <c r="E94" s="518">
        <v>7311.79</v>
      </c>
      <c r="F94" s="518">
        <v>1911.15</v>
      </c>
      <c r="G94" s="519">
        <v>9.1582799999999995E-3</v>
      </c>
      <c r="H94" s="518">
        <v>3.2949000000000002</v>
      </c>
      <c r="I94" s="518">
        <v>19.399999999999999</v>
      </c>
      <c r="J94" s="518">
        <v>24.575600000000001</v>
      </c>
      <c r="K94" s="518">
        <v>17.5412</v>
      </c>
      <c r="L94" s="518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8">
        <v>3170.95</v>
      </c>
      <c r="C95" s="518">
        <v>342.96899999999999</v>
      </c>
      <c r="D95" s="518">
        <v>10769.5</v>
      </c>
      <c r="E95" s="518">
        <v>8646.8700000000008</v>
      </c>
      <c r="F95" s="518">
        <v>2122.59</v>
      </c>
      <c r="G95" s="519">
        <v>9.4778299999999996E-3</v>
      </c>
      <c r="H95" s="518">
        <v>3.0648</v>
      </c>
      <c r="I95" s="518">
        <v>25</v>
      </c>
      <c r="J95" s="518">
        <v>25.164300000000001</v>
      </c>
      <c r="K95" s="518">
        <v>17.992599999999999</v>
      </c>
      <c r="L95" s="518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8">
        <v>3433.96</v>
      </c>
      <c r="C96" s="518">
        <v>360.59800000000001</v>
      </c>
      <c r="D96" s="518">
        <v>11186.4</v>
      </c>
      <c r="E96" s="518">
        <v>9298.6299999999992</v>
      </c>
      <c r="F96" s="518">
        <v>1887.81</v>
      </c>
      <c r="G96" s="519">
        <v>9.3737100000000004E-3</v>
      </c>
      <c r="H96" s="518">
        <v>2.9480200000000001</v>
      </c>
      <c r="I96" s="518">
        <v>27.2</v>
      </c>
      <c r="J96" s="518">
        <v>25.453299999999999</v>
      </c>
      <c r="K96" s="518">
        <v>17.959099999999999</v>
      </c>
      <c r="L96" s="518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8">
        <v>4489.1499999999996</v>
      </c>
      <c r="C97" s="518">
        <v>460.78800000000001</v>
      </c>
      <c r="D97" s="518">
        <v>14744.4</v>
      </c>
      <c r="E97" s="518">
        <v>11923.2</v>
      </c>
      <c r="F97" s="518">
        <v>2821.19</v>
      </c>
      <c r="G97" s="519">
        <v>9.7160500000000004E-3</v>
      </c>
      <c r="H97" s="518">
        <v>2.9786999999999999</v>
      </c>
      <c r="I97" s="518">
        <v>28.9</v>
      </c>
      <c r="J97" s="518">
        <v>25.578499999999998</v>
      </c>
      <c r="K97" s="518">
        <v>18.325099999999999</v>
      </c>
      <c r="L97" s="518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8">
        <v>4853.28</v>
      </c>
      <c r="C98" s="518">
        <v>489.45499999999998</v>
      </c>
      <c r="D98" s="518">
        <v>15882.1</v>
      </c>
      <c r="E98" s="518">
        <v>12287.1</v>
      </c>
      <c r="F98" s="518">
        <v>3595.03</v>
      </c>
      <c r="G98" s="519">
        <v>1.02366E-2</v>
      </c>
      <c r="H98" s="518">
        <v>2.9726499999999998</v>
      </c>
      <c r="I98" s="518">
        <v>28.9</v>
      </c>
      <c r="J98" s="518">
        <v>25.7393</v>
      </c>
      <c r="K98" s="518">
        <v>18.854299999999999</v>
      </c>
      <c r="L98" s="518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8">
        <v>5164.22</v>
      </c>
      <c r="C99" s="518">
        <v>508.21800000000002</v>
      </c>
      <c r="D99" s="518">
        <v>16614.5</v>
      </c>
      <c r="E99" s="518">
        <v>12561.8</v>
      </c>
      <c r="F99" s="518">
        <v>4052.76</v>
      </c>
      <c r="G99" s="519">
        <v>1.0622400000000001E-2</v>
      </c>
      <c r="H99" s="518">
        <v>2.9289900000000002</v>
      </c>
      <c r="I99" s="518">
        <v>31.1</v>
      </c>
      <c r="J99" s="518">
        <v>25.863099999999999</v>
      </c>
      <c r="K99" s="518">
        <v>19.1876</v>
      </c>
      <c r="L99" s="518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8">
        <v>5004.96</v>
      </c>
      <c r="C100" s="518">
        <v>496.50400000000002</v>
      </c>
      <c r="D100" s="518">
        <v>16029.6</v>
      </c>
      <c r="E100" s="518">
        <v>12561.3</v>
      </c>
      <c r="F100" s="518">
        <v>3468.23</v>
      </c>
      <c r="G100" s="519">
        <v>1.04329E-2</v>
      </c>
      <c r="H100" s="518">
        <v>2.9136899999999999</v>
      </c>
      <c r="I100" s="518">
        <v>30.6</v>
      </c>
      <c r="J100" s="518">
        <v>25.8628</v>
      </c>
      <c r="K100" s="518">
        <v>18.867100000000001</v>
      </c>
      <c r="L100" s="518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8">
        <v>6454.59</v>
      </c>
      <c r="C101" s="518">
        <v>639.274</v>
      </c>
      <c r="D101" s="518">
        <v>21179.7</v>
      </c>
      <c r="E101" s="518">
        <v>17430.7</v>
      </c>
      <c r="F101" s="518">
        <v>3749.01</v>
      </c>
      <c r="G101" s="519">
        <v>9.9714899999999995E-3</v>
      </c>
      <c r="H101" s="518">
        <v>2.98563</v>
      </c>
      <c r="I101" s="518">
        <v>31.1</v>
      </c>
      <c r="J101" s="518">
        <v>25.942399999999999</v>
      </c>
      <c r="K101" s="518">
        <v>18.518000000000001</v>
      </c>
      <c r="L101" s="518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8">
        <v>6503.4</v>
      </c>
      <c r="C102" s="518">
        <v>639.95299999999997</v>
      </c>
      <c r="D102" s="518">
        <v>21055.4</v>
      </c>
      <c r="E102" s="518">
        <v>17608.599999999999</v>
      </c>
      <c r="F102" s="518">
        <v>3446.79</v>
      </c>
      <c r="G102" s="519">
        <v>9.7435999999999998E-3</v>
      </c>
      <c r="H102" s="518">
        <v>2.9475600000000002</v>
      </c>
      <c r="I102" s="518">
        <v>31.7</v>
      </c>
      <c r="J102" s="518">
        <v>26.021999999999998</v>
      </c>
      <c r="K102" s="518">
        <v>18.4421</v>
      </c>
      <c r="L102" s="518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8">
        <v>8040.55</v>
      </c>
      <c r="C103" s="518">
        <v>784.90499999999997</v>
      </c>
      <c r="D103" s="518">
        <v>27069.8</v>
      </c>
      <c r="E103" s="518">
        <v>22350.400000000001</v>
      </c>
      <c r="F103" s="518">
        <v>4719.45</v>
      </c>
      <c r="G103" s="519">
        <v>9.7833899999999994E-3</v>
      </c>
      <c r="H103" s="518">
        <v>3.06724</v>
      </c>
      <c r="I103" s="518">
        <v>32.200000000000003</v>
      </c>
      <c r="J103" s="518">
        <v>26.1296</v>
      </c>
      <c r="K103" s="518">
        <v>18.647099999999998</v>
      </c>
      <c r="L103" s="518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8">
        <v>8133.59</v>
      </c>
      <c r="C104" s="518">
        <v>793.61</v>
      </c>
      <c r="D104" s="518">
        <v>27623.3</v>
      </c>
      <c r="E104" s="518">
        <v>22292</v>
      </c>
      <c r="F104" s="518">
        <v>5331.25</v>
      </c>
      <c r="G104" s="519">
        <v>9.8255200000000008E-3</v>
      </c>
      <c r="H104" s="518">
        <v>3.0942799999999999</v>
      </c>
      <c r="I104" s="518">
        <v>32.200000000000003</v>
      </c>
      <c r="J104" s="518">
        <v>26.032299999999999</v>
      </c>
      <c r="K104" s="518">
        <v>18.796500000000002</v>
      </c>
      <c r="L104" s="518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8">
        <v>5211.79</v>
      </c>
      <c r="C105" s="518">
        <v>509.58100000000002</v>
      </c>
      <c r="D105" s="518">
        <v>16551</v>
      </c>
      <c r="E105" s="518">
        <v>12739.1</v>
      </c>
      <c r="F105" s="518">
        <v>3811.95</v>
      </c>
      <c r="G105" s="519">
        <v>1.0257199999999999E-2</v>
      </c>
      <c r="H105" s="518">
        <v>2.8928400000000001</v>
      </c>
      <c r="I105" s="518">
        <v>31.7</v>
      </c>
      <c r="J105" s="518">
        <v>25.943000000000001</v>
      </c>
      <c r="K105" s="518">
        <v>19.110399999999998</v>
      </c>
      <c r="L105" s="518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8">
        <v>5122.29</v>
      </c>
      <c r="C106" s="518">
        <v>506.95600000000002</v>
      </c>
      <c r="D106" s="518">
        <v>16829.599999999999</v>
      </c>
      <c r="E106" s="518">
        <v>12180.9</v>
      </c>
      <c r="F106" s="518">
        <v>4648.7700000000004</v>
      </c>
      <c r="G106" s="519">
        <v>1.0859199999999999E-2</v>
      </c>
      <c r="H106" s="518">
        <v>2.9896799999999999</v>
      </c>
      <c r="I106" s="518">
        <v>31.1</v>
      </c>
      <c r="J106" s="518">
        <v>25.695499999999999</v>
      </c>
      <c r="K106" s="518">
        <v>19.393599999999999</v>
      </c>
      <c r="L106" s="518">
        <v>1.563434E-2</v>
      </c>
      <c r="P106" s="37" t="s">
        <v>130</v>
      </c>
      <c r="Q106" s="520">
        <v>3.88</v>
      </c>
      <c r="R106" s="521">
        <v>37696</v>
      </c>
      <c r="S106" s="54">
        <v>10</v>
      </c>
      <c r="T106" s="520">
        <v>2.52</v>
      </c>
      <c r="U106" s="521">
        <v>37831</v>
      </c>
      <c r="V106" s="54">
        <v>12</v>
      </c>
      <c r="W106" s="520">
        <v>25</v>
      </c>
      <c r="X106" s="521">
        <v>37691</v>
      </c>
      <c r="Y106" s="54">
        <v>11</v>
      </c>
      <c r="Z106" s="520">
        <v>24.04</v>
      </c>
      <c r="AA106" s="521">
        <v>37726</v>
      </c>
      <c r="AB106" s="54">
        <v>5</v>
      </c>
      <c r="AC106" s="520">
        <v>6.77E-3</v>
      </c>
      <c r="AD106" s="521">
        <v>37920</v>
      </c>
      <c r="AE106" s="54">
        <v>9</v>
      </c>
      <c r="AF106" s="520">
        <v>6.6299999999999996E-3</v>
      </c>
      <c r="AG106" s="521">
        <v>37712</v>
      </c>
      <c r="AH106" s="54">
        <v>5</v>
      </c>
      <c r="AI106" s="520">
        <v>36.01</v>
      </c>
      <c r="AJ106" s="521">
        <v>37731</v>
      </c>
      <c r="AK106" s="54">
        <v>21</v>
      </c>
      <c r="AL106" s="520">
        <v>33.68</v>
      </c>
      <c r="AM106" s="521">
        <v>37712</v>
      </c>
      <c r="AN106" s="522">
        <v>13</v>
      </c>
    </row>
    <row r="107" spans="1:40">
      <c r="A107" s="37" t="s">
        <v>204</v>
      </c>
      <c r="B107" s="518">
        <v>4831.72</v>
      </c>
      <c r="C107" s="518">
        <v>492.97</v>
      </c>
      <c r="D107" s="518">
        <v>16635.3</v>
      </c>
      <c r="E107" s="518">
        <v>11540.7</v>
      </c>
      <c r="F107" s="518">
        <v>5094.59</v>
      </c>
      <c r="G107" s="519">
        <v>1.10239E-2</v>
      </c>
      <c r="H107" s="518">
        <v>3.12418</v>
      </c>
      <c r="I107" s="518">
        <v>28.3</v>
      </c>
      <c r="J107" s="518">
        <v>25.409300000000002</v>
      </c>
      <c r="K107" s="518">
        <v>19.532299999999999</v>
      </c>
      <c r="L107" s="518">
        <v>1.4492502000000001E-2</v>
      </c>
      <c r="P107" s="37" t="s">
        <v>133</v>
      </c>
      <c r="Q107" s="520">
        <v>3.69</v>
      </c>
      <c r="R107" s="521">
        <v>37911</v>
      </c>
      <c r="S107" s="54">
        <v>5</v>
      </c>
      <c r="T107" s="520">
        <v>2.2799999999999998</v>
      </c>
      <c r="U107" s="521">
        <v>37831</v>
      </c>
      <c r="V107" s="54">
        <v>12</v>
      </c>
      <c r="W107" s="520">
        <v>15</v>
      </c>
      <c r="X107" s="521">
        <v>37691</v>
      </c>
      <c r="Y107" s="54">
        <v>10</v>
      </c>
      <c r="Z107" s="520">
        <v>14.95</v>
      </c>
      <c r="AA107" s="521">
        <v>37974</v>
      </c>
      <c r="AB107" s="54">
        <v>1</v>
      </c>
      <c r="AC107" s="520">
        <v>6.3400000000000001E-3</v>
      </c>
      <c r="AD107" s="521">
        <v>37691</v>
      </c>
      <c r="AE107" s="54">
        <v>9</v>
      </c>
      <c r="AF107" s="520">
        <v>4.1999999999999997E-3</v>
      </c>
      <c r="AG107" s="521">
        <v>37909</v>
      </c>
      <c r="AH107" s="54">
        <v>5</v>
      </c>
      <c r="AI107" s="520">
        <v>39.96</v>
      </c>
      <c r="AJ107" s="521">
        <v>37729</v>
      </c>
      <c r="AK107" s="54">
        <v>18</v>
      </c>
      <c r="AL107" s="520">
        <v>39.74</v>
      </c>
      <c r="AM107" s="521">
        <v>37899</v>
      </c>
      <c r="AN107" s="522">
        <v>1</v>
      </c>
    </row>
    <row r="108" spans="1:40">
      <c r="A108" s="37" t="s">
        <v>205</v>
      </c>
      <c r="B108" s="518">
        <v>4874.8500000000004</v>
      </c>
      <c r="C108" s="518">
        <v>501.23899999999998</v>
      </c>
      <c r="D108" s="518">
        <v>17131.099999999999</v>
      </c>
      <c r="E108" s="518">
        <v>11359.2</v>
      </c>
      <c r="F108" s="518">
        <v>5771.92</v>
      </c>
      <c r="G108" s="519">
        <v>1.13569E-2</v>
      </c>
      <c r="H108" s="518">
        <v>3.1865399999999999</v>
      </c>
      <c r="I108" s="518">
        <v>27.2</v>
      </c>
      <c r="J108" s="518">
        <v>25.328099999999999</v>
      </c>
      <c r="K108" s="518">
        <v>19.743099999999998</v>
      </c>
      <c r="L108" s="518">
        <v>1.6823952999999999E-2</v>
      </c>
      <c r="P108" s="38" t="s">
        <v>136</v>
      </c>
      <c r="Q108" s="523">
        <v>4.17</v>
      </c>
      <c r="R108" s="524">
        <v>37696</v>
      </c>
      <c r="S108" s="525">
        <v>10</v>
      </c>
      <c r="T108" s="523">
        <v>2.72</v>
      </c>
      <c r="U108" s="524">
        <v>37831</v>
      </c>
      <c r="V108" s="525">
        <v>12</v>
      </c>
      <c r="W108" s="523">
        <v>35</v>
      </c>
      <c r="X108" s="524">
        <v>37691</v>
      </c>
      <c r="Y108" s="525">
        <v>11</v>
      </c>
      <c r="Z108" s="523">
        <v>33.01</v>
      </c>
      <c r="AA108" s="524">
        <v>37712</v>
      </c>
      <c r="AB108" s="525">
        <v>8</v>
      </c>
      <c r="AC108" s="523">
        <v>7.6299999999999996E-3</v>
      </c>
      <c r="AD108" s="524">
        <v>37930</v>
      </c>
      <c r="AE108" s="525">
        <v>9</v>
      </c>
      <c r="AF108" s="523">
        <v>7.0000000000000001E-3</v>
      </c>
      <c r="AG108" s="524">
        <v>37712</v>
      </c>
      <c r="AH108" s="525">
        <v>8</v>
      </c>
      <c r="AI108" s="523">
        <v>24.14</v>
      </c>
      <c r="AJ108" s="524">
        <v>37979</v>
      </c>
      <c r="AK108" s="525">
        <v>1</v>
      </c>
      <c r="AL108" s="523">
        <v>20.14</v>
      </c>
      <c r="AM108" s="524">
        <v>37712</v>
      </c>
      <c r="AN108" s="526">
        <v>12</v>
      </c>
    </row>
    <row r="109" spans="1:40">
      <c r="A109" s="37" t="s">
        <v>206</v>
      </c>
      <c r="B109" s="518">
        <v>3935.62</v>
      </c>
      <c r="C109" s="518">
        <v>405.54300000000001</v>
      </c>
      <c r="D109" s="518">
        <v>13524.8</v>
      </c>
      <c r="E109" s="518">
        <v>8931.39</v>
      </c>
      <c r="F109" s="518">
        <v>4593.42</v>
      </c>
      <c r="G109" s="519">
        <v>1.1378299999999999E-2</v>
      </c>
      <c r="H109" s="518">
        <v>3.1154799999999998</v>
      </c>
      <c r="I109" s="518">
        <v>27.2</v>
      </c>
      <c r="J109" s="518">
        <v>25.291</v>
      </c>
      <c r="K109" s="518">
        <v>19.7437</v>
      </c>
      <c r="L109" s="518">
        <v>1.6823952999999999E-2</v>
      </c>
      <c r="P109" s="35" t="s">
        <v>337</v>
      </c>
    </row>
    <row r="110" spans="1:40">
      <c r="A110" s="37" t="s">
        <v>207</v>
      </c>
      <c r="B110" s="518">
        <v>3844.33</v>
      </c>
      <c r="C110" s="518">
        <v>398.93900000000002</v>
      </c>
      <c r="D110" s="518">
        <v>13355.8</v>
      </c>
      <c r="E110" s="518">
        <v>8747.2199999999993</v>
      </c>
      <c r="F110" s="518">
        <v>4608.6000000000004</v>
      </c>
      <c r="G110" s="519">
        <v>1.1398E-2</v>
      </c>
      <c r="H110" s="518">
        <v>3.1475300000000002</v>
      </c>
      <c r="I110" s="518">
        <v>26.7</v>
      </c>
      <c r="J110" s="518">
        <v>25.209199999999999</v>
      </c>
      <c r="K110" s="518">
        <v>19.788699999999999</v>
      </c>
      <c r="L110" s="518">
        <v>1.6777486000000001E-2</v>
      </c>
    </row>
    <row r="111" spans="1:40">
      <c r="A111" s="37" t="s">
        <v>208</v>
      </c>
      <c r="B111" s="518">
        <v>3807.46</v>
      </c>
      <c r="C111" s="518">
        <v>397.27499999999998</v>
      </c>
      <c r="D111" s="518">
        <v>13343.3</v>
      </c>
      <c r="E111" s="518">
        <v>8646.75</v>
      </c>
      <c r="F111" s="518">
        <v>4696.5600000000004</v>
      </c>
      <c r="G111" s="519">
        <v>1.1449900000000001E-2</v>
      </c>
      <c r="H111" s="518">
        <v>3.1734</v>
      </c>
      <c r="I111" s="518">
        <v>26.1</v>
      </c>
      <c r="J111" s="518">
        <v>25.1645</v>
      </c>
      <c r="K111" s="518">
        <v>19.8355</v>
      </c>
      <c r="L111" s="518">
        <v>1.6835019999999999E-2</v>
      </c>
    </row>
    <row r="112" spans="1:40">
      <c r="A112" s="38" t="s">
        <v>209</v>
      </c>
      <c r="B112" s="518">
        <v>3664.17</v>
      </c>
      <c r="C112" s="518">
        <v>385.64</v>
      </c>
      <c r="D112" s="518">
        <v>12972.7</v>
      </c>
      <c r="E112" s="518">
        <v>8359.6</v>
      </c>
      <c r="F112" s="518">
        <v>4613.0600000000004</v>
      </c>
      <c r="G112" s="519">
        <v>1.1461900000000001E-2</v>
      </c>
      <c r="H112" s="518">
        <v>3.2032699999999998</v>
      </c>
      <c r="I112" s="518">
        <v>26.1</v>
      </c>
      <c r="J112" s="518">
        <v>25.037400000000002</v>
      </c>
      <c r="K112" s="518">
        <v>19.767800000000001</v>
      </c>
      <c r="L112" s="518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45" t="s">
        <v>141</v>
      </c>
      <c r="C117" s="946"/>
      <c r="D117" s="946"/>
      <c r="E117" s="94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7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45" t="s">
        <v>141</v>
      </c>
      <c r="C126" s="946"/>
      <c r="D126" s="946"/>
      <c r="E126" s="94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7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2025-03-10T19:41:57Z</dcterms:modified>
</cp:coreProperties>
</file>