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E1A8B246-ECF4-364E-AAF9-FC9F018FD741}" xr6:coauthVersionLast="47" xr6:coauthVersionMax="47" xr10:uidLastSave="{00000000-0000-0000-0000-000000000000}"/>
  <bookViews>
    <workbookView xWindow="44800" yWindow="2420" windowWidth="38400" windowHeight="20980" tabRatio="614" firstSheet="2" activeTab="2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B38" i="75" s="1"/>
  <c r="A23" i="75"/>
  <c r="A20" i="75"/>
  <c r="A19" i="75"/>
  <c r="A14" i="75"/>
  <c r="A21" i="75"/>
  <c r="C18" i="56"/>
  <c r="C25" i="2"/>
  <c r="D25" i="2"/>
  <c r="E25" i="2"/>
  <c r="F25" i="2"/>
  <c r="H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H26" i="2"/>
  <c r="E73" i="2" s="1"/>
  <c r="J26" i="2"/>
  <c r="F73" i="2" s="1"/>
  <c r="K26" i="2"/>
  <c r="G73" i="2" s="1"/>
  <c r="M26" i="2"/>
  <c r="N26" i="2"/>
  <c r="P26" i="2"/>
  <c r="Q26" i="2"/>
  <c r="S26" i="2"/>
  <c r="T26" i="2"/>
  <c r="C27" i="2"/>
  <c r="D27" i="2"/>
  <c r="B74" i="2" s="1"/>
  <c r="E27" i="2"/>
  <c r="F27" i="2"/>
  <c r="C74" i="2" s="1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C77" i="2" s="1"/>
  <c r="H30" i="2"/>
  <c r="E77" i="2" s="1"/>
  <c r="J30" i="2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C78" i="2" s="1"/>
  <c r="H31" i="2"/>
  <c r="J31" i="2"/>
  <c r="F78" i="2" s="1"/>
  <c r="K31" i="2"/>
  <c r="G78" i="2" s="1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G34" i="2" s="1"/>
  <c r="B132" i="1" s="1"/>
  <c r="BH107" i="17" s="1"/>
  <c r="H34" i="2"/>
  <c r="E81" i="2" s="1"/>
  <c r="J34" i="2"/>
  <c r="F81" i="2" s="1"/>
  <c r="I34" i="2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G35" i="2"/>
  <c r="H35" i="2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B38" i="2" s="1"/>
  <c r="B36" i="1" s="1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G72" i="2"/>
  <c r="B73" i="2"/>
  <c r="C73" i="2"/>
  <c r="F74" i="2"/>
  <c r="B75" i="2"/>
  <c r="B76" i="2"/>
  <c r="F77" i="2"/>
  <c r="E78" i="2"/>
  <c r="B79" i="2"/>
  <c r="C81" i="2"/>
  <c r="E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 s="1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 s="1"/>
  <c r="K24" i="1"/>
  <c r="G11" i="17" s="1"/>
  <c r="F11" i="36" s="1"/>
  <c r="L24" i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 s="1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F33" i="1"/>
  <c r="I20" i="17" s="1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 s="1"/>
  <c r="F35" i="1"/>
  <c r="I22" i="17" s="1"/>
  <c r="H22" i="36" s="1"/>
  <c r="G35" i="1"/>
  <c r="H35" i="1"/>
  <c r="I35" i="1"/>
  <c r="J35" i="1"/>
  <c r="C22" i="17"/>
  <c r="K35" i="1"/>
  <c r="G22" i="17" s="1"/>
  <c r="F22" i="36" s="1"/>
  <c r="L35" i="1"/>
  <c r="Q22" i="17" s="1"/>
  <c r="L22" i="36" s="1"/>
  <c r="F24" i="68"/>
  <c r="C36" i="1"/>
  <c r="E23" i="17" s="1"/>
  <c r="D23" i="36" s="1"/>
  <c r="D36" i="1"/>
  <c r="D23" i="17" s="1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 s="1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/>
  <c r="K43" i="1"/>
  <c r="L43" i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 s="1"/>
  <c r="K44" i="1"/>
  <c r="L44" i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 s="1"/>
  <c r="E32" i="36" s="1"/>
  <c r="C48" i="1"/>
  <c r="E32" i="17" s="1"/>
  <c r="D32" i="36" s="1"/>
  <c r="D48" i="1"/>
  <c r="D33" i="68"/>
  <c r="D32" i="17"/>
  <c r="C32" i="36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 s="1"/>
  <c r="I35" i="36" s="1"/>
  <c r="H51" i="1"/>
  <c r="I51" i="1"/>
  <c r="O36" i="68"/>
  <c r="J51" i="1"/>
  <c r="C35" i="17"/>
  <c r="K51" i="1"/>
  <c r="L51" i="1"/>
  <c r="B52" i="1"/>
  <c r="F36" i="17"/>
  <c r="E36" i="36" s="1"/>
  <c r="C52" i="1"/>
  <c r="E36" i="17" s="1"/>
  <c r="D36" i="36" s="1"/>
  <c r="D52" i="1"/>
  <c r="D37" i="68" s="1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 s="1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 s="1"/>
  <c r="C54" i="1"/>
  <c r="E38" i="17" s="1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 s="1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 s="1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 s="1"/>
  <c r="K67" i="1"/>
  <c r="G48" i="17" s="1"/>
  <c r="F48" i="36" s="1"/>
  <c r="L67" i="1"/>
  <c r="B68" i="1"/>
  <c r="C68" i="1"/>
  <c r="E49" i="17" s="1"/>
  <c r="D49" i="36" s="1"/>
  <c r="D68" i="1"/>
  <c r="D49" i="17" s="1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B69" i="1"/>
  <c r="F50" i="17" s="1"/>
  <c r="E50" i="36" s="1"/>
  <c r="C69" i="1"/>
  <c r="E50" i="17" s="1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 s="1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 s="1"/>
  <c r="K71" i="1"/>
  <c r="G52" i="17"/>
  <c r="F52" i="36" s="1"/>
  <c r="L71" i="1"/>
  <c r="B72" i="1"/>
  <c r="C72" i="1"/>
  <c r="E53" i="17" s="1"/>
  <c r="D53" i="36" s="1"/>
  <c r="D72" i="1"/>
  <c r="D53" i="17" s="1"/>
  <c r="C53" i="36" s="1"/>
  <c r="E72" i="1"/>
  <c r="H53" i="17" s="1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H552" i="1" s="1"/>
  <c r="I73" i="1"/>
  <c r="J73" i="1"/>
  <c r="C54" i="17" s="1"/>
  <c r="K73" i="1"/>
  <c r="G54" i="17" s="1"/>
  <c r="F54" i="36" s="1"/>
  <c r="L73" i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 s="1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B88" i="1"/>
  <c r="F66" i="17" s="1"/>
  <c r="E66" i="36" s="1"/>
  <c r="C88" i="1"/>
  <c r="E66" i="17" s="1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B90" i="1"/>
  <c r="F69" i="68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K571" i="1" s="1"/>
  <c r="L95" i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104" i="1"/>
  <c r="BH82" i="17"/>
  <c r="E76" i="26" s="1"/>
  <c r="C104" i="1"/>
  <c r="BG82" i="17" s="1"/>
  <c r="D76" i="26" s="1"/>
  <c r="D104" i="1"/>
  <c r="BF82" i="17" s="1"/>
  <c r="C76" i="26" s="1"/>
  <c r="E104" i="1"/>
  <c r="BJ82" i="17" s="1"/>
  <c r="G76" i="26" s="1"/>
  <c r="F104" i="1"/>
  <c r="BK82" i="17" s="1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112" i="1"/>
  <c r="BH90" i="17" s="1"/>
  <c r="E84" i="26" s="1"/>
  <c r="C112" i="1"/>
  <c r="BG90" i="17" s="1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 s="1"/>
  <c r="H112" i="1"/>
  <c r="I112" i="1"/>
  <c r="J112" i="1"/>
  <c r="BE90" i="17"/>
  <c r="K112" i="1"/>
  <c r="BI90" i="17" s="1"/>
  <c r="F84" i="26" s="1"/>
  <c r="L112" i="1"/>
  <c r="BS90" i="17" s="1"/>
  <c r="L84" i="26" s="1"/>
  <c r="B113" i="1"/>
  <c r="BH91" i="17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 s="1"/>
  <c r="L114" i="1"/>
  <c r="BS92" i="17" s="1"/>
  <c r="L86" i="26" s="1"/>
  <c r="B115" i="1"/>
  <c r="BH93" i="17" s="1"/>
  <c r="E87" i="26" s="1"/>
  <c r="C115" i="1"/>
  <c r="BG93" i="17" s="1"/>
  <c r="D87" i="26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/>
  <c r="H116" i="1"/>
  <c r="I116" i="1"/>
  <c r="J116" i="1"/>
  <c r="BE94" i="17" s="1"/>
  <c r="K116" i="1"/>
  <c r="BI94" i="17" s="1"/>
  <c r="F88" i="26" s="1"/>
  <c r="L116" i="1"/>
  <c r="L121" i="1"/>
  <c r="L122" i="1"/>
  <c r="C123" i="1"/>
  <c r="BG98" i="17" s="1"/>
  <c r="D123" i="1"/>
  <c r="BF98" i="17" s="1"/>
  <c r="E123" i="1"/>
  <c r="BJ98" i="17"/>
  <c r="F123" i="1"/>
  <c r="BK98" i="17" s="1"/>
  <c r="G123" i="1"/>
  <c r="H123" i="1"/>
  <c r="I123" i="1"/>
  <c r="O28" i="69" s="1"/>
  <c r="J123" i="1"/>
  <c r="BE98" i="17"/>
  <c r="K123" i="1"/>
  <c r="BI98" i="17" s="1"/>
  <c r="L123" i="1"/>
  <c r="C124" i="1"/>
  <c r="BG99" i="17" s="1"/>
  <c r="D124" i="1"/>
  <c r="BF99" i="17" s="1"/>
  <c r="E124" i="1"/>
  <c r="BJ99" i="17"/>
  <c r="F124" i="1"/>
  <c r="BK99" i="17" s="1"/>
  <c r="G124" i="1"/>
  <c r="H124" i="1"/>
  <c r="I124" i="1"/>
  <c r="J124" i="1"/>
  <c r="BE99" i="17" s="1"/>
  <c r="K124" i="1"/>
  <c r="BI99" i="17" s="1"/>
  <c r="L124" i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L94" i="26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J132" i="1"/>
  <c r="BE107" i="17" s="1"/>
  <c r="K132" i="1"/>
  <c r="BI107" i="17" s="1"/>
  <c r="L132" i="1"/>
  <c r="BS107" i="17" s="1"/>
  <c r="L101" i="26" s="1"/>
  <c r="B133" i="1"/>
  <c r="BH108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 s="1"/>
  <c r="G134" i="1"/>
  <c r="H134" i="1"/>
  <c r="I134" i="1"/>
  <c r="J134" i="1"/>
  <c r="BE109" i="17" s="1"/>
  <c r="K134" i="1"/>
  <c r="BI109" i="17" s="1"/>
  <c r="F103" i="26" s="1"/>
  <c r="L134" i="1"/>
  <c r="BS109" i="17" s="1"/>
  <c r="L103" i="26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05" i="26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L110" i="26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L111" i="26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L113" i="26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L116" i="26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 s="1"/>
  <c r="I151" i="1"/>
  <c r="J151" i="1"/>
  <c r="BE123" i="17" s="1"/>
  <c r="K151" i="1"/>
  <c r="BI123" i="17" s="1"/>
  <c r="L151" i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H155" i="1"/>
  <c r="I155" i="1"/>
  <c r="J155" i="1"/>
  <c r="BE127" i="17"/>
  <c r="K155" i="1"/>
  <c r="BI127" i="17" s="1"/>
  <c r="L155" i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L161" i="1"/>
  <c r="L162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J81" i="17" s="1"/>
  <c r="L5" i="26" s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Q15" i="70" s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J88" i="17" s="1"/>
  <c r="L12" i="26" s="1"/>
  <c r="C171" i="1"/>
  <c r="BX89" i="17" s="1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Q20" i="70" s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J92" i="17" s="1"/>
  <c r="L16" i="26" s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J93" i="17" s="1"/>
  <c r="L17" i="26" s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CJ98" i="17" s="1"/>
  <c r="B184" i="1"/>
  <c r="C184" i="1"/>
  <c r="D184" i="1"/>
  <c r="BW99" i="17" s="1"/>
  <c r="C23" i="26" s="1"/>
  <c r="E184" i="1"/>
  <c r="CA99" i="17" s="1"/>
  <c r="G23" i="26" s="1"/>
  <c r="F184" i="1"/>
  <c r="G184" i="1"/>
  <c r="H184" i="1"/>
  <c r="I184" i="1"/>
  <c r="J184" i="1"/>
  <c r="K184" i="1"/>
  <c r="L184" i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CJ104" i="17" s="1"/>
  <c r="L28" i="26" s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B191" i="1"/>
  <c r="BY106" i="17" s="1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 s="1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 s="1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Q46" i="70" s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B45" i="26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CJ123" i="17" s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 s="1"/>
  <c r="G50" i="26" s="1"/>
  <c r="F214" i="1"/>
  <c r="CB126" i="17" s="1"/>
  <c r="H50" i="26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/>
  <c r="H52" i="26" s="1"/>
  <c r="G216" i="1"/>
  <c r="H216" i="1"/>
  <c r="I216" i="1"/>
  <c r="J216" i="1"/>
  <c r="K216" i="1"/>
  <c r="L216" i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B225" i="1"/>
  <c r="F191" i="17" s="1"/>
  <c r="E7" i="31" s="1"/>
  <c r="C225" i="1"/>
  <c r="E191" i="17" s="1"/>
  <c r="D7" i="31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 s="1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 s="1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B227" i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5" i="73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K411" i="1" s="1"/>
  <c r="G211" i="17" s="1"/>
  <c r="F27" i="31" s="1"/>
  <c r="G194" i="17"/>
  <c r="F10" i="31" s="1"/>
  <c r="L228" i="1"/>
  <c r="B229" i="1"/>
  <c r="F195" i="17" s="1"/>
  <c r="E11" i="31" s="1"/>
  <c r="C229" i="1"/>
  <c r="E195" i="17" s="1"/>
  <c r="D11" i="31" s="1"/>
  <c r="D229" i="1"/>
  <c r="D195" i="17"/>
  <c r="C11" i="31"/>
  <c r="E229" i="1"/>
  <c r="H195" i="17" s="1"/>
  <c r="G11" i="31" s="1"/>
  <c r="F229" i="1"/>
  <c r="I195" i="17" s="1"/>
  <c r="H11" i="31" s="1"/>
  <c r="G229" i="1"/>
  <c r="M17" i="73" s="1"/>
  <c r="H229" i="1"/>
  <c r="H473" i="1" s="1"/>
  <c r="I229" i="1"/>
  <c r="J229" i="1"/>
  <c r="C195" i="17"/>
  <c r="K229" i="1"/>
  <c r="L229" i="1"/>
  <c r="Q17" i="73" s="1"/>
  <c r="C230" i="1"/>
  <c r="E196" i="17" s="1"/>
  <c r="D12" i="31" s="1"/>
  <c r="D230" i="1"/>
  <c r="D196" i="17" s="1"/>
  <c r="C12" i="31" s="1"/>
  <c r="E230" i="1"/>
  <c r="E413" i="1" s="1"/>
  <c r="H213" i="17" s="1"/>
  <c r="G29" i="31" s="1"/>
  <c r="F230" i="1"/>
  <c r="I196" i="17" s="1"/>
  <c r="H12" i="31" s="1"/>
  <c r="G230" i="1"/>
  <c r="H230" i="1"/>
  <c r="N18" i="73" s="1"/>
  <c r="I230" i="1"/>
  <c r="I413" i="1" s="1"/>
  <c r="O18" i="73"/>
  <c r="J230" i="1"/>
  <c r="C196" i="17" s="1"/>
  <c r="K230" i="1"/>
  <c r="G196" i="17"/>
  <c r="F12" i="31" s="1"/>
  <c r="L230" i="1"/>
  <c r="Q196" i="17" s="1"/>
  <c r="L12" i="31" s="1"/>
  <c r="B231" i="1"/>
  <c r="F197" i="17"/>
  <c r="E13" i="31" s="1"/>
  <c r="C231" i="1"/>
  <c r="E197" i="17"/>
  <c r="D13" i="31" s="1"/>
  <c r="D231" i="1"/>
  <c r="D197" i="17" s="1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I475" i="1" s="1"/>
  <c r="J231" i="1"/>
  <c r="K231" i="1"/>
  <c r="G197" i="17" s="1"/>
  <c r="F13" i="31" s="1"/>
  <c r="L231" i="1"/>
  <c r="B232" i="1"/>
  <c r="C232" i="1"/>
  <c r="D232" i="1"/>
  <c r="D198" i="17" s="1"/>
  <c r="C14" i="31" s="1"/>
  <c r="E232" i="1"/>
  <c r="H198" i="17" s="1"/>
  <c r="G14" i="31" s="1"/>
  <c r="F232" i="1"/>
  <c r="I198" i="17" s="1"/>
  <c r="H14" i="31" s="1"/>
  <c r="G232" i="1"/>
  <c r="H232" i="1"/>
  <c r="I232" i="1"/>
  <c r="J232" i="1"/>
  <c r="C198" i="17" s="1"/>
  <c r="K232" i="1"/>
  <c r="K415" i="1" s="1"/>
  <c r="G215" i="17" s="1"/>
  <c r="F31" i="31" s="1"/>
  <c r="L232" i="1"/>
  <c r="C233" i="1"/>
  <c r="E199" i="17" s="1"/>
  <c r="D15" i="31" s="1"/>
  <c r="D233" i="1"/>
  <c r="D478" i="1" s="1"/>
  <c r="E233" i="1"/>
  <c r="H199" i="17" s="1"/>
  <c r="G15" i="31" s="1"/>
  <c r="F233" i="1"/>
  <c r="I199" i="17" s="1"/>
  <c r="H15" i="31" s="1"/>
  <c r="G233" i="1"/>
  <c r="G478" i="1" s="1"/>
  <c r="H233" i="1"/>
  <c r="H416" i="1" s="1"/>
  <c r="I233" i="1"/>
  <c r="I482" i="1" s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K234" i="1"/>
  <c r="G200" i="17"/>
  <c r="F16" i="31" s="1"/>
  <c r="L234" i="1"/>
  <c r="B235" i="1"/>
  <c r="C235" i="1"/>
  <c r="D235" i="1"/>
  <c r="E235" i="1"/>
  <c r="F235" i="1"/>
  <c r="I201" i="17" s="1"/>
  <c r="H17" i="31" s="1"/>
  <c r="G235" i="1"/>
  <c r="H235" i="1"/>
  <c r="H483" i="1" s="1"/>
  <c r="I235" i="1"/>
  <c r="J235" i="1"/>
  <c r="C201" i="17" s="1"/>
  <c r="K235" i="1"/>
  <c r="L235" i="1"/>
  <c r="B236" i="1"/>
  <c r="F202" i="17" s="1"/>
  <c r="E18" i="31" s="1"/>
  <c r="C236" i="1"/>
  <c r="E202" i="17"/>
  <c r="D18" i="31" s="1"/>
  <c r="D236" i="1"/>
  <c r="D202" i="17" s="1"/>
  <c r="C18" i="31" s="1"/>
  <c r="E236" i="1"/>
  <c r="H202" i="17" s="1"/>
  <c r="G18" i="31" s="1"/>
  <c r="F236" i="1"/>
  <c r="G236" i="1"/>
  <c r="G419" i="1" s="1"/>
  <c r="H236" i="1"/>
  <c r="I236" i="1"/>
  <c r="O24" i="73" s="1"/>
  <c r="J236" i="1"/>
  <c r="K236" i="1"/>
  <c r="L236" i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L243" i="1"/>
  <c r="B244" i="1"/>
  <c r="C244" i="1"/>
  <c r="C427" i="1" s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D428" i="1" s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B430" i="1" s="1"/>
  <c r="C247" i="1"/>
  <c r="D247" i="1"/>
  <c r="E247" i="1"/>
  <c r="F247" i="1"/>
  <c r="F430" i="1" s="1"/>
  <c r="G247" i="1"/>
  <c r="H247" i="1"/>
  <c r="I247" i="1"/>
  <c r="J247" i="1"/>
  <c r="BE241" i="17" s="1"/>
  <c r="K247" i="1"/>
  <c r="L247" i="1"/>
  <c r="BS241" i="17" s="1"/>
  <c r="L14" i="19" s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K431" i="1" s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E433" i="1" s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S245" i="17" s="1"/>
  <c r="L18" i="19" s="1"/>
  <c r="B252" i="1"/>
  <c r="C252" i="1"/>
  <c r="C435" i="1" s="1"/>
  <c r="D252" i="1"/>
  <c r="E252" i="1"/>
  <c r="F252" i="1"/>
  <c r="G252" i="1"/>
  <c r="G435" i="1" s="1"/>
  <c r="H252" i="1"/>
  <c r="I252" i="1"/>
  <c r="J252" i="1"/>
  <c r="C20" i="74" s="1"/>
  <c r="K252" i="1"/>
  <c r="L252" i="1"/>
  <c r="B253" i="1"/>
  <c r="C253" i="1"/>
  <c r="D253" i="1"/>
  <c r="E253" i="1"/>
  <c r="E436" i="1" s="1"/>
  <c r="BJ264" i="17" s="1"/>
  <c r="G37" i="19" s="1"/>
  <c r="F253" i="1"/>
  <c r="G253" i="1"/>
  <c r="H253" i="1"/>
  <c r="I253" i="1"/>
  <c r="J253" i="1"/>
  <c r="K253" i="1"/>
  <c r="L253" i="1"/>
  <c r="B254" i="1"/>
  <c r="C254" i="1"/>
  <c r="D254" i="1"/>
  <c r="E254" i="1"/>
  <c r="E437" i="1" s="1"/>
  <c r="F254" i="1"/>
  <c r="G254" i="1"/>
  <c r="H254" i="1"/>
  <c r="I254" i="1"/>
  <c r="J254" i="1"/>
  <c r="K254" i="1"/>
  <c r="L254" i="1"/>
  <c r="BS248" i="17" s="1"/>
  <c r="L21" i="19" s="1"/>
  <c r="B255" i="1"/>
  <c r="B438" i="1" s="1"/>
  <c r="C255" i="1"/>
  <c r="D255" i="1"/>
  <c r="E255" i="1"/>
  <c r="F255" i="1"/>
  <c r="G255" i="1"/>
  <c r="H255" i="1"/>
  <c r="I255" i="1"/>
  <c r="J255" i="1"/>
  <c r="K255" i="1"/>
  <c r="L255" i="1"/>
  <c r="B256" i="1"/>
  <c r="C256" i="1"/>
  <c r="BG250" i="17"/>
  <c r="D23" i="19" s="1"/>
  <c r="D256" i="1"/>
  <c r="E256" i="1"/>
  <c r="F256" i="1"/>
  <c r="G256" i="1"/>
  <c r="G439" i="1" s="1"/>
  <c r="H256" i="1"/>
  <c r="I256" i="1"/>
  <c r="J256" i="1"/>
  <c r="K256" i="1"/>
  <c r="L256" i="1"/>
  <c r="Q24" i="74" s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S273" i="17" s="1"/>
  <c r="L46" i="19" s="1"/>
  <c r="B264" i="1"/>
  <c r="C264" i="1"/>
  <c r="C447" i="1" s="1"/>
  <c r="D264" i="1"/>
  <c r="E264" i="1"/>
  <c r="F264" i="1"/>
  <c r="G264" i="1"/>
  <c r="H264" i="1"/>
  <c r="I264" i="1"/>
  <c r="BQ274" i="17" s="1"/>
  <c r="J264" i="1"/>
  <c r="K264" i="1"/>
  <c r="K447" i="1" s="1"/>
  <c r="L264" i="1"/>
  <c r="B265" i="1"/>
  <c r="C265" i="1"/>
  <c r="D265" i="1"/>
  <c r="D448" i="1" s="1"/>
  <c r="E265" i="1"/>
  <c r="F265" i="1"/>
  <c r="G265" i="1"/>
  <c r="M49" i="74" s="1"/>
  <c r="H265" i="1"/>
  <c r="H448" i="1" s="1"/>
  <c r="I265" i="1"/>
  <c r="J265" i="1"/>
  <c r="K265" i="1"/>
  <c r="L265" i="1"/>
  <c r="B266" i="1"/>
  <c r="C266" i="1"/>
  <c r="D266" i="1"/>
  <c r="E266" i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G267" i="1"/>
  <c r="H267" i="1"/>
  <c r="I267" i="1"/>
  <c r="J267" i="1"/>
  <c r="J450" i="1" s="1"/>
  <c r="K267" i="1"/>
  <c r="L267" i="1"/>
  <c r="BS277" i="17" s="1"/>
  <c r="L50" i="19" s="1"/>
  <c r="B268" i="1"/>
  <c r="C268" i="1"/>
  <c r="D268" i="1"/>
  <c r="E268" i="1"/>
  <c r="F268" i="1"/>
  <c r="G268" i="1"/>
  <c r="G451" i="1" s="1"/>
  <c r="H268" i="1"/>
  <c r="I268" i="1"/>
  <c r="J268" i="1"/>
  <c r="BE278" i="17" s="1"/>
  <c r="K268" i="1"/>
  <c r="L268" i="1"/>
  <c r="B269" i="1"/>
  <c r="C269" i="1"/>
  <c r="E53" i="74" s="1"/>
  <c r="D269" i="1"/>
  <c r="E269" i="1"/>
  <c r="F269" i="1"/>
  <c r="I53" i="74" s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Q54" i="74" s="1"/>
  <c r="B271" i="1"/>
  <c r="C271" i="1"/>
  <c r="D271" i="1"/>
  <c r="E271" i="1"/>
  <c r="F271" i="1"/>
  <c r="G271" i="1"/>
  <c r="H271" i="1"/>
  <c r="BP281" i="17" s="1"/>
  <c r="J54" i="19" s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S282" i="17" s="1"/>
  <c r="L55" i="19" s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Q58" i="74" s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BQ286" i="17" s="1"/>
  <c r="J276" i="1"/>
  <c r="BE286" i="17" s="1"/>
  <c r="K276" i="1"/>
  <c r="L276" i="1"/>
  <c r="Q60" i="74" s="1"/>
  <c r="L281" i="1"/>
  <c r="L282" i="1"/>
  <c r="B283" i="1"/>
  <c r="C283" i="1"/>
  <c r="D283" i="1"/>
  <c r="E283" i="1"/>
  <c r="F283" i="1"/>
  <c r="G283" i="1"/>
  <c r="G406" i="1" s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F408" i="1" s="1"/>
  <c r="I208" i="17" s="1"/>
  <c r="H24" i="31" s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C410" i="1" s="1"/>
  <c r="E210" i="17" s="1"/>
  <c r="D26" i="31" s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F411" i="1" s="1"/>
  <c r="I211" i="17" s="1"/>
  <c r="H27" i="31" s="1"/>
  <c r="G288" i="1"/>
  <c r="H288" i="1"/>
  <c r="I288" i="1"/>
  <c r="J288" i="1"/>
  <c r="K288" i="1"/>
  <c r="L288" i="1"/>
  <c r="B289" i="1"/>
  <c r="B412" i="1" s="1"/>
  <c r="F212" i="17" s="1"/>
  <c r="E28" i="31" s="1"/>
  <c r="C289" i="1"/>
  <c r="D289" i="1"/>
  <c r="E289" i="1"/>
  <c r="F289" i="1"/>
  <c r="G289" i="1"/>
  <c r="H289" i="1"/>
  <c r="I289" i="1"/>
  <c r="J289" i="1"/>
  <c r="J412" i="1" s="1"/>
  <c r="C212" i="17" s="1"/>
  <c r="K289" i="1"/>
  <c r="L289" i="1"/>
  <c r="B290" i="1"/>
  <c r="C290" i="1"/>
  <c r="D290" i="1"/>
  <c r="E290" i="1"/>
  <c r="F290" i="1"/>
  <c r="G290" i="1"/>
  <c r="G413" i="1" s="1"/>
  <c r="H290" i="1"/>
  <c r="I290" i="1"/>
  <c r="J290" i="1"/>
  <c r="J413" i="1" s="1"/>
  <c r="C213" i="17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D415" i="1" s="1"/>
  <c r="D215" i="17" s="1"/>
  <c r="C31" i="31" s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F416" i="1" s="1"/>
  <c r="I216" i="17" s="1"/>
  <c r="H32" i="31" s="1"/>
  <c r="G293" i="1"/>
  <c r="H293" i="1"/>
  <c r="I293" i="1"/>
  <c r="I416" i="1" s="1"/>
  <c r="J293" i="1"/>
  <c r="K293" i="1"/>
  <c r="K416" i="1" s="1"/>
  <c r="G216" i="17" s="1"/>
  <c r="F32" i="31" s="1"/>
  <c r="L293" i="1"/>
  <c r="B294" i="1"/>
  <c r="C294" i="1"/>
  <c r="D294" i="1"/>
  <c r="E294" i="1"/>
  <c r="F294" i="1"/>
  <c r="F417" i="1" s="1"/>
  <c r="I217" i="17" s="1"/>
  <c r="H33" i="31" s="1"/>
  <c r="G294" i="1"/>
  <c r="H294" i="1"/>
  <c r="I294" i="1"/>
  <c r="J294" i="1"/>
  <c r="K294" i="1"/>
  <c r="K417" i="1" s="1"/>
  <c r="G217" i="17" s="1"/>
  <c r="F33" i="31" s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H427" i="1" s="1"/>
  <c r="I304" i="1"/>
  <c r="J304" i="1"/>
  <c r="K304" i="1"/>
  <c r="L304" i="1"/>
  <c r="B305" i="1"/>
  <c r="C305" i="1"/>
  <c r="C428" i="1" s="1"/>
  <c r="D305" i="1"/>
  <c r="E305" i="1"/>
  <c r="F305" i="1"/>
  <c r="G305" i="1"/>
  <c r="H305" i="1"/>
  <c r="I305" i="1"/>
  <c r="J305" i="1"/>
  <c r="K305" i="1"/>
  <c r="L305" i="1"/>
  <c r="B306" i="1"/>
  <c r="C306" i="1"/>
  <c r="C429" i="1" s="1"/>
  <c r="E31" i="74" s="1"/>
  <c r="D306" i="1"/>
  <c r="E306" i="1"/>
  <c r="F306" i="1"/>
  <c r="G306" i="1"/>
  <c r="H306" i="1"/>
  <c r="I306" i="1"/>
  <c r="J306" i="1"/>
  <c r="K306" i="1"/>
  <c r="L306" i="1"/>
  <c r="B307" i="1"/>
  <c r="C307" i="1"/>
  <c r="D307" i="1"/>
  <c r="D430" i="1" s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B432" i="1" s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G433" i="1" s="1"/>
  <c r="H310" i="1"/>
  <c r="I310" i="1"/>
  <c r="J310" i="1"/>
  <c r="K310" i="1"/>
  <c r="L310" i="1"/>
  <c r="B311" i="1"/>
  <c r="C311" i="1"/>
  <c r="C434" i="1" s="1"/>
  <c r="D311" i="1"/>
  <c r="D434" i="1" s="1"/>
  <c r="BF262" i="17" s="1"/>
  <c r="C35" i="19" s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B436" i="1" s="1"/>
  <c r="C313" i="1"/>
  <c r="D313" i="1"/>
  <c r="E313" i="1"/>
  <c r="F313" i="1"/>
  <c r="G313" i="1"/>
  <c r="H313" i="1"/>
  <c r="I313" i="1"/>
  <c r="J313" i="1"/>
  <c r="K313" i="1"/>
  <c r="L313" i="1"/>
  <c r="B314" i="1"/>
  <c r="C314" i="1"/>
  <c r="C437" i="1" s="1"/>
  <c r="D314" i="1"/>
  <c r="D437" i="1" s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E439" i="1" s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D447" i="1" s="1"/>
  <c r="D65" i="74" s="1"/>
  <c r="E324" i="1"/>
  <c r="E447" i="1" s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C450" i="1" s="1"/>
  <c r="D327" i="1"/>
  <c r="E327" i="1"/>
  <c r="F327" i="1"/>
  <c r="G327" i="1"/>
  <c r="H327" i="1"/>
  <c r="I327" i="1"/>
  <c r="I450" i="1" s="1"/>
  <c r="J327" i="1"/>
  <c r="K327" i="1"/>
  <c r="K450" i="1" s="1"/>
  <c r="L327" i="1"/>
  <c r="B328" i="1"/>
  <c r="C328" i="1"/>
  <c r="D328" i="1"/>
  <c r="E328" i="1"/>
  <c r="F328" i="1"/>
  <c r="G328" i="1"/>
  <c r="H328" i="1"/>
  <c r="I328" i="1"/>
  <c r="J328" i="1"/>
  <c r="J451" i="1" s="1"/>
  <c r="K328" i="1"/>
  <c r="L328" i="1"/>
  <c r="B329" i="1"/>
  <c r="C329" i="1"/>
  <c r="D329" i="1"/>
  <c r="E329" i="1"/>
  <c r="F329" i="1"/>
  <c r="F452" i="1" s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G454" i="1" s="1"/>
  <c r="M72" i="74" s="1"/>
  <c r="H331" i="1"/>
  <c r="H454" i="1" s="1"/>
  <c r="I331" i="1"/>
  <c r="J331" i="1"/>
  <c r="K331" i="1"/>
  <c r="L331" i="1"/>
  <c r="B332" i="1"/>
  <c r="C332" i="1"/>
  <c r="D332" i="1"/>
  <c r="D455" i="1" s="1"/>
  <c r="E332" i="1"/>
  <c r="F332" i="1"/>
  <c r="G332" i="1"/>
  <c r="H332" i="1"/>
  <c r="I332" i="1"/>
  <c r="I455" i="1" s="1"/>
  <c r="J332" i="1"/>
  <c r="K332" i="1"/>
  <c r="L332" i="1"/>
  <c r="B333" i="1"/>
  <c r="C333" i="1"/>
  <c r="D333" i="1"/>
  <c r="E333" i="1"/>
  <c r="F333" i="1"/>
  <c r="G333" i="1"/>
  <c r="H333" i="1"/>
  <c r="I333" i="1"/>
  <c r="I456" i="1" s="1"/>
  <c r="O74" i="74" s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K457" i="1" s="1"/>
  <c r="L334" i="1"/>
  <c r="B335" i="1"/>
  <c r="C335" i="1"/>
  <c r="C458" i="1" s="1"/>
  <c r="D335" i="1"/>
  <c r="E335" i="1"/>
  <c r="E458" i="1" s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H459" i="1" s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D344" i="1"/>
  <c r="E344" i="1"/>
  <c r="E407" i="1" s="1"/>
  <c r="H207" i="17" s="1"/>
  <c r="G23" i="31" s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G409" i="1" s="1"/>
  <c r="H346" i="1"/>
  <c r="I346" i="1"/>
  <c r="J346" i="1"/>
  <c r="K346" i="1"/>
  <c r="L346" i="1"/>
  <c r="B347" i="1"/>
  <c r="C347" i="1"/>
  <c r="D347" i="1"/>
  <c r="D410" i="1" s="1"/>
  <c r="D210" i="17" s="1"/>
  <c r="C26" i="31" s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F412" i="1" s="1"/>
  <c r="I212" i="17" s="1"/>
  <c r="H28" i="31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C414" i="1" s="1"/>
  <c r="E214" i="17" s="1"/>
  <c r="D30" i="31" s="1"/>
  <c r="D351" i="1"/>
  <c r="E351" i="1"/>
  <c r="F351" i="1"/>
  <c r="G351" i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E426" i="1" s="1"/>
  <c r="F363" i="1"/>
  <c r="G363" i="1"/>
  <c r="G426" i="1" s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F428" i="1" s="1"/>
  <c r="G365" i="1"/>
  <c r="G428" i="1" s="1"/>
  <c r="H365" i="1"/>
  <c r="I365" i="1"/>
  <c r="J365" i="1"/>
  <c r="K365" i="1"/>
  <c r="L365" i="1"/>
  <c r="B366" i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C430" i="1" s="1"/>
  <c r="D367" i="1"/>
  <c r="E367" i="1"/>
  <c r="F367" i="1"/>
  <c r="G367" i="1"/>
  <c r="H367" i="1"/>
  <c r="I367" i="1"/>
  <c r="I430" i="1" s="1"/>
  <c r="J367" i="1"/>
  <c r="K367" i="1"/>
  <c r="K430" i="1" s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BH263" i="17" s="1"/>
  <c r="E36" i="19" s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C448" i="1" s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J449" i="1" s="1"/>
  <c r="C67" i="74" s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B457" i="1" s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J406" i="1"/>
  <c r="C206" i="17" s="1"/>
  <c r="G407" i="1"/>
  <c r="D408" i="1"/>
  <c r="D208" i="17" s="1"/>
  <c r="C24" i="31" s="1"/>
  <c r="C409" i="1"/>
  <c r="E209" i="17" s="1"/>
  <c r="D25" i="31" s="1"/>
  <c r="I409" i="1"/>
  <c r="J409" i="1"/>
  <c r="C209" i="17" s="1"/>
  <c r="J410" i="1"/>
  <c r="C210" i="17" s="1"/>
  <c r="K410" i="1"/>
  <c r="G210" i="17" s="1"/>
  <c r="F26" i="31" s="1"/>
  <c r="C411" i="1"/>
  <c r="E211" i="17" s="1"/>
  <c r="D27" i="31" s="1"/>
  <c r="G411" i="1"/>
  <c r="D412" i="1"/>
  <c r="D212" i="17" s="1"/>
  <c r="C28" i="31" s="1"/>
  <c r="G412" i="1"/>
  <c r="K412" i="1"/>
  <c r="G212" i="17" s="1"/>
  <c r="F28" i="31" s="1"/>
  <c r="K413" i="1"/>
  <c r="G213" i="17" s="1"/>
  <c r="F29" i="31" s="1"/>
  <c r="B414" i="1"/>
  <c r="F214" i="17" s="1"/>
  <c r="E30" i="31" s="1"/>
  <c r="F414" i="1"/>
  <c r="I214" i="17" s="1"/>
  <c r="H30" i="31" s="1"/>
  <c r="K414" i="1"/>
  <c r="G214" i="17" s="1"/>
  <c r="F30" i="31" s="1"/>
  <c r="B415" i="1"/>
  <c r="F215" i="17" s="1"/>
  <c r="E31" i="31" s="1"/>
  <c r="H415" i="1"/>
  <c r="I415" i="1"/>
  <c r="D417" i="1"/>
  <c r="D217" i="17" s="1"/>
  <c r="C33" i="31" s="1"/>
  <c r="E417" i="1"/>
  <c r="H217" i="17" s="1"/>
  <c r="D418" i="1"/>
  <c r="D218" i="17" s="1"/>
  <c r="C34" i="31" s="1"/>
  <c r="E418" i="1"/>
  <c r="H218" i="17" s="1"/>
  <c r="G34" i="31" s="1"/>
  <c r="J418" i="1"/>
  <c r="C218" i="17" s="1"/>
  <c r="B419" i="1"/>
  <c r="F219" i="17" s="1"/>
  <c r="E35" i="31" s="1"/>
  <c r="C419" i="1"/>
  <c r="E219" i="17" s="1"/>
  <c r="D35" i="31" s="1"/>
  <c r="H419" i="1"/>
  <c r="I419" i="1"/>
  <c r="L424" i="1"/>
  <c r="L425" i="1"/>
  <c r="F426" i="1"/>
  <c r="J426" i="1"/>
  <c r="B427" i="1"/>
  <c r="BH255" i="17" s="1"/>
  <c r="E28" i="19" s="1"/>
  <c r="G427" i="1"/>
  <c r="K427" i="1"/>
  <c r="B428" i="1"/>
  <c r="H428" i="1"/>
  <c r="K428" i="1"/>
  <c r="I429" i="1"/>
  <c r="J429" i="1"/>
  <c r="E430" i="1"/>
  <c r="J430" i="1"/>
  <c r="C431" i="1"/>
  <c r="F431" i="1"/>
  <c r="G431" i="1"/>
  <c r="D432" i="1"/>
  <c r="H432" i="1"/>
  <c r="J432" i="1"/>
  <c r="C34" i="74" s="1"/>
  <c r="I433" i="1"/>
  <c r="B434" i="1"/>
  <c r="I434" i="1"/>
  <c r="J434" i="1"/>
  <c r="E435" i="1"/>
  <c r="K435" i="1"/>
  <c r="D436" i="1"/>
  <c r="G436" i="1"/>
  <c r="H436" i="1"/>
  <c r="I437" i="1"/>
  <c r="K437" i="1"/>
  <c r="F438" i="1"/>
  <c r="G438" i="1"/>
  <c r="M40" i="74" s="1"/>
  <c r="C439" i="1"/>
  <c r="H439" i="1"/>
  <c r="K439" i="1"/>
  <c r="L444" i="1"/>
  <c r="L445" i="1"/>
  <c r="B446" i="1"/>
  <c r="G446" i="1"/>
  <c r="J446" i="1"/>
  <c r="F447" i="1"/>
  <c r="G447" i="1"/>
  <c r="F448" i="1"/>
  <c r="I448" i="1"/>
  <c r="E449" i="1"/>
  <c r="H449" i="1"/>
  <c r="B450" i="1"/>
  <c r="BH294" i="17" s="1"/>
  <c r="E67" i="19" s="1"/>
  <c r="E450" i="1"/>
  <c r="F450" i="1"/>
  <c r="C451" i="1"/>
  <c r="I451" i="1"/>
  <c r="O69" i="74" s="1"/>
  <c r="K451" i="1"/>
  <c r="E452" i="1"/>
  <c r="H70" i="74" s="1"/>
  <c r="H452" i="1"/>
  <c r="J452" i="1"/>
  <c r="K452" i="1"/>
  <c r="B453" i="1"/>
  <c r="G453" i="1"/>
  <c r="M71" i="74" s="1"/>
  <c r="H453" i="1"/>
  <c r="I453" i="1"/>
  <c r="B454" i="1"/>
  <c r="E454" i="1"/>
  <c r="J454" i="1"/>
  <c r="C455" i="1"/>
  <c r="J455" i="1"/>
  <c r="K455" i="1"/>
  <c r="D456" i="1"/>
  <c r="E456" i="1"/>
  <c r="H456" i="1"/>
  <c r="J456" i="1"/>
  <c r="E457" i="1"/>
  <c r="F457" i="1"/>
  <c r="I457" i="1"/>
  <c r="B458" i="1"/>
  <c r="BH302" i="17" s="1"/>
  <c r="E75" i="19" s="1"/>
  <c r="F458" i="1"/>
  <c r="H458" i="1"/>
  <c r="N76" i="74" s="1"/>
  <c r="J458" i="1"/>
  <c r="C459" i="1"/>
  <c r="F459" i="1"/>
  <c r="G459" i="1"/>
  <c r="K459" i="1"/>
  <c r="L464" i="1"/>
  <c r="L465" i="1"/>
  <c r="D466" i="1"/>
  <c r="G466" i="1"/>
  <c r="J466" i="1"/>
  <c r="K466" i="1"/>
  <c r="C467" i="1"/>
  <c r="D467" i="1"/>
  <c r="E467" i="1"/>
  <c r="G467" i="1"/>
  <c r="H467" i="1"/>
  <c r="I467" i="1"/>
  <c r="DP496" i="17" s="1"/>
  <c r="K96" i="34" s="1"/>
  <c r="C468" i="1"/>
  <c r="E468" i="1"/>
  <c r="F468" i="1"/>
  <c r="DJ497" i="17" s="1"/>
  <c r="H97" i="34" s="1"/>
  <c r="G468" i="1"/>
  <c r="I468" i="1"/>
  <c r="J468" i="1"/>
  <c r="C469" i="1"/>
  <c r="G469" i="1"/>
  <c r="I469" i="1"/>
  <c r="K469" i="1"/>
  <c r="D470" i="1"/>
  <c r="F470" i="1"/>
  <c r="H470" i="1"/>
  <c r="I470" i="1"/>
  <c r="J470" i="1"/>
  <c r="C471" i="1"/>
  <c r="E471" i="1"/>
  <c r="F471" i="1"/>
  <c r="G471" i="1"/>
  <c r="J471" i="1"/>
  <c r="K471" i="1"/>
  <c r="C472" i="1"/>
  <c r="G472" i="1"/>
  <c r="H472" i="1"/>
  <c r="D473" i="1"/>
  <c r="G473" i="1"/>
  <c r="M18" i="72" s="1"/>
  <c r="D474" i="1"/>
  <c r="B475" i="1"/>
  <c r="E475" i="1"/>
  <c r="K475" i="1"/>
  <c r="DH504" i="17" s="1"/>
  <c r="F104" i="34" s="1"/>
  <c r="D476" i="1"/>
  <c r="G476" i="1"/>
  <c r="H476" i="1"/>
  <c r="B477" i="1"/>
  <c r="F477" i="1"/>
  <c r="J477" i="1"/>
  <c r="K477" i="1"/>
  <c r="K478" i="1"/>
  <c r="DH507" i="17" s="1"/>
  <c r="D479" i="1"/>
  <c r="F479" i="1"/>
  <c r="H479" i="1"/>
  <c r="I479" i="1"/>
  <c r="B480" i="1"/>
  <c r="F25" i="72" s="1"/>
  <c r="E480" i="1"/>
  <c r="F480" i="1"/>
  <c r="I480" i="1"/>
  <c r="B481" i="1"/>
  <c r="F481" i="1"/>
  <c r="I481" i="1"/>
  <c r="K481" i="1"/>
  <c r="H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C503" i="1"/>
  <c r="D503" i="1"/>
  <c r="CN502" i="17" s="1"/>
  <c r="C12" i="34" s="1"/>
  <c r="G503" i="1"/>
  <c r="M18" i="71" s="1"/>
  <c r="H503" i="1"/>
  <c r="K503" i="1"/>
  <c r="CQ502" i="17" s="1"/>
  <c r="F12" i="34" s="1"/>
  <c r="D504" i="1"/>
  <c r="E504" i="1"/>
  <c r="H504" i="1"/>
  <c r="I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C508" i="1"/>
  <c r="CO507" i="17" s="1"/>
  <c r="D17" i="34" s="1"/>
  <c r="D508" i="1"/>
  <c r="E508" i="1"/>
  <c r="G508" i="1"/>
  <c r="H508" i="1"/>
  <c r="I508" i="1"/>
  <c r="O23" i="71" s="1"/>
  <c r="K508" i="1"/>
  <c r="D509" i="1"/>
  <c r="F509" i="1"/>
  <c r="I24" i="71" s="1"/>
  <c r="H509" i="1"/>
  <c r="J509" i="1"/>
  <c r="CM508" i="17" s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C512" i="1"/>
  <c r="CO511" i="17" s="1"/>
  <c r="D21" i="34" s="1"/>
  <c r="E512" i="1"/>
  <c r="G512" i="1"/>
  <c r="I512" i="1"/>
  <c r="K512" i="1"/>
  <c r="E513" i="1"/>
  <c r="H28" i="71" s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C33" i="71" s="1"/>
  <c r="K516" i="1"/>
  <c r="C517" i="1"/>
  <c r="E34" i="71" s="1"/>
  <c r="D517" i="1"/>
  <c r="G517" i="1"/>
  <c r="H517" i="1"/>
  <c r="N34" i="71" s="1"/>
  <c r="K517" i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M38" i="71" s="1"/>
  <c r="H521" i="1"/>
  <c r="CX522" i="17" s="1"/>
  <c r="J32" i="34" s="1"/>
  <c r="J521" i="1"/>
  <c r="CM522" i="17" s="1"/>
  <c r="K521" i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B523" i="1"/>
  <c r="C523" i="1"/>
  <c r="CO524" i="17" s="1"/>
  <c r="D34" i="34" s="1"/>
  <c r="D523" i="1"/>
  <c r="F523" i="1"/>
  <c r="I40" i="71" s="1"/>
  <c r="G523" i="1"/>
  <c r="H523" i="1"/>
  <c r="J523" i="1"/>
  <c r="K523" i="1"/>
  <c r="C524" i="1"/>
  <c r="CO525" i="17" s="1"/>
  <c r="D35" i="34" s="1"/>
  <c r="D524" i="1"/>
  <c r="CN525" i="17" s="1"/>
  <c r="C35" i="34" s="1"/>
  <c r="E524" i="1"/>
  <c r="G524" i="1"/>
  <c r="H524" i="1"/>
  <c r="I524" i="1"/>
  <c r="K524" i="1"/>
  <c r="B525" i="1"/>
  <c r="C525" i="1"/>
  <c r="D525" i="1"/>
  <c r="D42" i="71" s="1"/>
  <c r="F525" i="1"/>
  <c r="G525" i="1"/>
  <c r="CW526" i="17" s="1"/>
  <c r="I36" i="34" s="1"/>
  <c r="H525" i="1"/>
  <c r="J525" i="1"/>
  <c r="CM526" i="17"/>
  <c r="K525" i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B527" i="1"/>
  <c r="C527" i="1"/>
  <c r="CO528" i="17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B529" i="1"/>
  <c r="D529" i="1"/>
  <c r="F529" i="1"/>
  <c r="H529" i="1"/>
  <c r="J529" i="1"/>
  <c r="CM530" i="17"/>
  <c r="B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H55" i="71" s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C538" i="1"/>
  <c r="E538" i="1"/>
  <c r="G538" i="1"/>
  <c r="I538" i="1"/>
  <c r="K538" i="1"/>
  <c r="B539" i="1"/>
  <c r="D539" i="1"/>
  <c r="CN542" i="17"/>
  <c r="C52" i="34" s="1"/>
  <c r="E539" i="1"/>
  <c r="CR542" i="17" s="1"/>
  <c r="G52" i="34" s="1"/>
  <c r="F539" i="1"/>
  <c r="H539" i="1"/>
  <c r="I539" i="1"/>
  <c r="J539" i="1"/>
  <c r="C58" i="71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C60" i="71" s="1"/>
  <c r="K541" i="1"/>
  <c r="B542" i="1"/>
  <c r="CP545" i="17" s="1"/>
  <c r="E55" i="34"/>
  <c r="C542" i="1"/>
  <c r="D542" i="1"/>
  <c r="F542" i="1"/>
  <c r="G542" i="1"/>
  <c r="H542" i="1"/>
  <c r="J542" i="1"/>
  <c r="C61" i="71" s="1"/>
  <c r="K542" i="1"/>
  <c r="C543" i="1"/>
  <c r="D543" i="1"/>
  <c r="CN546" i="17" s="1"/>
  <c r="C56" i="34" s="1"/>
  <c r="G543" i="1"/>
  <c r="CW546" i="17" s="1"/>
  <c r="I56" i="34" s="1"/>
  <c r="H543" i="1"/>
  <c r="K543" i="1"/>
  <c r="D544" i="1"/>
  <c r="D63" i="71" s="1"/>
  <c r="E544" i="1"/>
  <c r="H544" i="1"/>
  <c r="I544" i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 s="1"/>
  <c r="J546" i="1"/>
  <c r="K546" i="1"/>
  <c r="B547" i="1"/>
  <c r="C547" i="1"/>
  <c r="D547" i="1"/>
  <c r="CN550" i="17" s="1"/>
  <c r="C60" i="34" s="1"/>
  <c r="F547" i="1"/>
  <c r="G547" i="1"/>
  <c r="H547" i="1"/>
  <c r="J547" i="1"/>
  <c r="K547" i="1"/>
  <c r="C548" i="1"/>
  <c r="D548" i="1"/>
  <c r="CN551" i="17" s="1"/>
  <c r="C61" i="34" s="1"/>
  <c r="E548" i="1"/>
  <c r="G548" i="1"/>
  <c r="H548" i="1"/>
  <c r="I548" i="1"/>
  <c r="K548" i="1"/>
  <c r="B549" i="1"/>
  <c r="D549" i="1"/>
  <c r="CN552" i="17" s="1"/>
  <c r="C62" i="34" s="1"/>
  <c r="F549" i="1"/>
  <c r="H549" i="1"/>
  <c r="J549" i="1"/>
  <c r="B550" i="1"/>
  <c r="CP553" i="17" s="1"/>
  <c r="C550" i="1"/>
  <c r="E550" i="1"/>
  <c r="F550" i="1"/>
  <c r="G550" i="1"/>
  <c r="CW553" i="17" s="1"/>
  <c r="I63" i="34" s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 s="1"/>
  <c r="E67" i="34" s="1"/>
  <c r="C554" i="1"/>
  <c r="F554" i="1"/>
  <c r="G554" i="1"/>
  <c r="J554" i="1"/>
  <c r="CM557" i="17" s="1"/>
  <c r="K554" i="1"/>
  <c r="L555" i="1"/>
  <c r="B556" i="1"/>
  <c r="C556" i="1"/>
  <c r="CO561" i="17" s="1"/>
  <c r="D71" i="34" s="1"/>
  <c r="F556" i="1"/>
  <c r="G556" i="1"/>
  <c r="J556" i="1"/>
  <c r="CM561" i="17" s="1"/>
  <c r="K556" i="1"/>
  <c r="C557" i="1"/>
  <c r="D557" i="1"/>
  <c r="CN562" i="17" s="1"/>
  <c r="C72" i="34" s="1"/>
  <c r="G557" i="1"/>
  <c r="CW562" i="17" s="1"/>
  <c r="I72" i="34" s="1"/>
  <c r="H557" i="1"/>
  <c r="K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I81" i="71" s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B562" i="1"/>
  <c r="C562" i="1"/>
  <c r="D562" i="1"/>
  <c r="CN567" i="17" s="1"/>
  <c r="C77" i="34" s="1"/>
  <c r="E562" i="1"/>
  <c r="CR567" i="17" s="1"/>
  <c r="G77" i="34" s="1"/>
  <c r="F562" i="1"/>
  <c r="G562" i="1"/>
  <c r="H562" i="1"/>
  <c r="I562" i="1"/>
  <c r="J562" i="1"/>
  <c r="CM567" i="17" s="1"/>
  <c r="K562" i="1"/>
  <c r="B563" i="1"/>
  <c r="F84" i="71" s="1"/>
  <c r="C563" i="1"/>
  <c r="D563" i="1"/>
  <c r="F563" i="1"/>
  <c r="G563" i="1"/>
  <c r="H563" i="1"/>
  <c r="J563" i="1"/>
  <c r="K563" i="1"/>
  <c r="C564" i="1"/>
  <c r="CO569" i="17"/>
  <c r="D79" i="34" s="1"/>
  <c r="D564" i="1"/>
  <c r="E564" i="1"/>
  <c r="G564" i="1"/>
  <c r="H564" i="1"/>
  <c r="I564" i="1"/>
  <c r="K564" i="1"/>
  <c r="B565" i="1"/>
  <c r="C565" i="1"/>
  <c r="CO570" i="17" s="1"/>
  <c r="D80" i="34" s="1"/>
  <c r="D565" i="1"/>
  <c r="CN570" i="17" s="1"/>
  <c r="C80" i="34"/>
  <c r="F565" i="1"/>
  <c r="CS570" i="17" s="1"/>
  <c r="H80" i="34" s="1"/>
  <c r="G565" i="1"/>
  <c r="H565" i="1"/>
  <c r="J565" i="1"/>
  <c r="K565" i="1"/>
  <c r="B566" i="1"/>
  <c r="C566" i="1"/>
  <c r="D566" i="1"/>
  <c r="CN571" i="17" s="1"/>
  <c r="C81" i="34" s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B569" i="1"/>
  <c r="D569" i="1"/>
  <c r="CN574" i="17" s="1"/>
  <c r="C84" i="34" s="1"/>
  <c r="F569" i="1"/>
  <c r="CS574" i="17" s="1"/>
  <c r="H84" i="34" s="1"/>
  <c r="H569" i="1"/>
  <c r="J569" i="1"/>
  <c r="B570" i="1"/>
  <c r="E570" i="1"/>
  <c r="CR575" i="17" s="1"/>
  <c r="G85" i="34" s="1"/>
  <c r="F570" i="1"/>
  <c r="I570" i="1"/>
  <c r="J570" i="1"/>
  <c r="CM575" i="17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B574" i="1"/>
  <c r="C574" i="1"/>
  <c r="E574" i="1"/>
  <c r="CR579" i="17" s="1"/>
  <c r="G89" i="34" s="1"/>
  <c r="F574" i="1"/>
  <c r="G574" i="1"/>
  <c r="I574" i="1"/>
  <c r="CY579" i="17" s="1"/>
  <c r="K89" i="34" s="1"/>
  <c r="J574" i="1"/>
  <c r="CM579" i="17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F523" i="17" s="1"/>
  <c r="D123" i="34" s="1"/>
  <c r="D582" i="1"/>
  <c r="DE523" i="17" s="1"/>
  <c r="C123" i="34" s="1"/>
  <c r="F582" i="1"/>
  <c r="DJ523" i="17" s="1"/>
  <c r="H123" i="34" s="1"/>
  <c r="G582" i="1"/>
  <c r="H582" i="1"/>
  <c r="J582" i="1"/>
  <c r="K582" i="1"/>
  <c r="C583" i="1"/>
  <c r="D583" i="1"/>
  <c r="DE524" i="17" s="1"/>
  <c r="C124" i="34" s="1"/>
  <c r="G583" i="1"/>
  <c r="M40" i="72" s="1"/>
  <c r="H583" i="1"/>
  <c r="K583" i="1"/>
  <c r="D584" i="1"/>
  <c r="E584" i="1"/>
  <c r="DI525" i="17"/>
  <c r="G125" i="34" s="1"/>
  <c r="H584" i="1"/>
  <c r="DO525" i="17" s="1"/>
  <c r="I584" i="1"/>
  <c r="B585" i="1"/>
  <c r="C585" i="1"/>
  <c r="F585" i="1"/>
  <c r="G585" i="1"/>
  <c r="K585" i="1"/>
  <c r="B586" i="1"/>
  <c r="C586" i="1"/>
  <c r="D586" i="1"/>
  <c r="F586" i="1"/>
  <c r="G586" i="1"/>
  <c r="H586" i="1"/>
  <c r="J586" i="1"/>
  <c r="K586" i="1"/>
  <c r="DH527" i="17" s="1"/>
  <c r="F127" i="34" s="1"/>
  <c r="B587" i="1"/>
  <c r="C587" i="1"/>
  <c r="D587" i="1"/>
  <c r="F587" i="1"/>
  <c r="G587" i="1"/>
  <c r="DN528" i="17" s="1"/>
  <c r="I128" i="34" s="1"/>
  <c r="H587" i="1"/>
  <c r="K587" i="1"/>
  <c r="C588" i="1"/>
  <c r="D588" i="1"/>
  <c r="DE529" i="17" s="1"/>
  <c r="C129" i="34" s="1"/>
  <c r="E588" i="1"/>
  <c r="H588" i="1"/>
  <c r="I588" i="1"/>
  <c r="K588" i="1"/>
  <c r="B589" i="1"/>
  <c r="DG530" i="17" s="1"/>
  <c r="E130" i="34" s="1"/>
  <c r="D589" i="1"/>
  <c r="F589" i="1"/>
  <c r="H589" i="1"/>
  <c r="J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C592" i="1"/>
  <c r="E592" i="1"/>
  <c r="DI533" i="17" s="1"/>
  <c r="G133" i="34" s="1"/>
  <c r="I592" i="1"/>
  <c r="K592" i="1"/>
  <c r="B593" i="1"/>
  <c r="E593" i="1"/>
  <c r="F593" i="1"/>
  <c r="I593" i="1"/>
  <c r="DP534" i="17" s="1"/>
  <c r="K134" i="34" s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I55" i="72" s="1"/>
  <c r="G596" i="1"/>
  <c r="J596" i="1"/>
  <c r="K596" i="1"/>
  <c r="DH539" i="17" s="1"/>
  <c r="F139" i="34" s="1"/>
  <c r="C597" i="1"/>
  <c r="E56" i="72" s="1"/>
  <c r="D597" i="1"/>
  <c r="G597" i="1"/>
  <c r="H597" i="1"/>
  <c r="N56" i="72" s="1"/>
  <c r="K597" i="1"/>
  <c r="DH540" i="17" s="1"/>
  <c r="F140" i="34" s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DD543" i="17" s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C602" i="1"/>
  <c r="D602" i="1"/>
  <c r="E602" i="1"/>
  <c r="F602" i="1"/>
  <c r="G602" i="1"/>
  <c r="H602" i="1"/>
  <c r="I602" i="1"/>
  <c r="J602" i="1"/>
  <c r="DD545" i="17" s="1"/>
  <c r="K602" i="1"/>
  <c r="C603" i="1"/>
  <c r="D603" i="1"/>
  <c r="F603" i="1"/>
  <c r="G603" i="1"/>
  <c r="H603" i="1"/>
  <c r="J603" i="1"/>
  <c r="DD546" i="17" s="1"/>
  <c r="K603" i="1"/>
  <c r="C604" i="1"/>
  <c r="DF547" i="17" s="1"/>
  <c r="D147" i="34" s="1"/>
  <c r="D604" i="1"/>
  <c r="E604" i="1"/>
  <c r="G604" i="1"/>
  <c r="H604" i="1"/>
  <c r="I604" i="1"/>
  <c r="K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C606" i="1"/>
  <c r="E65" i="72" s="1"/>
  <c r="D606" i="1"/>
  <c r="E606" i="1"/>
  <c r="F606" i="1"/>
  <c r="DJ549" i="17" s="1"/>
  <c r="H149" i="34" s="1"/>
  <c r="G606" i="1"/>
  <c r="H606" i="1"/>
  <c r="I606" i="1"/>
  <c r="J606" i="1"/>
  <c r="K606" i="1"/>
  <c r="B607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B609" i="1"/>
  <c r="D609" i="1"/>
  <c r="F609" i="1"/>
  <c r="H609" i="1"/>
  <c r="J609" i="1"/>
  <c r="E610" i="1"/>
  <c r="F610" i="1"/>
  <c r="DJ553" i="17" s="1"/>
  <c r="H153" i="34" s="1"/>
  <c r="I610" i="1"/>
  <c r="O69" i="72" s="1"/>
  <c r="J610" i="1"/>
  <c r="B611" i="1"/>
  <c r="E611" i="1"/>
  <c r="H70" i="72" s="1"/>
  <c r="F611" i="1"/>
  <c r="DJ554" i="17" s="1"/>
  <c r="H154" i="34" s="1"/>
  <c r="I611" i="1"/>
  <c r="J611" i="1"/>
  <c r="DD554" i="17" s="1"/>
  <c r="C612" i="1"/>
  <c r="E612" i="1"/>
  <c r="G612" i="1"/>
  <c r="DN555" i="17" s="1"/>
  <c r="I155" i="34" s="1"/>
  <c r="I612" i="1"/>
  <c r="K612" i="1"/>
  <c r="D613" i="1"/>
  <c r="E613" i="1"/>
  <c r="F613" i="1"/>
  <c r="H613" i="1"/>
  <c r="N72" i="72" s="1"/>
  <c r="I613" i="1"/>
  <c r="J613" i="1"/>
  <c r="DD556" i="17"/>
  <c r="C614" i="1"/>
  <c r="DF557" i="17" s="1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C83" i="72" s="1"/>
  <c r="K622" i="1"/>
  <c r="C623" i="1"/>
  <c r="DF568" i="17" s="1"/>
  <c r="D168" i="34" s="1"/>
  <c r="D623" i="1"/>
  <c r="D84" i="72" s="1"/>
  <c r="G623" i="1"/>
  <c r="H623" i="1"/>
  <c r="K623" i="1"/>
  <c r="D624" i="1"/>
  <c r="DE569" i="17"/>
  <c r="C169" i="34" s="1"/>
  <c r="E624" i="1"/>
  <c r="DI569" i="17" s="1"/>
  <c r="G169" i="34" s="1"/>
  <c r="H624" i="1"/>
  <c r="N85" i="72" s="1"/>
  <c r="I624" i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DJ571" i="17" s="1"/>
  <c r="H171" i="34" s="1"/>
  <c r="G626" i="1"/>
  <c r="H626" i="1"/>
  <c r="J626" i="1"/>
  <c r="DD571" i="17" s="1"/>
  <c r="K626" i="1"/>
  <c r="G87" i="72" s="1"/>
  <c r="B627" i="1"/>
  <c r="DG572" i="17"/>
  <c r="E172" i="34" s="1"/>
  <c r="C627" i="1"/>
  <c r="E88" i="72" s="1"/>
  <c r="D627" i="1"/>
  <c r="F627" i="1"/>
  <c r="G627" i="1"/>
  <c r="M88" i="72" s="1"/>
  <c r="H627" i="1"/>
  <c r="N88" i="72" s="1"/>
  <c r="J627" i="1"/>
  <c r="K627" i="1"/>
  <c r="DH572" i="17" s="1"/>
  <c r="F172" i="34" s="1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B629" i="1"/>
  <c r="DG574" i="17" s="1"/>
  <c r="E174" i="34" s="1"/>
  <c r="D629" i="1"/>
  <c r="F629" i="1"/>
  <c r="H629" i="1"/>
  <c r="J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E632" i="1"/>
  <c r="DI577" i="17" s="1"/>
  <c r="G177" i="34" s="1"/>
  <c r="G632" i="1"/>
  <c r="I632" i="1"/>
  <c r="K632" i="1"/>
  <c r="B633" i="1"/>
  <c r="DG578" i="17" s="1"/>
  <c r="E178" i="34" s="1"/>
  <c r="E633" i="1"/>
  <c r="F633" i="1"/>
  <c r="I633" i="1"/>
  <c r="O94" i="72" s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H571" i="17"/>
  <c r="F171" i="34"/>
  <c r="DE568" i="17"/>
  <c r="C168" i="34"/>
  <c r="DI557" i="17"/>
  <c r="G157" i="34" s="1"/>
  <c r="DP553" i="17"/>
  <c r="K153" i="34" s="1"/>
  <c r="DH551" i="17"/>
  <c r="F151" i="34" s="1"/>
  <c r="G67" i="72"/>
  <c r="DP549" i="17"/>
  <c r="K149" i="34"/>
  <c r="O65" i="72"/>
  <c r="DO548" i="17"/>
  <c r="J148" i="34" s="1"/>
  <c r="N64" i="72"/>
  <c r="D60" i="72"/>
  <c r="DI541" i="17"/>
  <c r="G141" i="34" s="1"/>
  <c r="H57" i="72"/>
  <c r="DO540" i="17"/>
  <c r="J140" i="34"/>
  <c r="DN539" i="17"/>
  <c r="I139" i="34" s="1"/>
  <c r="M55" i="72"/>
  <c r="DI521" i="17"/>
  <c r="G121" i="34" s="1"/>
  <c r="DE520" i="17"/>
  <c r="C120" i="34" s="1"/>
  <c r="D36" i="72"/>
  <c r="CM572" i="17"/>
  <c r="CW569" i="17"/>
  <c r="I79" i="34" s="1"/>
  <c r="M85" i="71"/>
  <c r="CS568" i="17"/>
  <c r="H78" i="34" s="1"/>
  <c r="I84" i="71"/>
  <c r="CQ557" i="17"/>
  <c r="F67" i="34" s="1"/>
  <c r="G73" i="71"/>
  <c r="C72" i="71"/>
  <c r="CR555" i="17"/>
  <c r="G65" i="34" s="1"/>
  <c r="H71" i="71"/>
  <c r="N70" i="71"/>
  <c r="M69" i="71"/>
  <c r="CS552" i="17"/>
  <c r="H62" i="34" s="1"/>
  <c r="I68" i="71"/>
  <c r="CO549" i="17"/>
  <c r="D59" i="34" s="1"/>
  <c r="E65" i="71"/>
  <c r="CQ545" i="17"/>
  <c r="F55" i="34" s="1"/>
  <c r="G61" i="71"/>
  <c r="CM544" i="17"/>
  <c r="CP544" i="17"/>
  <c r="E54" i="34" s="1"/>
  <c r="F60" i="71"/>
  <c r="CR543" i="17"/>
  <c r="G53" i="34" s="1"/>
  <c r="CP540" i="17"/>
  <c r="E50" i="34" s="1"/>
  <c r="F56" i="71"/>
  <c r="CR539" i="17"/>
  <c r="G49" i="34" s="1"/>
  <c r="CR535" i="17"/>
  <c r="G45" i="34" s="1"/>
  <c r="H51" i="71"/>
  <c r="CM532" i="17"/>
  <c r="C48" i="71"/>
  <c r="F48" i="71"/>
  <c r="CR531" i="17"/>
  <c r="G41" i="34" s="1"/>
  <c r="H47" i="71"/>
  <c r="E41" i="71"/>
  <c r="CS524" i="17"/>
  <c r="H34" i="34" s="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CW517" i="17"/>
  <c r="I27" i="34" s="1"/>
  <c r="CN510" i="17"/>
  <c r="C20" i="34" s="1"/>
  <c r="D26" i="71"/>
  <c r="CW509" i="17"/>
  <c r="I19" i="34" s="1"/>
  <c r="CS508" i="17"/>
  <c r="H18" i="34" s="1"/>
  <c r="CY507" i="17"/>
  <c r="K17" i="34"/>
  <c r="CX506" i="17"/>
  <c r="J16" i="34" s="1"/>
  <c r="N22" i="71"/>
  <c r="CW505" i="17"/>
  <c r="I15" i="34"/>
  <c r="D18" i="71"/>
  <c r="DG509" i="17"/>
  <c r="E109" i="34" s="1"/>
  <c r="DE507" i="17"/>
  <c r="C107" i="34" s="1"/>
  <c r="D23" i="72"/>
  <c r="DP504" i="17"/>
  <c r="K104" i="34" s="1"/>
  <c r="O20" i="72"/>
  <c r="DN502" i="17"/>
  <c r="I102" i="34" s="1"/>
  <c r="DH498" i="17"/>
  <c r="F98" i="34" s="1"/>
  <c r="G14" i="72"/>
  <c r="O12" i="72"/>
  <c r="BO297" i="17"/>
  <c r="I70" i="19" s="1"/>
  <c r="BK296" i="17"/>
  <c r="H69" i="19" s="1"/>
  <c r="I70" i="74"/>
  <c r="BQ295" i="17"/>
  <c r="K68" i="19" s="1"/>
  <c r="BK292" i="17"/>
  <c r="H65" i="19" s="1"/>
  <c r="I66" i="74"/>
  <c r="BJ267" i="17"/>
  <c r="G40" i="19" s="1"/>
  <c r="H41" i="74"/>
  <c r="BH264" i="17"/>
  <c r="E37" i="19" s="1"/>
  <c r="F38" i="74"/>
  <c r="BE260" i="17"/>
  <c r="BF258" i="17"/>
  <c r="C31" i="19" s="1"/>
  <c r="D32" i="74"/>
  <c r="BG257" i="17"/>
  <c r="D30" i="19"/>
  <c r="BH256" i="17"/>
  <c r="E29" i="19" s="1"/>
  <c r="F30" i="74"/>
  <c r="O215" i="17"/>
  <c r="K31" i="31" s="1"/>
  <c r="N214" i="17"/>
  <c r="J30" i="31" s="1"/>
  <c r="M209" i="17"/>
  <c r="I25" i="31" s="1"/>
  <c r="K59" i="19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N55" i="74"/>
  <c r="BO280" i="17"/>
  <c r="I53" i="19" s="1"/>
  <c r="M54" i="74"/>
  <c r="BK279" i="17"/>
  <c r="H52" i="19" s="1"/>
  <c r="BI276" i="17"/>
  <c r="F49" i="19" s="1"/>
  <c r="G50" i="74"/>
  <c r="BE275" i="17"/>
  <c r="C49" i="74"/>
  <c r="K47" i="19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 s="1"/>
  <c r="E22" i="74"/>
  <c r="BH247" i="17"/>
  <c r="E20" i="19" s="1"/>
  <c r="F21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/>
  <c r="M14" i="74"/>
  <c r="BH239" i="17"/>
  <c r="E12" i="19" s="1"/>
  <c r="F13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 s="1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BW93" i="17"/>
  <c r="C17" i="26" s="1"/>
  <c r="D23" i="70"/>
  <c r="BY91" i="17"/>
  <c r="E15" i="26" s="1"/>
  <c r="F21" i="70"/>
  <c r="CA90" i="17"/>
  <c r="H20" i="70"/>
  <c r="CG89" i="17"/>
  <c r="J13" i="26"/>
  <c r="N19" i="70"/>
  <c r="BX88" i="17"/>
  <c r="D12" i="26" s="1"/>
  <c r="E18" i="70"/>
  <c r="BW85" i="17"/>
  <c r="C9" i="26" s="1"/>
  <c r="D15" i="70"/>
  <c r="BX84" i="17"/>
  <c r="D8" i="26" s="1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 s="1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DI578" i="17"/>
  <c r="G178" i="34" s="1"/>
  <c r="H94" i="72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C87" i="72"/>
  <c r="I87" i="72"/>
  <c r="F87" i="72"/>
  <c r="I625" i="1"/>
  <c r="E625" i="1"/>
  <c r="DO569" i="17"/>
  <c r="J169" i="34" s="1"/>
  <c r="DH568" i="17"/>
  <c r="F168" i="34" s="1"/>
  <c r="G84" i="72"/>
  <c r="DN568" i="17"/>
  <c r="I168" i="34" s="1"/>
  <c r="M84" i="72"/>
  <c r="E84" i="72"/>
  <c r="DD567" i="17"/>
  <c r="I83" i="72"/>
  <c r="F83" i="72"/>
  <c r="I621" i="1"/>
  <c r="E621" i="1"/>
  <c r="H620" i="1"/>
  <c r="D620" i="1"/>
  <c r="K619" i="1"/>
  <c r="C619" i="1"/>
  <c r="J618" i="1"/>
  <c r="F618" i="1"/>
  <c r="B618" i="1"/>
  <c r="I617" i="1"/>
  <c r="E617" i="1"/>
  <c r="H616" i="1"/>
  <c r="D616" i="1"/>
  <c r="H614" i="1"/>
  <c r="D614" i="1"/>
  <c r="K613" i="1"/>
  <c r="G613" i="1"/>
  <c r="J612" i="1"/>
  <c r="F612" i="1"/>
  <c r="B612" i="1"/>
  <c r="DP554" i="17"/>
  <c r="K154" i="34" s="1"/>
  <c r="O70" i="72"/>
  <c r="DI554" i="17"/>
  <c r="G154" i="34" s="1"/>
  <c r="D610" i="1"/>
  <c r="K609" i="1"/>
  <c r="G609" i="1"/>
  <c r="C609" i="1"/>
  <c r="J608" i="1"/>
  <c r="F608" i="1"/>
  <c r="B608" i="1"/>
  <c r="E607" i="1"/>
  <c r="DE549" i="17"/>
  <c r="C149" i="34" s="1"/>
  <c r="D65" i="72"/>
  <c r="DF548" i="17"/>
  <c r="D148" i="34" s="1"/>
  <c r="E64" i="72"/>
  <c r="J604" i="1"/>
  <c r="F604" i="1"/>
  <c r="I603" i="1"/>
  <c r="E603" i="1"/>
  <c r="DO545" i="17"/>
  <c r="J145" i="34" s="1"/>
  <c r="N61" i="72"/>
  <c r="DE545" i="17"/>
  <c r="C145" i="34" s="1"/>
  <c r="D61" i="72"/>
  <c r="DN544" i="17"/>
  <c r="I144" i="34"/>
  <c r="M60" i="72"/>
  <c r="DF544" i="17"/>
  <c r="D144" i="34" s="1"/>
  <c r="E60" i="72"/>
  <c r="C59" i="72"/>
  <c r="DJ543" i="17"/>
  <c r="H143" i="34" s="1"/>
  <c r="I59" i="72"/>
  <c r="DP542" i="17"/>
  <c r="K142" i="34" s="1"/>
  <c r="O58" i="72"/>
  <c r="DI542" i="17"/>
  <c r="G142" i="34" s="1"/>
  <c r="H58" i="72"/>
  <c r="H598" i="1"/>
  <c r="D598" i="1"/>
  <c r="G56" i="72"/>
  <c r="M56" i="72"/>
  <c r="DN540" i="17"/>
  <c r="I140" i="34" s="1"/>
  <c r="DF540" i="17"/>
  <c r="D140" i="34" s="1"/>
  <c r="DJ539" i="17"/>
  <c r="H139" i="34" s="1"/>
  <c r="DD535" i="17"/>
  <c r="C51" i="72"/>
  <c r="DJ535" i="17"/>
  <c r="H135" i="34" s="1"/>
  <c r="I51" i="72"/>
  <c r="DG535" i="17"/>
  <c r="E135" i="34" s="1"/>
  <c r="F51" i="72"/>
  <c r="O50" i="72"/>
  <c r="DI534" i="17"/>
  <c r="G134" i="34" s="1"/>
  <c r="H50" i="72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H528" i="17"/>
  <c r="F128" i="34" s="1"/>
  <c r="G44" i="72"/>
  <c r="M44" i="72"/>
  <c r="DF528" i="17"/>
  <c r="D128" i="34" s="1"/>
  <c r="E44" i="72"/>
  <c r="DD527" i="17"/>
  <c r="C43" i="72"/>
  <c r="DJ527" i="17"/>
  <c r="H127" i="34" s="1"/>
  <c r="I43" i="72"/>
  <c r="I585" i="1"/>
  <c r="E585" i="1"/>
  <c r="J125" i="34"/>
  <c r="DH524" i="17"/>
  <c r="F124" i="34" s="1"/>
  <c r="G40" i="72"/>
  <c r="DN524" i="17"/>
  <c r="I124" i="34" s="1"/>
  <c r="DF524" i="17"/>
  <c r="D124" i="34" s="1"/>
  <c r="E40" i="72"/>
  <c r="DD523" i="17"/>
  <c r="C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H576" i="1"/>
  <c r="D576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D570" i="1"/>
  <c r="K569" i="1"/>
  <c r="C569" i="1"/>
  <c r="J568" i="1"/>
  <c r="F568" i="1"/>
  <c r="B568" i="1"/>
  <c r="E567" i="1"/>
  <c r="N87" i="71"/>
  <c r="D87" i="71"/>
  <c r="CW570" i="17"/>
  <c r="I80" i="34" s="1"/>
  <c r="E86" i="71"/>
  <c r="J564" i="1"/>
  <c r="F564" i="1"/>
  <c r="B564" i="1"/>
  <c r="E563" i="1"/>
  <c r="CX567" i="17"/>
  <c r="J77" i="34" s="1"/>
  <c r="N83" i="71"/>
  <c r="D83" i="71"/>
  <c r="CW566" i="17"/>
  <c r="I76" i="34"/>
  <c r="CO566" i="17"/>
  <c r="D76" i="34" s="1"/>
  <c r="E82" i="71"/>
  <c r="CM565" i="17"/>
  <c r="CS565" i="17"/>
  <c r="H75" i="34" s="1"/>
  <c r="CY564" i="17"/>
  <c r="K74" i="34" s="1"/>
  <c r="H558" i="1"/>
  <c r="D558" i="1"/>
  <c r="CO562" i="17"/>
  <c r="D72" i="34" s="1"/>
  <c r="E78" i="71"/>
  <c r="C77" i="71"/>
  <c r="CS561" i="17"/>
  <c r="H71" i="34"/>
  <c r="I77" i="71"/>
  <c r="C73" i="71"/>
  <c r="CS557" i="17"/>
  <c r="H67" i="34" s="1"/>
  <c r="I73" i="71"/>
  <c r="O72" i="7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H540" i="1"/>
  <c r="D540" i="1"/>
  <c r="K539" i="1"/>
  <c r="G539" i="1"/>
  <c r="C539" i="1"/>
  <c r="J538" i="1"/>
  <c r="F538" i="1"/>
  <c r="B538" i="1"/>
  <c r="I537" i="1"/>
  <c r="E537" i="1"/>
  <c r="H536" i="1"/>
  <c r="D536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CX527" i="17"/>
  <c r="J37" i="34" s="1"/>
  <c r="N43" i="71"/>
  <c r="CN527" i="17"/>
  <c r="C37" i="34" s="1"/>
  <c r="D43" i="71"/>
  <c r="M42" i="71"/>
  <c r="CO526" i="17"/>
  <c r="D36" i="34" s="1"/>
  <c r="E42" i="71"/>
  <c r="J524" i="1"/>
  <c r="F524" i="1"/>
  <c r="B524" i="1"/>
  <c r="I523" i="1"/>
  <c r="E523" i="1"/>
  <c r="CX523" i="17"/>
  <c r="J33" i="34" s="1"/>
  <c r="N39" i="71"/>
  <c r="CN523" i="17"/>
  <c r="C33" i="34" s="1"/>
  <c r="D39" i="71"/>
  <c r="CW522" i="17"/>
  <c r="I32" i="34" s="1"/>
  <c r="CP521" i="17"/>
  <c r="E31" i="34" s="1"/>
  <c r="F37" i="71"/>
  <c r="CY520" i="17"/>
  <c r="K30" i="34" s="1"/>
  <c r="O36" i="71"/>
  <c r="CR520" i="17"/>
  <c r="G30" i="34" s="1"/>
  <c r="H36" i="71"/>
  <c r="H518" i="1"/>
  <c r="D518" i="1"/>
  <c r="CW518" i="17"/>
  <c r="I28" i="34"/>
  <c r="M34" i="71"/>
  <c r="CO518" i="17"/>
  <c r="D28" i="34" s="1"/>
  <c r="CM517" i="17"/>
  <c r="CP517" i="17"/>
  <c r="E27" i="34" s="1"/>
  <c r="F33" i="71"/>
  <c r="CM513" i="17"/>
  <c r="C29" i="71"/>
  <c r="CY512" i="17"/>
  <c r="K22" i="34"/>
  <c r="CR512" i="17"/>
  <c r="G22" i="34" s="1"/>
  <c r="H512" i="1"/>
  <c r="D512" i="1"/>
  <c r="K511" i="1"/>
  <c r="G511" i="1"/>
  <c r="C511" i="1"/>
  <c r="CM509" i="17"/>
  <c r="C25" i="71"/>
  <c r="I509" i="1"/>
  <c r="E509" i="1"/>
  <c r="CX507" i="17"/>
  <c r="J17" i="34" s="1"/>
  <c r="N23" i="71"/>
  <c r="CN507" i="17"/>
  <c r="C17" i="34" s="1"/>
  <c r="D23" i="71"/>
  <c r="M22" i="71"/>
  <c r="CO506" i="17"/>
  <c r="D16" i="34" s="1"/>
  <c r="E22" i="71"/>
  <c r="CM505" i="17"/>
  <c r="C21" i="71"/>
  <c r="I505" i="1"/>
  <c r="E505" i="1"/>
  <c r="CX503" i="17"/>
  <c r="J13" i="34" s="1"/>
  <c r="N19" i="71"/>
  <c r="CN503" i="17"/>
  <c r="C13" i="34" s="1"/>
  <c r="D19" i="71"/>
  <c r="CW502" i="17"/>
  <c r="I12" i="34" s="1"/>
  <c r="CO502" i="17"/>
  <c r="D12" i="34" s="1"/>
  <c r="E18" i="71"/>
  <c r="CM501" i="17"/>
  <c r="C17" i="71"/>
  <c r="I501" i="1"/>
  <c r="E501" i="1"/>
  <c r="H500" i="1"/>
  <c r="D500" i="1"/>
  <c r="K499" i="1"/>
  <c r="G499" i="1"/>
  <c r="C499" i="1"/>
  <c r="J498" i="1"/>
  <c r="F498" i="1"/>
  <c r="I497" i="1"/>
  <c r="E497" i="1"/>
  <c r="H496" i="1"/>
  <c r="D496" i="1"/>
  <c r="I484" i="1"/>
  <c r="E484" i="1"/>
  <c r="D483" i="1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O508" i="17"/>
  <c r="J108" i="34" s="1"/>
  <c r="N24" i="72"/>
  <c r="D24" i="72"/>
  <c r="DE508" i="17"/>
  <c r="C108" i="34" s="1"/>
  <c r="F107" i="34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D475" i="1"/>
  <c r="K474" i="1"/>
  <c r="G474" i="1"/>
  <c r="C474" i="1"/>
  <c r="J473" i="1"/>
  <c r="F473" i="1"/>
  <c r="B473" i="1"/>
  <c r="I472" i="1"/>
  <c r="E472" i="1"/>
  <c r="H471" i="1"/>
  <c r="D471" i="1"/>
  <c r="K470" i="1"/>
  <c r="G470" i="1"/>
  <c r="C470" i="1"/>
  <c r="DP497" i="17"/>
  <c r="K97" i="34" s="1"/>
  <c r="O13" i="72"/>
  <c r="H13" i="72"/>
  <c r="DI497" i="17"/>
  <c r="G97" i="34" s="1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G302" i="17"/>
  <c r="D75" i="19" s="1"/>
  <c r="E76" i="74"/>
  <c r="BK301" i="17"/>
  <c r="H74" i="19"/>
  <c r="I75" i="74"/>
  <c r="BH301" i="17"/>
  <c r="E74" i="19" s="1"/>
  <c r="F75" i="74"/>
  <c r="BQ300" i="17"/>
  <c r="K73" i="19" s="1"/>
  <c r="BJ300" i="17"/>
  <c r="G73" i="19" s="1"/>
  <c r="H74" i="74"/>
  <c r="BF299" i="17"/>
  <c r="C72" i="19" s="1"/>
  <c r="D73" i="74"/>
  <c r="BO298" i="17"/>
  <c r="I71" i="19" s="1"/>
  <c r="BH297" i="17"/>
  <c r="E70" i="19" s="1"/>
  <c r="F71" i="74"/>
  <c r="BJ296" i="17"/>
  <c r="G69" i="19" s="1"/>
  <c r="BI294" i="17"/>
  <c r="F67" i="19" s="1"/>
  <c r="G68" i="74"/>
  <c r="BG294" i="17"/>
  <c r="D67" i="19" s="1"/>
  <c r="E68" i="74"/>
  <c r="BE293" i="17"/>
  <c r="BQ292" i="17"/>
  <c r="K65" i="19" s="1"/>
  <c r="O66" i="74"/>
  <c r="BF291" i="17"/>
  <c r="C64" i="19" s="1"/>
  <c r="BO290" i="17"/>
  <c r="I63" i="19" s="1"/>
  <c r="M64" i="74"/>
  <c r="BP267" i="17"/>
  <c r="J40" i="19" s="1"/>
  <c r="BO266" i="17"/>
  <c r="I39" i="19" s="1"/>
  <c r="BQ264" i="17"/>
  <c r="K37" i="19" s="1"/>
  <c r="BG262" i="17"/>
  <c r="D35" i="19" s="1"/>
  <c r="E36" i="74"/>
  <c r="BI258" i="17"/>
  <c r="F31" i="19" s="1"/>
  <c r="G32" i="74"/>
  <c r="BG258" i="17"/>
  <c r="D31" i="19"/>
  <c r="E32" i="74"/>
  <c r="BE257" i="17"/>
  <c r="C31" i="74"/>
  <c r="BP255" i="17"/>
  <c r="J28" i="19" s="1"/>
  <c r="N29" i="74"/>
  <c r="BF255" i="17"/>
  <c r="C28" i="19"/>
  <c r="BO254" i="17"/>
  <c r="I27" i="19" s="1"/>
  <c r="M28" i="74"/>
  <c r="N219" i="17"/>
  <c r="J35" i="31" s="1"/>
  <c r="O216" i="17"/>
  <c r="K32" i="31" s="1"/>
  <c r="N215" i="17"/>
  <c r="J31" i="31" s="1"/>
  <c r="B29" i="31"/>
  <c r="B25" i="31"/>
  <c r="M206" i="17"/>
  <c r="I22" i="31" s="1"/>
  <c r="BS286" i="17"/>
  <c r="L59" i="19" s="1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J243" i="17"/>
  <c r="G16" i="19" s="1"/>
  <c r="H17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O199" i="17"/>
  <c r="K15" i="31" s="1"/>
  <c r="N198" i="17"/>
  <c r="J14" i="31" s="1"/>
  <c r="M197" i="17"/>
  <c r="I13" i="31" s="1"/>
  <c r="B12" i="31"/>
  <c r="O195" i="17"/>
  <c r="K11" i="31" s="1"/>
  <c r="N194" i="17"/>
  <c r="J10" i="31" s="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G120" i="17"/>
  <c r="J44" i="26" s="1"/>
  <c r="N50" i="70"/>
  <c r="BW120" i="17"/>
  <c r="BW138" i="17" s="1"/>
  <c r="D50" i="70"/>
  <c r="CF119" i="17"/>
  <c r="M49" i="70"/>
  <c r="L49" i="70" s="1"/>
  <c r="BX119" i="17"/>
  <c r="D43" i="26" s="1"/>
  <c r="E49" i="70"/>
  <c r="BV118" i="17"/>
  <c r="BV136" i="17" s="1"/>
  <c r="C48" i="70"/>
  <c r="BY118" i="17"/>
  <c r="BY136" i="17" s="1"/>
  <c r="F48" i="70"/>
  <c r="CH117" i="17"/>
  <c r="K41" i="26"/>
  <c r="CA117" i="17"/>
  <c r="H47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 s="1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CH87" i="17"/>
  <c r="K11" i="26" s="1"/>
  <c r="O17" i="70"/>
  <c r="CA87" i="17"/>
  <c r="G11" i="26" s="1"/>
  <c r="H17" i="70"/>
  <c r="CG86" i="17"/>
  <c r="J10" i="26" s="1"/>
  <c r="N16" i="70"/>
  <c r="BW86" i="17"/>
  <c r="C10" i="26" s="1"/>
  <c r="D16" i="70"/>
  <c r="BZ85" i="17"/>
  <c r="F9" i="26" s="1"/>
  <c r="G15" i="70"/>
  <c r="CF85" i="17"/>
  <c r="I9" i="26"/>
  <c r="B8" i="26"/>
  <c r="CB84" i="17"/>
  <c r="H8" i="26" s="1"/>
  <c r="I14" i="70"/>
  <c r="CH83" i="17"/>
  <c r="K7" i="26" s="1"/>
  <c r="O13" i="70"/>
  <c r="CA83" i="17"/>
  <c r="G7" i="26" s="1"/>
  <c r="H13" i="70"/>
  <c r="CG82" i="17"/>
  <c r="J6" i="26" s="1"/>
  <c r="N12" i="70"/>
  <c r="BW82" i="17"/>
  <c r="C6" i="26" s="1"/>
  <c r="D12" i="70"/>
  <c r="BZ81" i="17"/>
  <c r="F5" i="26" s="1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Y144" i="17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BP116" i="17"/>
  <c r="C110" i="26"/>
  <c r="BW134" i="17"/>
  <c r="F109" i="26"/>
  <c r="BZ133" i="17"/>
  <c r="BO115" i="17"/>
  <c r="D109" i="26"/>
  <c r="BP111" i="17"/>
  <c r="C105" i="26"/>
  <c r="BF146" i="17"/>
  <c r="F104" i="26"/>
  <c r="BO110" i="17"/>
  <c r="D104" i="26"/>
  <c r="B103" i="26"/>
  <c r="BL109" i="17"/>
  <c r="BE144" i="17"/>
  <c r="BM109" i="17"/>
  <c r="H103" i="26"/>
  <c r="BK144" i="17"/>
  <c r="E103" i="26"/>
  <c r="BQ108" i="17"/>
  <c r="G102" i="26"/>
  <c r="BP107" i="17"/>
  <c r="C101" i="26"/>
  <c r="BF142" i="17"/>
  <c r="F100" i="26"/>
  <c r="BI141" i="17"/>
  <c r="BO106" i="17"/>
  <c r="D100" i="26"/>
  <c r="B99" i="26"/>
  <c r="BE140" i="17"/>
  <c r="H99" i="26"/>
  <c r="BK140" i="17"/>
  <c r="BQ104" i="17"/>
  <c r="G98" i="26"/>
  <c r="BP103" i="17"/>
  <c r="C97" i="26"/>
  <c r="BF138" i="17"/>
  <c r="F96" i="26"/>
  <c r="BO102" i="17"/>
  <c r="D96" i="26"/>
  <c r="B95" i="26"/>
  <c r="H95" i="26"/>
  <c r="BQ100" i="17"/>
  <c r="G94" i="26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 s="1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 s="1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 s="1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J30" i="17"/>
  <c r="K30" i="17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H73" i="68"/>
  <c r="C73" i="68"/>
  <c r="I72" i="68"/>
  <c r="D72" i="68"/>
  <c r="N71" i="68"/>
  <c r="E71" i="68"/>
  <c r="F70" i="68"/>
  <c r="H69" i="68"/>
  <c r="C69" i="68"/>
  <c r="I68" i="68"/>
  <c r="D68" i="68"/>
  <c r="N67" i="68"/>
  <c r="E67" i="68"/>
  <c r="F66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H39" i="68"/>
  <c r="C39" i="68"/>
  <c r="I38" i="68"/>
  <c r="D38" i="68"/>
  <c r="N37" i="68"/>
  <c r="E37" i="68"/>
  <c r="F36" i="68"/>
  <c r="H35" i="68"/>
  <c r="C35" i="68"/>
  <c r="I34" i="68"/>
  <c r="D34" i="68"/>
  <c r="N33" i="68"/>
  <c r="E33" i="68"/>
  <c r="F32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39" i="73"/>
  <c r="D39" i="73"/>
  <c r="D37" i="73"/>
  <c r="N36" i="73"/>
  <c r="F36" i="73"/>
  <c r="H35" i="73"/>
  <c r="F34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H34" i="69"/>
  <c r="D34" i="69"/>
  <c r="N33" i="69"/>
  <c r="H32" i="69"/>
  <c r="D32" i="69"/>
  <c r="H30" i="69"/>
  <c r="D30" i="69"/>
  <c r="N29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H58" i="70"/>
  <c r="N57" i="70"/>
  <c r="F57" i="70"/>
  <c r="D56" i="70"/>
  <c r="H54" i="70"/>
  <c r="F53" i="70"/>
  <c r="I52" i="70"/>
  <c r="G51" i="70"/>
  <c r="E50" i="70"/>
  <c r="C49" i="70"/>
  <c r="O47" i="70"/>
  <c r="N40" i="70"/>
  <c r="H37" i="70"/>
  <c r="F36" i="70"/>
  <c r="D35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M82" i="71"/>
  <c r="F80" i="71"/>
  <c r="D66" i="71"/>
  <c r="N63" i="71"/>
  <c r="F59" i="71"/>
  <c r="D58" i="71"/>
  <c r="F47" i="71"/>
  <c r="C46" i="71"/>
  <c r="D41" i="71"/>
  <c r="O39" i="71"/>
  <c r="I37" i="71"/>
  <c r="M33" i="71"/>
  <c r="E25" i="71"/>
  <c r="C24" i="71"/>
  <c r="M21" i="71"/>
  <c r="G18" i="71"/>
  <c r="E17" i="71"/>
  <c r="C16" i="71"/>
  <c r="I11" i="71"/>
  <c r="H93" i="72"/>
  <c r="F92" i="72"/>
  <c r="H85" i="72"/>
  <c r="D83" i="72"/>
  <c r="I73" i="72"/>
  <c r="G64" i="72"/>
  <c r="C62" i="72"/>
  <c r="H33" i="72"/>
  <c r="I13" i="72"/>
  <c r="G54" i="74"/>
  <c r="N41" i="74"/>
  <c r="F37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 s="1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E552" i="17"/>
  <c r="C152" i="34" s="1"/>
  <c r="D68" i="72"/>
  <c r="DG550" i="17"/>
  <c r="E150" i="34" s="1"/>
  <c r="F66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H543" i="17"/>
  <c r="F143" i="34" s="1"/>
  <c r="G59" i="72"/>
  <c r="DJ542" i="17"/>
  <c r="H142" i="34" s="1"/>
  <c r="I58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CM576" i="17"/>
  <c r="C92" i="71"/>
  <c r="CX574" i="17"/>
  <c r="J84" i="34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 s="1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I504" i="17"/>
  <c r="G104" i="34" s="1"/>
  <c r="H20" i="72"/>
  <c r="DE503" i="17"/>
  <c r="C103" i="34"/>
  <c r="D19" i="72"/>
  <c r="DI500" i="17"/>
  <c r="G100" i="34" s="1"/>
  <c r="H16" i="72"/>
  <c r="DE499" i="17"/>
  <c r="C99" i="34"/>
  <c r="D15" i="72"/>
  <c r="DI496" i="17"/>
  <c r="G96" i="34" s="1"/>
  <c r="H12" i="72"/>
  <c r="DE495" i="17"/>
  <c r="C95" i="34" s="1"/>
  <c r="D11" i="72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G261" i="17"/>
  <c r="D34" i="19" s="1"/>
  <c r="E35" i="74"/>
  <c r="BK256" i="17"/>
  <c r="H29" i="19" s="1"/>
  <c r="I30" i="74"/>
  <c r="O219" i="17"/>
  <c r="K35" i="31" s="1"/>
  <c r="M213" i="17"/>
  <c r="I29" i="31" s="1"/>
  <c r="B28" i="31"/>
  <c r="BS285" i="17"/>
  <c r="L58" i="19" s="1"/>
  <c r="Q59" i="74"/>
  <c r="BI284" i="17"/>
  <c r="F57" i="19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/>
  <c r="H12" i="74"/>
  <c r="BF237" i="17"/>
  <c r="C10" i="19" s="1"/>
  <c r="D11" i="74"/>
  <c r="M200" i="17"/>
  <c r="I16" i="31" s="1"/>
  <c r="N197" i="17"/>
  <c r="J13" i="31" s="1"/>
  <c r="B7" i="31"/>
  <c r="J191" i="17"/>
  <c r="K191" i="17"/>
  <c r="BW127" i="17"/>
  <c r="C51" i="26" s="1"/>
  <c r="D57" i="70"/>
  <c r="CF126" i="17"/>
  <c r="I50" i="26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C43" i="26"/>
  <c r="D49" i="70"/>
  <c r="CF118" i="17"/>
  <c r="I42" i="26" s="1"/>
  <c r="CB117" i="17"/>
  <c r="CB135" i="17" s="1"/>
  <c r="I47" i="70"/>
  <c r="CJ110" i="17"/>
  <c r="L34" i="26" s="1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 s="1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BW81" i="17"/>
  <c r="C5" i="26" s="1"/>
  <c r="D11" i="70"/>
  <c r="G122" i="26"/>
  <c r="CA146" i="17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L108" i="17"/>
  <c r="BM108" i="17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 s="1"/>
  <c r="O79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/>
  <c r="M61" i="72"/>
  <c r="C60" i="72"/>
  <c r="DD544" i="17"/>
  <c r="DI543" i="17"/>
  <c r="G143" i="34" s="1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Q50" i="72" s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/>
  <c r="F66" i="71"/>
  <c r="E546" i="1"/>
  <c r="H545" i="1"/>
  <c r="K544" i="1"/>
  <c r="C544" i="1"/>
  <c r="F543" i="1"/>
  <c r="D541" i="1"/>
  <c r="G540" i="1"/>
  <c r="C540" i="1"/>
  <c r="CS542" i="17"/>
  <c r="H52" i="34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DA528" i="17" s="1"/>
  <c r="L38" i="34" s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H505" i="1"/>
  <c r="D505" i="1"/>
  <c r="K504" i="1"/>
  <c r="G504" i="1"/>
  <c r="C504" i="1"/>
  <c r="J503" i="1"/>
  <c r="F503" i="1"/>
  <c r="I502" i="1"/>
  <c r="E502" i="1"/>
  <c r="CR501" i="17" s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H484" i="1"/>
  <c r="D484" i="1"/>
  <c r="K483" i="1"/>
  <c r="C483" i="1"/>
  <c r="J482" i="1"/>
  <c r="F482" i="1"/>
  <c r="DP510" i="17"/>
  <c r="K110" i="34"/>
  <c r="O26" i="72"/>
  <c r="L480" i="1"/>
  <c r="H480" i="1"/>
  <c r="D480" i="1"/>
  <c r="K479" i="1"/>
  <c r="G479" i="1"/>
  <c r="C479" i="1"/>
  <c r="J478" i="1"/>
  <c r="F478" i="1"/>
  <c r="I477" i="1"/>
  <c r="E477" i="1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O501" i="17"/>
  <c r="J101" i="34" s="1"/>
  <c r="N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P498" i="17"/>
  <c r="K98" i="34" s="1"/>
  <c r="O14" i="72"/>
  <c r="D468" i="1"/>
  <c r="DN496" i="17"/>
  <c r="I96" i="34" s="1"/>
  <c r="M12" i="72"/>
  <c r="DF496" i="17"/>
  <c r="D96" i="34" s="1"/>
  <c r="E12" i="72"/>
  <c r="DD495" i="17"/>
  <c r="C11" i="72"/>
  <c r="BI303" i="17"/>
  <c r="F76" i="19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 s="1"/>
  <c r="M69" i="74"/>
  <c r="BG295" i="17"/>
  <c r="D68" i="19" s="1"/>
  <c r="E69" i="74"/>
  <c r="BE294" i="17"/>
  <c r="C68" i="74"/>
  <c r="BK294" i="17"/>
  <c r="H67" i="19"/>
  <c r="I68" i="74"/>
  <c r="BQ293" i="17"/>
  <c r="K66" i="19" s="1"/>
  <c r="O67" i="74"/>
  <c r="BP292" i="17"/>
  <c r="J65" i="19" s="1"/>
  <c r="N66" i="74"/>
  <c r="D66" i="74"/>
  <c r="BF292" i="17"/>
  <c r="C65" i="19"/>
  <c r="BI291" i="17"/>
  <c r="F64" i="19" s="1"/>
  <c r="G65" i="74"/>
  <c r="BO291" i="17"/>
  <c r="I64" i="19" s="1"/>
  <c r="M65" i="74"/>
  <c r="BG291" i="17"/>
  <c r="D64" i="19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K266" i="17"/>
  <c r="H39" i="19" s="1"/>
  <c r="I40" i="74"/>
  <c r="BH266" i="17"/>
  <c r="E39" i="19" s="1"/>
  <c r="F40" i="74"/>
  <c r="BQ265" i="17"/>
  <c r="K38" i="19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H262" i="17"/>
  <c r="E35" i="19" s="1"/>
  <c r="F36" i="74"/>
  <c r="BQ261" i="17"/>
  <c r="K34" i="19" s="1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O213" i="17"/>
  <c r="K29" i="31" s="1"/>
  <c r="M211" i="17"/>
  <c r="I27" i="31" s="1"/>
  <c r="B26" i="31"/>
  <c r="O209" i="17"/>
  <c r="K25" i="31" s="1"/>
  <c r="M207" i="17"/>
  <c r="I23" i="3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 s="1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 s="1"/>
  <c r="BJ276" i="17"/>
  <c r="G49" i="19" s="1"/>
  <c r="H50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I23" i="74"/>
  <c r="BK249" i="17"/>
  <c r="H22" i="19" s="1"/>
  <c r="BH249" i="17"/>
  <c r="E22" i="19" s="1"/>
  <c r="F23" i="74"/>
  <c r="BQ248" i="17"/>
  <c r="K21" i="19" s="1"/>
  <c r="O22" i="74"/>
  <c r="BJ248" i="17"/>
  <c r="G21" i="19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/>
  <c r="O14" i="74"/>
  <c r="BJ240" i="17"/>
  <c r="G13" i="19" s="1"/>
  <c r="H14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 s="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 s="1"/>
  <c r="I49" i="70"/>
  <c r="BY119" i="17"/>
  <c r="E43" i="26" s="1"/>
  <c r="F49" i="70"/>
  <c r="CH118" i="17"/>
  <c r="K42" i="26" s="1"/>
  <c r="O48" i="70"/>
  <c r="CA118" i="17"/>
  <c r="CA136" i="17" s="1"/>
  <c r="H48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 s="1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G100" i="17"/>
  <c r="J24" i="26" s="1"/>
  <c r="BW100" i="17"/>
  <c r="BF135" i="17" s="1"/>
  <c r="C24" i="26"/>
  <c r="D30" i="70"/>
  <c r="BZ99" i="17"/>
  <c r="F23" i="26" s="1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CG83" i="17"/>
  <c r="J7" i="26" s="1"/>
  <c r="N13" i="70"/>
  <c r="BW83" i="17"/>
  <c r="C7" i="26" s="1"/>
  <c r="D13" i="70"/>
  <c r="CF82" i="17"/>
  <c r="I6" i="26" s="1"/>
  <c r="M12" i="70"/>
  <c r="BX82" i="17"/>
  <c r="D6" i="26" s="1"/>
  <c r="E12" i="70"/>
  <c r="BV81" i="17"/>
  <c r="C11" i="70"/>
  <c r="F122" i="26"/>
  <c r="BO128" i="17"/>
  <c r="D122" i="26"/>
  <c r="BX146" i="17"/>
  <c r="B121" i="26"/>
  <c r="BV145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BP100" i="17"/>
  <c r="C94" i="26"/>
  <c r="F93" i="26"/>
  <c r="BI134" i="17"/>
  <c r="BO99" i="17"/>
  <c r="D93" i="26"/>
  <c r="B92" i="26"/>
  <c r="H92" i="26"/>
  <c r="BO94" i="17"/>
  <c r="I88" i="26" s="1"/>
  <c r="B87" i="26"/>
  <c r="BL93" i="17"/>
  <c r="BM93" i="17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B75" i="26"/>
  <c r="BL81" i="17"/>
  <c r="BM81" i="17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B27" i="36"/>
  <c r="M23" i="17"/>
  <c r="I23" i="36" s="1"/>
  <c r="B22" i="36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C72" i="68"/>
  <c r="M71" i="68"/>
  <c r="O69" i="68"/>
  <c r="C68" i="68"/>
  <c r="M67" i="68"/>
  <c r="N66" i="68"/>
  <c r="O65" i="68"/>
  <c r="C64" i="68"/>
  <c r="M63" i="68"/>
  <c r="D57" i="68"/>
  <c r="D55" i="68"/>
  <c r="D53" i="68"/>
  <c r="Q51" i="68"/>
  <c r="D51" i="68"/>
  <c r="D49" i="68"/>
  <c r="D47" i="68"/>
  <c r="D45" i="68"/>
  <c r="M41" i="68"/>
  <c r="N40" i="68"/>
  <c r="O39" i="68"/>
  <c r="C38" i="68"/>
  <c r="M37" i="68"/>
  <c r="N36" i="68"/>
  <c r="O35" i="68"/>
  <c r="Q34" i="68"/>
  <c r="C34" i="68"/>
  <c r="M33" i="68"/>
  <c r="N32" i="68"/>
  <c r="O31" i="68"/>
  <c r="C30" i="68"/>
  <c r="M29" i="68"/>
  <c r="N28" i="68"/>
  <c r="D23" i="68"/>
  <c r="D21" i="68"/>
  <c r="D19" i="68"/>
  <c r="D17" i="68"/>
  <c r="D15" i="68"/>
  <c r="D13" i="68"/>
  <c r="D11" i="68"/>
  <c r="O41" i="73"/>
  <c r="G39" i="73"/>
  <c r="I38" i="73"/>
  <c r="E38" i="73"/>
  <c r="O37" i="73"/>
  <c r="G37" i="73"/>
  <c r="C37" i="73"/>
  <c r="I36" i="73"/>
  <c r="E36" i="73"/>
  <c r="O35" i="73"/>
  <c r="G35" i="73"/>
  <c r="C35" i="73"/>
  <c r="I34" i="73"/>
  <c r="G33" i="73"/>
  <c r="E32" i="73"/>
  <c r="O31" i="73"/>
  <c r="C31" i="73"/>
  <c r="I30" i="73"/>
  <c r="E30" i="73"/>
  <c r="C29" i="73"/>
  <c r="M28" i="73"/>
  <c r="N24" i="73"/>
  <c r="F24" i="73"/>
  <c r="H23" i="73"/>
  <c r="D23" i="73"/>
  <c r="F22" i="73"/>
  <c r="H21" i="73"/>
  <c r="D21" i="73"/>
  <c r="N20" i="73"/>
  <c r="F20" i="73"/>
  <c r="H19" i="73"/>
  <c r="D19" i="73"/>
  <c r="H17" i="73"/>
  <c r="D17" i="73"/>
  <c r="N16" i="73"/>
  <c r="F16" i="73"/>
  <c r="H15" i="73"/>
  <c r="D15" i="73"/>
  <c r="F14" i="73"/>
  <c r="H13" i="73"/>
  <c r="D13" i="73"/>
  <c r="N12" i="73"/>
  <c r="H11" i="73"/>
  <c r="D11" i="73"/>
  <c r="N58" i="69"/>
  <c r="F58" i="69"/>
  <c r="H57" i="69"/>
  <c r="D57" i="69"/>
  <c r="F56" i="69"/>
  <c r="H55" i="69"/>
  <c r="D55" i="69"/>
  <c r="N54" i="69"/>
  <c r="F54" i="69"/>
  <c r="H53" i="69"/>
  <c r="D53" i="69"/>
  <c r="F52" i="69"/>
  <c r="Q51" i="69"/>
  <c r="H51" i="69"/>
  <c r="D51" i="69"/>
  <c r="N50" i="69"/>
  <c r="F50" i="69"/>
  <c r="H49" i="69"/>
  <c r="D49" i="69"/>
  <c r="F48" i="69"/>
  <c r="H47" i="69"/>
  <c r="D47" i="69"/>
  <c r="N46" i="69"/>
  <c r="F46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H24" i="69"/>
  <c r="D24" i="69"/>
  <c r="N23" i="69"/>
  <c r="F23" i="69"/>
  <c r="Q22" i="69"/>
  <c r="H22" i="69"/>
  <c r="D22" i="69"/>
  <c r="N21" i="69"/>
  <c r="F21" i="69"/>
  <c r="H20" i="69"/>
  <c r="D20" i="69"/>
  <c r="N19" i="69"/>
  <c r="F19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F61" i="71"/>
  <c r="O51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H79" i="72"/>
  <c r="F78" i="72"/>
  <c r="E73" i="72"/>
  <c r="C72" i="72"/>
  <c r="C66" i="72"/>
  <c r="M63" i="72"/>
  <c r="C61" i="72"/>
  <c r="H41" i="72"/>
  <c r="N36" i="72"/>
  <c r="D36" i="74"/>
  <c r="M20" i="74"/>
  <c r="E16" i="74"/>
  <c r="DI565" i="17"/>
  <c r="G165" i="34"/>
  <c r="CY556" i="17"/>
  <c r="K66" i="34" s="1"/>
  <c r="CH127" i="17"/>
  <c r="K51" i="26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H555" i="17"/>
  <c r="F155" i="34" s="1"/>
  <c r="G71" i="72"/>
  <c r="DF555" i="17"/>
  <c r="D155" i="34"/>
  <c r="E71" i="72"/>
  <c r="DG554" i="17"/>
  <c r="E154" i="34" s="1"/>
  <c r="F70" i="72"/>
  <c r="DI553" i="17"/>
  <c r="G153" i="34" s="1"/>
  <c r="H69" i="72"/>
  <c r="DJ550" i="17"/>
  <c r="H150" i="34" s="1"/>
  <c r="I66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 s="1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CQ509" i="17"/>
  <c r="F19" i="34" s="1"/>
  <c r="G25" i="71"/>
  <c r="B18" i="34"/>
  <c r="CQ505" i="17"/>
  <c r="F15" i="34" s="1"/>
  <c r="G21" i="71"/>
  <c r="B14" i="34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 s="1"/>
  <c r="I12" i="71"/>
  <c r="CR495" i="17"/>
  <c r="G5" i="34" s="1"/>
  <c r="H11" i="71"/>
  <c r="DH510" i="17"/>
  <c r="F110" i="34" s="1"/>
  <c r="G26" i="72"/>
  <c r="DH506" i="17"/>
  <c r="F106" i="34" s="1"/>
  <c r="G22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E300" i="17"/>
  <c r="C74" i="74"/>
  <c r="BE296" i="17"/>
  <c r="C70" i="74"/>
  <c r="BI265" i="17"/>
  <c r="F38" i="19" s="1"/>
  <c r="G39" i="74"/>
  <c r="BO261" i="17"/>
  <c r="I34" i="19" s="1"/>
  <c r="M35" i="74"/>
  <c r="BI257" i="17"/>
  <c r="F30" i="19"/>
  <c r="G31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 s="1"/>
  <c r="N51" i="74"/>
  <c r="BO276" i="17"/>
  <c r="I49" i="19" s="1"/>
  <c r="M50" i="74"/>
  <c r="BK275" i="17"/>
  <c r="H48" i="19" s="1"/>
  <c r="I49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O194" i="17"/>
  <c r="K10" i="31" s="1"/>
  <c r="M192" i="17"/>
  <c r="I8" i="31" s="1"/>
  <c r="N189" i="17"/>
  <c r="J5" i="31" s="1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BZ105" i="17"/>
  <c r="F29" i="26" s="1"/>
  <c r="G35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BW89" i="17"/>
  <c r="C13" i="26" s="1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/>
  <c r="N11" i="70"/>
  <c r="F120" i="26"/>
  <c r="BZ144" i="17"/>
  <c r="B119" i="26"/>
  <c r="BL125" i="17"/>
  <c r="BM125" i="17"/>
  <c r="BV143" i="17"/>
  <c r="F116" i="26"/>
  <c r="BZ140" i="17"/>
  <c r="B115" i="26"/>
  <c r="BL121" i="17"/>
  <c r="BM121" i="17"/>
  <c r="BV139" i="17"/>
  <c r="F112" i="26"/>
  <c r="B111" i="26"/>
  <c r="BL117" i="17"/>
  <c r="BM117" i="17"/>
  <c r="BV135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E574" i="17"/>
  <c r="C174" i="34" s="1"/>
  <c r="D90" i="72"/>
  <c r="DN573" i="17"/>
  <c r="I173" i="34" s="1"/>
  <c r="M89" i="72"/>
  <c r="L89" i="72" s="1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/>
  <c r="H71" i="72"/>
  <c r="H611" i="1"/>
  <c r="DD552" i="17"/>
  <c r="C68" i="72"/>
  <c r="DG552" i="17"/>
  <c r="E152" i="34" s="1"/>
  <c r="F68" i="72"/>
  <c r="I608" i="1"/>
  <c r="H607" i="1"/>
  <c r="D607" i="1"/>
  <c r="DN549" i="17"/>
  <c r="I149" i="34" s="1"/>
  <c r="M65" i="72"/>
  <c r="DD548" i="17"/>
  <c r="C64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DO530" i="17"/>
  <c r="J130" i="34" s="1"/>
  <c r="N46" i="72"/>
  <c r="DF529" i="17"/>
  <c r="D129" i="34" s="1"/>
  <c r="E45" i="72"/>
  <c r="DJ528" i="17"/>
  <c r="H128" i="34" s="1"/>
  <c r="I44" i="72"/>
  <c r="I586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/>
  <c r="O35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D571" i="1"/>
  <c r="G570" i="1"/>
  <c r="CM574" i="17"/>
  <c r="C90" i="71"/>
  <c r="CP574" i="17"/>
  <c r="E84" i="34" s="1"/>
  <c r="F90" i="71"/>
  <c r="E568" i="1"/>
  <c r="H567" i="1"/>
  <c r="D567" i="1"/>
  <c r="CW571" i="17"/>
  <c r="I81" i="34" s="1"/>
  <c r="M87" i="71"/>
  <c r="CY569" i="17"/>
  <c r="K79" i="34" s="1"/>
  <c r="O85" i="71"/>
  <c r="CO567" i="17"/>
  <c r="D77" i="34" s="1"/>
  <c r="E83" i="71"/>
  <c r="CM566" i="17"/>
  <c r="C82" i="71"/>
  <c r="CP566" i="17"/>
  <c r="E76" i="34"/>
  <c r="F82" i="71"/>
  <c r="CR565" i="17"/>
  <c r="G75" i="34" s="1"/>
  <c r="H81" i="7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H630" i="1"/>
  <c r="D630" i="1"/>
  <c r="K629" i="1"/>
  <c r="G629" i="1"/>
  <c r="C629" i="1"/>
  <c r="J628" i="1"/>
  <c r="F628" i="1"/>
  <c r="B628" i="1"/>
  <c r="I627" i="1"/>
  <c r="E627" i="1"/>
  <c r="DO571" i="17"/>
  <c r="J171" i="34" s="1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H612" i="1"/>
  <c r="D612" i="1"/>
  <c r="K611" i="1"/>
  <c r="G611" i="1"/>
  <c r="C611" i="1"/>
  <c r="DD553" i="17"/>
  <c r="C69" i="72"/>
  <c r="I609" i="1"/>
  <c r="E609" i="1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O547" i="17"/>
  <c r="J147" i="34" s="1"/>
  <c r="N63" i="72"/>
  <c r="DE547" i="17"/>
  <c r="C147" i="34" s="1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H600" i="1"/>
  <c r="D600" i="1"/>
  <c r="K599" i="1"/>
  <c r="G599" i="1"/>
  <c r="J598" i="1"/>
  <c r="F598" i="1"/>
  <c r="I597" i="1"/>
  <c r="E597" i="1"/>
  <c r="H596" i="1"/>
  <c r="D596" i="1"/>
  <c r="H594" i="1"/>
  <c r="D594" i="1"/>
  <c r="K593" i="1"/>
  <c r="G593" i="1"/>
  <c r="C593" i="1"/>
  <c r="J592" i="1"/>
  <c r="DD533" i="17" s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/>
  <c r="E42" i="72"/>
  <c r="J584" i="1"/>
  <c r="C41" i="72" s="1"/>
  <c r="F584" i="1"/>
  <c r="B584" i="1"/>
  <c r="I583" i="1"/>
  <c r="E583" i="1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/>
  <c r="F37" i="72"/>
  <c r="DP520" i="17"/>
  <c r="K120" i="34" s="1"/>
  <c r="O36" i="72"/>
  <c r="DI520" i="17"/>
  <c r="G120" i="34" s="1"/>
  <c r="H36" i="72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/>
  <c r="O94" i="71"/>
  <c r="CR578" i="17"/>
  <c r="G88" i="34" s="1"/>
  <c r="H94" i="7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DA565" i="17" s="1"/>
  <c r="L75" i="34" s="1"/>
  <c r="H560" i="1"/>
  <c r="D560" i="1"/>
  <c r="G559" i="1"/>
  <c r="C559" i="1"/>
  <c r="J558" i="1"/>
  <c r="F558" i="1"/>
  <c r="B558" i="1"/>
  <c r="I557" i="1"/>
  <c r="E557" i="1"/>
  <c r="H556" i="1"/>
  <c r="D556" i="1"/>
  <c r="H554" i="1"/>
  <c r="D554" i="1"/>
  <c r="K553" i="1"/>
  <c r="G553" i="1"/>
  <c r="C553" i="1"/>
  <c r="J552" i="1"/>
  <c r="F552" i="1"/>
  <c r="B552" i="1"/>
  <c r="CY554" i="17"/>
  <c r="K64" i="34" s="1"/>
  <c r="O70" i="71"/>
  <c r="H550" i="1"/>
  <c r="D550" i="1"/>
  <c r="K549" i="1"/>
  <c r="G549" i="1"/>
  <c r="C549" i="1"/>
  <c r="J548" i="1"/>
  <c r="F548" i="1"/>
  <c r="B548" i="1"/>
  <c r="F67" i="71" s="1"/>
  <c r="I547" i="1"/>
  <c r="E547" i="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CX545" i="17"/>
  <c r="J55" i="34" s="1"/>
  <c r="CN545" i="17"/>
  <c r="C55" i="34" s="1"/>
  <c r="D61" i="71"/>
  <c r="CQ544" i="17"/>
  <c r="F54" i="34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H532" i="1"/>
  <c r="D532" i="1"/>
  <c r="G531" i="1"/>
  <c r="C531" i="1"/>
  <c r="CM531" i="17"/>
  <c r="C47" i="71"/>
  <c r="CS531" i="17"/>
  <c r="H41" i="34" s="1"/>
  <c r="I47" i="71"/>
  <c r="I529" i="1"/>
  <c r="E529" i="1"/>
  <c r="CX529" i="17"/>
  <c r="J39" i="34" s="1"/>
  <c r="N45" i="71"/>
  <c r="CW528" i="17"/>
  <c r="I38" i="34"/>
  <c r="M44" i="71"/>
  <c r="CM527" i="17"/>
  <c r="C43" i="71"/>
  <c r="CS527" i="17"/>
  <c r="H37" i="34" s="1"/>
  <c r="I43" i="71"/>
  <c r="I525" i="1"/>
  <c r="E525" i="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E521" i="1"/>
  <c r="CR522" i="17" s="1"/>
  <c r="CT522" i="17" s="1"/>
  <c r="H520" i="1"/>
  <c r="D520" i="1"/>
  <c r="G519" i="1"/>
  <c r="C519" i="1"/>
  <c r="J518" i="1"/>
  <c r="F518" i="1"/>
  <c r="B518" i="1"/>
  <c r="I517" i="1"/>
  <c r="E517" i="1"/>
  <c r="H516" i="1"/>
  <c r="D516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H510" i="1"/>
  <c r="D510" i="1"/>
  <c r="K509" i="1"/>
  <c r="G509" i="1"/>
  <c r="C509" i="1"/>
  <c r="J508" i="1"/>
  <c r="F508" i="1"/>
  <c r="I507" i="1"/>
  <c r="E507" i="1"/>
  <c r="CX505" i="17"/>
  <c r="J15" i="34" s="1"/>
  <c r="N21" i="71"/>
  <c r="CN505" i="17"/>
  <c r="C15" i="34"/>
  <c r="D21" i="71"/>
  <c r="CW504" i="17"/>
  <c r="I14" i="34" s="1"/>
  <c r="M20" i="71"/>
  <c r="CO504" i="17"/>
  <c r="D14" i="34" s="1"/>
  <c r="E20" i="71"/>
  <c r="J504" i="1"/>
  <c r="F504" i="1"/>
  <c r="I503" i="1"/>
  <c r="E503" i="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/>
  <c r="I28" i="72"/>
  <c r="DP511" i="17"/>
  <c r="K111" i="34" s="1"/>
  <c r="O27" i="72"/>
  <c r="H481" i="1"/>
  <c r="D481" i="1"/>
  <c r="K480" i="1"/>
  <c r="G480" i="1"/>
  <c r="C480" i="1"/>
  <c r="DJ508" i="17"/>
  <c r="H108" i="34" s="1"/>
  <c r="I24" i="72"/>
  <c r="I478" i="1"/>
  <c r="E478" i="1"/>
  <c r="H477" i="1"/>
  <c r="D477" i="1"/>
  <c r="DN505" i="17"/>
  <c r="I105" i="34" s="1"/>
  <c r="M21" i="72"/>
  <c r="DG504" i="17"/>
  <c r="E104" i="34" s="1"/>
  <c r="F20" i="72"/>
  <c r="DO502" i="17"/>
  <c r="J102" i="34" s="1"/>
  <c r="N18" i="72"/>
  <c r="DE502" i="17"/>
  <c r="C102" i="34"/>
  <c r="D18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H469" i="1"/>
  <c r="D469" i="1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J302" i="17"/>
  <c r="G75" i="19" s="1"/>
  <c r="H76" i="74"/>
  <c r="BE299" i="17"/>
  <c r="C73" i="74"/>
  <c r="BK299" i="17"/>
  <c r="H72" i="19" s="1"/>
  <c r="I73" i="74"/>
  <c r="BJ298" i="17"/>
  <c r="G71" i="19" s="1"/>
  <c r="H72" i="74"/>
  <c r="BP297" i="17"/>
  <c r="J70" i="19" s="1"/>
  <c r="N71" i="74"/>
  <c r="BF297" i="17"/>
  <c r="C70" i="19"/>
  <c r="D71" i="74"/>
  <c r="BI296" i="17"/>
  <c r="F69" i="19" s="1"/>
  <c r="G70" i="74"/>
  <c r="BE295" i="17"/>
  <c r="C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K291" i="17"/>
  <c r="H64" i="19" s="1"/>
  <c r="I65" i="74"/>
  <c r="BE267" i="17"/>
  <c r="C41" i="74"/>
  <c r="BP265" i="17"/>
  <c r="J38" i="19" s="1"/>
  <c r="N39" i="74"/>
  <c r="BF265" i="17"/>
  <c r="C38" i="19" s="1"/>
  <c r="D39" i="74"/>
  <c r="BO264" i="17"/>
  <c r="I37" i="19" s="1"/>
  <c r="M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BP284" i="17"/>
  <c r="J57" i="19" s="1"/>
  <c r="N58" i="74"/>
  <c r="BF284" i="17"/>
  <c r="C57" i="19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BK242" i="17"/>
  <c r="H15" i="19" s="1"/>
  <c r="I16" i="74"/>
  <c r="BH242" i="17"/>
  <c r="E15" i="19" s="1"/>
  <c r="F16" i="74"/>
  <c r="BQ241" i="17"/>
  <c r="K14" i="19" s="1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 s="1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 s="1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BE146" i="17" s="1"/>
  <c r="C41" i="70"/>
  <c r="CB111" i="17"/>
  <c r="H35" i="26" s="1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K37" i="70" s="1"/>
  <c r="CH106" i="17"/>
  <c r="K30" i="26" s="1"/>
  <c r="O36" i="70"/>
  <c r="CA106" i="17"/>
  <c r="G30" i="26" s="1"/>
  <c r="H36" i="70"/>
  <c r="CG105" i="17"/>
  <c r="J29" i="26" s="1"/>
  <c r="N35" i="70"/>
  <c r="BZ104" i="17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BE134" i="17" s="1"/>
  <c r="C29" i="70"/>
  <c r="CB99" i="17"/>
  <c r="H23" i="26" s="1"/>
  <c r="I29" i="70"/>
  <c r="BY99" i="17"/>
  <c r="E23" i="26" s="1"/>
  <c r="F29" i="70"/>
  <c r="CH98" i="17"/>
  <c r="K22" i="26" s="1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G92" i="17"/>
  <c r="J16" i="26" s="1"/>
  <c r="N22" i="70"/>
  <c r="BW92" i="17"/>
  <c r="C16" i="26" s="1"/>
  <c r="D22" i="70"/>
  <c r="BZ91" i="17"/>
  <c r="F15" i="26" s="1"/>
  <c r="G21" i="70"/>
  <c r="CF91" i="17"/>
  <c r="I15" i="26" s="1"/>
  <c r="B14" i="26"/>
  <c r="CB90" i="17"/>
  <c r="H14" i="26" s="1"/>
  <c r="I20" i="70"/>
  <c r="BY90" i="17"/>
  <c r="E14" i="26" s="1"/>
  <c r="F20" i="70"/>
  <c r="CH89" i="17"/>
  <c r="K13" i="26" s="1"/>
  <c r="O19" i="70"/>
  <c r="CA89" i="17"/>
  <c r="G13" i="26" s="1"/>
  <c r="H19" i="70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 s="1"/>
  <c r="I16" i="70"/>
  <c r="CH85" i="17"/>
  <c r="K9" i="26" s="1"/>
  <c r="O15" i="70"/>
  <c r="CA85" i="17"/>
  <c r="G9" i="26" s="1"/>
  <c r="H15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BL128" i="17"/>
  <c r="BV146" i="17"/>
  <c r="BM128" i="17"/>
  <c r="H122" i="26"/>
  <c r="CB146" i="17"/>
  <c r="E122" i="26"/>
  <c r="BQ127" i="17"/>
  <c r="K121" i="26" s="1"/>
  <c r="G121" i="26"/>
  <c r="CA145" i="17"/>
  <c r="H76" i="70" s="1"/>
  <c r="L120" i="26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K117" i="26" s="1"/>
  <c r="G117" i="26"/>
  <c r="BP122" i="17"/>
  <c r="C116" i="26"/>
  <c r="F115" i="26"/>
  <c r="BZ139" i="17"/>
  <c r="BO121" i="17"/>
  <c r="CF139" i="17" s="1"/>
  <c r="D115" i="26"/>
  <c r="B114" i="26"/>
  <c r="BL120" i="17"/>
  <c r="BM120" i="17"/>
  <c r="CB138" i="17"/>
  <c r="H114" i="26"/>
  <c r="E114" i="26"/>
  <c r="BY138" i="17"/>
  <c r="E62" i="26" s="1"/>
  <c r="BQ119" i="17"/>
  <c r="G113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CH133" i="17" s="1"/>
  <c r="G109" i="26"/>
  <c r="B105" i="26"/>
  <c r="H105" i="26"/>
  <c r="BK146" i="17"/>
  <c r="BQ110" i="17"/>
  <c r="G104" i="26"/>
  <c r="BP109" i="17"/>
  <c r="C103" i="26"/>
  <c r="BF144" i="17"/>
  <c r="F102" i="26"/>
  <c r="BO108" i="17"/>
  <c r="I102" i="26" s="1"/>
  <c r="D102" i="26"/>
  <c r="B101" i="26"/>
  <c r="BL107" i="17"/>
  <c r="BM107" i="17"/>
  <c r="BE142" i="17"/>
  <c r="H101" i="26"/>
  <c r="E101" i="26"/>
  <c r="BQ106" i="17"/>
  <c r="G100" i="26"/>
  <c r="BJ141" i="17"/>
  <c r="L99" i="26"/>
  <c r="BP105" i="17"/>
  <c r="C99" i="26"/>
  <c r="BF140" i="17"/>
  <c r="F98" i="26"/>
  <c r="BO104" i="17"/>
  <c r="I98" i="26" s="1"/>
  <c r="D98" i="26"/>
  <c r="B97" i="26"/>
  <c r="H97" i="26"/>
  <c r="BQ102" i="17"/>
  <c r="G96" i="26"/>
  <c r="BP101" i="17"/>
  <c r="C95" i="26"/>
  <c r="BF136" i="17"/>
  <c r="F94" i="26"/>
  <c r="BI135" i="17"/>
  <c r="F129" i="26" s="1"/>
  <c r="BO100" i="17"/>
  <c r="D94" i="26"/>
  <c r="B93" i="26"/>
  <c r="H93" i="26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L82" i="17"/>
  <c r="BM82" i="17"/>
  <c r="BQ81" i="17"/>
  <c r="K75" i="26" s="1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 s="1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H75" i="68"/>
  <c r="C75" i="68"/>
  <c r="M74" i="68"/>
  <c r="I74" i="68"/>
  <c r="D74" i="68"/>
  <c r="N73" i="68"/>
  <c r="E73" i="68"/>
  <c r="O72" i="68"/>
  <c r="F72" i="68"/>
  <c r="H71" i="68"/>
  <c r="C71" i="68"/>
  <c r="M70" i="68"/>
  <c r="I70" i="68"/>
  <c r="D70" i="68"/>
  <c r="N69" i="68"/>
  <c r="E69" i="68"/>
  <c r="O68" i="68"/>
  <c r="F68" i="68"/>
  <c r="H67" i="68"/>
  <c r="C67" i="68"/>
  <c r="M66" i="68"/>
  <c r="I66" i="68"/>
  <c r="D66" i="68"/>
  <c r="N65" i="68"/>
  <c r="E65" i="68"/>
  <c r="O64" i="68"/>
  <c r="F64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J51" i="68" s="1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H33" i="68"/>
  <c r="C33" i="68"/>
  <c r="M32" i="68"/>
  <c r="I32" i="68"/>
  <c r="D32" i="68"/>
  <c r="N31" i="68"/>
  <c r="E31" i="68"/>
  <c r="O30" i="68"/>
  <c r="F30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H40" i="73"/>
  <c r="D40" i="73"/>
  <c r="F39" i="73"/>
  <c r="N37" i="73"/>
  <c r="F37" i="73"/>
  <c r="N35" i="73"/>
  <c r="D34" i="73"/>
  <c r="F33" i="73"/>
  <c r="H32" i="73"/>
  <c r="D32" i="73"/>
  <c r="D30" i="73"/>
  <c r="H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H41" i="69"/>
  <c r="D41" i="69"/>
  <c r="N40" i="69"/>
  <c r="F40" i="69"/>
  <c r="H39" i="69"/>
  <c r="D39" i="69"/>
  <c r="N38" i="69"/>
  <c r="F38" i="69"/>
  <c r="H37" i="69"/>
  <c r="D37" i="69"/>
  <c r="N36" i="69"/>
  <c r="F36" i="69"/>
  <c r="Q35" i="69"/>
  <c r="H35" i="69"/>
  <c r="D35" i="69"/>
  <c r="N34" i="69"/>
  <c r="H33" i="69"/>
  <c r="D33" i="69"/>
  <c r="N32" i="69"/>
  <c r="H31" i="69"/>
  <c r="D31" i="69"/>
  <c r="N30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J55" i="70" s="1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N67" i="71"/>
  <c r="D62" i="71"/>
  <c r="F55" i="71"/>
  <c r="H50" i="71"/>
  <c r="O47" i="71"/>
  <c r="E44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N72" i="74"/>
  <c r="F68" i="74"/>
  <c r="C52" i="74"/>
  <c r="I47" i="74"/>
  <c r="E24" i="74"/>
  <c r="K24" i="74" s="1"/>
  <c r="C15" i="74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H74" i="68"/>
  <c r="C74" i="68"/>
  <c r="J74" i="68" s="1"/>
  <c r="L74" i="68" s="1"/>
  <c r="M73" i="68"/>
  <c r="I73" i="68"/>
  <c r="D73" i="68"/>
  <c r="N72" i="68"/>
  <c r="E72" i="68"/>
  <c r="O71" i="68"/>
  <c r="F71" i="68"/>
  <c r="J71" i="68" s="1"/>
  <c r="H70" i="68"/>
  <c r="C70" i="68"/>
  <c r="M69" i="68"/>
  <c r="I69" i="68"/>
  <c r="D69" i="68"/>
  <c r="N68" i="68"/>
  <c r="E68" i="68"/>
  <c r="O67" i="68"/>
  <c r="F67" i="68"/>
  <c r="H66" i="68"/>
  <c r="C66" i="68"/>
  <c r="M65" i="68"/>
  <c r="I65" i="68"/>
  <c r="D65" i="68"/>
  <c r="N64" i="68"/>
  <c r="E64" i="68"/>
  <c r="O63" i="68"/>
  <c r="F63" i="68"/>
  <c r="H62" i="68"/>
  <c r="C62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H50" i="68"/>
  <c r="D50" i="68"/>
  <c r="N49" i="68"/>
  <c r="F49" i="68"/>
  <c r="H48" i="68"/>
  <c r="D48" i="68"/>
  <c r="N47" i="68"/>
  <c r="F47" i="68"/>
  <c r="H46" i="68"/>
  <c r="D46" i="68"/>
  <c r="N45" i="68"/>
  <c r="F45" i="68"/>
  <c r="Q44" i="68"/>
  <c r="O41" i="68"/>
  <c r="F41" i="68"/>
  <c r="H40" i="68"/>
  <c r="C40" i="68"/>
  <c r="M39" i="68"/>
  <c r="I39" i="68"/>
  <c r="D39" i="68"/>
  <c r="N38" i="68"/>
  <c r="E38" i="68"/>
  <c r="O37" i="68"/>
  <c r="F37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H28" i="68"/>
  <c r="C28" i="68"/>
  <c r="H24" i="68"/>
  <c r="D24" i="68"/>
  <c r="N23" i="68"/>
  <c r="H22" i="68"/>
  <c r="D22" i="68"/>
  <c r="N21" i="68"/>
  <c r="H20" i="68"/>
  <c r="D20" i="68"/>
  <c r="N19" i="68"/>
  <c r="Q18" i="68"/>
  <c r="H18" i="68"/>
  <c r="D18" i="68"/>
  <c r="N17" i="68"/>
  <c r="H16" i="68"/>
  <c r="D16" i="68"/>
  <c r="N15" i="68"/>
  <c r="H14" i="68"/>
  <c r="D14" i="68"/>
  <c r="N13" i="68"/>
  <c r="H12" i="68"/>
  <c r="D12" i="68"/>
  <c r="N11" i="68"/>
  <c r="Q10" i="68"/>
  <c r="M41" i="73"/>
  <c r="E41" i="73"/>
  <c r="C40" i="73"/>
  <c r="I39" i="73"/>
  <c r="O38" i="73"/>
  <c r="G38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M29" i="73"/>
  <c r="I29" i="73"/>
  <c r="C28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H16" i="73"/>
  <c r="D16" i="73"/>
  <c r="N15" i="73"/>
  <c r="F15" i="73"/>
  <c r="H14" i="73"/>
  <c r="D14" i="73"/>
  <c r="N13" i="73"/>
  <c r="F13" i="73"/>
  <c r="J13" i="73" s="1"/>
  <c r="H12" i="73"/>
  <c r="D12" i="73"/>
  <c r="N11" i="73"/>
  <c r="Q10" i="73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H52" i="69"/>
  <c r="D52" i="69"/>
  <c r="N51" i="69"/>
  <c r="F51" i="69"/>
  <c r="H50" i="69"/>
  <c r="D50" i="69"/>
  <c r="N49" i="69"/>
  <c r="F49" i="69"/>
  <c r="K49" i="69" s="1"/>
  <c r="H48" i="69"/>
  <c r="D48" i="69"/>
  <c r="N47" i="69"/>
  <c r="F47" i="69"/>
  <c r="H46" i="69"/>
  <c r="D46" i="69"/>
  <c r="N45" i="69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J36" i="69" s="1"/>
  <c r="L36" i="69" s="1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H23" i="69"/>
  <c r="D23" i="69"/>
  <c r="N22" i="69"/>
  <c r="F22" i="69"/>
  <c r="H21" i="69"/>
  <c r="D21" i="69"/>
  <c r="N20" i="69"/>
  <c r="F20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H13" i="69"/>
  <c r="D13" i="69"/>
  <c r="N12" i="69"/>
  <c r="F12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M86" i="71"/>
  <c r="C83" i="71"/>
  <c r="H79" i="71"/>
  <c r="D78" i="71"/>
  <c r="Q75" i="71"/>
  <c r="F73" i="71"/>
  <c r="F65" i="71"/>
  <c r="N61" i="71"/>
  <c r="H58" i="71"/>
  <c r="D56" i="71"/>
  <c r="Q54" i="71"/>
  <c r="F51" i="71"/>
  <c r="C50" i="71"/>
  <c r="D45" i="71"/>
  <c r="O43" i="71"/>
  <c r="E40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F82" i="72"/>
  <c r="N78" i="72"/>
  <c r="M73" i="72"/>
  <c r="I69" i="72"/>
  <c r="E67" i="72"/>
  <c r="F48" i="72"/>
  <c r="D39" i="72"/>
  <c r="M23" i="72"/>
  <c r="F76" i="74"/>
  <c r="C60" i="74"/>
  <c r="J60" i="74" s="1"/>
  <c r="I55" i="74"/>
  <c r="O50" i="74"/>
  <c r="H38" i="74"/>
  <c r="F29" i="74"/>
  <c r="C23" i="74"/>
  <c r="K23" i="74" s="1"/>
  <c r="I18" i="74"/>
  <c r="O13" i="74"/>
  <c r="DF570" i="17"/>
  <c r="D170" i="34" s="1"/>
  <c r="DN551" i="17"/>
  <c r="I151" i="34" s="1"/>
  <c r="CM542" i="17"/>
  <c r="CO522" i="17"/>
  <c r="D32" i="34" s="1"/>
  <c r="CG84" i="17"/>
  <c r="J8" i="26" s="1"/>
  <c r="U35" i="2"/>
  <c r="V35" i="2" s="1"/>
  <c r="D82" i="2"/>
  <c r="B34" i="2"/>
  <c r="B32" i="1" s="1"/>
  <c r="F19" i="17" s="1"/>
  <c r="B81" i="2"/>
  <c r="U36" i="2"/>
  <c r="V36" i="2" s="1"/>
  <c r="D83" i="2"/>
  <c r="U33" i="2"/>
  <c r="V33" i="2"/>
  <c r="X33" i="2" s="1"/>
  <c r="D80" i="2"/>
  <c r="H80" i="2" s="1"/>
  <c r="I80" i="2" s="1"/>
  <c r="U37" i="2"/>
  <c r="V37" i="2" s="1"/>
  <c r="D84" i="2"/>
  <c r="H84" i="2" s="1"/>
  <c r="I84" i="2" s="1"/>
  <c r="I37" i="2"/>
  <c r="B175" i="1" s="1"/>
  <c r="G84" i="2"/>
  <c r="B35" i="2"/>
  <c r="B82" i="2"/>
  <c r="U34" i="2"/>
  <c r="V34" i="2" s="1"/>
  <c r="D81" i="2"/>
  <c r="H81" i="2" s="1"/>
  <c r="B33" i="2"/>
  <c r="B31" i="1" s="1"/>
  <c r="B80" i="2"/>
  <c r="B127" i="26"/>
  <c r="C64" i="69"/>
  <c r="C68" i="69"/>
  <c r="B135" i="26"/>
  <c r="C72" i="69"/>
  <c r="B139" i="26"/>
  <c r="C76" i="69"/>
  <c r="K51" i="68"/>
  <c r="G66" i="69"/>
  <c r="B132" i="26"/>
  <c r="C69" i="69"/>
  <c r="D67" i="26"/>
  <c r="E74" i="70"/>
  <c r="B31" i="26"/>
  <c r="CC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P524" i="17"/>
  <c r="K124" i="34" s="1"/>
  <c r="O40" i="72"/>
  <c r="C49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J38" i="69"/>
  <c r="K55" i="70"/>
  <c r="K74" i="68"/>
  <c r="K52" i="74"/>
  <c r="K53" i="69"/>
  <c r="J63" i="68"/>
  <c r="K71" i="68"/>
  <c r="K92" i="26"/>
  <c r="K96" i="26"/>
  <c r="BQ137" i="17"/>
  <c r="BO139" i="17"/>
  <c r="K100" i="26"/>
  <c r="BQ141" i="17"/>
  <c r="BO143" i="17"/>
  <c r="K104" i="26"/>
  <c r="K109" i="26"/>
  <c r="CF135" i="17"/>
  <c r="K113" i="26"/>
  <c r="CH137" i="17"/>
  <c r="H62" i="26"/>
  <c r="I69" i="70"/>
  <c r="I115" i="26"/>
  <c r="CH141" i="17"/>
  <c r="I119" i="26"/>
  <c r="CF143" i="17"/>
  <c r="B27" i="26"/>
  <c r="CC103" i="17"/>
  <c r="J37" i="70"/>
  <c r="CC124" i="17"/>
  <c r="CD124" i="17"/>
  <c r="J12" i="74"/>
  <c r="K16" i="74"/>
  <c r="K20" i="74"/>
  <c r="B47" i="19"/>
  <c r="BM274" i="17"/>
  <c r="BL278" i="17"/>
  <c r="B55" i="19"/>
  <c r="B32" i="19"/>
  <c r="DE506" i="17"/>
  <c r="C106" i="34" s="1"/>
  <c r="D22" i="72"/>
  <c r="DP507" i="17"/>
  <c r="K107" i="34" s="1"/>
  <c r="O23" i="72"/>
  <c r="DN509" i="17"/>
  <c r="I109" i="34" s="1"/>
  <c r="M25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/>
  <c r="N29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I523" i="17"/>
  <c r="G123" i="34" s="1"/>
  <c r="H39" i="72"/>
  <c r="DE526" i="17"/>
  <c r="C126" i="34" s="1"/>
  <c r="D42" i="72"/>
  <c r="DD540" i="17"/>
  <c r="C56" i="72"/>
  <c r="DE542" i="17"/>
  <c r="C142" i="34" s="1"/>
  <c r="D58" i="72"/>
  <c r="DE566" i="17"/>
  <c r="C166" i="34" s="1"/>
  <c r="D82" i="72"/>
  <c r="DF569" i="17"/>
  <c r="D169" i="34" s="1"/>
  <c r="E85" i="72"/>
  <c r="DP571" i="17"/>
  <c r="K171" i="34" s="1"/>
  <c r="O87" i="72"/>
  <c r="B172" i="34"/>
  <c r="BN83" i="17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K36" i="69"/>
  <c r="J68" i="68"/>
  <c r="K68" i="68"/>
  <c r="K72" i="68"/>
  <c r="BN81" i="17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B9" i="26"/>
  <c r="CD85" i="17"/>
  <c r="CC85" i="17"/>
  <c r="B13" i="26"/>
  <c r="B17" i="26"/>
  <c r="K28" i="70"/>
  <c r="J28" i="70"/>
  <c r="K32" i="70"/>
  <c r="K36" i="70"/>
  <c r="L36" i="70" s="1"/>
  <c r="J36" i="70"/>
  <c r="K40" i="70"/>
  <c r="J40" i="70"/>
  <c r="CC119" i="17"/>
  <c r="CC127" i="17"/>
  <c r="K47" i="74"/>
  <c r="J47" i="74"/>
  <c r="K51" i="74"/>
  <c r="L51" i="74" s="1"/>
  <c r="J51" i="74"/>
  <c r="B54" i="19"/>
  <c r="B58" i="19"/>
  <c r="BL285" i="17"/>
  <c r="BM285" i="17"/>
  <c r="DJ503" i="17"/>
  <c r="H103" i="34" s="1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CS502" i="17"/>
  <c r="H12" i="34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/>
  <c r="M47" i="71"/>
  <c r="CX548" i="17"/>
  <c r="J58" i="34" s="1"/>
  <c r="N64" i="71"/>
  <c r="CP562" i="17"/>
  <c r="E72" i="34" s="1"/>
  <c r="F78" i="71"/>
  <c r="B80" i="34"/>
  <c r="CO575" i="17"/>
  <c r="D85" i="34" s="1"/>
  <c r="E91" i="71"/>
  <c r="DH525" i="17"/>
  <c r="F125" i="34" s="1"/>
  <c r="G41" i="72"/>
  <c r="DO534" i="17"/>
  <c r="J134" i="34" s="1"/>
  <c r="N50" i="72"/>
  <c r="DP539" i="17"/>
  <c r="K139" i="34"/>
  <c r="O55" i="72"/>
  <c r="DH553" i="17"/>
  <c r="F153" i="34" s="1"/>
  <c r="G69" i="72"/>
  <c r="DH565" i="17"/>
  <c r="F165" i="34" s="1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24" i="68"/>
  <c r="K24" i="68"/>
  <c r="J48" i="68"/>
  <c r="K48" i="68"/>
  <c r="BN88" i="17"/>
  <c r="BG133" i="17"/>
  <c r="F127" i="26"/>
  <c r="G64" i="69"/>
  <c r="B130" i="26"/>
  <c r="C67" i="69"/>
  <c r="D131" i="26"/>
  <c r="E68" i="69"/>
  <c r="F135" i="26"/>
  <c r="G72" i="69"/>
  <c r="BJ143" i="17"/>
  <c r="BN109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E68" i="26"/>
  <c r="F75" i="70"/>
  <c r="B68" i="26"/>
  <c r="CC144" i="17"/>
  <c r="J75" i="70" s="1"/>
  <c r="CD144" i="17"/>
  <c r="K75" i="70" s="1"/>
  <c r="C75" i="70"/>
  <c r="F69" i="26"/>
  <c r="G76" i="70"/>
  <c r="B25" i="26"/>
  <c r="J35" i="70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P546" i="17"/>
  <c r="K146" i="34" s="1"/>
  <c r="O62" i="72"/>
  <c r="DG551" i="17"/>
  <c r="E151" i="34"/>
  <c r="F67" i="72"/>
  <c r="DN552" i="17"/>
  <c r="I152" i="34" s="1"/>
  <c r="M68" i="72"/>
  <c r="DO557" i="17"/>
  <c r="J157" i="34" s="1"/>
  <c r="N73" i="72"/>
  <c r="DJ563" i="17"/>
  <c r="H163" i="34" s="1"/>
  <c r="I79" i="72"/>
  <c r="DE565" i="17"/>
  <c r="C165" i="34" s="1"/>
  <c r="D81" i="72"/>
  <c r="O82" i="72"/>
  <c r="DP566" i="17"/>
  <c r="K166" i="34"/>
  <c r="B171" i="34"/>
  <c r="DP574" i="17"/>
  <c r="K174" i="34" s="1"/>
  <c r="O90" i="72"/>
  <c r="DH576" i="17"/>
  <c r="F176" i="34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J24" i="69"/>
  <c r="L24" i="69" s="1"/>
  <c r="K24" i="69"/>
  <c r="F63" i="26"/>
  <c r="G70" i="70"/>
  <c r="E70" i="26"/>
  <c r="F77" i="70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O539" i="17"/>
  <c r="J139" i="34" s="1"/>
  <c r="N55" i="72"/>
  <c r="DD573" i="17"/>
  <c r="C89" i="72"/>
  <c r="DN578" i="17"/>
  <c r="I178" i="34" s="1"/>
  <c r="M94" i="72"/>
  <c r="CX544" i="17"/>
  <c r="J54" i="34" s="1"/>
  <c r="DO542" i="17"/>
  <c r="J142" i="34"/>
  <c r="N58" i="72"/>
  <c r="DP551" i="17"/>
  <c r="K151" i="34" s="1"/>
  <c r="O67" i="72"/>
  <c r="B63" i="26"/>
  <c r="C70" i="70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 s="1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CO543" i="17"/>
  <c r="D53" i="34" s="1"/>
  <c r="E59" i="71"/>
  <c r="CS546" i="17"/>
  <c r="H56" i="34"/>
  <c r="I62" i="71"/>
  <c r="CR549" i="17"/>
  <c r="CT549" i="17" s="1"/>
  <c r="H65" i="71"/>
  <c r="K65" i="71" s="1"/>
  <c r="CS562" i="17"/>
  <c r="H72" i="34"/>
  <c r="I78" i="71"/>
  <c r="B120" i="34"/>
  <c r="DP523" i="17"/>
  <c r="K123" i="34" s="1"/>
  <c r="O39" i="72"/>
  <c r="DO526" i="17"/>
  <c r="J126" i="34" s="1"/>
  <c r="N42" i="72"/>
  <c r="DE554" i="17"/>
  <c r="D70" i="72"/>
  <c r="DO566" i="17"/>
  <c r="J166" i="34"/>
  <c r="N82" i="72"/>
  <c r="DN569" i="17"/>
  <c r="I169" i="34" s="1"/>
  <c r="M85" i="72"/>
  <c r="L85" i="72" s="1"/>
  <c r="G62" i="26"/>
  <c r="H69" i="70"/>
  <c r="G70" i="26"/>
  <c r="H77" i="70"/>
  <c r="K53" i="74"/>
  <c r="J53" i="74"/>
  <c r="H104" i="26"/>
  <c r="BK145" i="17"/>
  <c r="J20" i="70"/>
  <c r="K20" i="70"/>
  <c r="J17" i="69"/>
  <c r="L17" i="69" s="1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DE500" i="17"/>
  <c r="C100" i="34" s="1"/>
  <c r="D16" i="72"/>
  <c r="DP501" i="17"/>
  <c r="K101" i="34" s="1"/>
  <c r="O17" i="72"/>
  <c r="DF503" i="17"/>
  <c r="D103" i="34" s="1"/>
  <c r="E19" i="72"/>
  <c r="B106" i="34"/>
  <c r="CX495" i="17"/>
  <c r="J5" i="34" s="1"/>
  <c r="N11" i="71"/>
  <c r="CW498" i="17"/>
  <c r="I8" i="34" s="1"/>
  <c r="M14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 s="1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 s="1"/>
  <c r="CV539" i="17" s="1"/>
  <c r="D55" i="71"/>
  <c r="CY540" i="17"/>
  <c r="K50" i="34" s="1"/>
  <c r="O56" i="71"/>
  <c r="CO542" i="17"/>
  <c r="D52" i="34" s="1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CR568" i="17"/>
  <c r="CU568" i="17" s="1"/>
  <c r="H84" i="71"/>
  <c r="J84" i="71" s="1"/>
  <c r="CM573" i="17"/>
  <c r="C89" i="71"/>
  <c r="CO578" i="17"/>
  <c r="E94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G555" i="17"/>
  <c r="E155" i="34" s="1"/>
  <c r="F71" i="72"/>
  <c r="DN556" i="17"/>
  <c r="I156" i="34" s="1"/>
  <c r="M72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K37" i="69"/>
  <c r="J32" i="68"/>
  <c r="K32" i="68"/>
  <c r="J40" i="68"/>
  <c r="K40" i="68"/>
  <c r="B55" i="34"/>
  <c r="J17" i="73"/>
  <c r="K17" i="73"/>
  <c r="J47" i="68"/>
  <c r="K47" i="68"/>
  <c r="F59" i="26"/>
  <c r="G66" i="70"/>
  <c r="F67" i="26"/>
  <c r="G74" i="70"/>
  <c r="CX497" i="17"/>
  <c r="J7" i="34" s="1"/>
  <c r="N13" i="71"/>
  <c r="CW508" i="17"/>
  <c r="I18" i="34" s="1"/>
  <c r="M24" i="71"/>
  <c r="J43" i="71"/>
  <c r="CN553" i="17"/>
  <c r="D69" i="71"/>
  <c r="K69" i="71" s="1"/>
  <c r="CP563" i="17"/>
  <c r="E73" i="34" s="1"/>
  <c r="F79" i="71"/>
  <c r="CR574" i="17"/>
  <c r="G84" i="34" s="1"/>
  <c r="H90" i="71"/>
  <c r="DN530" i="17"/>
  <c r="I130" i="34" s="1"/>
  <c r="M46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L62" i="68" s="1"/>
  <c r="K62" i="68"/>
  <c r="J70" i="68"/>
  <c r="K70" i="68"/>
  <c r="J55" i="69"/>
  <c r="K55" i="69"/>
  <c r="K29" i="68"/>
  <c r="J29" i="68"/>
  <c r="K37" i="68"/>
  <c r="J37" i="68"/>
  <c r="K67" i="68"/>
  <c r="J67" i="68"/>
  <c r="K75" i="68"/>
  <c r="L75" i="68" s="1"/>
  <c r="J75" i="68"/>
  <c r="BN94" i="17"/>
  <c r="J95" i="26"/>
  <c r="BP136" i="17"/>
  <c r="J99" i="26"/>
  <c r="BP140" i="17"/>
  <c r="BN107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D111" i="17"/>
  <c r="B40" i="26"/>
  <c r="CC116" i="17"/>
  <c r="CD116" i="17"/>
  <c r="B44" i="26"/>
  <c r="CC120" i="17"/>
  <c r="CD120" i="17"/>
  <c r="CE120" i="17" s="1"/>
  <c r="B52" i="26"/>
  <c r="CC128" i="17"/>
  <c r="CD128" i="17"/>
  <c r="L53" i="74"/>
  <c r="B72" i="19"/>
  <c r="DI495" i="17"/>
  <c r="G95" i="34" s="1"/>
  <c r="H11" i="72"/>
  <c r="DD496" i="17"/>
  <c r="C12" i="72"/>
  <c r="DE498" i="17"/>
  <c r="C98" i="34" s="1"/>
  <c r="D14" i="72"/>
  <c r="DE510" i="17"/>
  <c r="D26" i="72"/>
  <c r="B5" i="34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G525" i="17"/>
  <c r="E125" i="34" s="1"/>
  <c r="F41" i="72"/>
  <c r="DJ529" i="17"/>
  <c r="H129" i="34" s="1"/>
  <c r="I45" i="72"/>
  <c r="DH530" i="17"/>
  <c r="F130" i="34" s="1"/>
  <c r="G46" i="72"/>
  <c r="DF534" i="17"/>
  <c r="D134" i="34" s="1"/>
  <c r="E50" i="72"/>
  <c r="DO535" i="17"/>
  <c r="J135" i="34" s="1"/>
  <c r="N51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B157" i="34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 s="1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H135" i="26"/>
  <c r="I72" i="69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M77" i="70" s="1"/>
  <c r="CD115" i="17"/>
  <c r="J11" i="74"/>
  <c r="K11" i="74"/>
  <c r="L11" i="74" s="1"/>
  <c r="BM241" i="17"/>
  <c r="J19" i="74"/>
  <c r="K19" i="74"/>
  <c r="B31" i="19"/>
  <c r="BM258" i="17"/>
  <c r="BL258" i="17"/>
  <c r="B67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34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 s="1"/>
  <c r="H43" i="72"/>
  <c r="DP535" i="17"/>
  <c r="K135" i="34" s="1"/>
  <c r="O51" i="72"/>
  <c r="DJ540" i="17"/>
  <c r="H140" i="34" s="1"/>
  <c r="I56" i="72"/>
  <c r="E69" i="72"/>
  <c r="DF553" i="17"/>
  <c r="D153" i="34" s="1"/>
  <c r="DI567" i="17"/>
  <c r="G167" i="34" s="1"/>
  <c r="H83" i="72"/>
  <c r="DE570" i="17"/>
  <c r="D86" i="72"/>
  <c r="DI579" i="17"/>
  <c r="G179" i="34" s="1"/>
  <c r="H95" i="72"/>
  <c r="K105" i="26"/>
  <c r="BQ146" i="17"/>
  <c r="O77" i="69" s="1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J16" i="73"/>
  <c r="K16" i="73"/>
  <c r="J22" i="73"/>
  <c r="K22" i="73"/>
  <c r="C128" i="26"/>
  <c r="D65" i="69"/>
  <c r="C132" i="26"/>
  <c r="D69" i="69"/>
  <c r="H134" i="26"/>
  <c r="I71" i="69"/>
  <c r="C136" i="26"/>
  <c r="D73" i="69"/>
  <c r="H138" i="26"/>
  <c r="I75" i="69"/>
  <c r="C140" i="26"/>
  <c r="D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CY548" i="17"/>
  <c r="K58" i="34"/>
  <c r="O64" i="71"/>
  <c r="CO554" i="17"/>
  <c r="E70" i="71"/>
  <c r="K70" i="71" s="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 s="1"/>
  <c r="O78" i="72"/>
  <c r="L78" i="72" s="1"/>
  <c r="DF564" i="17"/>
  <c r="D164" i="34" s="1"/>
  <c r="E80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M243" i="17"/>
  <c r="B52" i="34"/>
  <c r="J20" i="69"/>
  <c r="K20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CR518" i="17"/>
  <c r="G28" i="34" s="1"/>
  <c r="H34" i="7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J88" i="72" s="1"/>
  <c r="DG577" i="17"/>
  <c r="E177" i="34" s="1"/>
  <c r="F93" i="72"/>
  <c r="CX556" i="17"/>
  <c r="J66" i="34" s="1"/>
  <c r="N72" i="71"/>
  <c r="CR573" i="17"/>
  <c r="G83" i="34" s="1"/>
  <c r="H89" i="71"/>
  <c r="G132" i="26"/>
  <c r="H69" i="69"/>
  <c r="G140" i="26"/>
  <c r="H77" i="69"/>
  <c r="F68" i="26"/>
  <c r="G75" i="70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B508" i="1" s="1"/>
  <c r="J83" i="71"/>
  <c r="K83" i="71"/>
  <c r="J28" i="68"/>
  <c r="K28" i="68"/>
  <c r="J36" i="68"/>
  <c r="K36" i="68"/>
  <c r="J87" i="71"/>
  <c r="K87" i="71"/>
  <c r="L87" i="71" s="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C134" i="26"/>
  <c r="D71" i="69"/>
  <c r="H140" i="26"/>
  <c r="I77" i="69"/>
  <c r="H58" i="26"/>
  <c r="I65" i="70"/>
  <c r="BW136" i="17"/>
  <c r="BW140" i="17"/>
  <c r="D71" i="70" s="1"/>
  <c r="I73" i="70"/>
  <c r="C68" i="26"/>
  <c r="D75" i="70"/>
  <c r="H70" i="26"/>
  <c r="I77" i="70"/>
  <c r="CC90" i="17"/>
  <c r="B23" i="26"/>
  <c r="CC99" i="17"/>
  <c r="CD99" i="17"/>
  <c r="J33" i="70"/>
  <c r="K33" i="70"/>
  <c r="J54" i="70"/>
  <c r="K54" i="70"/>
  <c r="BL238" i="17"/>
  <c r="BM238" i="17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 s="1"/>
  <c r="H46" i="71"/>
  <c r="J46" i="7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CP555" i="17"/>
  <c r="E65" i="34" s="1"/>
  <c r="F71" i="71"/>
  <c r="CW556" i="17"/>
  <c r="I66" i="34" s="1"/>
  <c r="M72" i="71"/>
  <c r="CR562" i="17"/>
  <c r="G72" i="34" s="1"/>
  <c r="H78" i="71"/>
  <c r="CM563" i="17"/>
  <c r="B73" i="34" s="1"/>
  <c r="C79" i="71"/>
  <c r="CX565" i="17"/>
  <c r="J75" i="34" s="1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 s="1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 s="1"/>
  <c r="H68" i="72"/>
  <c r="DH554" i="17"/>
  <c r="F154" i="34" s="1"/>
  <c r="G70" i="72"/>
  <c r="DJ569" i="17"/>
  <c r="H169" i="34" s="1"/>
  <c r="I85" i="72"/>
  <c r="DG573" i="17"/>
  <c r="E173" i="34" s="1"/>
  <c r="F89" i="72"/>
  <c r="DN574" i="17"/>
  <c r="I174" i="34" s="1"/>
  <c r="M90" i="72"/>
  <c r="L90" i="72" s="1"/>
  <c r="DD577" i="17"/>
  <c r="C93" i="72"/>
  <c r="DE579" i="17"/>
  <c r="C179" i="34" s="1"/>
  <c r="D95" i="72"/>
  <c r="CP546" i="17"/>
  <c r="E56" i="34" s="1"/>
  <c r="F62" i="71"/>
  <c r="K62" i="71" s="1"/>
  <c r="J66" i="71"/>
  <c r="K66" i="71"/>
  <c r="CM562" i="17"/>
  <c r="C78" i="71"/>
  <c r="J78" i="71" s="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K51" i="72" s="1"/>
  <c r="DO550" i="17"/>
  <c r="J150" i="34" s="1"/>
  <c r="N66" i="72"/>
  <c r="DN565" i="17"/>
  <c r="I165" i="34" s="1"/>
  <c r="M81" i="72"/>
  <c r="L81" i="72" s="1"/>
  <c r="DJ568" i="17"/>
  <c r="H168" i="34" s="1"/>
  <c r="I84" i="72"/>
  <c r="DI571" i="17"/>
  <c r="G171" i="34" s="1"/>
  <c r="H87" i="72"/>
  <c r="K87" i="72" s="1"/>
  <c r="K88" i="72"/>
  <c r="DO578" i="17"/>
  <c r="J178" i="34" s="1"/>
  <c r="N94" i="72"/>
  <c r="C127" i="26"/>
  <c r="D64" i="69"/>
  <c r="H133" i="26"/>
  <c r="I70" i="69"/>
  <c r="C135" i="26"/>
  <c r="D72" i="69"/>
  <c r="E137" i="26"/>
  <c r="F74" i="69"/>
  <c r="CD117" i="17"/>
  <c r="J13" i="74"/>
  <c r="K13" i="74"/>
  <c r="L13" i="74"/>
  <c r="L18" i="74"/>
  <c r="CN498" i="17"/>
  <c r="C8" i="34" s="1"/>
  <c r="D14" i="71"/>
  <c r="J64" i="71"/>
  <c r="K64" i="71"/>
  <c r="B142" i="34"/>
  <c r="J42" i="71"/>
  <c r="K42" i="71"/>
  <c r="J53" i="70"/>
  <c r="K53" i="70"/>
  <c r="J38" i="68"/>
  <c r="K38" i="68"/>
  <c r="J64" i="68"/>
  <c r="K64" i="68"/>
  <c r="BN93" i="17"/>
  <c r="I93" i="26"/>
  <c r="BO134" i="17"/>
  <c r="K95" i="26"/>
  <c r="BQ136" i="17"/>
  <c r="O67" i="69" s="1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69" i="26"/>
  <c r="C76" i="70"/>
  <c r="D70" i="26"/>
  <c r="E77" i="70"/>
  <c r="BZ146" i="17"/>
  <c r="J15" i="70"/>
  <c r="K15" i="70"/>
  <c r="L20" i="70"/>
  <c r="CD127" i="17"/>
  <c r="CE127" i="17" s="1"/>
  <c r="B10" i="19"/>
  <c r="BL237" i="17"/>
  <c r="BN237" i="17"/>
  <c r="BM237" i="17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 s="1"/>
  <c r="M24" i="72"/>
  <c r="DF512" i="17"/>
  <c r="D112" i="34" s="1"/>
  <c r="E28" i="72"/>
  <c r="CO499" i="17"/>
  <c r="D9" i="34" s="1"/>
  <c r="E15" i="71"/>
  <c r="CX500" i="17"/>
  <c r="J10" i="34" s="1"/>
  <c r="N16" i="71"/>
  <c r="CW503" i="17"/>
  <c r="I13" i="34" s="1"/>
  <c r="M19" i="71"/>
  <c r="CY517" i="17"/>
  <c r="K27" i="34" s="1"/>
  <c r="O33" i="71"/>
  <c r="CN528" i="17"/>
  <c r="C38" i="34" s="1"/>
  <c r="D44" i="71"/>
  <c r="J44" i="71" s="1"/>
  <c r="K44" i="71"/>
  <c r="CY529" i="17"/>
  <c r="K39" i="34" s="1"/>
  <c r="O45" i="71"/>
  <c r="CO531" i="17"/>
  <c r="D41" i="34" s="1"/>
  <c r="E47" i="71"/>
  <c r="K47" i="71" s="1"/>
  <c r="L47" i="71" s="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 s="1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DK551" i="17" s="1"/>
  <c r="H67" i="72"/>
  <c r="K67" i="72" s="1"/>
  <c r="B164" i="34"/>
  <c r="DG568" i="17"/>
  <c r="E168" i="34" s="1"/>
  <c r="F84" i="72"/>
  <c r="BI140" i="17"/>
  <c r="B137" i="26"/>
  <c r="C74" i="69"/>
  <c r="BW133" i="17"/>
  <c r="C57" i="26" s="1"/>
  <c r="H59" i="26"/>
  <c r="I66" i="70"/>
  <c r="C61" i="26"/>
  <c r="D68" i="70"/>
  <c r="CB139" i="17"/>
  <c r="I70" i="70" s="1"/>
  <c r="CG141" i="17"/>
  <c r="CB143" i="17"/>
  <c r="I74" i="70" s="1"/>
  <c r="C69" i="26"/>
  <c r="D76" i="70"/>
  <c r="K21" i="70"/>
  <c r="K30" i="70"/>
  <c r="J30" i="70"/>
  <c r="B56" i="19"/>
  <c r="BL283" i="17"/>
  <c r="BM283" i="17"/>
  <c r="J68" i="71"/>
  <c r="B86" i="34"/>
  <c r="CT576" i="17"/>
  <c r="CU576" i="17"/>
  <c r="B122" i="34"/>
  <c r="B19" i="19"/>
  <c r="BL246" i="17"/>
  <c r="BM246" i="17"/>
  <c r="J49" i="70"/>
  <c r="K49" i="70"/>
  <c r="J11" i="69"/>
  <c r="L11" i="69" s="1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J46" i="68"/>
  <c r="K46" i="68"/>
  <c r="I92" i="26"/>
  <c r="BO133" i="17"/>
  <c r="M64" i="69" s="1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63" i="26" s="1"/>
  <c r="K119" i="26"/>
  <c r="CH143" i="17"/>
  <c r="I121" i="26"/>
  <c r="CF145" i="17"/>
  <c r="I69" i="26" s="1"/>
  <c r="J31" i="70"/>
  <c r="K31" i="70"/>
  <c r="L31" i="70" s="1"/>
  <c r="J48" i="70"/>
  <c r="K48" i="70"/>
  <c r="J52" i="70"/>
  <c r="L52" i="70"/>
  <c r="K52" i="70"/>
  <c r="J56" i="70"/>
  <c r="K56" i="70"/>
  <c r="B13" i="19"/>
  <c r="BL240" i="17"/>
  <c r="BM240" i="17"/>
  <c r="B66" i="19"/>
  <c r="DN499" i="17"/>
  <c r="I99" i="34" s="1"/>
  <c r="M15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B23" i="34"/>
  <c r="B27" i="34"/>
  <c r="CR524" i="17"/>
  <c r="G34" i="34" s="1"/>
  <c r="H40" i="71"/>
  <c r="J40" i="71" s="1"/>
  <c r="CM525" i="17"/>
  <c r="B35" i="34" s="1"/>
  <c r="C41" i="71"/>
  <c r="J41" i="71" s="1"/>
  <c r="K41" i="71"/>
  <c r="CS529" i="17"/>
  <c r="H39" i="34" s="1"/>
  <c r="I45" i="71"/>
  <c r="CO534" i="17"/>
  <c r="E50" i="71"/>
  <c r="J50" i="71" s="1"/>
  <c r="CX535" i="17"/>
  <c r="J45" i="34" s="1"/>
  <c r="N51" i="71"/>
  <c r="CS541" i="17"/>
  <c r="H51" i="34"/>
  <c r="I57" i="71"/>
  <c r="CQ542" i="17"/>
  <c r="F52" i="34" s="1"/>
  <c r="G58" i="71"/>
  <c r="J58" i="71" s="1"/>
  <c r="CR544" i="17"/>
  <c r="H60" i="71"/>
  <c r="CW554" i="17"/>
  <c r="I64" i="34" s="1"/>
  <c r="M70" i="71"/>
  <c r="CN563" i="17"/>
  <c r="D79" i="71"/>
  <c r="B75" i="34"/>
  <c r="CS569" i="17"/>
  <c r="CT569" i="17" s="1"/>
  <c r="I85" i="71"/>
  <c r="CP573" i="17"/>
  <c r="CT573" i="17" s="1"/>
  <c r="F89" i="71"/>
  <c r="J89" i="71" s="1"/>
  <c r="CS577" i="17"/>
  <c r="H87" i="34" s="1"/>
  <c r="I93" i="71"/>
  <c r="K93" i="71" s="1"/>
  <c r="CN579" i="17"/>
  <c r="CU579" i="17" s="1"/>
  <c r="CV579" i="17" s="1"/>
  <c r="D95" i="71"/>
  <c r="J95" i="71" s="1"/>
  <c r="DO517" i="17"/>
  <c r="J117" i="34" s="1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49" i="72"/>
  <c r="J49" i="72" s="1"/>
  <c r="B135" i="34"/>
  <c r="DK535" i="17"/>
  <c r="DL535" i="17"/>
  <c r="DI546" i="17"/>
  <c r="G146" i="34" s="1"/>
  <c r="H62" i="72"/>
  <c r="DD547" i="17"/>
  <c r="C63" i="72"/>
  <c r="DI550" i="17"/>
  <c r="G150" i="34" s="1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 s="1"/>
  <c r="G80" i="72"/>
  <c r="DI566" i="17"/>
  <c r="G166" i="34" s="1"/>
  <c r="H82" i="72"/>
  <c r="J87" i="72"/>
  <c r="DI574" i="17"/>
  <c r="H90" i="72"/>
  <c r="DF576" i="17"/>
  <c r="E92" i="72"/>
  <c r="K92" i="72" s="1"/>
  <c r="BK135" i="17"/>
  <c r="I66" i="69" s="1"/>
  <c r="BF137" i="17"/>
  <c r="C131" i="26" s="1"/>
  <c r="BK143" i="17"/>
  <c r="BI144" i="17"/>
  <c r="BY139" i="17"/>
  <c r="E63" i="26" s="1"/>
  <c r="CD125" i="17"/>
  <c r="B33" i="19"/>
  <c r="B54" i="34"/>
  <c r="I127" i="26"/>
  <c r="B65" i="34"/>
  <c r="CT555" i="17"/>
  <c r="I138" i="26"/>
  <c r="M75" i="69"/>
  <c r="J69" i="26"/>
  <c r="N76" i="70"/>
  <c r="B102" i="34"/>
  <c r="K36" i="72"/>
  <c r="CT548" i="17"/>
  <c r="J139" i="26"/>
  <c r="N76" i="69"/>
  <c r="K135" i="26"/>
  <c r="O72" i="69"/>
  <c r="K72" i="71"/>
  <c r="B147" i="34"/>
  <c r="E61" i="26"/>
  <c r="F68" i="70"/>
  <c r="K130" i="26"/>
  <c r="CT566" i="17"/>
  <c r="K78" i="71"/>
  <c r="B129" i="34"/>
  <c r="B13" i="34"/>
  <c r="C64" i="26"/>
  <c r="DL565" i="17"/>
  <c r="J67" i="72"/>
  <c r="B43" i="34"/>
  <c r="D20" i="34"/>
  <c r="I65" i="26"/>
  <c r="M72" i="70"/>
  <c r="K46" i="71"/>
  <c r="L46" i="71" s="1"/>
  <c r="CE108" i="17"/>
  <c r="J34" i="71"/>
  <c r="K34" i="71"/>
  <c r="C10" i="34"/>
  <c r="I70" i="26"/>
  <c r="I66" i="26"/>
  <c r="M73" i="70"/>
  <c r="I62" i="26"/>
  <c r="M69" i="70"/>
  <c r="I58" i="26"/>
  <c r="M65" i="70"/>
  <c r="K136" i="26"/>
  <c r="O73" i="69"/>
  <c r="CV527" i="17"/>
  <c r="CE128" i="17"/>
  <c r="J64" i="26"/>
  <c r="N71" i="70"/>
  <c r="J134" i="26"/>
  <c r="N71" i="69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B87" i="34"/>
  <c r="CU577" i="17"/>
  <c r="L24" i="68"/>
  <c r="L20" i="73"/>
  <c r="CT564" i="17"/>
  <c r="CT540" i="17"/>
  <c r="CE100" i="17"/>
  <c r="CE91" i="17"/>
  <c r="B168" i="34"/>
  <c r="DL568" i="17"/>
  <c r="CE85" i="17"/>
  <c r="J59" i="26"/>
  <c r="N66" i="70"/>
  <c r="K84" i="71"/>
  <c r="L84" i="71" s="1"/>
  <c r="CU520" i="17"/>
  <c r="K68" i="72"/>
  <c r="K90" i="71"/>
  <c r="K59" i="71"/>
  <c r="CT539" i="17"/>
  <c r="D18" i="34"/>
  <c r="CE124" i="17"/>
  <c r="CT568" i="17"/>
  <c r="BN247" i="17"/>
  <c r="B61" i="34"/>
  <c r="CU551" i="17"/>
  <c r="B29" i="34"/>
  <c r="CT519" i="17"/>
  <c r="CV519" i="17" s="1"/>
  <c r="CU519" i="17"/>
  <c r="L51" i="68"/>
  <c r="C89" i="34"/>
  <c r="CT579" i="17"/>
  <c r="H63" i="26"/>
  <c r="B57" i="34"/>
  <c r="K62" i="26"/>
  <c r="O69" i="70"/>
  <c r="K66" i="26"/>
  <c r="O73" i="70"/>
  <c r="H139" i="26"/>
  <c r="I76" i="69"/>
  <c r="C154" i="34"/>
  <c r="DK554" i="17"/>
  <c r="C14" i="34"/>
  <c r="J57" i="26"/>
  <c r="N64" i="70"/>
  <c r="B39" i="34"/>
  <c r="CU529" i="17"/>
  <c r="F139" i="26"/>
  <c r="G76" i="69"/>
  <c r="CU564" i="17"/>
  <c r="CV564" i="17" s="1"/>
  <c r="K84" i="72"/>
  <c r="J84" i="72"/>
  <c r="J67" i="26"/>
  <c r="N74" i="70"/>
  <c r="J62" i="71"/>
  <c r="B125" i="34"/>
  <c r="K65" i="26"/>
  <c r="O72" i="70"/>
  <c r="K131" i="26"/>
  <c r="O68" i="69"/>
  <c r="CU574" i="17"/>
  <c r="B133" i="34"/>
  <c r="J35" i="71"/>
  <c r="K35" i="71"/>
  <c r="F138" i="26"/>
  <c r="G75" i="69"/>
  <c r="J73" i="71"/>
  <c r="M76" i="70"/>
  <c r="K137" i="26"/>
  <c r="O74" i="69"/>
  <c r="K133" i="26"/>
  <c r="O70" i="69"/>
  <c r="K129" i="26"/>
  <c r="K56" i="71"/>
  <c r="H67" i="26"/>
  <c r="K138" i="26"/>
  <c r="O75" i="69"/>
  <c r="B72" i="34"/>
  <c r="CU562" i="17"/>
  <c r="B177" i="34"/>
  <c r="B21" i="34"/>
  <c r="B17" i="34"/>
  <c r="CE99" i="17"/>
  <c r="L36" i="68"/>
  <c r="F20" i="17"/>
  <c r="E20" i="36" s="1"/>
  <c r="F21" i="68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DL551" i="17"/>
  <c r="DM551" i="17" s="1"/>
  <c r="J65" i="71"/>
  <c r="BN244" i="17"/>
  <c r="J38" i="72"/>
  <c r="I68" i="26"/>
  <c r="M75" i="70"/>
  <c r="I64" i="26"/>
  <c r="M71" i="70"/>
  <c r="K140" i="26"/>
  <c r="B28" i="34"/>
  <c r="CU518" i="17"/>
  <c r="CT518" i="17"/>
  <c r="CV518" i="17" s="1"/>
  <c r="B111" i="34"/>
  <c r="BN241" i="17"/>
  <c r="C110" i="34"/>
  <c r="B96" i="34"/>
  <c r="J138" i="26"/>
  <c r="N75" i="69"/>
  <c r="L70" i="68"/>
  <c r="BN273" i="17"/>
  <c r="J34" i="72"/>
  <c r="CU545" i="17"/>
  <c r="CU572" i="17"/>
  <c r="CV572" i="17" s="1"/>
  <c r="CT532" i="17"/>
  <c r="K91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CE126" i="17"/>
  <c r="CE122" i="17"/>
  <c r="G137" i="26"/>
  <c r="H74" i="69"/>
  <c r="D127" i="26"/>
  <c r="E64" i="69"/>
  <c r="BN285" i="17"/>
  <c r="CU528" i="17"/>
  <c r="CT520" i="17"/>
  <c r="J131" i="26"/>
  <c r="N68" i="69"/>
  <c r="CU550" i="17"/>
  <c r="CV567" i="17"/>
  <c r="CT531" i="17"/>
  <c r="I67" i="26"/>
  <c r="M74" i="70"/>
  <c r="K61" i="26"/>
  <c r="O68" i="70"/>
  <c r="K57" i="26"/>
  <c r="O64" i="70"/>
  <c r="I137" i="26"/>
  <c r="M74" i="69"/>
  <c r="I133" i="26"/>
  <c r="M70" i="69"/>
  <c r="J80" i="2"/>
  <c r="CU543" i="17"/>
  <c r="CV543" i="17" s="1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J71" i="72"/>
  <c r="K71" i="72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B482" i="1"/>
  <c r="F27" i="72" s="1"/>
  <c r="BN277" i="17"/>
  <c r="CT542" i="17"/>
  <c r="DM56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CT545" i="17"/>
  <c r="L32" i="68"/>
  <c r="CU532" i="17"/>
  <c r="CV532" i="17" s="1"/>
  <c r="B119" i="34"/>
  <c r="DK519" i="17"/>
  <c r="DL519" i="17"/>
  <c r="J66" i="26"/>
  <c r="N73" i="70"/>
  <c r="J58" i="26"/>
  <c r="N65" i="70"/>
  <c r="J136" i="26"/>
  <c r="N73" i="69"/>
  <c r="J128" i="26"/>
  <c r="N65" i="69"/>
  <c r="L69" i="68"/>
  <c r="L35" i="68"/>
  <c r="CU522" i="17"/>
  <c r="CV522" i="17" s="1"/>
  <c r="CE110" i="17"/>
  <c r="C85" i="34"/>
  <c r="CT575" i="17"/>
  <c r="CU575" i="17"/>
  <c r="B79" i="34"/>
  <c r="CU569" i="17"/>
  <c r="CU557" i="17"/>
  <c r="B51" i="34"/>
  <c r="J45" i="71"/>
  <c r="L48" i="68"/>
  <c r="CU552" i="17"/>
  <c r="CV552" i="17" s="1"/>
  <c r="J63" i="26"/>
  <c r="N70" i="70"/>
  <c r="I140" i="26"/>
  <c r="M77" i="69"/>
  <c r="L68" i="68"/>
  <c r="CU548" i="17"/>
  <c r="CT528" i="17"/>
  <c r="CV528" i="17" s="1"/>
  <c r="CU554" i="17"/>
  <c r="CT550" i="17"/>
  <c r="B169" i="34"/>
  <c r="DK569" i="17"/>
  <c r="DL569" i="17"/>
  <c r="CU535" i="17"/>
  <c r="CV535" i="17" s="1"/>
  <c r="CT574" i="17"/>
  <c r="CT543" i="17"/>
  <c r="K21" i="68"/>
  <c r="J21" i="68"/>
  <c r="CU525" i="17"/>
  <c r="DK555" i="17"/>
  <c r="L13" i="69"/>
  <c r="L30" i="70"/>
  <c r="L28" i="68"/>
  <c r="C45" i="34"/>
  <c r="CV549" i="17"/>
  <c r="C49" i="34"/>
  <c r="L50" i="74"/>
  <c r="L32" i="17"/>
  <c r="L55" i="74"/>
  <c r="L15" i="70"/>
  <c r="L53" i="68"/>
  <c r="L45" i="68"/>
  <c r="L34" i="68"/>
  <c r="L67" i="68"/>
  <c r="L29" i="68"/>
  <c r="L17" i="74"/>
  <c r="G78" i="34"/>
  <c r="G50" i="34"/>
  <c r="L12" i="74"/>
  <c r="L71" i="68"/>
  <c r="BN85" i="17"/>
  <c r="BN106" i="17"/>
  <c r="D29" i="26"/>
  <c r="E85" i="26"/>
  <c r="BL91" i="17"/>
  <c r="BM91" i="17"/>
  <c r="BM87" i="17"/>
  <c r="BN87" i="17" s="1"/>
  <c r="D81" i="26"/>
  <c r="BL87" i="17"/>
  <c r="BN82" i="17"/>
  <c r="E49" i="26"/>
  <c r="BY143" i="17"/>
  <c r="E67" i="26" s="1"/>
  <c r="G31" i="26"/>
  <c r="BJ142" i="17"/>
  <c r="G136" i="26" s="1"/>
  <c r="CX555" i="17"/>
  <c r="J65" i="34" s="1"/>
  <c r="N71" i="71"/>
  <c r="BE139" i="17"/>
  <c r="B133" i="26" s="1"/>
  <c r="E69" i="17"/>
  <c r="K69" i="17" s="1"/>
  <c r="K559" i="1"/>
  <c r="H52" i="17"/>
  <c r="K52" i="17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J60" i="71"/>
  <c r="L18" i="69"/>
  <c r="J48" i="72"/>
  <c r="C170" i="34"/>
  <c r="DM518" i="17"/>
  <c r="C63" i="34"/>
  <c r="C104" i="34"/>
  <c r="J72" i="71"/>
  <c r="L41" i="70"/>
  <c r="BN284" i="17"/>
  <c r="CT557" i="17"/>
  <c r="CV557" i="17" s="1"/>
  <c r="D33" i="26"/>
  <c r="G33" i="31"/>
  <c r="BN120" i="17"/>
  <c r="BN124" i="17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J71" i="17" s="1"/>
  <c r="D66" i="17"/>
  <c r="C66" i="36" s="1"/>
  <c r="I542" i="1"/>
  <c r="E39" i="17"/>
  <c r="J39" i="17" s="1"/>
  <c r="F23" i="17"/>
  <c r="E23" i="36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F164" i="34"/>
  <c r="L66" i="71"/>
  <c r="J48" i="71"/>
  <c r="L48" i="71"/>
  <c r="J81" i="72"/>
  <c r="D66" i="34"/>
  <c r="C67" i="34"/>
  <c r="K81" i="72"/>
  <c r="CC115" i="17"/>
  <c r="I86" i="26"/>
  <c r="L191" i="17"/>
  <c r="G47" i="26"/>
  <c r="BY135" i="17"/>
  <c r="N39" i="69"/>
  <c r="E73" i="17"/>
  <c r="D73" i="36" s="1"/>
  <c r="I62" i="17"/>
  <c r="H62" i="36" s="1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E64" i="36" s="1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H30" i="68"/>
  <c r="K30" i="68" s="1"/>
  <c r="Q26" i="68"/>
  <c r="H17" i="68"/>
  <c r="Q9" i="71"/>
  <c r="Q26" i="73"/>
  <c r="E31" i="17"/>
  <c r="D31" i="36" s="1"/>
  <c r="Q60" i="68"/>
  <c r="Q10" i="69"/>
  <c r="H40" i="36"/>
  <c r="O88" i="71"/>
  <c r="CY572" i="17"/>
  <c r="K82" i="34" s="1"/>
  <c r="M90" i="71"/>
  <c r="CW574" i="17"/>
  <c r="D65" i="36"/>
  <c r="J65" i="17"/>
  <c r="G52" i="36"/>
  <c r="G71" i="36"/>
  <c r="K71" i="17"/>
  <c r="J49" i="17"/>
  <c r="D39" i="36"/>
  <c r="CY545" i="17"/>
  <c r="K55" i="34" s="1"/>
  <c r="O61" i="71"/>
  <c r="J51" i="17"/>
  <c r="J35" i="17"/>
  <c r="G63" i="36"/>
  <c r="J57" i="68"/>
  <c r="E55" i="36"/>
  <c r="J55" i="17"/>
  <c r="J33" i="68"/>
  <c r="K33" i="68"/>
  <c r="J27" i="17"/>
  <c r="G46" i="36"/>
  <c r="K46" i="17"/>
  <c r="L46" i="17" s="1"/>
  <c r="J66" i="17"/>
  <c r="K56" i="68"/>
  <c r="L56" i="68" s="1"/>
  <c r="H70" i="36"/>
  <c r="J70" i="17"/>
  <c r="G54" i="36"/>
  <c r="K54" i="17"/>
  <c r="L54" i="17" s="1"/>
  <c r="J92" i="72"/>
  <c r="K50" i="71"/>
  <c r="L50" i="71" s="1"/>
  <c r="K45" i="69"/>
  <c r="K13" i="73"/>
  <c r="L13" i="73"/>
  <c r="B36" i="75"/>
  <c r="B2" i="73" s="1"/>
  <c r="L118" i="26"/>
  <c r="CJ142" i="17"/>
  <c r="B1" i="68"/>
  <c r="B1" i="71"/>
  <c r="B1" i="74"/>
  <c r="B1" i="72"/>
  <c r="B1" i="70"/>
  <c r="B1" i="69"/>
  <c r="B1" i="73"/>
  <c r="L633" i="1" l="1"/>
  <c r="DR578" i="17" s="1"/>
  <c r="L178" i="34" s="1"/>
  <c r="Q39" i="17"/>
  <c r="L39" i="36" s="1"/>
  <c r="Q40" i="68"/>
  <c r="Q56" i="17"/>
  <c r="L56" i="36" s="1"/>
  <c r="Q57" i="68"/>
  <c r="Q73" i="17"/>
  <c r="L73" i="36" s="1"/>
  <c r="L572" i="1"/>
  <c r="Q74" i="68"/>
  <c r="BS93" i="17"/>
  <c r="L87" i="26" s="1"/>
  <c r="Q23" i="69"/>
  <c r="BS110" i="17"/>
  <c r="L612" i="1"/>
  <c r="BS127" i="17"/>
  <c r="L121" i="26" s="1"/>
  <c r="Q57" i="69"/>
  <c r="CJ127" i="17"/>
  <c r="Q57" i="70"/>
  <c r="Q201" i="17"/>
  <c r="L17" i="31" s="1"/>
  <c r="Q23" i="73"/>
  <c r="L481" i="1"/>
  <c r="Q26" i="72" s="1"/>
  <c r="BS249" i="17"/>
  <c r="L22" i="19" s="1"/>
  <c r="Q23" i="74"/>
  <c r="DA532" i="17"/>
  <c r="L42" i="34" s="1"/>
  <c r="Q48" i="71"/>
  <c r="Q70" i="17"/>
  <c r="L70" i="36" s="1"/>
  <c r="Q71" i="68"/>
  <c r="L541" i="1"/>
  <c r="DA544" i="17" s="1"/>
  <c r="L54" i="34" s="1"/>
  <c r="BS83" i="17"/>
  <c r="L77" i="26" s="1"/>
  <c r="Q13" i="69"/>
  <c r="CJ83" i="17"/>
  <c r="L7" i="26" s="1"/>
  <c r="Q13" i="70"/>
  <c r="CJ100" i="17"/>
  <c r="L24" i="26" s="1"/>
  <c r="Q30" i="70"/>
  <c r="CJ117" i="17"/>
  <c r="Q47" i="70"/>
  <c r="BS239" i="17"/>
  <c r="L12" i="19" s="1"/>
  <c r="Q13" i="74"/>
  <c r="BS275" i="17"/>
  <c r="L48" i="19" s="1"/>
  <c r="Q49" i="74"/>
  <c r="CJ82" i="17"/>
  <c r="L6" i="26" s="1"/>
  <c r="Q12" i="70"/>
  <c r="BS238" i="17"/>
  <c r="L11" i="19" s="1"/>
  <c r="Q12" i="74"/>
  <c r="BS274" i="17"/>
  <c r="L47" i="19" s="1"/>
  <c r="Q48" i="74"/>
  <c r="Q40" i="17"/>
  <c r="L40" i="36" s="1"/>
  <c r="Q41" i="68"/>
  <c r="Q57" i="17"/>
  <c r="L57" i="36" s="1"/>
  <c r="Q58" i="68"/>
  <c r="Q74" i="17"/>
  <c r="L74" i="36" s="1"/>
  <c r="Q75" i="68"/>
  <c r="BS94" i="17"/>
  <c r="L88" i="26" s="1"/>
  <c r="Q24" i="69"/>
  <c r="BS128" i="17"/>
  <c r="L122" i="26" s="1"/>
  <c r="Q58" i="69"/>
  <c r="CJ111" i="17"/>
  <c r="Q41" i="70"/>
  <c r="CJ128" i="17"/>
  <c r="Q58" i="70"/>
  <c r="Q202" i="17"/>
  <c r="L18" i="31" s="1"/>
  <c r="Q24" i="73"/>
  <c r="DR555" i="17"/>
  <c r="L155" i="34" s="1"/>
  <c r="Q71" i="72"/>
  <c r="Q93" i="71"/>
  <c r="DA577" i="17"/>
  <c r="L87" i="34" s="1"/>
  <c r="Q54" i="17"/>
  <c r="L54" i="36" s="1"/>
  <c r="Q55" i="68"/>
  <c r="Q71" i="17"/>
  <c r="L71" i="36" s="1"/>
  <c r="Q72" i="68"/>
  <c r="BS125" i="17"/>
  <c r="L119" i="26" s="1"/>
  <c r="Q55" i="69"/>
  <c r="Q35" i="17"/>
  <c r="L35" i="36" s="1"/>
  <c r="Q36" i="68"/>
  <c r="Q52" i="17"/>
  <c r="L52" i="36" s="1"/>
  <c r="L545" i="1"/>
  <c r="Q69" i="17"/>
  <c r="L69" i="36" s="1"/>
  <c r="L567" i="1"/>
  <c r="BS89" i="17"/>
  <c r="L83" i="26" s="1"/>
  <c r="L585" i="1"/>
  <c r="Q42" i="72" s="1"/>
  <c r="Q19" i="69"/>
  <c r="BS123" i="17"/>
  <c r="Q53" i="69"/>
  <c r="CJ89" i="17"/>
  <c r="L13" i="26" s="1"/>
  <c r="Q19" i="70"/>
  <c r="CJ106" i="17"/>
  <c r="Q36" i="70"/>
  <c r="Q197" i="17"/>
  <c r="L13" i="31" s="1"/>
  <c r="L477" i="1"/>
  <c r="BS281" i="17"/>
  <c r="L54" i="19" s="1"/>
  <c r="Q55" i="74"/>
  <c r="CJ105" i="17"/>
  <c r="Q35" i="70"/>
  <c r="BS244" i="17"/>
  <c r="L17" i="19" s="1"/>
  <c r="Q18" i="74"/>
  <c r="Q32" i="17"/>
  <c r="L32" i="36" s="1"/>
  <c r="L526" i="1"/>
  <c r="Q43" i="71" s="1"/>
  <c r="Q33" i="68"/>
  <c r="L542" i="1"/>
  <c r="Q61" i="71" s="1"/>
  <c r="L543" i="1"/>
  <c r="Q67" i="68"/>
  <c r="L565" i="1"/>
  <c r="Q48" i="17"/>
  <c r="L48" i="36" s="1"/>
  <c r="Q49" i="68"/>
  <c r="CJ102" i="17"/>
  <c r="L26" i="26" s="1"/>
  <c r="Q32" i="70"/>
  <c r="CJ119" i="17"/>
  <c r="Q49" i="70"/>
  <c r="Q49" i="17"/>
  <c r="L49" i="36" s="1"/>
  <c r="Q50" i="68"/>
  <c r="Q65" i="17"/>
  <c r="L65" i="36" s="1"/>
  <c r="Q66" i="68"/>
  <c r="Q67" i="17"/>
  <c r="L67" i="36" s="1"/>
  <c r="Q68" i="68"/>
  <c r="BS103" i="17"/>
  <c r="L97" i="26" s="1"/>
  <c r="Q33" i="69"/>
  <c r="BS104" i="17"/>
  <c r="Q34" i="69"/>
  <c r="BS120" i="17"/>
  <c r="L114" i="26" s="1"/>
  <c r="Q50" i="69"/>
  <c r="L625" i="1"/>
  <c r="CJ86" i="17"/>
  <c r="L10" i="26" s="1"/>
  <c r="Q16" i="70"/>
  <c r="CJ103" i="17"/>
  <c r="Q33" i="70"/>
  <c r="Q50" i="70"/>
  <c r="CJ120" i="17"/>
  <c r="Q194" i="17"/>
  <c r="L10" i="31" s="1"/>
  <c r="Q16" i="73"/>
  <c r="L475" i="1"/>
  <c r="Q16" i="74"/>
  <c r="BS242" i="17"/>
  <c r="L15" i="19" s="1"/>
  <c r="Q52" i="74"/>
  <c r="BS278" i="17"/>
  <c r="L51" i="19" s="1"/>
  <c r="DA527" i="17"/>
  <c r="L37" i="34" s="1"/>
  <c r="DA531" i="17"/>
  <c r="L41" i="34" s="1"/>
  <c r="Q47" i="71"/>
  <c r="DR509" i="17"/>
  <c r="L109" i="34" s="1"/>
  <c r="Q25" i="72"/>
  <c r="L45" i="26"/>
  <c r="CJ139" i="17"/>
  <c r="Q70" i="70" s="1"/>
  <c r="Q64" i="71"/>
  <c r="DA548" i="17"/>
  <c r="L58" i="34" s="1"/>
  <c r="DR531" i="17"/>
  <c r="L131" i="34" s="1"/>
  <c r="Q47" i="72"/>
  <c r="Q64" i="17"/>
  <c r="L64" i="36" s="1"/>
  <c r="Q65" i="68"/>
  <c r="BS101" i="17"/>
  <c r="Q31" i="69"/>
  <c r="BS118" i="17"/>
  <c r="Q48" i="69"/>
  <c r="CJ84" i="17"/>
  <c r="L8" i="26" s="1"/>
  <c r="Q14" i="70"/>
  <c r="CJ101" i="17"/>
  <c r="L25" i="26" s="1"/>
  <c r="Q31" i="70"/>
  <c r="Q192" i="17"/>
  <c r="L8" i="31" s="1"/>
  <c r="Q14" i="73"/>
  <c r="DR521" i="17"/>
  <c r="L121" i="34" s="1"/>
  <c r="Q37" i="72"/>
  <c r="Q11" i="17"/>
  <c r="L11" i="36" s="1"/>
  <c r="Q12" i="68"/>
  <c r="Q28" i="17"/>
  <c r="L28" i="36" s="1"/>
  <c r="Q29" i="68"/>
  <c r="Q45" i="17"/>
  <c r="L45" i="36" s="1"/>
  <c r="Q46" i="68"/>
  <c r="Q62" i="17"/>
  <c r="L62" i="36" s="1"/>
  <c r="Q63" i="68"/>
  <c r="BS99" i="17"/>
  <c r="L93" i="26" s="1"/>
  <c r="Q29" i="69"/>
  <c r="CJ99" i="17"/>
  <c r="Q29" i="70"/>
  <c r="Q190" i="17"/>
  <c r="L6" i="31" s="1"/>
  <c r="Q12" i="73"/>
  <c r="Q27" i="17"/>
  <c r="L27" i="36" s="1"/>
  <c r="L518" i="1"/>
  <c r="L516" i="1"/>
  <c r="Q28" i="68"/>
  <c r="BS81" i="17"/>
  <c r="L75" i="26" s="1"/>
  <c r="L576" i="1"/>
  <c r="L594" i="1"/>
  <c r="L578" i="1"/>
  <c r="Q11" i="69"/>
  <c r="Q28" i="69"/>
  <c r="L599" i="1"/>
  <c r="DR542" i="17" s="1"/>
  <c r="L142" i="34" s="1"/>
  <c r="L596" i="1"/>
  <c r="DR539" i="17" s="1"/>
  <c r="L139" i="34" s="1"/>
  <c r="BS115" i="17"/>
  <c r="L616" i="1"/>
  <c r="Q45" i="69"/>
  <c r="L634" i="1"/>
  <c r="DR579" i="17" s="1"/>
  <c r="L179" i="34" s="1"/>
  <c r="CJ115" i="17"/>
  <c r="L39" i="26" s="1"/>
  <c r="Q45" i="70"/>
  <c r="L484" i="1"/>
  <c r="Q29" i="72" s="1"/>
  <c r="Q11" i="73"/>
  <c r="L469" i="1"/>
  <c r="Q14" i="72" s="1"/>
  <c r="Q11" i="74"/>
  <c r="BS237" i="17"/>
  <c r="L10" i="19" s="1"/>
  <c r="L483" i="1"/>
  <c r="L631" i="1"/>
  <c r="Q92" i="72" s="1"/>
  <c r="L552" i="1"/>
  <c r="Q21" i="73"/>
  <c r="Q44" i="71"/>
  <c r="L607" i="1"/>
  <c r="BS142" i="17"/>
  <c r="Q73" i="69" s="1"/>
  <c r="Q37" i="69"/>
  <c r="Q54" i="70"/>
  <c r="Q34" i="70"/>
  <c r="L604" i="1"/>
  <c r="L623" i="1"/>
  <c r="Q15" i="68"/>
  <c r="L630" i="1"/>
  <c r="Q51" i="74"/>
  <c r="Q49" i="69"/>
  <c r="L501" i="1"/>
  <c r="CJ85" i="17"/>
  <c r="L9" i="26" s="1"/>
  <c r="L538" i="1"/>
  <c r="DA541" i="17" s="1"/>
  <c r="L51" i="34" s="1"/>
  <c r="Q12" i="69"/>
  <c r="L534" i="1"/>
  <c r="DA535" i="17" s="1"/>
  <c r="L45" i="34" s="1"/>
  <c r="L573" i="1"/>
  <c r="DA578" i="17" s="1"/>
  <c r="L88" i="34" s="1"/>
  <c r="L571" i="1"/>
  <c r="Q22" i="70"/>
  <c r="Q22" i="74"/>
  <c r="L611" i="1"/>
  <c r="DR554" i="17" s="1"/>
  <c r="L154" i="34" s="1"/>
  <c r="Q73" i="68"/>
  <c r="L570" i="1"/>
  <c r="L47" i="26"/>
  <c r="L525" i="1"/>
  <c r="Q53" i="68"/>
  <c r="Q53" i="70"/>
  <c r="Q70" i="68"/>
  <c r="Q19" i="73"/>
  <c r="L624" i="1"/>
  <c r="CJ140" i="17"/>
  <c r="Q52" i="69"/>
  <c r="Q35" i="68"/>
  <c r="DR526" i="17"/>
  <c r="L126" i="34" s="1"/>
  <c r="CJ137" i="17"/>
  <c r="L61" i="26" s="1"/>
  <c r="Q15" i="74"/>
  <c r="L620" i="1"/>
  <c r="Q81" i="72" s="1"/>
  <c r="Q81" i="71"/>
  <c r="L619" i="1"/>
  <c r="L470" i="1"/>
  <c r="Q15" i="72" s="1"/>
  <c r="DR534" i="17"/>
  <c r="L134" i="34" s="1"/>
  <c r="L613" i="1"/>
  <c r="DR556" i="17" s="1"/>
  <c r="L156" i="34" s="1"/>
  <c r="Q64" i="68"/>
  <c r="L618" i="1"/>
  <c r="Q79" i="72" s="1"/>
  <c r="Q13" i="68"/>
  <c r="L468" i="1"/>
  <c r="L517" i="1"/>
  <c r="DA518" i="17" s="1"/>
  <c r="L28" i="34" s="1"/>
  <c r="Q47" i="68"/>
  <c r="Q30" i="69"/>
  <c r="L537" i="1"/>
  <c r="L497" i="1"/>
  <c r="Q13" i="73"/>
  <c r="Q30" i="68"/>
  <c r="L598" i="1"/>
  <c r="Q47" i="69"/>
  <c r="CJ135" i="17"/>
  <c r="L581" i="1"/>
  <c r="L622" i="1"/>
  <c r="L471" i="1"/>
  <c r="L617" i="1"/>
  <c r="Q46" i="69"/>
  <c r="Q55" i="72"/>
  <c r="DR498" i="17"/>
  <c r="L98" i="34" s="1"/>
  <c r="Q95" i="72"/>
  <c r="DR513" i="17"/>
  <c r="L113" i="34" s="1"/>
  <c r="Q58" i="72"/>
  <c r="BS250" i="17"/>
  <c r="L23" i="19" s="1"/>
  <c r="L632" i="1"/>
  <c r="DR510" i="17"/>
  <c r="L110" i="34" s="1"/>
  <c r="Q39" i="68"/>
  <c r="L416" i="1"/>
  <c r="CJ143" i="17"/>
  <c r="Q74" i="70" s="1"/>
  <c r="Q56" i="74"/>
  <c r="L629" i="1"/>
  <c r="L568" i="1"/>
  <c r="DA573" i="17" s="1"/>
  <c r="L83" i="34" s="1"/>
  <c r="L452" i="1"/>
  <c r="BS296" i="17" s="1"/>
  <c r="L69" i="19" s="1"/>
  <c r="L474" i="1"/>
  <c r="Q19" i="72" s="1"/>
  <c r="L583" i="1"/>
  <c r="DR524" i="17" s="1"/>
  <c r="L124" i="34" s="1"/>
  <c r="L544" i="1"/>
  <c r="L524" i="1"/>
  <c r="L411" i="1"/>
  <c r="Q211" i="17" s="1"/>
  <c r="L27" i="31" s="1"/>
  <c r="L621" i="1"/>
  <c r="L409" i="1"/>
  <c r="Q209" i="17" s="1"/>
  <c r="L25" i="31" s="1"/>
  <c r="L519" i="1"/>
  <c r="Q31" i="68"/>
  <c r="L533" i="1"/>
  <c r="L428" i="1"/>
  <c r="BS256" i="17" s="1"/>
  <c r="L29" i="19" s="1"/>
  <c r="L408" i="1"/>
  <c r="Q208" i="17" s="1"/>
  <c r="L24" i="31" s="1"/>
  <c r="L597" i="1"/>
  <c r="Q60" i="71"/>
  <c r="L559" i="1"/>
  <c r="Q80" i="71" s="1"/>
  <c r="Q62" i="68"/>
  <c r="L558" i="1"/>
  <c r="L498" i="1"/>
  <c r="Q13" i="71" s="1"/>
  <c r="L482" i="1"/>
  <c r="Q23" i="70"/>
  <c r="Q94" i="72"/>
  <c r="L457" i="1"/>
  <c r="BS301" i="17" s="1"/>
  <c r="L74" i="19" s="1"/>
  <c r="BS144" i="17"/>
  <c r="L138" i="26" s="1"/>
  <c r="L609" i="1"/>
  <c r="Q39" i="69"/>
  <c r="L550" i="1"/>
  <c r="L529" i="1"/>
  <c r="Q22" i="68"/>
  <c r="L510" i="1"/>
  <c r="L566" i="1"/>
  <c r="L569" i="1"/>
  <c r="L548" i="1"/>
  <c r="L509" i="1"/>
  <c r="Q20" i="68"/>
  <c r="L419" i="1"/>
  <c r="L439" i="1"/>
  <c r="CJ146" i="17"/>
  <c r="Q77" i="70" s="1"/>
  <c r="L52" i="26"/>
  <c r="L614" i="1"/>
  <c r="DR557" i="17" s="1"/>
  <c r="L157" i="34" s="1"/>
  <c r="Q41" i="69"/>
  <c r="Q24" i="68"/>
  <c r="L418" i="1"/>
  <c r="Q218" i="17" s="1"/>
  <c r="L34" i="31" s="1"/>
  <c r="L438" i="1"/>
  <c r="Q40" i="74" s="1"/>
  <c r="L458" i="1"/>
  <c r="L591" i="1"/>
  <c r="DR532" i="17" s="1"/>
  <c r="L132" i="34" s="1"/>
  <c r="L592" i="1"/>
  <c r="DR533" i="17" s="1"/>
  <c r="L133" i="34" s="1"/>
  <c r="L511" i="1"/>
  <c r="Q23" i="68"/>
  <c r="L437" i="1"/>
  <c r="BS265" i="17" s="1"/>
  <c r="L38" i="19" s="1"/>
  <c r="L417" i="1"/>
  <c r="Q217" i="17" s="1"/>
  <c r="L33" i="31" s="1"/>
  <c r="CJ144" i="17"/>
  <c r="DR576" i="17"/>
  <c r="L176" i="34" s="1"/>
  <c r="L551" i="1"/>
  <c r="L456" i="1"/>
  <c r="BS300" i="17" s="1"/>
  <c r="L73" i="19" s="1"/>
  <c r="L436" i="1"/>
  <c r="L478" i="1"/>
  <c r="DR507" i="17" s="1"/>
  <c r="L107" i="34" s="1"/>
  <c r="Q21" i="69"/>
  <c r="L532" i="1"/>
  <c r="L528" i="1"/>
  <c r="Q38" i="68"/>
  <c r="L508" i="1"/>
  <c r="L512" i="1"/>
  <c r="Q21" i="68"/>
  <c r="L136" i="26"/>
  <c r="L626" i="1"/>
  <c r="L628" i="1"/>
  <c r="L608" i="1"/>
  <c r="Q20" i="69"/>
  <c r="L588" i="1"/>
  <c r="L589" i="1"/>
  <c r="L587" i="1"/>
  <c r="DR528" i="17" s="1"/>
  <c r="L128" i="34" s="1"/>
  <c r="L546" i="1"/>
  <c r="L549" i="1"/>
  <c r="L454" i="1"/>
  <c r="BS298" i="17" s="1"/>
  <c r="L71" i="19" s="1"/>
  <c r="Q19" i="74"/>
  <c r="L627" i="1"/>
  <c r="L547" i="1"/>
  <c r="L507" i="1"/>
  <c r="Q19" i="68"/>
  <c r="L433" i="1"/>
  <c r="L413" i="1"/>
  <c r="BS280" i="17"/>
  <c r="L53" i="19" s="1"/>
  <c r="L453" i="1"/>
  <c r="Q18" i="69"/>
  <c r="L584" i="1"/>
  <c r="L564" i="1"/>
  <c r="Q69" i="68"/>
  <c r="L432" i="1"/>
  <c r="L412" i="1"/>
  <c r="Q212" i="17" s="1"/>
  <c r="L28" i="31" s="1"/>
  <c r="BS139" i="17"/>
  <c r="L98" i="26"/>
  <c r="L563" i="1"/>
  <c r="Q84" i="71" s="1"/>
  <c r="L523" i="1"/>
  <c r="Q17" i="68"/>
  <c r="L504" i="1"/>
  <c r="L431" i="1"/>
  <c r="L451" i="1"/>
  <c r="BS295" i="17" s="1"/>
  <c r="L68" i="19" s="1"/>
  <c r="L605" i="1"/>
  <c r="L603" i="1"/>
  <c r="L602" i="1"/>
  <c r="L606" i="1"/>
  <c r="L586" i="1"/>
  <c r="L582" i="1"/>
  <c r="Q66" i="17"/>
  <c r="L66" i="36" s="1"/>
  <c r="DA545" i="17"/>
  <c r="L55" i="34" s="1"/>
  <c r="Q16" i="68"/>
  <c r="L505" i="1"/>
  <c r="L506" i="1"/>
  <c r="L502" i="1"/>
  <c r="L503" i="1"/>
  <c r="Q193" i="17"/>
  <c r="L9" i="31" s="1"/>
  <c r="L600" i="1"/>
  <c r="BS137" i="17"/>
  <c r="Q32" i="69"/>
  <c r="L610" i="1"/>
  <c r="L601" i="1"/>
  <c r="L553" i="1"/>
  <c r="L540" i="1"/>
  <c r="Q48" i="68"/>
  <c r="L520" i="1"/>
  <c r="DA521" i="17" s="1"/>
  <c r="L31" i="34" s="1"/>
  <c r="Q14" i="68"/>
  <c r="L513" i="1"/>
  <c r="L500" i="1"/>
  <c r="L448" i="1"/>
  <c r="BS292" i="17" s="1"/>
  <c r="L65" i="19" s="1"/>
  <c r="L577" i="1"/>
  <c r="L522" i="1"/>
  <c r="L466" i="1"/>
  <c r="DR495" i="17" s="1"/>
  <c r="L95" i="34" s="1"/>
  <c r="L472" i="1"/>
  <c r="L467" i="1"/>
  <c r="CJ116" i="17"/>
  <c r="L562" i="1"/>
  <c r="L561" i="1"/>
  <c r="L557" i="1"/>
  <c r="L521" i="1"/>
  <c r="L426" i="1"/>
  <c r="BS254" i="17" s="1"/>
  <c r="L27" i="19" s="1"/>
  <c r="BS98" i="17"/>
  <c r="L92" i="26" s="1"/>
  <c r="L579" i="1"/>
  <c r="Q28" i="70"/>
  <c r="Q11" i="70"/>
  <c r="L556" i="1"/>
  <c r="L574" i="1"/>
  <c r="L554" i="1"/>
  <c r="L536" i="1"/>
  <c r="Q45" i="68"/>
  <c r="Q57" i="71"/>
  <c r="Q51" i="71"/>
  <c r="Q47" i="74"/>
  <c r="L22" i="26"/>
  <c r="L539" i="1"/>
  <c r="L514" i="1"/>
  <c r="L499" i="1"/>
  <c r="L496" i="1"/>
  <c r="Q10" i="17"/>
  <c r="L10" i="36" s="1"/>
  <c r="I63" i="26"/>
  <c r="M70" i="70"/>
  <c r="CP507" i="17"/>
  <c r="E17" i="34" s="1"/>
  <c r="F23" i="71"/>
  <c r="B140" i="26"/>
  <c r="C77" i="69"/>
  <c r="B128" i="26"/>
  <c r="C65" i="69"/>
  <c r="L35" i="71"/>
  <c r="L36" i="72"/>
  <c r="DL555" i="17"/>
  <c r="CV573" i="17"/>
  <c r="BN240" i="17"/>
  <c r="L46" i="68"/>
  <c r="L64" i="68"/>
  <c r="BN238" i="17"/>
  <c r="L19" i="74"/>
  <c r="B48" i="26"/>
  <c r="BQ145" i="17"/>
  <c r="O76" i="69" s="1"/>
  <c r="BQ133" i="17"/>
  <c r="G69" i="26"/>
  <c r="L67" i="72"/>
  <c r="H129" i="26"/>
  <c r="CE111" i="17"/>
  <c r="K38" i="69"/>
  <c r="K55" i="71"/>
  <c r="E47" i="19"/>
  <c r="BL274" i="17"/>
  <c r="BN274" i="17" s="1"/>
  <c r="L21" i="68"/>
  <c r="CV550" i="17"/>
  <c r="M64" i="70"/>
  <c r="L72" i="71"/>
  <c r="H79" i="34"/>
  <c r="CU544" i="17"/>
  <c r="L24" i="73"/>
  <c r="L42" i="71"/>
  <c r="BN243" i="17"/>
  <c r="L64" i="71"/>
  <c r="L54" i="74"/>
  <c r="CU526" i="17"/>
  <c r="K60" i="74"/>
  <c r="L28" i="70"/>
  <c r="K63" i="68"/>
  <c r="L63" i="68" s="1"/>
  <c r="L55" i="70"/>
  <c r="L47" i="69"/>
  <c r="CV575" i="17"/>
  <c r="L63" i="26"/>
  <c r="K54" i="68"/>
  <c r="L54" i="68" s="1"/>
  <c r="G48" i="36"/>
  <c r="E53" i="36"/>
  <c r="L61" i="71"/>
  <c r="J23" i="17"/>
  <c r="H73" i="69"/>
  <c r="F74" i="70"/>
  <c r="DL564" i="17"/>
  <c r="D68" i="69"/>
  <c r="CV545" i="17"/>
  <c r="CT529" i="17"/>
  <c r="O70" i="70"/>
  <c r="CU531" i="17"/>
  <c r="DK568" i="17"/>
  <c r="DL533" i="17"/>
  <c r="CT562" i="17"/>
  <c r="L16" i="73"/>
  <c r="L35" i="70"/>
  <c r="F28" i="26"/>
  <c r="BI139" i="17"/>
  <c r="K31" i="17"/>
  <c r="L31" i="17" s="1"/>
  <c r="K27" i="17"/>
  <c r="L27" i="17" s="1"/>
  <c r="J52" i="68"/>
  <c r="J67" i="17"/>
  <c r="L55" i="17"/>
  <c r="K49" i="72"/>
  <c r="L34" i="72"/>
  <c r="CT577" i="17"/>
  <c r="CV577" i="17" s="1"/>
  <c r="CV576" i="17"/>
  <c r="L52" i="69"/>
  <c r="L55" i="69"/>
  <c r="J59" i="71"/>
  <c r="L59" i="71" s="1"/>
  <c r="CD107" i="17"/>
  <c r="K62" i="17"/>
  <c r="J31" i="17"/>
  <c r="J47" i="17"/>
  <c r="K72" i="17"/>
  <c r="J52" i="17"/>
  <c r="L52" i="17" s="1"/>
  <c r="J33" i="17"/>
  <c r="CV542" i="17"/>
  <c r="L21" i="70"/>
  <c r="L44" i="71"/>
  <c r="CE105" i="17"/>
  <c r="L73" i="68"/>
  <c r="BZ136" i="17"/>
  <c r="J57" i="17"/>
  <c r="K37" i="17"/>
  <c r="J73" i="17"/>
  <c r="E72" i="36"/>
  <c r="D69" i="36"/>
  <c r="K28" i="17"/>
  <c r="DM519" i="17"/>
  <c r="CE106" i="17"/>
  <c r="L22" i="74"/>
  <c r="E39" i="72"/>
  <c r="F43" i="72"/>
  <c r="DG527" i="17"/>
  <c r="N68" i="72"/>
  <c r="DO552" i="17"/>
  <c r="J152" i="34" s="1"/>
  <c r="L48" i="70"/>
  <c r="K34" i="70"/>
  <c r="BG146" i="17"/>
  <c r="J37" i="69"/>
  <c r="L37" i="69" s="1"/>
  <c r="J50" i="69"/>
  <c r="BJ135" i="17"/>
  <c r="O95" i="71"/>
  <c r="F46" i="72"/>
  <c r="J46" i="72" s="1"/>
  <c r="DG534" i="17"/>
  <c r="E134" i="34" s="1"/>
  <c r="F50" i="72"/>
  <c r="D41" i="72"/>
  <c r="DE525" i="17"/>
  <c r="K41" i="68"/>
  <c r="K14" i="74"/>
  <c r="I39" i="72"/>
  <c r="N41" i="72"/>
  <c r="G60" i="72"/>
  <c r="M95" i="72"/>
  <c r="L45" i="69"/>
  <c r="J72" i="68"/>
  <c r="L72" i="68" s="1"/>
  <c r="K88" i="71"/>
  <c r="J32" i="70"/>
  <c r="L32" i="70" s="1"/>
  <c r="K12" i="69"/>
  <c r="J21" i="70"/>
  <c r="L41" i="26"/>
  <c r="L30" i="17"/>
  <c r="DO549" i="17"/>
  <c r="J149" i="34" s="1"/>
  <c r="N65" i="72"/>
  <c r="K66" i="68"/>
  <c r="K47" i="70"/>
  <c r="J23" i="69"/>
  <c r="L23" i="69" s="1"/>
  <c r="J48" i="69"/>
  <c r="K19" i="73"/>
  <c r="L19" i="73" s="1"/>
  <c r="J16" i="74"/>
  <c r="L16" i="74" s="1"/>
  <c r="K43" i="71"/>
  <c r="L43" i="71" s="1"/>
  <c r="J54" i="69"/>
  <c r="L54" i="69" s="1"/>
  <c r="DF572" i="17"/>
  <c r="I90" i="72"/>
  <c r="DJ574" i="17"/>
  <c r="H174" i="34" s="1"/>
  <c r="H19" i="71"/>
  <c r="CR503" i="17"/>
  <c r="G13" i="34" s="1"/>
  <c r="I458" i="1"/>
  <c r="D457" i="1"/>
  <c r="G456" i="1"/>
  <c r="C452" i="1"/>
  <c r="F451" i="1"/>
  <c r="L449" i="1"/>
  <c r="D449" i="1"/>
  <c r="J447" i="1"/>
  <c r="B447" i="1"/>
  <c r="E446" i="1"/>
  <c r="E438" i="1"/>
  <c r="C436" i="1"/>
  <c r="D433" i="1"/>
  <c r="B431" i="1"/>
  <c r="F427" i="1"/>
  <c r="I426" i="1"/>
  <c r="D409" i="1"/>
  <c r="F437" i="1"/>
  <c r="D435" i="1"/>
  <c r="C457" i="1"/>
  <c r="H450" i="1"/>
  <c r="I447" i="1"/>
  <c r="D446" i="1"/>
  <c r="D438" i="1"/>
  <c r="J436" i="1"/>
  <c r="H434" i="1"/>
  <c r="K433" i="1"/>
  <c r="F432" i="1"/>
  <c r="I431" i="1"/>
  <c r="L430" i="1"/>
  <c r="G429" i="1"/>
  <c r="J428" i="1"/>
  <c r="H426" i="1"/>
  <c r="E419" i="1"/>
  <c r="H418" i="1"/>
  <c r="C417" i="1"/>
  <c r="L414" i="1"/>
  <c r="D414" i="1"/>
  <c r="E411" i="1"/>
  <c r="H410" i="1"/>
  <c r="I407" i="1"/>
  <c r="D406" i="1"/>
  <c r="D458" i="1"/>
  <c r="BE249" i="17"/>
  <c r="B22" i="19" s="1"/>
  <c r="J438" i="1"/>
  <c r="G202" i="17"/>
  <c r="F18" i="31" s="1"/>
  <c r="K419" i="1"/>
  <c r="F198" i="17"/>
  <c r="E14" i="31" s="1"/>
  <c r="B479" i="1"/>
  <c r="D45" i="72"/>
  <c r="B470" i="1"/>
  <c r="G458" i="1"/>
  <c r="C454" i="1"/>
  <c r="B449" i="1"/>
  <c r="H447" i="1"/>
  <c r="B433" i="1"/>
  <c r="I428" i="1"/>
  <c r="C200" i="17"/>
  <c r="B16" i="31" s="1"/>
  <c r="J479" i="1"/>
  <c r="J481" i="1"/>
  <c r="I410" i="1"/>
  <c r="F193" i="17"/>
  <c r="E9" i="31" s="1"/>
  <c r="B410" i="1"/>
  <c r="H412" i="1"/>
  <c r="H201" i="17"/>
  <c r="G17" i="31" s="1"/>
  <c r="E481" i="1"/>
  <c r="J459" i="1"/>
  <c r="B459" i="1"/>
  <c r="H457" i="1"/>
  <c r="C456" i="1"/>
  <c r="I454" i="1"/>
  <c r="G452" i="1"/>
  <c r="B451" i="1"/>
  <c r="K448" i="1"/>
  <c r="I446" i="1"/>
  <c r="F439" i="1"/>
  <c r="I438" i="1"/>
  <c r="E434" i="1"/>
  <c r="C432" i="1"/>
  <c r="L429" i="1"/>
  <c r="J427" i="1"/>
  <c r="F415" i="1"/>
  <c r="B455" i="1"/>
  <c r="D482" i="1"/>
  <c r="D201" i="17"/>
  <c r="C17" i="31" s="1"/>
  <c r="G415" i="1"/>
  <c r="G477" i="1"/>
  <c r="G457" i="1"/>
  <c r="B456" i="1"/>
  <c r="K453" i="1"/>
  <c r="D450" i="1"/>
  <c r="G449" i="1"/>
  <c r="J448" i="1"/>
  <c r="I435" i="1"/>
  <c r="L434" i="1"/>
  <c r="H430" i="1"/>
  <c r="I427" i="1"/>
  <c r="D426" i="1"/>
  <c r="G201" i="17"/>
  <c r="F17" i="31" s="1"/>
  <c r="K482" i="1"/>
  <c r="E201" i="17"/>
  <c r="D17" i="31" s="1"/>
  <c r="C481" i="1"/>
  <c r="C482" i="1"/>
  <c r="D199" i="17"/>
  <c r="C15" i="31" s="1"/>
  <c r="D416" i="1"/>
  <c r="K473" i="1"/>
  <c r="G195" i="17"/>
  <c r="J437" i="1"/>
  <c r="F433" i="1"/>
  <c r="D431" i="1"/>
  <c r="E428" i="1"/>
  <c r="K426" i="1"/>
  <c r="K418" i="1"/>
  <c r="C418" i="1"/>
  <c r="I408" i="1"/>
  <c r="E451" i="1"/>
  <c r="C449" i="1"/>
  <c r="L446" i="1"/>
  <c r="G432" i="1"/>
  <c r="CN526" i="17"/>
  <c r="J480" i="1"/>
  <c r="J476" i="1"/>
  <c r="H474" i="1"/>
  <c r="F434" i="1"/>
  <c r="E429" i="1"/>
  <c r="F418" i="1"/>
  <c r="I483" i="1"/>
  <c r="Q198" i="17"/>
  <c r="L14" i="31" s="1"/>
  <c r="L476" i="1"/>
  <c r="F476" i="1"/>
  <c r="I474" i="1"/>
  <c r="K472" i="1"/>
  <c r="K468" i="1"/>
  <c r="G455" i="1"/>
  <c r="E453" i="1"/>
  <c r="E427" i="1"/>
  <c r="G631" i="1"/>
  <c r="I28" i="2"/>
  <c r="B166" i="1" s="1"/>
  <c r="I25" i="2"/>
  <c r="B163" i="1" s="1"/>
  <c r="H592" i="1"/>
  <c r="B27" i="2"/>
  <c r="B25" i="1" s="1"/>
  <c r="H478" i="1"/>
  <c r="F472" i="1"/>
  <c r="L447" i="1"/>
  <c r="H435" i="1"/>
  <c r="B429" i="1"/>
  <c r="C426" i="1"/>
  <c r="G414" i="1"/>
  <c r="E412" i="1"/>
  <c r="D459" i="1"/>
  <c r="H455" i="1"/>
  <c r="F453" i="1"/>
  <c r="D451" i="1"/>
  <c r="E448" i="1"/>
  <c r="K446" i="1"/>
  <c r="K438" i="1"/>
  <c r="L435" i="1"/>
  <c r="G434" i="1"/>
  <c r="E432" i="1"/>
  <c r="D419" i="1"/>
  <c r="J417" i="1"/>
  <c r="E408" i="1"/>
  <c r="B448" i="1"/>
  <c r="H433" i="1"/>
  <c r="D429" i="1"/>
  <c r="B483" i="1"/>
  <c r="F68" i="17"/>
  <c r="F38" i="17"/>
  <c r="K476" i="1"/>
  <c r="F475" i="1"/>
  <c r="D472" i="1"/>
  <c r="J469" i="1"/>
  <c r="C466" i="1"/>
  <c r="K407" i="1"/>
  <c r="C407" i="1"/>
  <c r="D452" i="1"/>
  <c r="E431" i="1"/>
  <c r="L479" i="1"/>
  <c r="J414" i="1"/>
  <c r="I411" i="1"/>
  <c r="B476" i="1"/>
  <c r="G619" i="1"/>
  <c r="B37" i="2"/>
  <c r="B35" i="1" s="1"/>
  <c r="I36" i="2"/>
  <c r="B174" i="1" s="1"/>
  <c r="I32" i="2"/>
  <c r="B170" i="1" s="1"/>
  <c r="G26" i="2"/>
  <c r="I607" i="1"/>
  <c r="G573" i="1"/>
  <c r="I27" i="2"/>
  <c r="B165" i="1" s="1"/>
  <c r="A1" i="80"/>
  <c r="A1" i="79"/>
  <c r="L410" i="1"/>
  <c r="H406" i="1"/>
  <c r="E459" i="1"/>
  <c r="H475" i="1"/>
  <c r="H20" i="17"/>
  <c r="F82" i="2"/>
  <c r="H82" i="2" s="1"/>
  <c r="I82" i="2" s="1"/>
  <c r="I33" i="2"/>
  <c r="B171" i="1" s="1"/>
  <c r="B31" i="2"/>
  <c r="B29" i="1" s="1"/>
  <c r="I30" i="2"/>
  <c r="B168" i="1" s="1"/>
  <c r="I589" i="1"/>
  <c r="B3" i="71"/>
  <c r="B3" i="70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I264" i="17"/>
  <c r="G38" i="74"/>
  <c r="O214" i="17"/>
  <c r="K30" i="31" s="1"/>
  <c r="O36" i="73"/>
  <c r="O210" i="17"/>
  <c r="K26" i="31" s="1"/>
  <c r="O32" i="73"/>
  <c r="G33" i="36"/>
  <c r="J64" i="17"/>
  <c r="K64" i="17"/>
  <c r="E49" i="36"/>
  <c r="K49" i="17"/>
  <c r="L49" i="17" s="1"/>
  <c r="L65" i="17"/>
  <c r="K23" i="71"/>
  <c r="J23" i="71"/>
  <c r="C7" i="34"/>
  <c r="D117" i="34"/>
  <c r="DK517" i="17"/>
  <c r="DL517" i="17"/>
  <c r="DF521" i="17"/>
  <c r="E37" i="72"/>
  <c r="K50" i="68"/>
  <c r="J50" i="68"/>
  <c r="CV566" i="17"/>
  <c r="K80" i="72"/>
  <c r="J80" i="72"/>
  <c r="K134" i="26"/>
  <c r="O71" i="69"/>
  <c r="J38" i="71"/>
  <c r="K38" i="71"/>
  <c r="L66" i="26"/>
  <c r="Q73" i="70"/>
  <c r="CV574" i="17"/>
  <c r="I84" i="34"/>
  <c r="L28" i="17"/>
  <c r="L70" i="17"/>
  <c r="CU534" i="17"/>
  <c r="CT534" i="17"/>
  <c r="B56" i="34"/>
  <c r="CT546" i="17"/>
  <c r="CU546" i="17"/>
  <c r="DL573" i="17"/>
  <c r="DK573" i="17"/>
  <c r="C36" i="36"/>
  <c r="K36" i="17"/>
  <c r="J74" i="17"/>
  <c r="K74" i="17"/>
  <c r="L74" i="17" s="1"/>
  <c r="L33" i="17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L71" i="71" s="1"/>
  <c r="J71" i="71"/>
  <c r="E55" i="19"/>
  <c r="BM282" i="17"/>
  <c r="I43" i="26"/>
  <c r="CF137" i="17"/>
  <c r="K95" i="71"/>
  <c r="L95" i="71" s="1"/>
  <c r="J28" i="17"/>
  <c r="K85" i="71"/>
  <c r="L85" i="71" s="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K23" i="17"/>
  <c r="L23" i="17" s="1"/>
  <c r="C74" i="36"/>
  <c r="L88" i="71"/>
  <c r="G56" i="36"/>
  <c r="J56" i="17"/>
  <c r="F66" i="70"/>
  <c r="E59" i="26"/>
  <c r="L69" i="17"/>
  <c r="K139" i="26"/>
  <c r="D176" i="34"/>
  <c r="DK576" i="17"/>
  <c r="DL576" i="17"/>
  <c r="H128" i="26"/>
  <c r="I65" i="69"/>
  <c r="K45" i="71"/>
  <c r="L45" i="71" s="1"/>
  <c r="J40" i="69"/>
  <c r="K40" i="69"/>
  <c r="D61" i="36"/>
  <c r="K61" i="17"/>
  <c r="L61" i="17" s="1"/>
  <c r="J50" i="17"/>
  <c r="K50" i="17"/>
  <c r="L38" i="72"/>
  <c r="E33" i="26"/>
  <c r="CC109" i="17"/>
  <c r="J61" i="17"/>
  <c r="L57" i="68"/>
  <c r="CV531" i="17"/>
  <c r="J15" i="74"/>
  <c r="K15" i="74"/>
  <c r="J46" i="70"/>
  <c r="K46" i="70"/>
  <c r="J85" i="72"/>
  <c r="K85" i="72"/>
  <c r="J44" i="17"/>
  <c r="K44" i="17"/>
  <c r="M69" i="72"/>
  <c r="DN553" i="17"/>
  <c r="I153" i="34" s="1"/>
  <c r="A3" i="80"/>
  <c r="B3" i="73"/>
  <c r="K31" i="68"/>
  <c r="J31" i="68"/>
  <c r="K34" i="17"/>
  <c r="E34" i="36"/>
  <c r="J34" i="17"/>
  <c r="CV554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K20" i="17"/>
  <c r="O66" i="70"/>
  <c r="J68" i="72"/>
  <c r="D88" i="34"/>
  <c r="CU578" i="17"/>
  <c r="J15" i="69"/>
  <c r="K15" i="69"/>
  <c r="G66" i="26"/>
  <c r="H73" i="70"/>
  <c r="G14" i="26"/>
  <c r="CD90" i="17"/>
  <c r="CE90" i="17" s="1"/>
  <c r="E27" i="19"/>
  <c r="K89" i="71"/>
  <c r="L89" i="71" s="1"/>
  <c r="L71" i="17"/>
  <c r="CT524" i="17"/>
  <c r="DL525" i="17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L72" i="17"/>
  <c r="L41" i="71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DL570" i="17"/>
  <c r="J81" i="71"/>
  <c r="L81" i="71" s="1"/>
  <c r="BN239" i="17"/>
  <c r="J29" i="70"/>
  <c r="K29" i="70"/>
  <c r="L29" i="70" s="1"/>
  <c r="J34" i="70"/>
  <c r="L34" i="70" s="1"/>
  <c r="J50" i="70"/>
  <c r="K50" i="70"/>
  <c r="CY502" i="17"/>
  <c r="K12" i="34" s="1"/>
  <c r="O18" i="71"/>
  <c r="CN517" i="17"/>
  <c r="D33" i="71"/>
  <c r="K33" i="71" s="1"/>
  <c r="CX533" i="17"/>
  <c r="J43" i="34" s="1"/>
  <c r="N49" i="71"/>
  <c r="CR570" i="17"/>
  <c r="H86" i="71"/>
  <c r="K86" i="71" s="1"/>
  <c r="J16" i="69"/>
  <c r="K16" i="69"/>
  <c r="L16" i="69" s="1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DM555" i="17"/>
  <c r="J112" i="26"/>
  <c r="CG136" i="17"/>
  <c r="J51" i="70"/>
  <c r="L51" i="70" s="1"/>
  <c r="K51" i="70"/>
  <c r="L14" i="74"/>
  <c r="L66" i="17"/>
  <c r="L52" i="68"/>
  <c r="L67" i="17"/>
  <c r="DM524" i="17"/>
  <c r="L68" i="72"/>
  <c r="CT544" i="17"/>
  <c r="CV544" i="17" s="1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BN286" i="17" s="1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H28" i="72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H29" i="36"/>
  <c r="K29" i="17"/>
  <c r="L29" i="17" s="1"/>
  <c r="J29" i="17"/>
  <c r="J12" i="69"/>
  <c r="L12" i="69" s="1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L66" i="68" s="1"/>
  <c r="F69" i="70"/>
  <c r="I81" i="2"/>
  <c r="K81" i="2" s="1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71" i="72" s="1"/>
  <c r="L58" i="69"/>
  <c r="BL282" i="17"/>
  <c r="BN279" i="17"/>
  <c r="L47" i="74"/>
  <c r="L37" i="70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J90" i="71"/>
  <c r="L90" i="71" s="1"/>
  <c r="L21" i="74"/>
  <c r="CH145" i="17"/>
  <c r="D30" i="26"/>
  <c r="BG141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CN547" i="17"/>
  <c r="C86" i="72"/>
  <c r="K86" i="72" s="1"/>
  <c r="DD570" i="17"/>
  <c r="CM521" i="17"/>
  <c r="C37" i="71"/>
  <c r="J20" i="74"/>
  <c r="L20" i="74" s="1"/>
  <c r="BK133" i="17"/>
  <c r="CB133" i="17"/>
  <c r="BN122" i="17"/>
  <c r="CY551" i="17"/>
  <c r="K61" i="34" s="1"/>
  <c r="O67" i="71"/>
  <c r="J53" i="69"/>
  <c r="L38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DN512" i="17" s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K22" i="17" s="1"/>
  <c r="M64" i="72"/>
  <c r="E35" i="72"/>
  <c r="I70" i="72"/>
  <c r="K70" i="72" s="1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J63" i="17"/>
  <c r="L63" i="17" s="1"/>
  <c r="J36" i="17"/>
  <c r="L36" i="17" s="1"/>
  <c r="K35" i="17"/>
  <c r="L35" i="17" s="1"/>
  <c r="G67" i="36"/>
  <c r="CV569" i="17"/>
  <c r="L53" i="69"/>
  <c r="W37" i="2"/>
  <c r="X37" i="2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DG511" i="17"/>
  <c r="L78" i="71"/>
  <c r="L49" i="74"/>
  <c r="D152" i="34"/>
  <c r="DL552" i="17"/>
  <c r="DK552" i="17"/>
  <c r="L68" i="71"/>
  <c r="B478" i="1"/>
  <c r="F21" i="73"/>
  <c r="F199" i="17"/>
  <c r="B416" i="1"/>
  <c r="CV540" i="17"/>
  <c r="J81" i="2"/>
  <c r="W35" i="2"/>
  <c r="X35" i="2"/>
  <c r="L69" i="71"/>
  <c r="W34" i="2"/>
  <c r="X34" i="2"/>
  <c r="BY93" i="17"/>
  <c r="F23" i="70"/>
  <c r="K84" i="2"/>
  <c r="J84" i="2"/>
  <c r="J19" i="17"/>
  <c r="K19" i="17"/>
  <c r="E19" i="36"/>
  <c r="DK533" i="17"/>
  <c r="DL554" i="17"/>
  <c r="DM554" i="17" s="1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W33" i="2"/>
  <c r="BJ145" i="17"/>
  <c r="BH142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DO556" i="17"/>
  <c r="J156" i="34" s="1"/>
  <c r="M28" i="72"/>
  <c r="DF543" i="17"/>
  <c r="U32" i="2"/>
  <c r="V32" i="2" s="1"/>
  <c r="U27" i="2"/>
  <c r="V27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L35" i="26" l="1"/>
  <c r="BS146" i="17"/>
  <c r="L104" i="26"/>
  <c r="BS145" i="17"/>
  <c r="L51" i="26"/>
  <c r="CJ145" i="17"/>
  <c r="L117" i="26"/>
  <c r="CJ141" i="17"/>
  <c r="DR506" i="17"/>
  <c r="L106" i="34" s="1"/>
  <c r="Q22" i="72"/>
  <c r="L29" i="26"/>
  <c r="BS140" i="17"/>
  <c r="DA570" i="17"/>
  <c r="L80" i="34" s="1"/>
  <c r="Q86" i="71"/>
  <c r="L112" i="26"/>
  <c r="CJ136" i="17"/>
  <c r="DR517" i="17"/>
  <c r="L117" i="34" s="1"/>
  <c r="Q33" i="72"/>
  <c r="DR561" i="17"/>
  <c r="L161" i="34" s="1"/>
  <c r="Q77" i="72"/>
  <c r="Q35" i="72"/>
  <c r="DR519" i="17"/>
  <c r="L119" i="34" s="1"/>
  <c r="DA576" i="17"/>
  <c r="L86" i="34" s="1"/>
  <c r="Q92" i="71"/>
  <c r="Q71" i="71"/>
  <c r="DA555" i="17"/>
  <c r="L65" i="34" s="1"/>
  <c r="DR550" i="17"/>
  <c r="L150" i="34" s="1"/>
  <c r="Q66" i="72"/>
  <c r="DA572" i="17"/>
  <c r="L82" i="34" s="1"/>
  <c r="Q88" i="71"/>
  <c r="L30" i="26"/>
  <c r="BS141" i="17"/>
  <c r="Q62" i="71"/>
  <c r="DA546" i="17"/>
  <c r="L56" i="34" s="1"/>
  <c r="DR570" i="17"/>
  <c r="L170" i="34" s="1"/>
  <c r="Q86" i="72"/>
  <c r="L27" i="26"/>
  <c r="BS138" i="17"/>
  <c r="Q20" i="72"/>
  <c r="DR504" i="17"/>
  <c r="L104" i="34" s="1"/>
  <c r="L44" i="26"/>
  <c r="CJ138" i="17"/>
  <c r="L133" i="26"/>
  <c r="Q70" i="69"/>
  <c r="Q65" i="72"/>
  <c r="DR549" i="17"/>
  <c r="L149" i="34" s="1"/>
  <c r="BS136" i="17"/>
  <c r="L95" i="26"/>
  <c r="BS134" i="17"/>
  <c r="L23" i="26"/>
  <c r="L40" i="26"/>
  <c r="CJ134" i="17"/>
  <c r="DA519" i="17"/>
  <c r="L29" i="34" s="1"/>
  <c r="Q35" i="71"/>
  <c r="CJ133" i="17"/>
  <c r="L109" i="26"/>
  <c r="DA517" i="17"/>
  <c r="L27" i="34" s="1"/>
  <c r="Q33" i="71"/>
  <c r="DR535" i="17"/>
  <c r="L135" i="34" s="1"/>
  <c r="Q51" i="72"/>
  <c r="Q80" i="72"/>
  <c r="DR564" i="17"/>
  <c r="L164" i="34" s="1"/>
  <c r="DR512" i="17"/>
  <c r="L112" i="34" s="1"/>
  <c r="Q28" i="72"/>
  <c r="Q63" i="72"/>
  <c r="DR547" i="17"/>
  <c r="L147" i="34" s="1"/>
  <c r="DR568" i="17"/>
  <c r="L168" i="34" s="1"/>
  <c r="Q84" i="72"/>
  <c r="DA500" i="17"/>
  <c r="L10" i="34" s="1"/>
  <c r="Q16" i="71"/>
  <c r="Q68" i="70"/>
  <c r="DR575" i="17"/>
  <c r="L175" i="34" s="1"/>
  <c r="Q91" i="72"/>
  <c r="Q94" i="71"/>
  <c r="DR565" i="17"/>
  <c r="L165" i="34" s="1"/>
  <c r="DR563" i="17"/>
  <c r="L163" i="34" s="1"/>
  <c r="L70" i="26"/>
  <c r="DA575" i="17"/>
  <c r="L85" i="34" s="1"/>
  <c r="Q91" i="71"/>
  <c r="Q70" i="72"/>
  <c r="Q75" i="74"/>
  <c r="L67" i="26"/>
  <c r="DA526" i="17"/>
  <c r="L36" i="34" s="1"/>
  <c r="Q42" i="71"/>
  <c r="L65" i="26"/>
  <c r="Q72" i="70"/>
  <c r="L64" i="26"/>
  <c r="Q71" i="70"/>
  <c r="DR569" i="17"/>
  <c r="L169" i="34" s="1"/>
  <c r="Q85" i="72"/>
  <c r="Q40" i="72"/>
  <c r="DR499" i="17"/>
  <c r="L99" i="34" s="1"/>
  <c r="Q72" i="72"/>
  <c r="Q31" i="73"/>
  <c r="Q30" i="73"/>
  <c r="Q30" i="74"/>
  <c r="Q34" i="71"/>
  <c r="Q12" i="71"/>
  <c r="DA496" i="17"/>
  <c r="L6" i="34" s="1"/>
  <c r="L59" i="26"/>
  <c r="Q66" i="70"/>
  <c r="DA540" i="17"/>
  <c r="L50" i="34" s="1"/>
  <c r="Q56" i="71"/>
  <c r="Q57" i="72"/>
  <c r="DR541" i="17"/>
  <c r="L141" i="34" s="1"/>
  <c r="DR497" i="17"/>
  <c r="L97" i="34" s="1"/>
  <c r="Q13" i="72"/>
  <c r="DR522" i="17"/>
  <c r="L122" i="34" s="1"/>
  <c r="Q38" i="72"/>
  <c r="DR562" i="17"/>
  <c r="L162" i="34" s="1"/>
  <c r="Q78" i="72"/>
  <c r="DR500" i="17"/>
  <c r="L100" i="34" s="1"/>
  <c r="Q16" i="72"/>
  <c r="DR567" i="17"/>
  <c r="L167" i="34" s="1"/>
  <c r="Q83" i="72"/>
  <c r="Q11" i="72"/>
  <c r="DA564" i="17"/>
  <c r="L74" i="34" s="1"/>
  <c r="DR577" i="17"/>
  <c r="L177" i="34" s="1"/>
  <c r="Q93" i="72"/>
  <c r="Q75" i="69"/>
  <c r="Q216" i="17"/>
  <c r="L32" i="31" s="1"/>
  <c r="Q38" i="73"/>
  <c r="Q49" i="72"/>
  <c r="Q89" i="71"/>
  <c r="Q23" i="72"/>
  <c r="DR574" i="17"/>
  <c r="L174" i="34" s="1"/>
  <c r="Q90" i="72"/>
  <c r="Q72" i="74"/>
  <c r="DR503" i="17"/>
  <c r="L103" i="34" s="1"/>
  <c r="Q70" i="74"/>
  <c r="DA547" i="17"/>
  <c r="L57" i="34" s="1"/>
  <c r="Q63" i="71"/>
  <c r="DA525" i="17"/>
  <c r="L35" i="34" s="1"/>
  <c r="Q41" i="71"/>
  <c r="Q33" i="73"/>
  <c r="Q69" i="74"/>
  <c r="DA568" i="17"/>
  <c r="L78" i="34" s="1"/>
  <c r="Q82" i="72"/>
  <c r="DR566" i="17"/>
  <c r="L166" i="34" s="1"/>
  <c r="DA534" i="17"/>
  <c r="L44" i="34" s="1"/>
  <c r="Q50" i="71"/>
  <c r="DA520" i="17"/>
  <c r="L30" i="34" s="1"/>
  <c r="Q36" i="71"/>
  <c r="Q56" i="72"/>
  <c r="DR540" i="17"/>
  <c r="L140" i="34" s="1"/>
  <c r="Q73" i="72"/>
  <c r="DA563" i="17"/>
  <c r="L73" i="34" s="1"/>
  <c r="Q79" i="71"/>
  <c r="DA497" i="17"/>
  <c r="L7" i="34" s="1"/>
  <c r="Q40" i="73"/>
  <c r="BS266" i="17"/>
  <c r="L39" i="19" s="1"/>
  <c r="Q27" i="72"/>
  <c r="DR511" i="17"/>
  <c r="L111" i="34" s="1"/>
  <c r="Q48" i="72"/>
  <c r="Q39" i="74"/>
  <c r="Q39" i="73"/>
  <c r="DR552" i="17"/>
  <c r="L152" i="34" s="1"/>
  <c r="Q68" i="72"/>
  <c r="DA553" i="17"/>
  <c r="L63" i="34" s="1"/>
  <c r="Q69" i="71"/>
  <c r="DA530" i="17"/>
  <c r="L40" i="34" s="1"/>
  <c r="Q46" i="71"/>
  <c r="Q25" i="71"/>
  <c r="DA509" i="17"/>
  <c r="L19" i="34" s="1"/>
  <c r="Q90" i="71"/>
  <c r="DA574" i="17"/>
  <c r="L84" i="34" s="1"/>
  <c r="DA571" i="17"/>
  <c r="L81" i="34" s="1"/>
  <c r="Q87" i="71"/>
  <c r="DA551" i="17"/>
  <c r="L61" i="34" s="1"/>
  <c r="Q67" i="71"/>
  <c r="DA508" i="17"/>
  <c r="L18" i="34" s="1"/>
  <c r="Q24" i="71"/>
  <c r="Q219" i="17"/>
  <c r="L35" i="31" s="1"/>
  <c r="Q41" i="73"/>
  <c r="BS267" i="17"/>
  <c r="L40" i="19" s="1"/>
  <c r="Q41" i="74"/>
  <c r="BS302" i="17"/>
  <c r="L75" i="19" s="1"/>
  <c r="Q76" i="74"/>
  <c r="DA510" i="17"/>
  <c r="L20" i="34" s="1"/>
  <c r="Q26" i="71"/>
  <c r="L68" i="26"/>
  <c r="Q75" i="70"/>
  <c r="DA554" i="17"/>
  <c r="L64" i="34" s="1"/>
  <c r="Q70" i="71"/>
  <c r="Q74" i="74"/>
  <c r="BS264" i="17"/>
  <c r="L37" i="19" s="1"/>
  <c r="Q38" i="74"/>
  <c r="DA529" i="17"/>
  <c r="L39" i="34" s="1"/>
  <c r="Q45" i="71"/>
  <c r="Q49" i="71"/>
  <c r="DA533" i="17"/>
  <c r="L43" i="34" s="1"/>
  <c r="DA511" i="17"/>
  <c r="L21" i="34" s="1"/>
  <c r="Q27" i="71"/>
  <c r="Q23" i="71"/>
  <c r="DA507" i="17"/>
  <c r="L17" i="34" s="1"/>
  <c r="DR573" i="17"/>
  <c r="L173" i="34" s="1"/>
  <c r="Q89" i="72"/>
  <c r="DR571" i="17"/>
  <c r="L171" i="34" s="1"/>
  <c r="Q87" i="72"/>
  <c r="DR551" i="17"/>
  <c r="L151" i="34" s="1"/>
  <c r="Q67" i="72"/>
  <c r="Q44" i="72"/>
  <c r="Q46" i="72"/>
  <c r="DR530" i="17"/>
  <c r="L130" i="34" s="1"/>
  <c r="DR529" i="17"/>
  <c r="L129" i="34" s="1"/>
  <c r="Q45" i="72"/>
  <c r="DA552" i="17"/>
  <c r="L62" i="34" s="1"/>
  <c r="Q68" i="71"/>
  <c r="DA549" i="17"/>
  <c r="L59" i="34" s="1"/>
  <c r="Q65" i="71"/>
  <c r="Q88" i="72"/>
  <c r="DR572" i="17"/>
  <c r="L172" i="34" s="1"/>
  <c r="DA550" i="17"/>
  <c r="L60" i="34" s="1"/>
  <c r="Q66" i="71"/>
  <c r="DA506" i="17"/>
  <c r="L16" i="34" s="1"/>
  <c r="Q22" i="71"/>
  <c r="BS261" i="17"/>
  <c r="L34" i="19" s="1"/>
  <c r="Q35" i="74"/>
  <c r="Q213" i="17"/>
  <c r="L29" i="31" s="1"/>
  <c r="Q35" i="73"/>
  <c r="Q71" i="74"/>
  <c r="BS297" i="17"/>
  <c r="L70" i="19" s="1"/>
  <c r="DR525" i="17"/>
  <c r="L125" i="34" s="1"/>
  <c r="Q41" i="72"/>
  <c r="DA569" i="17"/>
  <c r="L79" i="34" s="1"/>
  <c r="Q85" i="71"/>
  <c r="BS260" i="17"/>
  <c r="L33" i="19" s="1"/>
  <c r="Q34" i="74"/>
  <c r="Q34" i="73"/>
  <c r="Q40" i="71"/>
  <c r="DA524" i="17"/>
  <c r="L34" i="34" s="1"/>
  <c r="Q19" i="71"/>
  <c r="DA503" i="17"/>
  <c r="L13" i="34" s="1"/>
  <c r="BS259" i="17"/>
  <c r="L32" i="19" s="1"/>
  <c r="Q33" i="74"/>
  <c r="DR545" i="17"/>
  <c r="L145" i="34" s="1"/>
  <c r="Q61" i="72"/>
  <c r="DR546" i="17"/>
  <c r="L146" i="34" s="1"/>
  <c r="Q62" i="72"/>
  <c r="DR548" i="17"/>
  <c r="L148" i="34" s="1"/>
  <c r="Q64" i="72"/>
  <c r="DR523" i="17"/>
  <c r="L123" i="34" s="1"/>
  <c r="Q39" i="72"/>
  <c r="DR527" i="17"/>
  <c r="L127" i="34" s="1"/>
  <c r="Q43" i="72"/>
  <c r="Q17" i="71"/>
  <c r="DA501" i="17"/>
  <c r="L11" i="34" s="1"/>
  <c r="DA505" i="17"/>
  <c r="L15" i="34" s="1"/>
  <c r="Q21" i="71"/>
  <c r="DA504" i="17"/>
  <c r="L14" i="34" s="1"/>
  <c r="Q20" i="71"/>
  <c r="Q18" i="71"/>
  <c r="DA502" i="17"/>
  <c r="L12" i="34" s="1"/>
  <c r="DR544" i="17"/>
  <c r="L144" i="34" s="1"/>
  <c r="Q60" i="72"/>
  <c r="Q69" i="72"/>
  <c r="DR553" i="17"/>
  <c r="L153" i="34" s="1"/>
  <c r="L131" i="26"/>
  <c r="Q68" i="69"/>
  <c r="DR543" i="17"/>
  <c r="L143" i="34" s="1"/>
  <c r="Q59" i="72"/>
  <c r="Q37" i="71"/>
  <c r="DA543" i="17"/>
  <c r="L53" i="34" s="1"/>
  <c r="Q59" i="71"/>
  <c r="DA556" i="17"/>
  <c r="L66" i="34" s="1"/>
  <c r="Q72" i="71"/>
  <c r="DA499" i="17"/>
  <c r="L9" i="34" s="1"/>
  <c r="Q15" i="71"/>
  <c r="DA512" i="17"/>
  <c r="L22" i="34" s="1"/>
  <c r="Q28" i="71"/>
  <c r="Q66" i="74"/>
  <c r="DR518" i="17"/>
  <c r="L118" i="34" s="1"/>
  <c r="Q34" i="72"/>
  <c r="DA523" i="17"/>
  <c r="L33" i="34" s="1"/>
  <c r="Q39" i="71"/>
  <c r="DR496" i="17"/>
  <c r="L96" i="34" s="1"/>
  <c r="Q12" i="72"/>
  <c r="DR501" i="17"/>
  <c r="L101" i="34" s="1"/>
  <c r="Q17" i="72"/>
  <c r="DA562" i="17"/>
  <c r="L72" i="34" s="1"/>
  <c r="Q78" i="71"/>
  <c r="DA566" i="17"/>
  <c r="L76" i="34" s="1"/>
  <c r="Q82" i="71"/>
  <c r="DA567" i="17"/>
  <c r="L77" i="34" s="1"/>
  <c r="Q83" i="71"/>
  <c r="DA522" i="17"/>
  <c r="L32" i="34" s="1"/>
  <c r="Q38" i="71"/>
  <c r="Q28" i="74"/>
  <c r="BS133" i="17"/>
  <c r="L127" i="26" s="1"/>
  <c r="Q36" i="72"/>
  <c r="DR520" i="17"/>
  <c r="L120" i="34" s="1"/>
  <c r="Q95" i="71"/>
  <c r="DA579" i="17"/>
  <c r="L89" i="34" s="1"/>
  <c r="Q77" i="71"/>
  <c r="DA561" i="17"/>
  <c r="L71" i="34" s="1"/>
  <c r="DA539" i="17"/>
  <c r="L49" i="34" s="1"/>
  <c r="Q55" i="71"/>
  <c r="DA557" i="17"/>
  <c r="L67" i="34" s="1"/>
  <c r="Q73" i="71"/>
  <c r="DA542" i="17"/>
  <c r="L52" i="34" s="1"/>
  <c r="Q58" i="71"/>
  <c r="DA495" i="17"/>
  <c r="L5" i="34" s="1"/>
  <c r="Q11" i="71"/>
  <c r="Q14" i="71"/>
  <c r="DA498" i="17"/>
  <c r="L8" i="34" s="1"/>
  <c r="Q29" i="71"/>
  <c r="DA513" i="17"/>
  <c r="L23" i="34" s="1"/>
  <c r="J82" i="2"/>
  <c r="K82" i="2"/>
  <c r="DO504" i="17"/>
  <c r="J104" i="34" s="1"/>
  <c r="N20" i="72"/>
  <c r="DP550" i="17"/>
  <c r="K150" i="34" s="1"/>
  <c r="O66" i="72"/>
  <c r="C214" i="17"/>
  <c r="B30" i="31" s="1"/>
  <c r="C36" i="73"/>
  <c r="DE501" i="17"/>
  <c r="C101" i="34" s="1"/>
  <c r="D17" i="72"/>
  <c r="BH292" i="17"/>
  <c r="E65" i="19" s="1"/>
  <c r="F66" i="74"/>
  <c r="G64" i="74"/>
  <c r="BI290" i="17"/>
  <c r="F63" i="19" s="1"/>
  <c r="E28" i="74"/>
  <c r="BG254" i="17"/>
  <c r="D27" i="19" s="1"/>
  <c r="BY81" i="17"/>
  <c r="F11" i="70"/>
  <c r="DP503" i="17"/>
  <c r="K103" i="34" s="1"/>
  <c r="O19" i="72"/>
  <c r="DO503" i="17"/>
  <c r="J103" i="34" s="1"/>
  <c r="N19" i="72"/>
  <c r="O30" i="73"/>
  <c r="O208" i="17"/>
  <c r="K24" i="31" s="1"/>
  <c r="F11" i="31"/>
  <c r="J195" i="17"/>
  <c r="K195" i="17"/>
  <c r="L195" i="17" s="1"/>
  <c r="D68" i="74"/>
  <c r="BF294" i="17"/>
  <c r="BH299" i="17"/>
  <c r="E72" i="19" s="1"/>
  <c r="F73" i="74"/>
  <c r="BQ290" i="17"/>
  <c r="K63" i="19" s="1"/>
  <c r="O64" i="74"/>
  <c r="BE303" i="17"/>
  <c r="C77" i="74"/>
  <c r="DD508" i="17"/>
  <c r="B108" i="34" s="1"/>
  <c r="C24" i="72"/>
  <c r="DG499" i="17"/>
  <c r="E99" i="34" s="1"/>
  <c r="F15" i="72"/>
  <c r="BF302" i="17"/>
  <c r="C75" i="19" s="1"/>
  <c r="D76" i="74"/>
  <c r="N40" i="73"/>
  <c r="N218" i="17"/>
  <c r="J34" i="31" s="1"/>
  <c r="BI261" i="17"/>
  <c r="F34" i="19" s="1"/>
  <c r="G35" i="74"/>
  <c r="D37" i="74"/>
  <c r="BF263" i="17"/>
  <c r="C36" i="19" s="1"/>
  <c r="BJ266" i="17"/>
  <c r="G39" i="19" s="1"/>
  <c r="H40" i="74"/>
  <c r="M74" i="74"/>
  <c r="BO300" i="17"/>
  <c r="I73" i="19" s="1"/>
  <c r="G129" i="26"/>
  <c r="H66" i="69"/>
  <c r="E127" i="34"/>
  <c r="DK527" i="17"/>
  <c r="DL527" i="17"/>
  <c r="BJ303" i="17"/>
  <c r="G76" i="19" s="1"/>
  <c r="H77" i="74"/>
  <c r="B124" i="1"/>
  <c r="U26" i="2"/>
  <c r="V26" i="2" s="1"/>
  <c r="D73" i="2"/>
  <c r="H73" i="2" s="1"/>
  <c r="I73" i="2" s="1"/>
  <c r="DR508" i="17"/>
  <c r="L108" i="34" s="1"/>
  <c r="Q24" i="72"/>
  <c r="DJ504" i="17"/>
  <c r="H104" i="34" s="1"/>
  <c r="I20" i="72"/>
  <c r="H208" i="17"/>
  <c r="G24" i="31" s="1"/>
  <c r="H30" i="73"/>
  <c r="H66" i="74"/>
  <c r="BJ292" i="17"/>
  <c r="G65" i="19" s="1"/>
  <c r="BH257" i="17"/>
  <c r="E30" i="19" s="1"/>
  <c r="F31" i="74"/>
  <c r="BY84" i="17"/>
  <c r="F14" i="70"/>
  <c r="DJ505" i="17"/>
  <c r="H105" i="34" s="1"/>
  <c r="I21" i="72"/>
  <c r="DD505" i="17"/>
  <c r="B105" i="34" s="1"/>
  <c r="C21" i="72"/>
  <c r="E218" i="17"/>
  <c r="D34" i="31" s="1"/>
  <c r="E40" i="73"/>
  <c r="G18" i="72"/>
  <c r="DH502" i="17"/>
  <c r="F102" i="34" s="1"/>
  <c r="BF254" i="17"/>
  <c r="D28" i="74"/>
  <c r="BI297" i="17"/>
  <c r="F70" i="19" s="1"/>
  <c r="G71" i="74"/>
  <c r="I215" i="17"/>
  <c r="H31" i="31" s="1"/>
  <c r="I37" i="73"/>
  <c r="BI292" i="17"/>
  <c r="F65" i="19" s="1"/>
  <c r="G66" i="74"/>
  <c r="DI510" i="17"/>
  <c r="G110" i="34" s="1"/>
  <c r="H26" i="72"/>
  <c r="D206" i="17"/>
  <c r="C22" i="31" s="1"/>
  <c r="D28" i="73"/>
  <c r="H219" i="17"/>
  <c r="G35" i="31" s="1"/>
  <c r="H41" i="73"/>
  <c r="BP262" i="17"/>
  <c r="J35" i="19" s="1"/>
  <c r="N36" i="74"/>
  <c r="BK265" i="17"/>
  <c r="H38" i="19" s="1"/>
  <c r="I39" i="74"/>
  <c r="BJ290" i="17"/>
  <c r="G63" i="19" s="1"/>
  <c r="H64" i="74"/>
  <c r="BF301" i="17"/>
  <c r="C74" i="19" s="1"/>
  <c r="D75" i="74"/>
  <c r="C125" i="34"/>
  <c r="DK525" i="17"/>
  <c r="DM525" i="17" s="1"/>
  <c r="D74" i="2"/>
  <c r="H74" i="2" s="1"/>
  <c r="I74" i="2" s="1"/>
  <c r="BN86" i="17"/>
  <c r="J45" i="72"/>
  <c r="L82" i="71"/>
  <c r="L40" i="69"/>
  <c r="L38" i="71"/>
  <c r="L50" i="68"/>
  <c r="L23" i="71"/>
  <c r="DP530" i="17"/>
  <c r="K130" i="34" s="1"/>
  <c r="O46" i="72"/>
  <c r="N28" i="73"/>
  <c r="N206" i="17"/>
  <c r="J22" i="31" s="1"/>
  <c r="BY88" i="17"/>
  <c r="F18" i="70"/>
  <c r="BJ259" i="17"/>
  <c r="G32" i="19" s="1"/>
  <c r="H33" i="74"/>
  <c r="DH505" i="17"/>
  <c r="F105" i="34" s="1"/>
  <c r="G21" i="72"/>
  <c r="C217" i="17"/>
  <c r="C39" i="73"/>
  <c r="D69" i="74"/>
  <c r="BF295" i="17"/>
  <c r="N37" i="74"/>
  <c r="BP263" i="17"/>
  <c r="J36" i="19" s="1"/>
  <c r="M92" i="72"/>
  <c r="L92" i="72" s="1"/>
  <c r="DN576" i="17"/>
  <c r="I176" i="34" s="1"/>
  <c r="DR505" i="17"/>
  <c r="L105" i="34" s="1"/>
  <c r="Q21" i="72"/>
  <c r="C25" i="72"/>
  <c r="DD509" i="17"/>
  <c r="G218" i="17"/>
  <c r="F34" i="31" s="1"/>
  <c r="G40" i="73"/>
  <c r="D216" i="17"/>
  <c r="C32" i="31" s="1"/>
  <c r="D38" i="73"/>
  <c r="BQ255" i="17"/>
  <c r="K28" i="19" s="1"/>
  <c r="O29" i="74"/>
  <c r="F74" i="74"/>
  <c r="BH300" i="17"/>
  <c r="E73" i="19" s="1"/>
  <c r="BE255" i="17"/>
  <c r="B28" i="19" s="1"/>
  <c r="C29" i="74"/>
  <c r="BH295" i="17"/>
  <c r="E68" i="19" s="1"/>
  <c r="F69" i="74"/>
  <c r="BQ256" i="17"/>
  <c r="K29" i="19" s="1"/>
  <c r="O30" i="74"/>
  <c r="DG508" i="17"/>
  <c r="E108" i="34" s="1"/>
  <c r="F24" i="72"/>
  <c r="O207" i="17"/>
  <c r="K23" i="31" s="1"/>
  <c r="O29" i="73"/>
  <c r="BP254" i="17"/>
  <c r="J27" i="19" s="1"/>
  <c r="N28" i="74"/>
  <c r="BE264" i="17"/>
  <c r="B37" i="19" s="1"/>
  <c r="C38" i="74"/>
  <c r="D209" i="17"/>
  <c r="C25" i="31" s="1"/>
  <c r="D31" i="73"/>
  <c r="BH291" i="17"/>
  <c r="E64" i="19" s="1"/>
  <c r="F65" i="74"/>
  <c r="BQ302" i="17"/>
  <c r="K75" i="19" s="1"/>
  <c r="O76" i="74"/>
  <c r="K41" i="72"/>
  <c r="J41" i="72"/>
  <c r="J39" i="72"/>
  <c r="K39" i="72"/>
  <c r="L39" i="72" s="1"/>
  <c r="F133" i="26"/>
  <c r="G70" i="69"/>
  <c r="K127" i="26"/>
  <c r="O64" i="69"/>
  <c r="BY86" i="17"/>
  <c r="F16" i="70"/>
  <c r="Q210" i="17"/>
  <c r="L26" i="31" s="1"/>
  <c r="Q32" i="73"/>
  <c r="BY92" i="17"/>
  <c r="E16" i="26" s="1"/>
  <c r="F22" i="70"/>
  <c r="BF296" i="17"/>
  <c r="C69" i="19" s="1"/>
  <c r="D70" i="74"/>
  <c r="E38" i="36"/>
  <c r="K38" i="17"/>
  <c r="L38" i="17" s="1"/>
  <c r="J38" i="17"/>
  <c r="D219" i="17"/>
  <c r="C35" i="31" s="1"/>
  <c r="D41" i="73"/>
  <c r="I71" i="74"/>
  <c r="BK297" i="17"/>
  <c r="H70" i="19" s="1"/>
  <c r="BS291" i="17"/>
  <c r="L64" i="19" s="1"/>
  <c r="Q65" i="74"/>
  <c r="BJ255" i="17"/>
  <c r="G28" i="19" s="1"/>
  <c r="H29" i="74"/>
  <c r="C36" i="34"/>
  <c r="CT526" i="17"/>
  <c r="CV526" i="17" s="1"/>
  <c r="G28" i="74"/>
  <c r="BI254" i="17"/>
  <c r="F27" i="19" s="1"/>
  <c r="BP258" i="17"/>
  <c r="J31" i="19" s="1"/>
  <c r="N32" i="74"/>
  <c r="M75" i="74"/>
  <c r="BO301" i="17"/>
  <c r="I74" i="19" s="1"/>
  <c r="BS257" i="17"/>
  <c r="L30" i="19" s="1"/>
  <c r="Q31" i="74"/>
  <c r="BO296" i="17"/>
  <c r="I69" i="19" s="1"/>
  <c r="M70" i="74"/>
  <c r="N34" i="73"/>
  <c r="N212" i="17"/>
  <c r="J28" i="31" s="1"/>
  <c r="BH261" i="17"/>
  <c r="E34" i="19" s="1"/>
  <c r="F35" i="74"/>
  <c r="N32" i="73"/>
  <c r="N210" i="17"/>
  <c r="J26" i="31" s="1"/>
  <c r="C30" i="74"/>
  <c r="BE256" i="17"/>
  <c r="D40" i="74"/>
  <c r="BF266" i="17"/>
  <c r="C39" i="19" s="1"/>
  <c r="O28" i="74"/>
  <c r="BQ254" i="17"/>
  <c r="K27" i="19" s="1"/>
  <c r="BE291" i="17"/>
  <c r="C65" i="74"/>
  <c r="D140" i="26"/>
  <c r="E77" i="69"/>
  <c r="DL574" i="17"/>
  <c r="DM574" i="17" s="1"/>
  <c r="DL529" i="17"/>
  <c r="F16" i="17"/>
  <c r="F17" i="68"/>
  <c r="B512" i="1"/>
  <c r="F23" i="68"/>
  <c r="E207" i="17"/>
  <c r="D23" i="31" s="1"/>
  <c r="E29" i="73"/>
  <c r="E68" i="36"/>
  <c r="J68" i="17"/>
  <c r="L68" i="17" s="1"/>
  <c r="K68" i="17"/>
  <c r="H34" i="74"/>
  <c r="BJ260" i="17"/>
  <c r="G33" i="19" s="1"/>
  <c r="BP299" i="17"/>
  <c r="J72" i="19" s="1"/>
  <c r="N73" i="74"/>
  <c r="DJ501" i="17"/>
  <c r="H101" i="34" s="1"/>
  <c r="I17" i="72"/>
  <c r="BJ297" i="17"/>
  <c r="G70" i="19" s="1"/>
  <c r="H71" i="74"/>
  <c r="DP512" i="17"/>
  <c r="K112" i="34" s="1"/>
  <c r="O28" i="72"/>
  <c r="BO260" i="17"/>
  <c r="I33" i="19" s="1"/>
  <c r="M34" i="74"/>
  <c r="BJ256" i="17"/>
  <c r="G29" i="19" s="1"/>
  <c r="H30" i="74"/>
  <c r="DF511" i="17"/>
  <c r="D111" i="34" s="1"/>
  <c r="E27" i="72"/>
  <c r="BS262" i="17"/>
  <c r="L35" i="19" s="1"/>
  <c r="Q36" i="74"/>
  <c r="DN506" i="17"/>
  <c r="I106" i="34" s="1"/>
  <c r="M22" i="72"/>
  <c r="BG260" i="17"/>
  <c r="D33" i="19" s="1"/>
  <c r="E34" i="74"/>
  <c r="K34" i="74" s="1"/>
  <c r="BQ298" i="17"/>
  <c r="K71" i="19" s="1"/>
  <c r="O72" i="74"/>
  <c r="F210" i="17"/>
  <c r="E26" i="31" s="1"/>
  <c r="F32" i="73"/>
  <c r="BP291" i="17"/>
  <c r="J64" i="19" s="1"/>
  <c r="N65" i="74"/>
  <c r="G219" i="17"/>
  <c r="F35" i="31" s="1"/>
  <c r="G41" i="73"/>
  <c r="H211" i="17"/>
  <c r="G27" i="31" s="1"/>
  <c r="H33" i="73"/>
  <c r="M31" i="74"/>
  <c r="BO257" i="17"/>
  <c r="I30" i="19" s="1"/>
  <c r="BF290" i="17"/>
  <c r="C63" i="19" s="1"/>
  <c r="D64" i="74"/>
  <c r="BK255" i="17"/>
  <c r="H28" i="19" s="1"/>
  <c r="I29" i="74"/>
  <c r="BF293" i="17"/>
  <c r="C66" i="19" s="1"/>
  <c r="D67" i="74"/>
  <c r="BY89" i="17"/>
  <c r="F19" i="70"/>
  <c r="G207" i="17"/>
  <c r="F23" i="31" s="1"/>
  <c r="G29" i="73"/>
  <c r="F28" i="72"/>
  <c r="K28" i="72" s="1"/>
  <c r="L28" i="72" s="1"/>
  <c r="DG512" i="17"/>
  <c r="E112" i="34" s="1"/>
  <c r="BO262" i="17"/>
  <c r="I35" i="19" s="1"/>
  <c r="M36" i="74"/>
  <c r="D77" i="74"/>
  <c r="BF303" i="17"/>
  <c r="C76" i="19" s="1"/>
  <c r="DO507" i="17"/>
  <c r="J107" i="34" s="1"/>
  <c r="N23" i="72"/>
  <c r="BO299" i="17"/>
  <c r="I72" i="19" s="1"/>
  <c r="M73" i="74"/>
  <c r="I218" i="17"/>
  <c r="H34" i="31" s="1"/>
  <c r="I40" i="73"/>
  <c r="BS290" i="17"/>
  <c r="L63" i="19" s="1"/>
  <c r="Q64" i="74"/>
  <c r="BF259" i="17"/>
  <c r="D33" i="74"/>
  <c r="DF510" i="17"/>
  <c r="D110" i="34" s="1"/>
  <c r="E26" i="72"/>
  <c r="BQ263" i="17"/>
  <c r="K36" i="19" s="1"/>
  <c r="O37" i="74"/>
  <c r="M215" i="17"/>
  <c r="I31" i="31" s="1"/>
  <c r="M37" i="73"/>
  <c r="BJ262" i="17"/>
  <c r="G35" i="19" s="1"/>
  <c r="H36" i="74"/>
  <c r="BG300" i="17"/>
  <c r="D73" i="19" s="1"/>
  <c r="E74" i="74"/>
  <c r="BH293" i="17"/>
  <c r="E66" i="19" s="1"/>
  <c r="F67" i="74"/>
  <c r="D214" i="17"/>
  <c r="C30" i="31" s="1"/>
  <c r="D36" i="73"/>
  <c r="BS258" i="17"/>
  <c r="L31" i="19" s="1"/>
  <c r="Q32" i="74"/>
  <c r="BQ291" i="17"/>
  <c r="K64" i="19" s="1"/>
  <c r="O65" i="74"/>
  <c r="BH259" i="17"/>
  <c r="E32" i="19" s="1"/>
  <c r="F33" i="74"/>
  <c r="BS293" i="17"/>
  <c r="L66" i="19" s="1"/>
  <c r="Q67" i="74"/>
  <c r="F60" i="26"/>
  <c r="CC136" i="17"/>
  <c r="J67" i="70" s="1"/>
  <c r="G67" i="70"/>
  <c r="K46" i="72"/>
  <c r="CD136" i="17"/>
  <c r="K67" i="70" s="1"/>
  <c r="D77" i="2"/>
  <c r="H77" i="2" s="1"/>
  <c r="I77" i="2" s="1"/>
  <c r="U30" i="2"/>
  <c r="V30" i="2" s="1"/>
  <c r="L44" i="17"/>
  <c r="BN280" i="17"/>
  <c r="DM517" i="17"/>
  <c r="BY83" i="17"/>
  <c r="F13" i="70"/>
  <c r="DG505" i="17"/>
  <c r="E105" i="34" s="1"/>
  <c r="F21" i="72"/>
  <c r="DF495" i="17"/>
  <c r="D95" i="34" s="1"/>
  <c r="E11" i="72"/>
  <c r="BF257" i="17"/>
  <c r="C30" i="19" s="1"/>
  <c r="D31" i="74"/>
  <c r="BS263" i="17"/>
  <c r="L36" i="19" s="1"/>
  <c r="Q37" i="74"/>
  <c r="H212" i="17"/>
  <c r="G28" i="31" s="1"/>
  <c r="H34" i="73"/>
  <c r="F12" i="17"/>
  <c r="F13" i="68"/>
  <c r="DH497" i="17"/>
  <c r="F97" i="34" s="1"/>
  <c r="G13" i="72"/>
  <c r="BJ257" i="17"/>
  <c r="G30" i="19" s="1"/>
  <c r="H31" i="74"/>
  <c r="BG293" i="17"/>
  <c r="D66" i="19" s="1"/>
  <c r="E67" i="74"/>
  <c r="BK261" i="17"/>
  <c r="H34" i="19" s="1"/>
  <c r="I35" i="74"/>
  <c r="BE292" i="17"/>
  <c r="C66" i="74"/>
  <c r="O40" i="74"/>
  <c r="BQ266" i="17"/>
  <c r="K39" i="19" s="1"/>
  <c r="N75" i="74"/>
  <c r="BP301" i="17"/>
  <c r="J74" i="19" s="1"/>
  <c r="E72" i="74"/>
  <c r="BG298" i="17"/>
  <c r="D71" i="19" s="1"/>
  <c r="BE266" i="17"/>
  <c r="B39" i="19" s="1"/>
  <c r="C40" i="74"/>
  <c r="Q214" i="17"/>
  <c r="L30" i="31" s="1"/>
  <c r="Q36" i="73"/>
  <c r="BQ259" i="17"/>
  <c r="K32" i="19" s="1"/>
  <c r="O33" i="74"/>
  <c r="N68" i="74"/>
  <c r="BP294" i="17"/>
  <c r="J67" i="19" s="1"/>
  <c r="D35" i="74"/>
  <c r="BF261" i="17"/>
  <c r="C34" i="19" s="1"/>
  <c r="BK295" i="17"/>
  <c r="H68" i="19" s="1"/>
  <c r="I69" i="74"/>
  <c r="K90" i="72"/>
  <c r="J90" i="72"/>
  <c r="DK574" i="17"/>
  <c r="L26" i="2"/>
  <c r="B224" i="1" s="1"/>
  <c r="CV546" i="17"/>
  <c r="G20" i="36"/>
  <c r="J20" i="17"/>
  <c r="L20" i="17" s="1"/>
  <c r="CW578" i="17"/>
  <c r="I88" i="34" s="1"/>
  <c r="M94" i="71"/>
  <c r="O211" i="17"/>
  <c r="K27" i="31" s="1"/>
  <c r="O33" i="73"/>
  <c r="DD498" i="17"/>
  <c r="B98" i="34" s="1"/>
  <c r="C14" i="72"/>
  <c r="BP261" i="17"/>
  <c r="J34" i="19" s="1"/>
  <c r="N35" i="74"/>
  <c r="G40" i="74"/>
  <c r="BI266" i="17"/>
  <c r="F39" i="19" s="1"/>
  <c r="M214" i="17"/>
  <c r="I30" i="31" s="1"/>
  <c r="M36" i="73"/>
  <c r="N49" i="72"/>
  <c r="DO533" i="17"/>
  <c r="J133" i="34" s="1"/>
  <c r="DH501" i="17"/>
  <c r="F101" i="34" s="1"/>
  <c r="G17" i="72"/>
  <c r="BK262" i="17"/>
  <c r="H35" i="19" s="1"/>
  <c r="I36" i="74"/>
  <c r="BJ295" i="17"/>
  <c r="G68" i="19" s="1"/>
  <c r="H69" i="74"/>
  <c r="BE265" i="17"/>
  <c r="B38" i="19" s="1"/>
  <c r="C39" i="74"/>
  <c r="K39" i="74" s="1"/>
  <c r="DH511" i="17"/>
  <c r="F111" i="34" s="1"/>
  <c r="G27" i="72"/>
  <c r="BO293" i="17"/>
  <c r="I66" i="19" s="1"/>
  <c r="M67" i="74"/>
  <c r="D27" i="72"/>
  <c r="DE511" i="17"/>
  <c r="C111" i="34" s="1"/>
  <c r="BK267" i="17"/>
  <c r="H40" i="19" s="1"/>
  <c r="I41" i="74"/>
  <c r="BH303" i="17"/>
  <c r="E76" i="19" s="1"/>
  <c r="F77" i="74"/>
  <c r="DD510" i="17"/>
  <c r="C26" i="72"/>
  <c r="M76" i="74"/>
  <c r="BO302" i="17"/>
  <c r="I75" i="19" s="1"/>
  <c r="E217" i="17"/>
  <c r="D33" i="31" s="1"/>
  <c r="E39" i="73"/>
  <c r="BK260" i="17"/>
  <c r="H33" i="19" s="1"/>
  <c r="I34" i="74"/>
  <c r="J34" i="74" s="1"/>
  <c r="BG301" i="17"/>
  <c r="D74" i="19" s="1"/>
  <c r="E75" i="74"/>
  <c r="BG264" i="17"/>
  <c r="D37" i="19" s="1"/>
  <c r="E38" i="74"/>
  <c r="BG296" i="17"/>
  <c r="D69" i="19" s="1"/>
  <c r="E70" i="74"/>
  <c r="D172" i="34"/>
  <c r="DK572" i="17"/>
  <c r="DM572" i="17" s="1"/>
  <c r="DL572" i="17"/>
  <c r="CP512" i="17"/>
  <c r="F28" i="71"/>
  <c r="K83" i="2"/>
  <c r="J83" i="2"/>
  <c r="B23" i="1"/>
  <c r="B496" i="1" s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J74" i="74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F175" i="34"/>
  <c r="DL575" i="17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CD134" i="17" s="1"/>
  <c r="K65" i="70" s="1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M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CE123" i="17"/>
  <c r="DK531" i="17"/>
  <c r="L34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L70" i="72" s="1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F11" i="17"/>
  <c r="D207" i="17"/>
  <c r="D29" i="73"/>
  <c r="F39" i="74"/>
  <c r="J39" i="74" s="1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L49" i="72" s="1"/>
  <c r="E33" i="19"/>
  <c r="BL260" i="17"/>
  <c r="BM260" i="17"/>
  <c r="N67" i="70"/>
  <c r="J60" i="26"/>
  <c r="L50" i="70"/>
  <c r="L31" i="68"/>
  <c r="L15" i="74"/>
  <c r="DK529" i="17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G59" i="26"/>
  <c r="H66" i="70"/>
  <c r="J28" i="74"/>
  <c r="K28" i="74"/>
  <c r="L86" i="71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K50" i="72"/>
  <c r="J50" i="72"/>
  <c r="J49" i="71"/>
  <c r="K49" i="71"/>
  <c r="BN91" i="17"/>
  <c r="J86" i="72"/>
  <c r="J28" i="72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J76" i="2" s="1"/>
  <c r="L22" i="17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K22" i="70"/>
  <c r="G112" i="34"/>
  <c r="DL512" i="17"/>
  <c r="CT570" i="17"/>
  <c r="G80" i="34"/>
  <c r="CU570" i="17"/>
  <c r="D78" i="2"/>
  <c r="H78" i="2" s="1"/>
  <c r="I78" i="2" s="1"/>
  <c r="U31" i="2"/>
  <c r="V31" i="2" s="1"/>
  <c r="W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C139" i="17" s="1"/>
  <c r="J70" i="70" s="1"/>
  <c r="CD121" i="17"/>
  <c r="CE121" i="17" s="1"/>
  <c r="CC121" i="17"/>
  <c r="BL141" i="17"/>
  <c r="J72" i="69" s="1"/>
  <c r="BM141" i="17"/>
  <c r="D135" i="26"/>
  <c r="E72" i="69"/>
  <c r="J66" i="72"/>
  <c r="K66" i="72"/>
  <c r="K45" i="72"/>
  <c r="BN282" i="17"/>
  <c r="CT561" i="17"/>
  <c r="G71" i="34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DK550" i="17"/>
  <c r="DL550" i="17"/>
  <c r="DM550" i="17" s="1"/>
  <c r="L94" i="71"/>
  <c r="K77" i="71"/>
  <c r="L77" i="71" s="1"/>
  <c r="DM531" i="17"/>
  <c r="DM552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L79" i="71" s="1"/>
  <c r="J79" i="71"/>
  <c r="CV556" i="17"/>
  <c r="CE101" i="17"/>
  <c r="F73" i="19"/>
  <c r="BM300" i="17"/>
  <c r="D143" i="34"/>
  <c r="F12" i="70"/>
  <c r="BY82" i="17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BL142" i="17"/>
  <c r="J73" i="69" s="1"/>
  <c r="BM142" i="17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E58" i="26"/>
  <c r="F65" i="70"/>
  <c r="C63" i="26"/>
  <c r="D70" i="70"/>
  <c r="CD139" i="17"/>
  <c r="K70" i="70" s="1"/>
  <c r="CP505" i="17"/>
  <c r="F21" i="71"/>
  <c r="E136" i="26"/>
  <c r="F73" i="69"/>
  <c r="K20" i="68"/>
  <c r="J20" i="68"/>
  <c r="F24" i="71"/>
  <c r="CP508" i="17"/>
  <c r="K199" i="17"/>
  <c r="J199" i="17"/>
  <c r="E15" i="31"/>
  <c r="CP506" i="17"/>
  <c r="F22" i="71"/>
  <c r="CC140" i="17"/>
  <c r="J71" i="70" s="1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BM143" i="17"/>
  <c r="BL143" i="17"/>
  <c r="J74" i="69" s="1"/>
  <c r="K21" i="73"/>
  <c r="J21" i="73"/>
  <c r="J19" i="68"/>
  <c r="K19" i="68"/>
  <c r="L19" i="68" s="1"/>
  <c r="Q77" i="69" l="1"/>
  <c r="L140" i="26"/>
  <c r="L139" i="26"/>
  <c r="Q76" i="69"/>
  <c r="L69" i="26"/>
  <c r="Q76" i="70"/>
  <c r="L134" i="26"/>
  <c r="Q71" i="69"/>
  <c r="L58" i="26"/>
  <c r="Q65" i="70"/>
  <c r="Q72" i="69"/>
  <c r="L135" i="26"/>
  <c r="Q69" i="69"/>
  <c r="L132" i="26"/>
  <c r="L62" i="26"/>
  <c r="Q69" i="70"/>
  <c r="Q67" i="69"/>
  <c r="L130" i="26"/>
  <c r="L128" i="26"/>
  <c r="Q65" i="69"/>
  <c r="Q64" i="70"/>
  <c r="L57" i="26"/>
  <c r="Q64" i="69"/>
  <c r="E7" i="26"/>
  <c r="CD83" i="17"/>
  <c r="CC83" i="17"/>
  <c r="L46" i="72"/>
  <c r="BH99" i="17"/>
  <c r="F29" i="69"/>
  <c r="C67" i="19"/>
  <c r="BM294" i="17"/>
  <c r="BL294" i="17"/>
  <c r="K66" i="74"/>
  <c r="J66" i="74"/>
  <c r="B29" i="19"/>
  <c r="BL256" i="17"/>
  <c r="BM256" i="17"/>
  <c r="C27" i="19"/>
  <c r="BM254" i="17"/>
  <c r="BL254" i="17"/>
  <c r="K68" i="74"/>
  <c r="J68" i="74"/>
  <c r="B65" i="19"/>
  <c r="BL292" i="17"/>
  <c r="BM292" i="17"/>
  <c r="J33" i="74"/>
  <c r="K33" i="74"/>
  <c r="J30" i="74"/>
  <c r="K30" i="74"/>
  <c r="J14" i="70"/>
  <c r="K14" i="70"/>
  <c r="L14" i="70" s="1"/>
  <c r="J77" i="74"/>
  <c r="K77" i="74"/>
  <c r="L22" i="70"/>
  <c r="DM529" i="17"/>
  <c r="B499" i="1"/>
  <c r="BM265" i="17"/>
  <c r="BL264" i="17"/>
  <c r="BL255" i="17"/>
  <c r="J13" i="68"/>
  <c r="K13" i="68"/>
  <c r="C32" i="19"/>
  <c r="BL259" i="17"/>
  <c r="BM259" i="17"/>
  <c r="J23" i="68"/>
  <c r="K23" i="68"/>
  <c r="J65" i="74"/>
  <c r="K65" i="74"/>
  <c r="E8" i="26"/>
  <c r="CC84" i="17"/>
  <c r="CD84" i="17"/>
  <c r="BM303" i="17"/>
  <c r="BL303" i="17"/>
  <c r="B76" i="19"/>
  <c r="J11" i="70"/>
  <c r="K11" i="70"/>
  <c r="CV578" i="17"/>
  <c r="CV570" i="17"/>
  <c r="BL265" i="17"/>
  <c r="E12" i="36"/>
  <c r="K12" i="17"/>
  <c r="J12" i="17"/>
  <c r="J19" i="70"/>
  <c r="K19" i="70"/>
  <c r="F27" i="71"/>
  <c r="CP511" i="17"/>
  <c r="B64" i="19"/>
  <c r="BL291" i="17"/>
  <c r="BM291" i="17"/>
  <c r="B109" i="34"/>
  <c r="DK509" i="17"/>
  <c r="DM509" i="17" s="1"/>
  <c r="DL509" i="17"/>
  <c r="C68" i="19"/>
  <c r="BL295" i="17"/>
  <c r="BM295" i="17"/>
  <c r="K18" i="70"/>
  <c r="J18" i="70"/>
  <c r="DK512" i="17"/>
  <c r="E5" i="26"/>
  <c r="CD81" i="17"/>
  <c r="CC81" i="17"/>
  <c r="BN127" i="17"/>
  <c r="DM575" i="17"/>
  <c r="E13" i="26"/>
  <c r="CD89" i="17"/>
  <c r="CE89" i="17" s="1"/>
  <c r="CC89" i="17"/>
  <c r="K17" i="68"/>
  <c r="L17" i="68" s="1"/>
  <c r="J17" i="68"/>
  <c r="J25" i="72"/>
  <c r="K25" i="72"/>
  <c r="J69" i="74"/>
  <c r="K69" i="74"/>
  <c r="E12" i="26"/>
  <c r="CD88" i="17"/>
  <c r="CC88" i="17"/>
  <c r="DM527" i="17"/>
  <c r="K26" i="72"/>
  <c r="L26" i="72" s="1"/>
  <c r="J26" i="72"/>
  <c r="E16" i="36"/>
  <c r="K16" i="17"/>
  <c r="J16" i="17"/>
  <c r="J16" i="70"/>
  <c r="K16" i="70"/>
  <c r="L16" i="70" s="1"/>
  <c r="L41" i="72"/>
  <c r="J39" i="73"/>
  <c r="K39" i="73"/>
  <c r="K73" i="2"/>
  <c r="J73" i="2"/>
  <c r="BL300" i="17"/>
  <c r="L43" i="72"/>
  <c r="DM512" i="17"/>
  <c r="K74" i="74"/>
  <c r="B110" i="34"/>
  <c r="DL510" i="17"/>
  <c r="DK510" i="17"/>
  <c r="J13" i="70"/>
  <c r="K13" i="70"/>
  <c r="L13" i="70" s="1"/>
  <c r="CD86" i="17"/>
  <c r="CC86" i="17"/>
  <c r="E10" i="26"/>
  <c r="B33" i="31"/>
  <c r="J217" i="17"/>
  <c r="K217" i="17"/>
  <c r="X26" i="2"/>
  <c r="W26" i="2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BN104" i="17" s="1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J14" i="17"/>
  <c r="G58" i="26"/>
  <c r="H65" i="70"/>
  <c r="K42" i="72"/>
  <c r="L42" i="72" s="1"/>
  <c r="J42" i="72"/>
  <c r="BL102" i="17"/>
  <c r="BM102" i="17"/>
  <c r="E96" i="26"/>
  <c r="BH137" i="17"/>
  <c r="J24" i="70"/>
  <c r="K24" i="70"/>
  <c r="L24" i="70" s="1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G501" i="17"/>
  <c r="E101" i="34" s="1"/>
  <c r="F17" i="72"/>
  <c r="K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L66" i="72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BN142" i="17"/>
  <c r="K73" i="69"/>
  <c r="L73" i="69" s="1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CU508" i="17"/>
  <c r="CT508" i="17"/>
  <c r="E18" i="34"/>
  <c r="E12" i="31"/>
  <c r="J196" i="17"/>
  <c r="K196" i="17"/>
  <c r="BN143" i="17"/>
  <c r="K74" i="69"/>
  <c r="L74" i="69" s="1"/>
  <c r="CT505" i="17"/>
  <c r="E15" i="34"/>
  <c r="CU505" i="17"/>
  <c r="K75" i="69"/>
  <c r="L75" i="69" s="1"/>
  <c r="BN144" i="17"/>
  <c r="F213" i="17"/>
  <c r="F35" i="73"/>
  <c r="CC82" i="17"/>
  <c r="CD82" i="17"/>
  <c r="E6" i="26"/>
  <c r="L12" i="73" l="1"/>
  <c r="L14" i="68"/>
  <c r="L22" i="72"/>
  <c r="L25" i="72"/>
  <c r="E21" i="34"/>
  <c r="CT511" i="17"/>
  <c r="CU511" i="17"/>
  <c r="CE84" i="17"/>
  <c r="K27" i="71"/>
  <c r="J27" i="71"/>
  <c r="CE81" i="17"/>
  <c r="L19" i="70"/>
  <c r="L13" i="68"/>
  <c r="K29" i="69"/>
  <c r="L29" i="69" s="1"/>
  <c r="J29" i="69"/>
  <c r="L30" i="69"/>
  <c r="BH134" i="17"/>
  <c r="BM99" i="17"/>
  <c r="BN99" i="17" s="1"/>
  <c r="BL99" i="17"/>
  <c r="E93" i="26"/>
  <c r="L18" i="68"/>
  <c r="J17" i="72"/>
  <c r="DM499" i="17"/>
  <c r="BN105" i="17"/>
  <c r="CE86" i="17"/>
  <c r="CE88" i="17"/>
  <c r="L12" i="17"/>
  <c r="L11" i="70"/>
  <c r="L12" i="70"/>
  <c r="L14" i="17"/>
  <c r="L16" i="17"/>
  <c r="L18" i="70"/>
  <c r="L23" i="68"/>
  <c r="CE83" i="17"/>
  <c r="CV508" i="17"/>
  <c r="L22" i="71"/>
  <c r="L21" i="72"/>
  <c r="DM577" i="17"/>
  <c r="K25" i="71"/>
  <c r="J25" i="71"/>
  <c r="BL98" i="17"/>
  <c r="E92" i="26"/>
  <c r="BH133" i="17"/>
  <c r="BM98" i="17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J18" i="71"/>
  <c r="K18" i="7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V510" i="17" s="1"/>
  <c r="CT510" i="17"/>
  <c r="J11" i="73"/>
  <c r="K11" i="73"/>
  <c r="L11" i="73" s="1"/>
  <c r="J19" i="71"/>
  <c r="K19" i="71"/>
  <c r="L19" i="71" s="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DM545" i="17" s="1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L69" i="72" l="1"/>
  <c r="CV502" i="17"/>
  <c r="CV511" i="17"/>
  <c r="CV496" i="17"/>
  <c r="DM546" i="17"/>
  <c r="L18" i="71"/>
  <c r="BN98" i="17"/>
  <c r="DM503" i="17"/>
  <c r="L62" i="72"/>
  <c r="L64" i="72"/>
  <c r="BN111" i="17"/>
  <c r="F65" i="69"/>
  <c r="E128" i="26"/>
  <c r="BL134" i="17"/>
  <c r="J65" i="69" s="1"/>
  <c r="BM134" i="17"/>
  <c r="L27" i="71"/>
  <c r="E98" i="34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K206" i="17"/>
  <c r="J206" i="17"/>
  <c r="E22" i="31"/>
  <c r="CV503" i="17"/>
  <c r="K14" i="72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J73" i="72"/>
  <c r="K57" i="72"/>
  <c r="L57" i="72" s="1"/>
  <c r="J57" i="72"/>
  <c r="DM500" i="17"/>
  <c r="E157" i="34"/>
  <c r="DL557" i="17"/>
  <c r="DK557" i="17"/>
  <c r="DM557" i="17" s="1"/>
  <c r="E141" i="34"/>
  <c r="DK541" i="17"/>
  <c r="DL541" i="17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41" i="17" l="1"/>
  <c r="K65" i="69"/>
  <c r="L65" i="69" s="1"/>
  <c r="BN134" i="17"/>
  <c r="L29" i="71"/>
  <c r="L73" i="72"/>
  <c r="L14" i="72"/>
  <c r="L29" i="72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<sst xmlns="http://schemas.openxmlformats.org/spreadsheetml/2006/main" count="5389" uniqueCount="877">
  <si>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</si>
  <si>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</si>
  <si>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</si>
  <si>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</si>
  <si>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</si>
  <si>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</si>
  <si>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</si>
  <si>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</si>
  <si>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</si>
  <si>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</si>
  <si>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</si>
  <si>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</si>
  <si>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</si>
  <si>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</si>
  <si>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</si>
  <si>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</si>
  <si>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</si>
  <si>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</si>
  <si>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</si>
  <si>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</si>
  <si>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</si>
  <si>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</si>
  <si>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</si>
  <si>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</si>
  <si>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</si>
  <si>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</si>
  <si>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</si>
  <si>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</si>
  <si>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</si>
  <si>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</si>
  <si>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</si>
  <si>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</si>
  <si>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</si>
  <si>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</si>
  <si>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</si>
  <si>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</si>
  <si>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</si>
  <si>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</si>
  <si>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</si>
  <si>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</si>
  <si>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</si>
  <si>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</si>
  <si>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</si>
  <si>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</si>
  <si>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</si>
  <si>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</si>
  <si>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</si>
  <si>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</si>
  <si>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</si>
  <si>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</si>
  <si>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</si>
  <si>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</si>
  <si>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</si>
  <si>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</si>
  <si>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</si>
  <si>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</si>
  <si>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</si>
  <si>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</si>
  <si>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</si>
  <si>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</si>
  <si>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</si>
  <si>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</si>
  <si>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</si>
  <si>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</si>
  <si>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</si>
  <si>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</si>
  <si>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</si>
  <si>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</si>
  <si>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</si>
  <si>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</si>
  <si>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</si>
  <si>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</si>
  <si>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</si>
  <si>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</si>
  <si>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</si>
  <si>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</si>
  <si>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</si>
  <si>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</si>
  <si>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</si>
  <si>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</si>
  <si>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</si>
  <si>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</si>
  <si>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</si>
  <si>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</si>
  <si>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</si>
  <si>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</si>
  <si>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</si>
  <si>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</si>
  <si>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</si>
  <si>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</si>
  <si>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</si>
  <si>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</si>
  <si>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</si>
  <si>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</si>
  <si>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</si>
  <si>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</si>
  <si>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</si>
  <si>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</si>
  <si>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</si>
  <si>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</si>
  <si>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</si>
  <si>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</si>
  <si>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</si>
  <si>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</si>
  <si>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</si>
  <si>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</si>
  <si>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</si>
  <si>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</si>
  <si>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</si>
  <si>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</si>
  <si>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</si>
  <si>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</si>
  <si>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</si>
  <si>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</si>
  <si>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</si>
  <si>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</si>
  <si>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</si>
  <si>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</si>
  <si>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</si>
  <si>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</si>
  <si>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</si>
  <si>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</si>
  <si>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</si>
  <si>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</si>
  <si>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</si>
  <si>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</si>
  <si>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</si>
  <si>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</si>
  <si>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</si>
  <si>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</si>
  <si>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</si>
  <si>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</si>
  <si>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</si>
  <si>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</si>
  <si>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</si>
  <si>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</si>
  <si>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</si>
  <si>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</si>
  <si>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</si>
  <si>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</si>
  <si>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</si>
  <si>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</si>
  <si>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</si>
  <si>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</si>
  <si>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</si>
  <si>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</si>
  <si>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</si>
  <si>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</si>
  <si>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</si>
  <si>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</si>
  <si>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</si>
  <si>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</si>
  <si>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</si>
  <si>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</si>
  <si>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</si>
  <si>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</si>
  <si>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</si>
  <si>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</si>
  <si>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</si>
  <si>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</si>
  <si>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</si>
  <si>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</si>
  <si>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</si>
  <si>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</si>
  <si>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</si>
  <si>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</si>
  <si>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</si>
  <si>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</si>
  <si>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</si>
  <si>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</si>
  <si>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</si>
  <si>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</si>
  <si>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</si>
  <si>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</si>
  <si>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</si>
  <si>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</si>
  <si>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</si>
  <si>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</si>
  <si>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</si>
  <si>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</si>
  <si>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</si>
  <si>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</si>
  <si>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</si>
  <si>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</si>
  <si>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</si>
  <si>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</si>
  <si>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</si>
  <si>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</si>
  <si>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</si>
  <si>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</si>
  <si>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</si>
  <si>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</si>
  <si>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</si>
  <si>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</si>
  <si>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</si>
  <si>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</si>
  <si>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</si>
  <si>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</si>
  <si>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</si>
  <si>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</si>
  <si>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</si>
  <si>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</si>
  <si>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</si>
  <si>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</si>
  <si>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</si>
  <si>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</si>
  <si>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</si>
  <si>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</si>
  <si>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</si>
  <si>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</si>
  <si>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</si>
  <si>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</si>
  <si>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</si>
  <si>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</si>
  <si>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</si>
  <si>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</si>
  <si>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</si>
  <si>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</si>
  <si>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</si>
  <si>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</si>
  <si>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</si>
  <si>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</si>
  <si>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</si>
  <si>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</si>
  <si>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</si>
  <si>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</si>
  <si>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</si>
  <si>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</si>
  <si>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</si>
  <si>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</si>
  <si>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</si>
  <si>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</si>
  <si>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</si>
  <si>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</si>
  <si>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</si>
  <si>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</si>
  <si>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</si>
  <si>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</si>
  <si>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</si>
  <si>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</si>
  <si>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</si>
  <si>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</si>
  <si>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</si>
  <si>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</si>
  <si>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</si>
  <si>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</si>
  <si>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</si>
  <si>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</si>
  <si>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</si>
  <si>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</si>
  <si>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</si>
  <si>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</si>
  <si>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</si>
  <si>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</si>
  <si>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</si>
  <si>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</si>
  <si>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</si>
  <si>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</si>
  <si>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</si>
  <si>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</si>
  <si>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</si>
  <si>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</si>
  <si>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</si>
  <si>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</si>
  <si>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</si>
  <si>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</si>
  <si>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</si>
  <si>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</si>
  <si>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</si>
  <si>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</si>
  <si>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</si>
  <si>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</si>
  <si>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</si>
  <si>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</si>
  <si>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</si>
  <si>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</si>
  <si>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</si>
  <si>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</si>
  <si>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</si>
  <si>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</si>
  <si>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</si>
  <si>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</si>
  <si>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</si>
  <si>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</si>
  <si>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</si>
  <si>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</si>
  <si>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</si>
  <si>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</si>
  <si>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</si>
  <si>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</si>
  <si>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</si>
  <si>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</si>
  <si>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</si>
  <si>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</si>
  <si>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</si>
  <si>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</si>
  <si>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</si>
  <si>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</si>
  <si>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</si>
  <si>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</si>
  <si>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</si>
  <si>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</si>
  <si>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</si>
  <si>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</si>
  <si>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</si>
  <si>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</si>
  <si>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</si>
  <si>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</si>
  <si>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</si>
  <si>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</si>
  <si>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</si>
  <si>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</si>
  <si>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</si>
  <si>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</si>
  <si>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</si>
  <si>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</si>
  <si>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</si>
  <si>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</si>
  <si>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</si>
  <si>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</si>
  <si>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</si>
  <si>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</si>
  <si>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</si>
  <si>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</si>
  <si>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</si>
  <si>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</si>
  <si>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</si>
  <si>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</si>
  <si>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</si>
  <si>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</si>
  <si>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</si>
  <si>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</si>
  <si>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</si>
  <si>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</si>
  <si>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</si>
  <si>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</si>
  <si>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</si>
  <si>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</si>
  <si>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</si>
  <si>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</si>
  <si>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</si>
  <si>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</si>
  <si>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</si>
  <si>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</si>
  <si>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</si>
  <si>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</si>
  <si>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</si>
  <si>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</si>
  <si>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</si>
  <si>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</si>
  <si>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</si>
  <si>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</si>
  <si>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</si>
  <si>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</si>
  <si>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</si>
  <si>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</si>
  <si>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</si>
  <si>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</si>
  <si>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</si>
  <si>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</si>
  <si>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</si>
  <si>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</si>
  <si>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</si>
  <si>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</si>
  <si>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</si>
  <si>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</si>
  <si>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</si>
  <si>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</si>
  <si>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</si>
  <si>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</si>
  <si>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</si>
  <si>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</si>
  <si>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</si>
  <si>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</si>
  <si>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</si>
  <si>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</si>
  <si>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</si>
  <si>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</si>
  <si>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</si>
  <si>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</si>
  <si>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</si>
  <si>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</si>
  <si>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</si>
  <si>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</si>
  <si>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</si>
  <si>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</si>
  <si>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</si>
  <si>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</si>
  <si>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</si>
  <si>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</si>
  <si>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</si>
  <si>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</si>
  <si>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</si>
  <si>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</si>
  <si>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</si>
  <si>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</si>
  <si>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</si>
  <si>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</si>
  <si>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</si>
  <si>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</si>
  <si>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</si>
  <si>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</si>
  <si>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</si>
  <si>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</si>
  <si>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</si>
  <si>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</si>
  <si>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</si>
  <si>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</si>
  <si>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</si>
  <si>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</si>
  <si>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</si>
  <si>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</si>
  <si>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</si>
  <si>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</si>
  <si>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</si>
  <si>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</si>
  <si>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</si>
  <si>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</si>
  <si>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</si>
  <si>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</si>
  <si>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</si>
  <si>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</si>
  <si>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</si>
  <si>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</si>
  <si>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</si>
  <si>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</si>
  <si>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</si>
  <si>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</si>
  <si>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</si>
  <si>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</si>
  <si>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</si>
  <si>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</si>
  <si>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</si>
  <si>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</si>
  <si>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</si>
  <si>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</si>
  <si>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</si>
  <si>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</si>
  <si>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</si>
  <si>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</si>
  <si>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</si>
  <si>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</si>
  <si>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</si>
  <si>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</si>
  <si>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</si>
  <si>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</si>
  <si>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</si>
  <si>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</si>
  <si>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</si>
  <si>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</si>
  <si>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</si>
  <si>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</si>
  <si>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</si>
  <si>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</si>
  <si>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</si>
  <si>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</si>
  <si>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</si>
  <si>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</si>
  <si>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</si>
  <si>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</si>
  <si>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</si>
  <si>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</si>
  <si>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</si>
  <si>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</si>
  <si>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</si>
  <si>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</si>
  <si>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</si>
  <si>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</si>
  <si>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</si>
  <si>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</si>
  <si>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</si>
  <si>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</si>
  <si>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</si>
  <si>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</si>
  <si>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</si>
  <si>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</si>
  <si>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</si>
  <si>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</si>
  <si>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</si>
  <si>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</si>
  <si>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</si>
  <si>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</si>
  <si>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</si>
  <si>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</si>
  <si>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</si>
  <si>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</si>
  <si>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</si>
  <si>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</si>
  <si>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</si>
  <si>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</si>
  <si>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</si>
  <si>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</si>
  <si>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</si>
  <si>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</si>
  <si>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</si>
  <si>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</si>
  <si>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</si>
  <si>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</si>
  <si>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</si>
  <si>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</si>
  <si>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</si>
  <si>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</si>
  <si>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</si>
  <si>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</si>
  <si>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</si>
  <si>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</si>
  <si>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</si>
  <si>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</si>
  <si>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</si>
  <si>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</si>
  <si>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</si>
  <si>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</si>
  <si>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</si>
  <si>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</si>
  <si>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</si>
  <si>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</si>
  <si>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</si>
  <si>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</si>
  <si>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</si>
  <si>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</si>
  <si>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</si>
  <si>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</si>
  <si>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</si>
  <si>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</si>
  <si>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</si>
  <si>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</si>
  <si>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</si>
  <si>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</si>
  <si>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</si>
  <si>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</si>
  <si>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</si>
  <si>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</si>
  <si>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</si>
  <si>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</si>
  <si>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</si>
  <si>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</si>
  <si>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</si>
  <si>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</si>
  <si>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</si>
  <si>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</si>
  <si>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</si>
  <si>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</si>
  <si>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</si>
  <si>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</si>
  <si>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</si>
  <si>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</si>
  <si>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</si>
  <si>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</si>
  <si>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</si>
  <si>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</si>
  <si>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</si>
  <si>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</si>
  <si>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</si>
  <si>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</si>
  <si>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</si>
  <si>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</si>
  <si>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</si>
  <si>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</si>
  <si>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</si>
  <si>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</si>
  <si>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</si>
  <si>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</si>
  <si>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</si>
  <si>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</si>
  <si>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</si>
  <si>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</si>
  <si>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</si>
  <si>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</si>
  <si>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</si>
  <si>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</si>
  <si>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</si>
  <si>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</si>
  <si>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</si>
  <si>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</si>
  <si>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</si>
  <si>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</si>
  <si>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</si>
  <si>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</si>
  <si>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</si>
  <si>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</si>
  <si>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</si>
  <si>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</si>
  <si>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</si>
  <si>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</si>
  <si>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</si>
  <si>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</si>
  <si>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</si>
  <si>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</si>
  <si>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</si>
  <si>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</si>
  <si>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</si>
  <si>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</si>
  <si>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</si>
  <si>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</si>
  <si>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</si>
  <si>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</si>
  <si>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</si>
  <si>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</si>
  <si>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</si>
  <si>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</si>
  <si>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</si>
  <si>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</si>
  <si>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</si>
  <si>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</si>
  <si>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</si>
  <si>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</si>
  <si>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</si>
  <si>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</si>
  <si>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</si>
  <si>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</si>
  <si>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</si>
  <si>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</si>
  <si>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</si>
  <si>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</si>
  <si>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</si>
  <si>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</si>
  <si>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</si>
  <si>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</si>
  <si>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</si>
  <si>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</si>
  <si>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</si>
  <si>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</si>
  <si>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</si>
  <si>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</si>
  <si>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</si>
  <si>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</si>
  <si>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</si>
  <si>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</si>
  <si>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</si>
  <si>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</si>
  <si>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</si>
  <si>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</si>
  <si>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</si>
  <si>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</si>
  <si>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</si>
  <si>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</si>
  <si>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</si>
  <si>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</si>
  <si>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</si>
  <si>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</si>
  <si>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</si>
  <si>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</si>
  <si>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</si>
  <si>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</si>
  <si>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</si>
  <si>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</si>
  <si>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</si>
  <si>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</si>
  <si>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</si>
  <si>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</si>
  <si>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</si>
  <si>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</si>
  <si>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</si>
  <si>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</si>
  <si>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</si>
  <si>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</si>
  <si>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</si>
  <si>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</si>
  <si>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</si>
  <si>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</si>
  <si>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</si>
  <si>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</si>
  <si>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</si>
  <si>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</si>
  <si>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</si>
  <si>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</si>
  <si>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</si>
  <si>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</si>
  <si>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</si>
  <si>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</si>
  <si>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</si>
  <si>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</si>
  <si>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</si>
  <si>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</si>
  <si>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</si>
  <si>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</si>
  <si>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</si>
  <si>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</si>
  <si>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</si>
  <si>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</si>
  <si>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</si>
  <si>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</si>
  <si>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</si>
  <si>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</si>
  <si>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</si>
  <si>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</si>
  <si>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</si>
  <si>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</si>
  <si>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</si>
  <si>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</si>
  <si>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</si>
  <si>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</si>
  <si>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</si>
  <si>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</si>
  <si>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</si>
  <si>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</si>
  <si>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</si>
  <si>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</si>
  <si>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</si>
  <si>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</si>
  <si>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</si>
  <si>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</si>
  <si>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</si>
  <si>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</si>
  <si>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</si>
  <si>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</si>
  <si>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</si>
  <si>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</si>
  <si>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</si>
  <si>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</si>
  <si>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</si>
  <si>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</si>
  <si>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</si>
  <si>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</si>
  <si>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</si>
  <si>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</si>
  <si>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</si>
  <si>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</si>
  <si>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</si>
  <si>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</si>
  <si>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</si>
  <si>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</si>
  <si>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</si>
  <si>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</si>
  <si>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</si>
  <si>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</si>
  <si>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</si>
  <si>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</si>
  <si>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</si>
  <si>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</si>
  <si>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</si>
  <si>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</si>
  <si>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</si>
  <si>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</si>
  <si>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</si>
  <si>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</si>
  <si>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</si>
  <si>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</si>
  <si>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</si>
  <si>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</si>
  <si>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</si>
  <si>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</si>
  <si>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</si>
  <si>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</si>
  <si>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</si>
  <si>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</si>
  <si>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</si>
  <si>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</si>
  <si>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</si>
  <si>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</si>
  <si>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</si>
  <si>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</si>
  <si>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</si>
  <si>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</si>
  <si>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</si>
  <si>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</si>
  <si>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</si>
  <si>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</si>
  <si>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</si>
  <si>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</si>
  <si>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</si>
  <si>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</si>
  <si>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</si>
  <si>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</si>
  <si>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</si>
  <si>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</si>
  <si>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</si>
  <si>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</si>
  <si>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</si>
  <si>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</si>
  <si>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</si>
  <si>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</si>
  <si>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</si>
  <si>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</si>
  <si>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</si>
  <si>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</si>
  <si>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</si>
  <si>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</si>
  <si>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</si>
  <si>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</si>
  <si>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</si>
  <si>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</si>
  <si>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</si>
  <si>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</si>
  <si>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</si>
  <si>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</si>
  <si>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</si>
  <si>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</si>
  <si>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</si>
  <si>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</si>
  <si>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</si>
  <si>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</si>
  <si>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</si>
  <si>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</si>
  <si>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</si>
  <si>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</si>
  <si>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</si>
  <si>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</si>
  <si>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</si>
  <si>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</si>
  <si>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</si>
  <si>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</si>
  <si>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</si>
  <si>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</si>
  <si>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</si>
  <si>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</si>
  <si>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</si>
  <si>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</si>
  <si>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</si>
  <si>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</si>
  <si>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</si>
  <si>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</si>
  <si>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</si>
  <si>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</si>
  <si>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</si>
  <si>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</si>
  <si>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</si>
  <si>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</si>
  <si>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</si>
  <si>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</si>
  <si>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</si>
  <si>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</si>
  <si>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</si>
  <si>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</si>
  <si>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</si>
  <si>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</si>
  <si>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</si>
  <si>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</si>
  <si>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</si>
  <si>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</si>
  <si>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</si>
  <si>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</si>
  <si>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</si>
  <si>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</si>
  <si>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</si>
  <si>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</si>
  <si>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</si>
  <si>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</si>
  <si>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</si>
  <si>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</si>
  <si>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</si>
  <si>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</si>
  <si>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</si>
  <si>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</si>
  <si>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</si>
  <si>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</si>
  <si>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</si>
  <si>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</si>
  <si>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</si>
  <si>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 xml:space="preserve">                Cooling Energy Consumption</t>
  </si>
  <si>
    <t xml:space="preserve">This spreadsheet contains the Standard 140, Informative Annex B16, Section B16.5.1 example results.  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</si>
  <si>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</si>
  <si>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</si>
  <si>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</si>
  <si>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</si>
  <si>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</si>
  <si>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</si>
  <si>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</si>
  <si>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</si>
  <si>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</si>
  <si>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</si>
  <si>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</si>
  <si>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</si>
  <si>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</si>
  <si>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</si>
  <si>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Section 9 - HVAC Equipment Performance Tests CE100 through CE200</t>
  </si>
  <si>
    <t>SHEET GUIDE: (see Std140_CE_a_Results.docx for spreadsheet navigation)</t>
  </si>
  <si>
    <t>Std140_CE_a_Results.xlsx</t>
  </si>
  <si>
    <t xml:space="preserve">Import data so that Cell B25 of Std140_CE_a_Output.xls is in B25 of Sheet "YourData" </t>
  </si>
  <si>
    <t>Instructions (same as for Std140_CE_a_Output.xls)</t>
  </si>
  <si>
    <t>ASHRAE Standard 140-2023</t>
  </si>
  <si>
    <t>Output spreadsheet for Section 9 - Cooling Equipment Tests CE100 through CE200</t>
  </si>
  <si>
    <t>Example</t>
  </si>
  <si>
    <t>OpenSimula V 0.5</t>
  </si>
  <si>
    <t>OpenSimula</t>
  </si>
  <si>
    <t>University of Seville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</si>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</sst>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00000_)"/>
    <numFmt numFmtId="171" formatCode="0.0%"/>
    <numFmt numFmtId="172" formatCode="0.0"/>
    <numFmt numFmtId="173" formatCode="0.0000"/>
    <numFmt numFmtId="174" formatCode="dd\-mmm\-yy"/>
    <numFmt numFmtId="175" formatCode="d\-mmm\-yyyy"/>
  </numFmts>
  <fonts count="44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7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27" fillId="0" borderId="0"/>
  </cellStyleXfs>
  <cellXfs count="56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5" fontId="6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3" fillId="0" borderId="4" xfId="0" applyFont="1" applyBorder="1"/>
    <xf numFmtId="166" fontId="5" fillId="0" borderId="6" xfId="0" applyNumberFormat="1" applyFont="1" applyBorder="1"/>
    <xf numFmtId="167" fontId="5" fillId="0" borderId="6" xfId="0" applyNumberFormat="1" applyFont="1" applyBorder="1"/>
    <xf numFmtId="166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5" fontId="5" fillId="0" borderId="9" xfId="0" applyNumberFormat="1" applyFont="1" applyBorder="1"/>
    <xf numFmtId="165" fontId="7" fillId="0" borderId="0" xfId="0" applyNumberFormat="1" applyFont="1"/>
    <xf numFmtId="171" fontId="4" fillId="0" borderId="0" xfId="0" applyNumberFormat="1" applyFont="1"/>
    <xf numFmtId="166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5" fontId="10" fillId="0" borderId="0" xfId="0" applyNumberFormat="1" applyFont="1"/>
    <xf numFmtId="171" fontId="11" fillId="0" borderId="14" xfId="0" applyNumberFormat="1" applyFont="1" applyBorder="1"/>
    <xf numFmtId="171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5" fontId="10" fillId="0" borderId="0" xfId="0" applyNumberFormat="1" applyFont="1" applyAlignment="1">
      <alignment vertical="top"/>
    </xf>
    <xf numFmtId="165" fontId="11" fillId="0" borderId="14" xfId="0" applyNumberFormat="1" applyFont="1" applyBorder="1" applyAlignment="1">
      <alignment vertical="top"/>
    </xf>
    <xf numFmtId="171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5" fontId="11" fillId="0" borderId="9" xfId="0" applyNumberFormat="1" applyFont="1" applyBorder="1" applyAlignment="1">
      <alignment vertical="top"/>
    </xf>
    <xf numFmtId="165" fontId="10" fillId="0" borderId="9" xfId="0" applyNumberFormat="1" applyFont="1" applyBorder="1" applyAlignment="1">
      <alignment vertical="top"/>
    </xf>
    <xf numFmtId="165" fontId="11" fillId="0" borderId="17" xfId="0" applyNumberFormat="1" applyFont="1" applyBorder="1" applyAlignment="1">
      <alignment vertical="top"/>
    </xf>
    <xf numFmtId="171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5" fontId="12" fillId="0" borderId="0" xfId="0" applyNumberFormat="1" applyFont="1" applyAlignment="1">
      <alignment vertical="top"/>
    </xf>
    <xf numFmtId="171" fontId="11" fillId="0" borderId="12" xfId="0" applyNumberFormat="1" applyFont="1" applyBorder="1"/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0" fillId="0" borderId="9" xfId="0" applyNumberFormat="1" applyFont="1" applyBorder="1"/>
    <xf numFmtId="166" fontId="11" fillId="0" borderId="17" xfId="0" applyNumberFormat="1" applyFont="1" applyBorder="1"/>
    <xf numFmtId="169" fontId="10" fillId="0" borderId="0" xfId="0" applyNumberFormat="1" applyFont="1"/>
    <xf numFmtId="169" fontId="11" fillId="0" borderId="14" xfId="0" applyNumberFormat="1" applyFont="1" applyBorder="1"/>
    <xf numFmtId="169" fontId="11" fillId="0" borderId="9" xfId="0" applyNumberFormat="1" applyFont="1" applyBorder="1"/>
    <xf numFmtId="169" fontId="10" fillId="0" borderId="9" xfId="0" applyNumberFormat="1" applyFont="1" applyBorder="1"/>
    <xf numFmtId="169" fontId="11" fillId="0" borderId="17" xfId="0" applyNumberFormat="1" applyFont="1" applyBorder="1"/>
    <xf numFmtId="0" fontId="12" fillId="0" borderId="0" xfId="0" applyFont="1"/>
    <xf numFmtId="165" fontId="11" fillId="0" borderId="11" xfId="0" applyNumberFormat="1" applyFont="1" applyBorder="1"/>
    <xf numFmtId="171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5" fontId="11" fillId="0" borderId="11" xfId="0" applyNumberFormat="1" applyFont="1" applyBorder="1" applyAlignment="1">
      <alignment vertical="top"/>
    </xf>
    <xf numFmtId="171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1" fontId="10" fillId="0" borderId="0" xfId="0" applyNumberFormat="1" applyFont="1" applyAlignment="1">
      <alignment vertical="top"/>
    </xf>
    <xf numFmtId="165" fontId="11" fillId="0" borderId="13" xfId="0" applyNumberFormat="1" applyFont="1" applyBorder="1" applyAlignment="1">
      <alignment vertical="top"/>
    </xf>
    <xf numFmtId="165" fontId="11" fillId="0" borderId="18" xfId="0" applyNumberFormat="1" applyFont="1" applyBorder="1" applyAlignment="1">
      <alignment vertical="top"/>
    </xf>
    <xf numFmtId="171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1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1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6" fontId="15" fillId="0" borderId="0" xfId="0" applyNumberFormat="1" applyFont="1" applyAlignment="1">
      <alignment vertical="center"/>
    </xf>
    <xf numFmtId="166" fontId="14" fillId="0" borderId="14" xfId="0" applyNumberFormat="1" applyFont="1" applyBorder="1" applyAlignment="1">
      <alignment vertical="center"/>
    </xf>
    <xf numFmtId="171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6" fontId="14" fillId="0" borderId="9" xfId="0" applyNumberFormat="1" applyFont="1" applyBorder="1" applyAlignment="1">
      <alignment vertical="center"/>
    </xf>
    <xf numFmtId="166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13" fillId="0" borderId="0" xfId="0" applyNumberFormat="1" applyFont="1" applyAlignment="1">
      <alignment vertical="center"/>
    </xf>
    <xf numFmtId="165" fontId="15" fillId="0" borderId="0" xfId="0" applyNumberFormat="1" applyFont="1" applyAlignment="1">
      <alignment horizontal="right" vertical="center"/>
    </xf>
    <xf numFmtId="165" fontId="14" fillId="0" borderId="6" xfId="0" applyNumberFormat="1" applyFont="1" applyBorder="1" applyAlignment="1">
      <alignment horizontal="right" vertical="center"/>
    </xf>
    <xf numFmtId="165" fontId="15" fillId="0" borderId="9" xfId="0" applyNumberFormat="1" applyFont="1" applyBorder="1" applyAlignment="1">
      <alignment vertical="center"/>
    </xf>
    <xf numFmtId="171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71" fontId="10" fillId="0" borderId="14" xfId="0" applyNumberFormat="1" applyFont="1" applyBorder="1"/>
    <xf numFmtId="167" fontId="11" fillId="0" borderId="18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169" fontId="11" fillId="0" borderId="13" xfId="0" applyNumberFormat="1" applyFont="1" applyBorder="1"/>
    <xf numFmtId="169" fontId="11" fillId="0" borderId="18" xfId="0" applyNumberFormat="1" applyFont="1" applyBorder="1"/>
    <xf numFmtId="169" fontId="12" fillId="0" borderId="0" xfId="0" applyNumberFormat="1" applyFont="1"/>
    <xf numFmtId="0" fontId="10" fillId="0" borderId="14" xfId="0" applyFont="1" applyBorder="1" applyAlignment="1">
      <alignment horizontal="right"/>
    </xf>
    <xf numFmtId="168" fontId="11" fillId="0" borderId="13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0" fontId="11" fillId="0" borderId="0" xfId="0" applyFont="1"/>
    <xf numFmtId="169" fontId="11" fillId="0" borderId="0" xfId="0" applyNumberFormat="1" applyFont="1"/>
    <xf numFmtId="0" fontId="5" fillId="0" borderId="0" xfId="0" applyFont="1"/>
    <xf numFmtId="17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right"/>
    </xf>
    <xf numFmtId="165" fontId="5" fillId="0" borderId="0" xfId="0" applyNumberFormat="1" applyFont="1"/>
    <xf numFmtId="166" fontId="5" fillId="0" borderId="0" xfId="0" applyNumberFormat="1" applyFont="1"/>
    <xf numFmtId="167" fontId="11" fillId="0" borderId="0" xfId="0" applyNumberFormat="1" applyFont="1"/>
    <xf numFmtId="168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5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6" fontId="19" fillId="0" borderId="22" xfId="0" applyNumberFormat="1" applyFont="1" applyBorder="1"/>
    <xf numFmtId="168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6" fontId="19" fillId="0" borderId="28" xfId="0" applyNumberFormat="1" applyFont="1" applyBorder="1"/>
    <xf numFmtId="168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6" fontId="19" fillId="0" borderId="33" xfId="0" applyNumberFormat="1" applyFont="1" applyBorder="1"/>
    <xf numFmtId="168" fontId="19" fillId="0" borderId="35" xfId="0" applyNumberFormat="1" applyFont="1" applyBorder="1"/>
    <xf numFmtId="166" fontId="19" fillId="0" borderId="0" xfId="0" applyNumberFormat="1" applyFont="1"/>
    <xf numFmtId="165" fontId="19" fillId="0" borderId="31" xfId="0" applyNumberFormat="1" applyFont="1" applyBorder="1"/>
    <xf numFmtId="165" fontId="19" fillId="0" borderId="28" xfId="0" applyNumberFormat="1" applyFont="1" applyBorder="1"/>
    <xf numFmtId="165" fontId="19" fillId="0" borderId="30" xfId="0" applyNumberFormat="1" applyFont="1" applyBorder="1"/>
    <xf numFmtId="165" fontId="19" fillId="0" borderId="19" xfId="0" applyNumberFormat="1" applyFont="1" applyBorder="1"/>
    <xf numFmtId="165" fontId="19" fillId="0" borderId="29" xfId="0" applyNumberFormat="1" applyFont="1" applyBorder="1"/>
    <xf numFmtId="165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5" fontId="19" fillId="3" borderId="38" xfId="0" applyNumberFormat="1" applyFont="1" applyFill="1" applyBorder="1"/>
    <xf numFmtId="0" fontId="19" fillId="3" borderId="42" xfId="0" applyFont="1" applyFill="1" applyBorder="1"/>
    <xf numFmtId="166" fontId="19" fillId="3" borderId="38" xfId="0" applyNumberFormat="1" applyFont="1" applyFill="1" applyBorder="1"/>
    <xf numFmtId="167" fontId="19" fillId="3" borderId="40" xfId="0" applyNumberFormat="1" applyFont="1" applyFill="1" applyBorder="1"/>
    <xf numFmtId="168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5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6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5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5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1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5" fontId="22" fillId="0" borderId="0" xfId="0" applyNumberFormat="1" applyFont="1" applyAlignment="1">
      <alignment vertical="top"/>
    </xf>
    <xf numFmtId="165" fontId="17" fillId="0" borderId="0" xfId="0" applyNumberFormat="1" applyFont="1" applyAlignment="1">
      <alignment vertical="top"/>
    </xf>
    <xf numFmtId="165" fontId="22" fillId="0" borderId="14" xfId="0" applyNumberFormat="1" applyFont="1" applyBorder="1" applyAlignment="1">
      <alignment vertical="top"/>
    </xf>
    <xf numFmtId="171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5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5" fontId="22" fillId="0" borderId="9" xfId="0" applyNumberFormat="1" applyFont="1" applyBorder="1" applyAlignment="1">
      <alignment vertical="top"/>
    </xf>
    <xf numFmtId="165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5" fontId="17" fillId="0" borderId="9" xfId="0" applyNumberFormat="1" applyFont="1" applyBorder="1" applyAlignment="1">
      <alignment vertical="top"/>
    </xf>
    <xf numFmtId="171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2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3" fontId="24" fillId="0" borderId="0" xfId="0" applyNumberFormat="1" applyFont="1" applyProtection="1">
      <protection locked="0"/>
    </xf>
    <xf numFmtId="173" fontId="24" fillId="0" borderId="3" xfId="0" applyNumberFormat="1" applyFont="1" applyBorder="1" applyProtection="1">
      <protection locked="0"/>
    </xf>
    <xf numFmtId="173" fontId="24" fillId="0" borderId="8" xfId="0" applyNumberFormat="1" applyFont="1" applyBorder="1" applyProtection="1">
      <protection locked="0"/>
    </xf>
    <xf numFmtId="172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3" fontId="24" fillId="0" borderId="6" xfId="0" applyNumberFormat="1" applyFont="1" applyBorder="1" applyProtection="1">
      <protection locked="0"/>
    </xf>
    <xf numFmtId="173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5" fontId="11" fillId="0" borderId="46" xfId="0" applyNumberFormat="1" applyFont="1" applyBorder="1" applyAlignment="1">
      <alignment vertical="top"/>
    </xf>
    <xf numFmtId="165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4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5" fontId="11" fillId="0" borderId="50" xfId="0" applyNumberFormat="1" applyFont="1" applyBorder="1" applyAlignment="1">
      <alignment vertical="top"/>
    </xf>
    <xf numFmtId="166" fontId="11" fillId="0" borderId="46" xfId="0" applyNumberFormat="1" applyFont="1" applyBorder="1"/>
    <xf numFmtId="169" fontId="11" fillId="0" borderId="46" xfId="0" applyNumberFormat="1" applyFont="1" applyBorder="1"/>
    <xf numFmtId="169" fontId="11" fillId="0" borderId="47" xfId="0" applyNumberFormat="1" applyFont="1" applyBorder="1"/>
    <xf numFmtId="167" fontId="11" fillId="0" borderId="46" xfId="0" applyNumberFormat="1" applyFont="1" applyBorder="1"/>
    <xf numFmtId="168" fontId="11" fillId="0" borderId="46" xfId="0" applyNumberFormat="1" applyFont="1" applyBorder="1"/>
    <xf numFmtId="165" fontId="14" fillId="0" borderId="46" xfId="0" applyNumberFormat="1" applyFont="1" applyBorder="1" applyAlignment="1">
      <alignment vertical="center"/>
    </xf>
    <xf numFmtId="165" fontId="14" fillId="0" borderId="47" xfId="0" applyNumberFormat="1" applyFont="1" applyBorder="1" applyAlignment="1">
      <alignment vertical="center"/>
    </xf>
    <xf numFmtId="174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6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4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5" fontId="30" fillId="0" borderId="0" xfId="0" applyNumberFormat="1" applyFont="1" applyAlignment="1">
      <alignment vertical="top"/>
    </xf>
    <xf numFmtId="165" fontId="31" fillId="0" borderId="14" xfId="0" applyNumberFormat="1" applyFont="1" applyBorder="1" applyAlignment="1">
      <alignment vertical="top"/>
    </xf>
    <xf numFmtId="171" fontId="31" fillId="0" borderId="14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46" xfId="0" applyNumberFormat="1" applyFont="1" applyBorder="1" applyAlignment="1">
      <alignment vertical="top"/>
    </xf>
    <xf numFmtId="165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165" fontId="30" fillId="0" borderId="9" xfId="0" applyNumberFormat="1" applyFont="1" applyBorder="1" applyAlignment="1">
      <alignment vertical="top"/>
    </xf>
    <xf numFmtId="165" fontId="31" fillId="0" borderId="17" xfId="0" applyNumberFormat="1" applyFont="1" applyBorder="1" applyAlignment="1">
      <alignment vertical="top"/>
    </xf>
    <xf numFmtId="171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5" fontId="31" fillId="0" borderId="47" xfId="0" applyNumberFormat="1" applyFont="1" applyBorder="1" applyAlignment="1">
      <alignment vertical="top"/>
    </xf>
    <xf numFmtId="0" fontId="30" fillId="0" borderId="0" xfId="0" applyFont="1"/>
    <xf numFmtId="165" fontId="30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71" fontId="27" fillId="0" borderId="0" xfId="0" applyNumberFormat="1" applyFont="1"/>
    <xf numFmtId="165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5" fontId="31" fillId="0" borderId="13" xfId="0" applyNumberFormat="1" applyFont="1" applyBorder="1" applyAlignment="1">
      <alignment vertical="top"/>
    </xf>
    <xf numFmtId="165" fontId="8" fillId="0" borderId="0" xfId="0" applyNumberFormat="1" applyFont="1" applyAlignment="1">
      <alignment vertical="top"/>
    </xf>
    <xf numFmtId="165" fontId="8" fillId="0" borderId="14" xfId="0" applyNumberFormat="1" applyFont="1" applyBorder="1" applyAlignment="1">
      <alignment vertical="top"/>
    </xf>
    <xf numFmtId="165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5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0" fillId="0" borderId="9" xfId="0" applyNumberFormat="1" applyFont="1" applyBorder="1"/>
    <xf numFmtId="166" fontId="31" fillId="0" borderId="17" xfId="0" applyNumberFormat="1" applyFont="1" applyBorder="1"/>
    <xf numFmtId="0" fontId="29" fillId="0" borderId="13" xfId="0" applyFont="1" applyBorder="1"/>
    <xf numFmtId="169" fontId="30" fillId="0" borderId="0" xfId="0" applyNumberFormat="1" applyFont="1"/>
    <xf numFmtId="169" fontId="31" fillId="0" borderId="14" xfId="0" applyNumberFormat="1" applyFont="1" applyBorder="1"/>
    <xf numFmtId="169" fontId="31" fillId="0" borderId="46" xfId="0" applyNumberFormat="1" applyFont="1" applyBorder="1"/>
    <xf numFmtId="169" fontId="31" fillId="0" borderId="9" xfId="0" applyNumberFormat="1" applyFont="1" applyBorder="1"/>
    <xf numFmtId="169" fontId="30" fillId="0" borderId="9" xfId="0" applyNumberFormat="1" applyFont="1" applyBorder="1"/>
    <xf numFmtId="169" fontId="31" fillId="0" borderId="17" xfId="0" applyNumberFormat="1" applyFont="1" applyBorder="1"/>
    <xf numFmtId="169" fontId="31" fillId="0" borderId="47" xfId="0" applyNumberFormat="1" applyFont="1" applyBorder="1"/>
    <xf numFmtId="165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7" fontId="27" fillId="0" borderId="0" xfId="0" applyNumberFormat="1" applyFont="1"/>
    <xf numFmtId="168" fontId="27" fillId="0" borderId="0" xfId="0" applyNumberFormat="1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18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169" fontId="27" fillId="0" borderId="0" xfId="0" applyNumberFormat="1" applyFont="1"/>
    <xf numFmtId="169" fontId="31" fillId="0" borderId="13" xfId="0" applyNumberFormat="1" applyFont="1" applyBorder="1"/>
    <xf numFmtId="169" fontId="31" fillId="0" borderId="0" xfId="0" applyNumberFormat="1" applyFont="1"/>
    <xf numFmtId="169" fontId="31" fillId="0" borderId="18" xfId="0" applyNumberFormat="1" applyFont="1" applyBorder="1"/>
    <xf numFmtId="0" fontId="8" fillId="0" borderId="0" xfId="0" applyFont="1"/>
    <xf numFmtId="168" fontId="31" fillId="0" borderId="13" xfId="0" applyNumberFormat="1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0" xfId="0" applyNumberFormat="1" applyFont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65" fontId="31" fillId="0" borderId="46" xfId="0" applyNumberFormat="1" applyFont="1" applyBorder="1" applyAlignment="1">
      <alignment vertical="center"/>
    </xf>
    <xf numFmtId="166" fontId="30" fillId="0" borderId="0" xfId="0" applyNumberFormat="1" applyFont="1" applyAlignment="1">
      <alignment vertical="center"/>
    </xf>
    <xf numFmtId="166" fontId="31" fillId="0" borderId="14" xfId="0" applyNumberFormat="1" applyFont="1" applyBorder="1" applyAlignment="1">
      <alignment vertical="center"/>
    </xf>
    <xf numFmtId="166" fontId="31" fillId="0" borderId="13" xfId="0" applyNumberFormat="1" applyFont="1" applyBorder="1" applyAlignment="1">
      <alignment vertical="center"/>
    </xf>
    <xf numFmtId="166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166" fontId="31" fillId="0" borderId="9" xfId="0" applyNumberFormat="1" applyFont="1" applyBorder="1" applyAlignment="1">
      <alignment vertical="center"/>
    </xf>
    <xf numFmtId="166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5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5" fontId="31" fillId="0" borderId="13" xfId="0" applyNumberFormat="1" applyFont="1" applyBorder="1" applyAlignment="1">
      <alignment vertical="center"/>
    </xf>
    <xf numFmtId="165" fontId="30" fillId="0" borderId="0" xfId="0" applyNumberFormat="1" applyFont="1" applyAlignment="1">
      <alignment horizontal="right" vertical="center"/>
    </xf>
    <xf numFmtId="165" fontId="31" fillId="0" borderId="6" xfId="0" applyNumberFormat="1" applyFont="1" applyBorder="1" applyAlignment="1">
      <alignment horizontal="right" vertical="center"/>
    </xf>
    <xf numFmtId="165" fontId="31" fillId="0" borderId="47" xfId="0" applyNumberFormat="1" applyFont="1" applyBorder="1" applyAlignment="1">
      <alignment vertical="center"/>
    </xf>
    <xf numFmtId="165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5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5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5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71" fontId="31" fillId="0" borderId="14" xfId="0" quotePrefix="1" applyNumberFormat="1" applyFont="1" applyBorder="1" applyAlignment="1">
      <alignment horizontal="center" vertical="top"/>
    </xf>
    <xf numFmtId="171" fontId="31" fillId="0" borderId="14" xfId="0" applyNumberFormat="1" applyFont="1" applyBorder="1" applyAlignment="1">
      <alignment horizontal="center" vertical="top"/>
    </xf>
    <xf numFmtId="169" fontId="31" fillId="0" borderId="17" xfId="0" applyNumberFormat="1" applyFont="1" applyBorder="1" applyAlignment="1">
      <alignment horizontal="center"/>
    </xf>
    <xf numFmtId="171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1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5" fontId="2" fillId="4" borderId="58" xfId="0" applyNumberFormat="1" applyFont="1" applyFill="1" applyBorder="1" applyAlignment="1">
      <alignment horizontal="right"/>
    </xf>
    <xf numFmtId="0" fontId="0" fillId="0" borderId="4" xfId="0" applyBorder="1"/>
    <xf numFmtId="165" fontId="39" fillId="0" borderId="14" xfId="0" applyNumberFormat="1" applyFont="1" applyBorder="1" applyAlignment="1">
      <alignment vertical="center"/>
    </xf>
    <xf numFmtId="165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5" fontId="39" fillId="0" borderId="0" xfId="0" applyNumberFormat="1" applyFont="1" applyAlignment="1">
      <alignment vertical="top"/>
    </xf>
    <xf numFmtId="0" fontId="43" fillId="0" borderId="4" xfId="0" applyFont="1" applyBorder="1"/>
    <xf numFmtId="0" fontId="27" fillId="0" borderId="58" xfId="0" applyFont="1" applyBorder="1"/>
    <xf numFmtId="0" fontId="1" fillId="4" borderId="58" xfId="0" applyFont="1" applyFill="1" applyBorder="1" applyAlignment="1">
      <alignment horizontal="right"/>
    </xf>
    <xf numFmtId="0" fontId="1" fillId="4" borderId="51" xfId="7" applyFont="1" applyFill="1" applyBorder="1" applyAlignment="1">
      <alignment horizontal="right"/>
    </xf>
    <xf numFmtId="0" fontId="1" fillId="4" borderId="52" xfId="7" applyFont="1" applyFill="1" applyBorder="1" applyAlignment="1">
      <alignment horizontal="right"/>
    </xf>
    <xf numFmtId="0" fontId="1" fillId="4" borderId="57" xfId="7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</cellXfs>
  <cellStyles count="8">
    <cellStyle name="Comma 2" xfId="1" xr:uid="{00000000-0005-0000-0000-000000000000}"/>
    <cellStyle name="Normal" xfId="0" builtinId="0"/>
    <cellStyle name="Normal 2" xfId="2" xr:uid="{00000000-0005-0000-0000-000002000000}"/>
    <cellStyle name="Normal 3" xfId="7" xr:uid="{379832B0-B7A5-AE4C-81E1-66DB5CA9D87F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orcentaje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2.37581331690919</c:v>
                </c:pt>
                <c:pt idx="1">
                  <c:v>3.3826013921584499</c:v>
                </c:pt>
                <c:pt idx="2">
                  <c:v>3.5545761782577698</c:v>
                </c:pt>
                <c:pt idx="3">
                  <c:v>1.89356012356401</c:v>
                </c:pt>
                <c:pt idx="4">
                  <c:v>2.7706855602844098</c:v>
                </c:pt>
                <c:pt idx="5">
                  <c:v>3.6487448945168199</c:v>
                </c:pt>
                <c:pt idx="6">
                  <c:v>3.8302654824536799</c:v>
                </c:pt>
                <c:pt idx="7">
                  <c:v>2.9344307392851801</c:v>
                </c:pt>
                <c:pt idx="8">
                  <c:v>3.3984850397180302</c:v>
                </c:pt>
                <c:pt idx="9">
                  <c:v>4.0153619861854102</c:v>
                </c:pt>
                <c:pt idx="10">
                  <c:v>2.83841812977525</c:v>
                </c:pt>
                <c:pt idx="11">
                  <c:v>3.3840748295529699</c:v>
                </c:pt>
                <c:pt idx="12">
                  <c:v>2.3108828962041401</c:v>
                </c:pt>
                <c:pt idx="13">
                  <c:v>3.6173252694631599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68.1744430565101</c:v>
                </c:pt>
                <c:pt idx="1">
                  <c:v>60.392553678473398</c:v>
                </c:pt>
                <c:pt idx="2">
                  <c:v>55.766668898736299</c:v>
                </c:pt>
                <c:pt idx="3">
                  <c:v>4.8493532512667397</c:v>
                </c:pt>
                <c:pt idx="4">
                  <c:v>3.8157547520131501</c:v>
                </c:pt>
                <c:pt idx="5">
                  <c:v>65.924539769792801</c:v>
                </c:pt>
                <c:pt idx="6">
                  <c:v>60.788916417148201</c:v>
                </c:pt>
                <c:pt idx="7">
                  <c:v>70.032336966587806</c:v>
                </c:pt>
                <c:pt idx="8">
                  <c:v>34.114242502554497</c:v>
                </c:pt>
                <c:pt idx="9">
                  <c:v>56.152447583293402</c:v>
                </c:pt>
                <c:pt idx="10">
                  <c:v>65.547882115879801</c:v>
                </c:pt>
                <c:pt idx="11">
                  <c:v>8.5042066940331296</c:v>
                </c:pt>
                <c:pt idx="12">
                  <c:v>10.5965132114566</c:v>
                </c:pt>
                <c:pt idx="13">
                  <c:v>72.572718464882797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-7.781889378036702</c:v>
                </c:pt>
                <c:pt idx="1">
                  <c:v>-4.625884779737099</c:v>
                </c:pt>
                <c:pt idx="2">
                  <c:v>-12.407774157773801</c:v>
                </c:pt>
                <c:pt idx="3">
                  <c:v>-63.325089805243358</c:v>
                </c:pt>
                <c:pt idx="4">
                  <c:v>-1.0335984992535896</c:v>
                </c:pt>
                <c:pt idx="5">
                  <c:v>-56.576798926460249</c:v>
                </c:pt>
                <c:pt idx="6">
                  <c:v>5.5319860913194034</c:v>
                </c:pt>
                <c:pt idx="7">
                  <c:v>-5.1356233526446005</c:v>
                </c:pt>
                <c:pt idx="8">
                  <c:v>9.2434205494396053</c:v>
                </c:pt>
                <c:pt idx="9">
                  <c:v>-31.810297267238305</c:v>
                </c:pt>
                <c:pt idx="10">
                  <c:v>-9.7720921864993997</c:v>
                </c:pt>
                <c:pt idx="11">
                  <c:v>22.038205080738905</c:v>
                </c:pt>
                <c:pt idx="12">
                  <c:v>9.3954345325863997</c:v>
                </c:pt>
                <c:pt idx="13">
                  <c:v>-47.648240889260272</c:v>
                </c:pt>
                <c:pt idx="14">
                  <c:v>4.6884519420199791</c:v>
                </c:pt>
                <c:pt idx="15">
                  <c:v>2.0923065174234701</c:v>
                </c:pt>
                <c:pt idx="16">
                  <c:v>-54.951368904423205</c:v>
                </c:pt>
                <c:pt idx="17">
                  <c:v>5.74715996018986</c:v>
                </c:pt>
                <c:pt idx="18">
                  <c:v>4.3982754083726974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3797.1643626957598</c:v>
                </c:pt>
                <c:pt idx="1">
                  <c:v>3758.0131185012101</c:v>
                </c:pt>
                <c:pt idx="2">
                  <c:v>3741.2850860938102</c:v>
                </c:pt>
                <c:pt idx="3">
                  <c:v>215.273159670556</c:v>
                </c:pt>
                <c:pt idx="4">
                  <c:v>194.48916763578899</c:v>
                </c:pt>
                <c:pt idx="5">
                  <c:v>4515.8952191491999</c:v>
                </c:pt>
                <c:pt idx="6">
                  <c:v>4497.6529729929298</c:v>
                </c:pt>
                <c:pt idx="7">
                  <c:v>4538.2219478122997</c:v>
                </c:pt>
                <c:pt idx="8">
                  <c:v>2219.8008331774099</c:v>
                </c:pt>
                <c:pt idx="9">
                  <c:v>4488.3073331974601</c:v>
                </c:pt>
                <c:pt idx="10">
                  <c:v>4528.1065361762903</c:v>
                </c:pt>
                <c:pt idx="11">
                  <c:v>571.981811052387</c:v>
                </c:pt>
                <c:pt idx="12">
                  <c:v>594.88652275062498</c:v>
                </c:pt>
                <c:pt idx="13">
                  <c:v>5500.3804649288204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-39.15124419454969</c:v>
                </c:pt>
                <c:pt idx="1">
                  <c:v>-16.728032407399951</c:v>
                </c:pt>
                <c:pt idx="2">
                  <c:v>-55.879276601949641</c:v>
                </c:pt>
                <c:pt idx="3">
                  <c:v>-3581.8912030252036</c:v>
                </c:pt>
                <c:pt idx="4">
                  <c:v>-20.78399203476701</c:v>
                </c:pt>
                <c:pt idx="5">
                  <c:v>-3563.5239508654213</c:v>
                </c:pt>
                <c:pt idx="6">
                  <c:v>757.88210064798977</c:v>
                </c:pt>
                <c:pt idx="7">
                  <c:v>-18.242246156270085</c:v>
                </c:pt>
                <c:pt idx="8">
                  <c:v>40.568974819369942</c:v>
                </c:pt>
                <c:pt idx="9">
                  <c:v>-2296.09438597179</c:v>
                </c:pt>
                <c:pt idx="10">
                  <c:v>-27.587885951739736</c:v>
                </c:pt>
                <c:pt idx="11">
                  <c:v>2268.5065000200502</c:v>
                </c:pt>
                <c:pt idx="12">
                  <c:v>39.799202978830181</c:v>
                </c:pt>
                <c:pt idx="13">
                  <c:v>-3916.3255221450731</c:v>
                </c:pt>
                <c:pt idx="14">
                  <c:v>377.49264341659801</c:v>
                </c:pt>
                <c:pt idx="15">
                  <c:v>22.904711698237975</c:v>
                </c:pt>
                <c:pt idx="16">
                  <c:v>-3933.2200134256655</c:v>
                </c:pt>
                <c:pt idx="17">
                  <c:v>379.61336308006901</c:v>
                </c:pt>
                <c:pt idx="18">
                  <c:v>1703.2161022330606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3797.1643626957598</c:v>
                </c:pt>
                <c:pt idx="1">
                  <c:v>3758.0131185012101</c:v>
                </c:pt>
                <c:pt idx="2">
                  <c:v>3741.2850860938102</c:v>
                </c:pt>
                <c:pt idx="3">
                  <c:v>215.273159670556</c:v>
                </c:pt>
                <c:pt idx="4">
                  <c:v>194.48916763578899</c:v>
                </c:pt>
                <c:pt idx="5">
                  <c:v>3774.6894103161399</c:v>
                </c:pt>
                <c:pt idx="6">
                  <c:v>3756.3080783647101</c:v>
                </c:pt>
                <c:pt idx="7">
                  <c:v>3797.0217903519201</c:v>
                </c:pt>
                <c:pt idx="8">
                  <c:v>1480.6786262149301</c:v>
                </c:pt>
                <c:pt idx="9">
                  <c:v>1529.9951296347499</c:v>
                </c:pt>
                <c:pt idx="10">
                  <c:v>1572.80059254618</c:v>
                </c:pt>
                <c:pt idx="11">
                  <c:v>202.496598129826</c:v>
                </c:pt>
                <c:pt idx="12">
                  <c:v>225.188397489062</c:v>
                </c:pt>
                <c:pt idx="13">
                  <c:v>4277.0390567130898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-39.15124419454969</c:v>
                </c:pt>
                <c:pt idx="1">
                  <c:v>-16.728032407399951</c:v>
                </c:pt>
                <c:pt idx="2">
                  <c:v>-55.879276601949641</c:v>
                </c:pt>
                <c:pt idx="3">
                  <c:v>-3581.8912030252036</c:v>
                </c:pt>
                <c:pt idx="4">
                  <c:v>-20.78399203476701</c:v>
                </c:pt>
                <c:pt idx="5">
                  <c:v>-3563.5239508654213</c:v>
                </c:pt>
                <c:pt idx="6">
                  <c:v>16.676291814929755</c:v>
                </c:pt>
                <c:pt idx="7">
                  <c:v>-18.381331951429729</c:v>
                </c:pt>
                <c:pt idx="8">
                  <c:v>40.71371198720999</c:v>
                </c:pt>
                <c:pt idx="9">
                  <c:v>-2294.0107841012095</c:v>
                </c:pt>
                <c:pt idx="10">
                  <c:v>-2244.69428068139</c:v>
                </c:pt>
                <c:pt idx="11">
                  <c:v>49.31650341981981</c:v>
                </c:pt>
                <c:pt idx="12">
                  <c:v>42.805462911430141</c:v>
                </c:pt>
                <c:pt idx="13">
                  <c:v>-1327.4985315049239</c:v>
                </c:pt>
                <c:pt idx="14">
                  <c:v>8.0074304940370098</c:v>
                </c:pt>
                <c:pt idx="15">
                  <c:v>22.691799359236001</c:v>
                </c:pt>
                <c:pt idx="16">
                  <c:v>-1347.612195057118</c:v>
                </c:pt>
                <c:pt idx="17">
                  <c:v>9.9152378185060002</c:v>
                </c:pt>
                <c:pt idx="18">
                  <c:v>479.87469401733006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741.20580883305797</c:v>
                </c:pt>
                <c:pt idx="6">
                  <c:v>741.34489462822</c:v>
                </c:pt>
                <c:pt idx="7">
                  <c:v>741.20015746038598</c:v>
                </c:pt>
                <c:pt idx="8">
                  <c:v>739.12220696248801</c:v>
                </c:pt>
                <c:pt idx="9">
                  <c:v>2958.3122035627098</c:v>
                </c:pt>
                <c:pt idx="10">
                  <c:v>2955.3059436301101</c:v>
                </c:pt>
                <c:pt idx="11">
                  <c:v>369.48521292255998</c:v>
                </c:pt>
                <c:pt idx="12">
                  <c:v>369.69812526156301</c:v>
                </c:pt>
                <c:pt idx="13">
                  <c:v>1223.3414082157301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741.20580883305797</c:v>
                </c:pt>
                <c:pt idx="7">
                  <c:v>0.1390857951620319</c:v>
                </c:pt>
                <c:pt idx="8">
                  <c:v>-0.14473716783402324</c:v>
                </c:pt>
                <c:pt idx="9">
                  <c:v>-2.0836018705699644</c:v>
                </c:pt>
                <c:pt idx="10">
                  <c:v>2217.1063947296516</c:v>
                </c:pt>
                <c:pt idx="11">
                  <c:v>2219.189996600222</c:v>
                </c:pt>
                <c:pt idx="12">
                  <c:v>-3.0062599325997326</c:v>
                </c:pt>
                <c:pt idx="13">
                  <c:v>-2588.8269906401497</c:v>
                </c:pt>
                <c:pt idx="14">
                  <c:v>369.48521292255998</c:v>
                </c:pt>
                <c:pt idx="15">
                  <c:v>0.21291233900302586</c:v>
                </c:pt>
                <c:pt idx="16">
                  <c:v>-2585.6078183685472</c:v>
                </c:pt>
                <c:pt idx="17">
                  <c:v>369.69812526156301</c:v>
                </c:pt>
                <c:pt idx="18">
                  <c:v>1223.3414082157301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22.2835459542564</c:v>
                </c:pt>
                <c:pt idx="6">
                  <c:v>26.788163780214798</c:v>
                </c:pt>
                <c:pt idx="7">
                  <c:v>23.381489411162899</c:v>
                </c:pt>
                <c:pt idx="8">
                  <c:v>22.2</c:v>
                </c:pt>
                <c:pt idx="9">
                  <c:v>22.1999999999999</c:v>
                </c:pt>
                <c:pt idx="10">
                  <c:v>22.204447100447599</c:v>
                </c:pt>
                <c:pt idx="11">
                  <c:v>22.1999999999999</c:v>
                </c:pt>
                <c:pt idx="12">
                  <c:v>22.1999999999999</c:v>
                </c:pt>
                <c:pt idx="13">
                  <c:v>26.784396647076701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4.4809001354240552E-15</c:v>
                </c:pt>
                <c:pt idx="1">
                  <c:v>4.4809001354240552E-15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1.5848299149856235E-5</c:v>
                </c:pt>
                <c:pt idx="6">
                  <c:v>4.4593696036758962E-5</c:v>
                </c:pt>
                <c:pt idx="7">
                  <c:v>4.816384501853175E-5</c:v>
                </c:pt>
                <c:pt idx="8">
                  <c:v>0</c:v>
                </c:pt>
                <c:pt idx="9">
                  <c:v>0</c:v>
                </c:pt>
                <c:pt idx="10">
                  <c:v>5.1371650081584009E-5</c:v>
                </c:pt>
                <c:pt idx="11">
                  <c:v>0</c:v>
                </c:pt>
                <c:pt idx="12">
                  <c:v>0</c:v>
                </c:pt>
                <c:pt idx="13">
                  <c:v>8.6520606315525542E-5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1.3062351061468412E-4</c:v>
                </c:pt>
                <c:pt idx="1">
                  <c:v>1.1445660428910183E-4</c:v>
                </c:pt>
                <c:pt idx="2">
                  <c:v>1.0584507051535721E-4</c:v>
                </c:pt>
                <c:pt idx="3">
                  <c:v>1.6389079617706528E-4</c:v>
                </c:pt>
                <c:pt idx="4">
                  <c:v>1.3973475683420471E-4</c:v>
                </c:pt>
                <c:pt idx="5">
                  <c:v>1.1802752841588683E-4</c:v>
                </c:pt>
                <c:pt idx="6">
                  <c:v>1.2036425288584722E-4</c:v>
                </c:pt>
                <c:pt idx="7">
                  <c:v>1.1029213717583849E-4</c:v>
                </c:pt>
                <c:pt idx="8">
                  <c:v>4.2973707585307109E-5</c:v>
                </c:pt>
                <c:pt idx="9">
                  <c:v>5.0770789819453184E-5</c:v>
                </c:pt>
                <c:pt idx="10">
                  <c:v>6.8869731058737317E-5</c:v>
                </c:pt>
                <c:pt idx="11">
                  <c:v>4.694113784238801E-4</c:v>
                </c:pt>
                <c:pt idx="12">
                  <c:v>4.2342763793747426E-4</c:v>
                </c:pt>
                <c:pt idx="13">
                  <c:v>3.8334748459253656E-5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6.9897191943698502E-3</c:v>
                </c:pt>
                <c:pt idx="1">
                  <c:v>6.2191837150723499E-3</c:v>
                </c:pt>
                <c:pt idx="2">
                  <c:v>7.1563670290821302E-3</c:v>
                </c:pt>
                <c:pt idx="3">
                  <c:v>6.9917542878332002E-3</c:v>
                </c:pt>
                <c:pt idx="4">
                  <c:v>6.2254882569256903E-3</c:v>
                </c:pt>
                <c:pt idx="5">
                  <c:v>8.3802011785543695E-3</c:v>
                </c:pt>
                <c:pt idx="6">
                  <c:v>9.8658514955568197E-3</c:v>
                </c:pt>
                <c:pt idx="7">
                  <c:v>9.2352376204248594E-3</c:v>
                </c:pt>
                <c:pt idx="8">
                  <c:v>1.0691895681775801E-2</c:v>
                </c:pt>
                <c:pt idx="9">
                  <c:v>1.57411174063956E-2</c:v>
                </c:pt>
                <c:pt idx="10">
                  <c:v>1.5914521934346101E-2</c:v>
                </c:pt>
                <c:pt idx="11">
                  <c:v>1.5521893463147E-2</c:v>
                </c:pt>
                <c:pt idx="12">
                  <c:v>1.54448757592989E-2</c:v>
                </c:pt>
                <c:pt idx="13">
                  <c:v>1.1125762666142E-2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9.8907071462794849E-5</c:v>
                </c:pt>
                <c:pt idx="6">
                  <c:v>7.9424196833159151E-5</c:v>
                </c:pt>
                <c:pt idx="7">
                  <c:v>6.6816113916274219E-5</c:v>
                </c:pt>
                <c:pt idx="8">
                  <c:v>4.1523089763827702E-4</c:v>
                </c:pt>
                <c:pt idx="9">
                  <c:v>4.0508803600634689E-4</c:v>
                </c:pt>
                <c:pt idx="10">
                  <c:v>2.5981671598793025E-4</c:v>
                </c:pt>
                <c:pt idx="11">
                  <c:v>2.5831317151864702E-3</c:v>
                </c:pt>
                <c:pt idx="12">
                  <c:v>2.2026705273831054E-3</c:v>
                </c:pt>
                <c:pt idx="13">
                  <c:v>1.9917548533929694E-4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207.18706257580499</c:v>
                </c:pt>
                <c:pt idx="4">
                  <c:v>188.147557042725</c:v>
                </c:pt>
                <c:pt idx="5">
                  <c:v>4379.22078824859</c:v>
                </c:pt>
                <c:pt idx="6">
                  <c:v>4374.1525773466001</c:v>
                </c:pt>
                <c:pt idx="7">
                  <c:v>4390.6155785913797</c:v>
                </c:pt>
                <c:pt idx="8">
                  <c:v>2157.0304696052099</c:v>
                </c:pt>
                <c:pt idx="9">
                  <c:v>4376.2548338444703</c:v>
                </c:pt>
                <c:pt idx="10">
                  <c:v>4392.4166091494399</c:v>
                </c:pt>
                <c:pt idx="11">
                  <c:v>557.63335673418101</c:v>
                </c:pt>
                <c:pt idx="12">
                  <c:v>576.88577460626402</c:v>
                </c:pt>
                <c:pt idx="13">
                  <c:v>5345.8295287883102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207.18706257580499</c:v>
                </c:pt>
                <c:pt idx="4">
                  <c:v>188.147557042725</c:v>
                </c:pt>
                <c:pt idx="5">
                  <c:v>3638.01497941553</c:v>
                </c:pt>
                <c:pt idx="6">
                  <c:v>3632.80768271838</c:v>
                </c:pt>
                <c:pt idx="7">
                  <c:v>3649.4154211309901</c:v>
                </c:pt>
                <c:pt idx="8">
                  <c:v>1417.90826264272</c:v>
                </c:pt>
                <c:pt idx="9">
                  <c:v>1417.9426302817601</c:v>
                </c:pt>
                <c:pt idx="10">
                  <c:v>1437.11066551933</c:v>
                </c:pt>
                <c:pt idx="11">
                  <c:v>188.148143811621</c:v>
                </c:pt>
                <c:pt idx="12">
                  <c:v>207.18764934470099</c:v>
                </c:pt>
                <c:pt idx="13">
                  <c:v>4122.4881205725696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741.20580883305797</c:v>
                </c:pt>
                <c:pt idx="6">
                  <c:v>741.34489462822</c:v>
                </c:pt>
                <c:pt idx="7">
                  <c:v>741.20015746038598</c:v>
                </c:pt>
                <c:pt idx="8">
                  <c:v>739.12220696248801</c:v>
                </c:pt>
                <c:pt idx="9">
                  <c:v>2958.3122035627098</c:v>
                </c:pt>
                <c:pt idx="10">
                  <c:v>2955.3059436301101</c:v>
                </c:pt>
                <c:pt idx="11">
                  <c:v>369.48521292255998</c:v>
                </c:pt>
                <c:pt idx="12">
                  <c:v>369.69812526156301</c:v>
                </c:pt>
                <c:pt idx="13">
                  <c:v>1223.3414082157301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142.61730011995996</c:v>
                </c:pt>
                <c:pt idx="1">
                  <c:v>122.50556145849032</c:v>
                </c:pt>
                <c:pt idx="2">
                  <c:v>111.11829154085035</c:v>
                </c:pt>
                <c:pt idx="3">
                  <c:v>8.0860970947510111</c:v>
                </c:pt>
                <c:pt idx="4">
                  <c:v>6.3416105930639901</c:v>
                </c:pt>
                <c:pt idx="5">
                  <c:v>136.67443090060988</c:v>
                </c:pt>
                <c:pt idx="6">
                  <c:v>123.50039564633016</c:v>
                </c:pt>
                <c:pt idx="7">
                  <c:v>147.60636922092999</c:v>
                </c:pt>
                <c:pt idx="8">
                  <c:v>62.770363572210044</c:v>
                </c:pt>
                <c:pt idx="9">
                  <c:v>112.0524993529898</c:v>
                </c:pt>
                <c:pt idx="10">
                  <c:v>135.68992702685</c:v>
                </c:pt>
                <c:pt idx="11">
                  <c:v>14.348454318205</c:v>
                </c:pt>
                <c:pt idx="12">
                  <c:v>18.000748144361012</c:v>
                </c:pt>
                <c:pt idx="13">
                  <c:v>154.55093614052021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1.00678807524926</c:v>
                </c:pt>
                <c:pt idx="1">
                  <c:v>0.17197478609931993</c:v>
                </c:pt>
                <c:pt idx="2">
                  <c:v>1.1787628613485799</c:v>
                </c:pt>
                <c:pt idx="3">
                  <c:v>-0.48225319334517991</c:v>
                </c:pt>
                <c:pt idx="4">
                  <c:v>0.87712543672039978</c:v>
                </c:pt>
                <c:pt idx="5">
                  <c:v>-0.61191583187404008</c:v>
                </c:pt>
                <c:pt idx="6">
                  <c:v>0.26614350235837003</c:v>
                </c:pt>
                <c:pt idx="7">
                  <c:v>0.18152058793685999</c:v>
                </c:pt>
                <c:pt idx="8">
                  <c:v>-0.89583474316849987</c:v>
                </c:pt>
                <c:pt idx="9">
                  <c:v>-0.25025985479878976</c:v>
                </c:pt>
                <c:pt idx="10">
                  <c:v>0.36661709166859024</c:v>
                </c:pt>
                <c:pt idx="11">
                  <c:v>0.61687694646738001</c:v>
                </c:pt>
                <c:pt idx="12">
                  <c:v>-1.1769438564101602</c:v>
                </c:pt>
                <c:pt idx="13">
                  <c:v>-0.63128715663244028</c:v>
                </c:pt>
                <c:pt idx="14">
                  <c:v>0.61338926926856008</c:v>
                </c:pt>
                <c:pt idx="15">
                  <c:v>-1.0731919333488298</c:v>
                </c:pt>
                <c:pt idx="16">
                  <c:v>-0.52753523357110987</c:v>
                </c:pt>
                <c:pt idx="17">
                  <c:v>0.41732277264013007</c:v>
                </c:pt>
                <c:pt idx="18">
                  <c:v>1.24151195255397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1538.22988371002</c:v>
                </c:pt>
                <c:pt idx="1">
                  <c:v>1074.7667600636601</c:v>
                </c:pt>
                <c:pt idx="2">
                  <c:v>1021.26571365047</c:v>
                </c:pt>
                <c:pt idx="3">
                  <c:v>109.416663301165</c:v>
                </c:pt>
                <c:pt idx="4">
                  <c:v>67.906489502546407</c:v>
                </c:pt>
                <c:pt idx="5">
                  <c:v>1200.19921659582</c:v>
                </c:pt>
                <c:pt idx="6">
                  <c:v>1141.9972252625901</c:v>
                </c:pt>
                <c:pt idx="7">
                  <c:v>1496.24099226253</c:v>
                </c:pt>
                <c:pt idx="8">
                  <c:v>634.70353374888305</c:v>
                </c:pt>
                <c:pt idx="9">
                  <c:v>1089.87803426036</c:v>
                </c:pt>
                <c:pt idx="10">
                  <c:v>1547.48750757535</c:v>
                </c:pt>
                <c:pt idx="11">
                  <c:v>164.781655156764</c:v>
                </c:pt>
                <c:pt idx="12">
                  <c:v>249.63872546370899</c:v>
                </c:pt>
                <c:pt idx="13">
                  <c:v>1477.84042911146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-463.46312364635992</c:v>
                </c:pt>
                <c:pt idx="1">
                  <c:v>-53.501046413190011</c:v>
                </c:pt>
                <c:pt idx="2">
                  <c:v>-516.96417005954993</c:v>
                </c:pt>
                <c:pt idx="3">
                  <c:v>-1428.8132204088549</c:v>
                </c:pt>
                <c:pt idx="4">
                  <c:v>-41.510173798618595</c:v>
                </c:pt>
                <c:pt idx="5">
                  <c:v>-1006.8602705611137</c:v>
                </c:pt>
                <c:pt idx="6">
                  <c:v>125.4324565321599</c:v>
                </c:pt>
                <c:pt idx="7">
                  <c:v>-58.201991333229898</c:v>
                </c:pt>
                <c:pt idx="8">
                  <c:v>354.24376699993991</c:v>
                </c:pt>
                <c:pt idx="9">
                  <c:v>-565.49568284693692</c:v>
                </c:pt>
                <c:pt idx="10">
                  <c:v>-110.32118233545998</c:v>
                </c:pt>
                <c:pt idx="11">
                  <c:v>455.17450051147694</c:v>
                </c:pt>
                <c:pt idx="12">
                  <c:v>457.60947331499005</c:v>
                </c:pt>
                <c:pt idx="13">
                  <c:v>-925.09637910359595</c:v>
                </c:pt>
                <c:pt idx="14">
                  <c:v>96.875165654217597</c:v>
                </c:pt>
                <c:pt idx="15">
                  <c:v>84.857070306944991</c:v>
                </c:pt>
                <c:pt idx="16">
                  <c:v>-1297.848782111641</c:v>
                </c:pt>
                <c:pt idx="17">
                  <c:v>140.22206216254398</c:v>
                </c:pt>
                <c:pt idx="18">
                  <c:v>-60.389454598559951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1324.8691267368699</c:v>
                </c:pt>
                <c:pt idx="1">
                  <c:v>885.76043466251701</c:v>
                </c:pt>
                <c:pt idx="2">
                  <c:v>846.73669431923997</c:v>
                </c:pt>
                <c:pt idx="3">
                  <c:v>94.239983681460302</c:v>
                </c:pt>
                <c:pt idx="4">
                  <c:v>55.964590371245997</c:v>
                </c:pt>
                <c:pt idx="5">
                  <c:v>993.87982361258105</c:v>
                </c:pt>
                <c:pt idx="6">
                  <c:v>951.750431290405</c:v>
                </c:pt>
                <c:pt idx="7">
                  <c:v>1277.06571545969</c:v>
                </c:pt>
                <c:pt idx="8">
                  <c:v>527.93858962051797</c:v>
                </c:pt>
                <c:pt idx="9">
                  <c:v>914.141670527462</c:v>
                </c:pt>
                <c:pt idx="10">
                  <c:v>1342.34691354602</c:v>
                </c:pt>
                <c:pt idx="11">
                  <c:v>138.166637910623</c:v>
                </c:pt>
                <c:pt idx="12">
                  <c:v>216.47556374637301</c:v>
                </c:pt>
                <c:pt idx="13">
                  <c:v>1250.714699101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-439.10869207435292</c:v>
                </c:pt>
                <c:pt idx="1">
                  <c:v>-39.023740343277041</c:v>
                </c:pt>
                <c:pt idx="2">
                  <c:v>-478.13243241762996</c:v>
                </c:pt>
                <c:pt idx="3">
                  <c:v>-1230.6291430554097</c:v>
                </c:pt>
                <c:pt idx="4">
                  <c:v>-38.275393310214305</c:v>
                </c:pt>
                <c:pt idx="5">
                  <c:v>-829.79584429127101</c:v>
                </c:pt>
                <c:pt idx="6">
                  <c:v>108.11938895006404</c:v>
                </c:pt>
                <c:pt idx="7">
                  <c:v>-42.129392322176045</c:v>
                </c:pt>
                <c:pt idx="8">
                  <c:v>325.31528416928495</c:v>
                </c:pt>
                <c:pt idx="9">
                  <c:v>-465.94123399206308</c:v>
                </c:pt>
                <c:pt idx="10">
                  <c:v>-79.738153085119052</c:v>
                </c:pt>
                <c:pt idx="11">
                  <c:v>386.20308090694402</c:v>
                </c:pt>
                <c:pt idx="12">
                  <c:v>428.20524301855801</c:v>
                </c:pt>
                <c:pt idx="13">
                  <c:v>-775.97503261683903</c:v>
                </c:pt>
                <c:pt idx="14">
                  <c:v>82.202047539376991</c:v>
                </c:pt>
                <c:pt idx="15">
                  <c:v>78.308925835750017</c:v>
                </c:pt>
                <c:pt idx="16">
                  <c:v>-1125.8713497996471</c:v>
                </c:pt>
                <c:pt idx="17">
                  <c:v>122.23558006491271</c:v>
                </c:pt>
                <c:pt idx="18">
                  <c:v>-74.154427635869979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145.18631391664101</c:v>
                </c:pt>
                <c:pt idx="1">
                  <c:v>128.61377172267399</c:v>
                </c:pt>
                <c:pt idx="2">
                  <c:v>118.762350432494</c:v>
                </c:pt>
                <c:pt idx="3">
                  <c:v>10.327326368438399</c:v>
                </c:pt>
                <c:pt idx="4">
                  <c:v>8.1261443792872594</c:v>
                </c:pt>
                <c:pt idx="5">
                  <c:v>140.39485321344699</c:v>
                </c:pt>
                <c:pt idx="6">
                  <c:v>129.45787755503699</c:v>
                </c:pt>
                <c:pt idx="7">
                  <c:v>149.142939836251</c:v>
                </c:pt>
                <c:pt idx="8">
                  <c:v>72.650701625810498</c:v>
                </c:pt>
                <c:pt idx="9">
                  <c:v>119.583916149606</c:v>
                </c:pt>
                <c:pt idx="10">
                  <c:v>139.592711913447</c:v>
                </c:pt>
                <c:pt idx="11">
                  <c:v>18.110810552107601</c:v>
                </c:pt>
                <c:pt idx="12">
                  <c:v>22.5666485058799</c:v>
                </c:pt>
                <c:pt idx="13">
                  <c:v>154.55301154558299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OpenSimula/US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-16.572542193967024</c:v>
                </c:pt>
                <c:pt idx="1">
                  <c:v>-9.8514212901799851</c:v>
                </c:pt>
                <c:pt idx="2">
                  <c:v>-26.423963484147009</c:v>
                </c:pt>
                <c:pt idx="3">
                  <c:v>-134.85898754820261</c:v>
                </c:pt>
                <c:pt idx="4">
                  <c:v>-2.2011819891511397</c:v>
                </c:pt>
                <c:pt idx="5">
                  <c:v>-120.48762734338673</c:v>
                </c:pt>
                <c:pt idx="6">
                  <c:v>11.781081490773005</c:v>
                </c:pt>
                <c:pt idx="7">
                  <c:v>-10.936975658410006</c:v>
                </c:pt>
                <c:pt idx="8">
                  <c:v>19.685062281214016</c:v>
                </c:pt>
                <c:pt idx="9">
                  <c:v>-67.744151587636495</c:v>
                </c:pt>
                <c:pt idx="10">
                  <c:v>-20.810937063840996</c:v>
                </c:pt>
                <c:pt idx="11">
                  <c:v>46.933214523795499</c:v>
                </c:pt>
                <c:pt idx="12">
                  <c:v>20.008795763841007</c:v>
                </c:pt>
                <c:pt idx="13">
                  <c:v>-101.4731055974984</c:v>
                </c:pt>
                <c:pt idx="14">
                  <c:v>9.9846661728203419</c:v>
                </c:pt>
                <c:pt idx="15">
                  <c:v>4.4558379537722992</c:v>
                </c:pt>
                <c:pt idx="16">
                  <c:v>-117.02606340756711</c:v>
                </c:pt>
                <c:pt idx="17">
                  <c:v>12.239322137441501</c:v>
                </c:pt>
                <c:pt idx="18">
                  <c:v>9.3666976289419779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>
      <selection activeCell="A24" sqref="A24"/>
    </sheetView>
  </sheetViews>
  <sheetFormatPr baseColWidth="10" defaultColWidth="8.7109375" defaultRowHeight="16"/>
  <cols>
    <col min="1" max="1" width="115" style="450" customWidth="1"/>
    <col min="2" max="2" width="52.7109375" customWidth="1"/>
  </cols>
  <sheetData>
    <row r="1" spans="1:2">
      <c r="A1"/>
    </row>
    <row r="5" spans="1:2">
      <c r="A5" s="453" t="s">
        <v>862</v>
      </c>
      <c r="B5" s="443"/>
    </row>
    <row r="6" spans="1:2">
      <c r="A6" s="453" t="s">
        <v>794</v>
      </c>
      <c r="B6" s="478"/>
    </row>
    <row r="7" spans="1:2">
      <c r="A7" s="453" t="s">
        <v>269</v>
      </c>
      <c r="B7" s="478"/>
    </row>
    <row r="8" spans="1:2">
      <c r="A8" s="453" t="s">
        <v>865</v>
      </c>
    </row>
    <row r="11" spans="1:2">
      <c r="A11" s="454" t="s">
        <v>850</v>
      </c>
      <c r="B11" s="455"/>
    </row>
    <row r="12" spans="1:2">
      <c r="A12" s="454" t="s">
        <v>814</v>
      </c>
      <c r="B12" s="455"/>
    </row>
    <row r="13" spans="1:2">
      <c r="A13" s="454" t="s">
        <v>815</v>
      </c>
      <c r="B13" s="455"/>
    </row>
    <row r="14" spans="1:2">
      <c r="A14" s="450" t="s">
        <v>776</v>
      </c>
      <c r="B14" s="455"/>
    </row>
    <row r="15" spans="1:2">
      <c r="A15" s="454" t="s">
        <v>675</v>
      </c>
      <c r="B15" s="455"/>
    </row>
    <row r="16" spans="1:2">
      <c r="A16" s="454" t="s">
        <v>816</v>
      </c>
      <c r="B16" s="455"/>
    </row>
    <row r="17" spans="1:2">
      <c r="A17" s="454" t="s">
        <v>817</v>
      </c>
      <c r="B17" s="455"/>
    </row>
    <row r="18" spans="1:2">
      <c r="B18" s="455"/>
    </row>
    <row r="19" spans="1:2">
      <c r="A19" s="454" t="s">
        <v>818</v>
      </c>
      <c r="B19" s="455"/>
    </row>
    <row r="20" spans="1:2">
      <c r="A20" s="454" t="s">
        <v>781</v>
      </c>
      <c r="B20" s="455"/>
    </row>
    <row r="21" spans="1:2">
      <c r="A21" s="494"/>
      <c r="B21" s="455"/>
    </row>
    <row r="22" spans="1:2">
      <c r="B22" s="455"/>
    </row>
    <row r="23" spans="1:2">
      <c r="A23"/>
      <c r="B23" s="455"/>
    </row>
    <row r="24" spans="1:2">
      <c r="A24" s="495" t="s">
        <v>866</v>
      </c>
    </row>
    <row r="25" spans="1:2">
      <c r="A25" s="494" t="s">
        <v>819</v>
      </c>
    </row>
    <row r="26" spans="1:2">
      <c r="A26" s="494" t="s">
        <v>820</v>
      </c>
    </row>
    <row r="27" spans="1:2">
      <c r="A27" s="494" t="s">
        <v>821</v>
      </c>
    </row>
    <row r="28" spans="1:2">
      <c r="A28" s="494" t="s">
        <v>822</v>
      </c>
    </row>
    <row r="29" spans="1:2">
      <c r="A29" s="494" t="s">
        <v>836</v>
      </c>
    </row>
    <row r="30" spans="1:2">
      <c r="A30" s="494" t="s">
        <v>823</v>
      </c>
    </row>
    <row r="31" spans="1:2">
      <c r="A31" s="494" t="s">
        <v>824</v>
      </c>
    </row>
    <row r="32" spans="1:2">
      <c r="A32" s="494" t="s">
        <v>863</v>
      </c>
    </row>
    <row r="33" spans="1:1">
      <c r="A33" s="494" t="s">
        <v>825</v>
      </c>
    </row>
    <row r="34" spans="1:1">
      <c r="A34" s="494"/>
    </row>
    <row r="35" spans="1:1">
      <c r="A35" s="494" t="s">
        <v>826</v>
      </c>
    </row>
    <row r="36" spans="1:1">
      <c r="A36" s="494" t="s">
        <v>861</v>
      </c>
    </row>
    <row r="37" spans="1:1">
      <c r="A37" s="494" t="s">
        <v>827</v>
      </c>
    </row>
    <row r="38" spans="1:1">
      <c r="A38" s="494"/>
    </row>
    <row r="39" spans="1:1">
      <c r="A39" s="494" t="s">
        <v>677</v>
      </c>
    </row>
    <row r="40" spans="1:1">
      <c r="A40" s="496" t="s">
        <v>662</v>
      </c>
    </row>
    <row r="41" spans="1:1">
      <c r="A41" s="496" t="s">
        <v>663</v>
      </c>
    </row>
    <row r="42" spans="1:1">
      <c r="A42" s="496" t="s">
        <v>664</v>
      </c>
    </row>
    <row r="43" spans="1:1">
      <c r="A43" s="496" t="s">
        <v>665</v>
      </c>
    </row>
    <row r="44" spans="1:1">
      <c r="A44" s="496" t="s">
        <v>666</v>
      </c>
    </row>
    <row r="45" spans="1:1">
      <c r="A45" s="496" t="s">
        <v>668</v>
      </c>
    </row>
    <row r="46" spans="1:1">
      <c r="A46" s="496" t="s">
        <v>667</v>
      </c>
    </row>
    <row r="47" spans="1:1">
      <c r="A47" s="496" t="s">
        <v>828</v>
      </c>
    </row>
    <row r="48" spans="1:1">
      <c r="A48" s="496" t="s">
        <v>829</v>
      </c>
    </row>
    <row r="49" spans="1:1">
      <c r="A49" s="496" t="s">
        <v>830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topLeftCell="A36" colorId="22" zoomScale="130" zoomScaleNormal="130" workbookViewId="0">
      <selection activeCell="G79" sqref="G79"/>
    </sheetView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60" t="s">
        <v>380</v>
      </c>
      <c r="K8" s="561"/>
      <c r="L8" s="562"/>
      <c r="M8" s="335"/>
      <c r="N8" s="302"/>
      <c r="O8" s="303"/>
      <c r="P8" s="306"/>
      <c r="Q8" s="305">
        <f>YourData!$J$5</f>
        <v>45931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7" t="str">
        <f>A!$L$21</f>
        <v>OpenSimula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8" t="str">
        <f>A!$L$22</f>
        <v>US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3797.1643626957598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3758.0131185012101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3741.2850860938102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215.273159670556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194.48916763578899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4515.8952191491999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4497.6529729929298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4538.2219478122997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2219.8008331774099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4488.3073331974601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4528.1065361762903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571.981811052387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594.88652275062498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5500.3804649288204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60" t="s">
        <v>380</v>
      </c>
      <c r="K25" s="561"/>
      <c r="L25" s="562"/>
      <c r="M25" s="306"/>
      <c r="N25" s="300"/>
      <c r="O25" s="309"/>
      <c r="P25" s="304"/>
      <c r="Q25" s="305">
        <f>YourData!$J$5</f>
        <v>45931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7" t="str">
        <f>A!$L$21</f>
        <v>OpenSimula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8" t="str">
        <f>A!$L$22</f>
        <v>US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3797.1643626957598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3758.0131185012101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3741.2850860938102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215.273159670556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194.48916763578899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3774.6894103161399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3756.3080783647101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3797.0217903519201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1480.6786262149301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1529.9951296347499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1572.80059254618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202.496598129826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225.188397489062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4277.0390567130898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60" t="s">
        <v>380</v>
      </c>
      <c r="K42" s="561"/>
      <c r="L42" s="562"/>
      <c r="M42" s="306"/>
      <c r="N42" s="300"/>
      <c r="O42" s="309"/>
      <c r="P42" s="306"/>
      <c r="Q42" s="305">
        <f>YourData!$J$5</f>
        <v>45931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7" t="str">
        <f>A!$L$21</f>
        <v>OpenSimula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8" t="str">
        <f>A!$L$22</f>
        <v>US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3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0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3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0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3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0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3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0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3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0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3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741.20580883305797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3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741.34489462822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3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741.20015746038598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3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739.12220696248801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3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2958.3122035627098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3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2955.3059436301101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3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369.48521292255998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3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369.69812526156301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4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1223.3414082157301</v>
      </c>
    </row>
    <row r="59" spans="1:17" ht="12" customHeight="1" thickTop="1">
      <c r="A59" s="298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803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60" t="s">
        <v>380</v>
      </c>
      <c r="K61" s="561"/>
      <c r="L61" s="562"/>
      <c r="M61" s="335"/>
      <c r="N61" s="302"/>
      <c r="O61" s="303"/>
      <c r="P61" s="306"/>
      <c r="Q61" s="305">
        <f>YourData!$J$5</f>
        <v>45931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7" t="str">
        <f>A!$L$21</f>
        <v>OpenSimula</v>
      </c>
    </row>
    <row r="63" spans="1:17" ht="12" customHeight="1">
      <c r="A63" s="29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8" t="str">
        <f>A!$L$22</f>
        <v>US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142.61730011995996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122.50556145849032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111.11829154085035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8.0860970947510111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6.3416105930639901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136.67443090060988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123.50039564633016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147.60636922092999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62.770363572210044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112.0524993529898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135.68992702685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14.348454318205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18.000748144361012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154.55093614052021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="130" zoomScaleNormal="130" workbookViewId="0">
      <selection activeCell="G11" sqref="G11"/>
    </sheetView>
  </sheetViews>
  <sheetFormatPr baseColWidth="10" defaultColWidth="9.7109375" defaultRowHeight="16"/>
  <cols>
    <col min="1" max="1" width="0.7109375" customWidth="1"/>
    <col min="2" max="9" width="6.7109375" style="297" customWidth="1"/>
    <col min="10" max="11" width="5.7109375" style="297" customWidth="1"/>
    <col min="12" max="12" width="7.42578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806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60" t="s">
        <v>380</v>
      </c>
      <c r="K8" s="561"/>
      <c r="L8" s="562"/>
      <c r="M8" s="302"/>
      <c r="N8" s="302"/>
      <c r="O8" s="303"/>
      <c r="P8" s="304"/>
      <c r="Q8" s="305">
        <f>YourData!$J$5</f>
        <v>45931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7" t="str">
        <f>A!$L$21</f>
        <v>OpenSimula</v>
      </c>
    </row>
    <row r="10" spans="1:17" ht="12" customHeight="1">
      <c r="A10" s="33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8" t="str">
        <f>A!$L$22</f>
        <v>US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3654.5470625757998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3635.5075570427198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3630.1667945529598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207.18706257580499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188.147557042725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4379.22078824859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4374.1525773466001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4390.6155785913797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2157.0304696052099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4376.2548338444703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4392.4166091494399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557.63335673418101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576.88577460626402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5345.8295287883102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60" t="s">
        <v>380</v>
      </c>
      <c r="K25" s="561"/>
      <c r="L25" s="562"/>
      <c r="M25" s="300"/>
      <c r="N25" s="300"/>
      <c r="O25" s="309"/>
      <c r="P25" s="306"/>
      <c r="Q25" s="305">
        <f>YourData!$J$5</f>
        <v>45931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7" t="str">
        <f>A!$L$21</f>
        <v>OpenSimula</v>
      </c>
    </row>
    <row r="27" spans="1:17" ht="12" customHeight="1">
      <c r="A27" s="346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8" t="str">
        <f>A!$L$22</f>
        <v>US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3654.5470625757998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3635.5075570427198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3630.1667945529598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207.18706257580499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188.147557042725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3638.01497941553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3632.80768271838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3649.4154211309901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1417.90826264272</v>
      </c>
    </row>
    <row r="37" spans="1:17" ht="12" customHeight="1">
      <c r="A37" s="546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1417.9426302817601</v>
      </c>
    </row>
    <row r="38" spans="1:17" ht="12" customHeight="1">
      <c r="A38" s="546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1437.11066551933</v>
      </c>
    </row>
    <row r="39" spans="1:17" ht="12" customHeight="1">
      <c r="A39" s="546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188.148143811621</v>
      </c>
    </row>
    <row r="40" spans="1:17" ht="12" customHeight="1">
      <c r="A40" s="546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207.18764934470099</v>
      </c>
    </row>
    <row r="41" spans="1:17" ht="12" customHeight="1" thickBot="1">
      <c r="A41" s="546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4122.4881205725696</v>
      </c>
    </row>
    <row r="42" spans="1:17" ht="12" customHeight="1" thickTop="1">
      <c r="A42" s="548"/>
      <c r="B42" s="326" t="s">
        <v>169</v>
      </c>
      <c r="C42" s="314"/>
      <c r="D42" s="314"/>
      <c r="E42" s="314"/>
      <c r="F42" s="314"/>
      <c r="G42" s="334"/>
      <c r="H42" s="334"/>
      <c r="I42" s="303"/>
      <c r="J42" s="560" t="s">
        <v>380</v>
      </c>
      <c r="K42" s="561"/>
      <c r="L42" s="562"/>
      <c r="M42" s="300"/>
      <c r="N42" s="300"/>
      <c r="O42" s="309"/>
      <c r="P42" s="304"/>
      <c r="Q42" s="305">
        <f>YourData!$J$5</f>
        <v>45931</v>
      </c>
    </row>
    <row r="43" spans="1:17" ht="12" customHeight="1">
      <c r="A43" s="549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7" t="str">
        <f>A!$L$21</f>
        <v>OpenSimula</v>
      </c>
    </row>
    <row r="44" spans="1:17" ht="12" customHeight="1">
      <c r="A44" s="549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8" t="str">
        <f>A!$L$22</f>
        <v>US</v>
      </c>
    </row>
    <row r="45" spans="1:17" ht="12" customHeight="1">
      <c r="A45" s="550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3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0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3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0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3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0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3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0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3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0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3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741.20580883305797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3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741.34489462822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3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741.20015746038598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3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739.12220696248801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3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2958.3122035627098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3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2955.3059436301101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3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369.48521292255998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3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369.69812526156301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4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1223.3414082157301</v>
      </c>
    </row>
    <row r="59" spans="1:17" ht="12" customHeight="1" thickTop="1">
      <c r="A59" s="339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807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60" t="s">
        <v>380</v>
      </c>
      <c r="K61" s="561"/>
      <c r="L61" s="562"/>
      <c r="M61" s="302"/>
      <c r="N61" s="302"/>
      <c r="O61" s="303"/>
      <c r="P61" s="304"/>
      <c r="Q61" s="305">
        <f>YourData!$J$5</f>
        <v>45931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7" t="str">
        <f>A!$L$21</f>
        <v>OpenSimula</v>
      </c>
    </row>
    <row r="63" spans="1:17" ht="12" customHeight="1">
      <c r="A63" s="33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8" t="str">
        <f>A!$L$22</f>
        <v>US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0" t="s">
        <v>779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0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1" t="s">
        <v>779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0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1" t="s">
        <v>779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0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1" t="s">
        <v>779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0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1" t="s">
        <v>779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0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1" t="s">
        <v>779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0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1" t="s">
        <v>779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0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1" t="s">
        <v>779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0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1" t="s">
        <v>779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0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1" t="s">
        <v>779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0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1" t="s">
        <v>779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1" t="s">
        <v>779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0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1" t="s">
        <v>779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0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1" t="s">
        <v>779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0</v>
      </c>
    </row>
    <row r="78" spans="1:17" ht="17" thickTop="1">
      <c r="A78" s="331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0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10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10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10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10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10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10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10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10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10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10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10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10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10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10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10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10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10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10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10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10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10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10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10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10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10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10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10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10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10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10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10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10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10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10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10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10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10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10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10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10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10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10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10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10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10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10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10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10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10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10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10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10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10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10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10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10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10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10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10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10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10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10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10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10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10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10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10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10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10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10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10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10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10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10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10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10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10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10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10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10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10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10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10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topLeftCell="A31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710937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808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60" t="s">
        <v>380</v>
      </c>
      <c r="K8" s="561"/>
      <c r="L8" s="562"/>
      <c r="M8" s="403"/>
      <c r="N8" s="403"/>
      <c r="O8" s="404"/>
      <c r="P8" s="405"/>
      <c r="Q8" s="305">
        <f>YourData!$J$5</f>
        <v>45931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7" t="str">
        <f>A!$L$21</f>
        <v>OpenSimula</v>
      </c>
    </row>
    <row r="10" spans="1:17" ht="12" customHeight="1">
      <c r="A10" s="298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8" t="str">
        <f>A!$L$22</f>
        <v>US</v>
      </c>
    </row>
    <row r="11" spans="1:17" ht="10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-463.46312364635992</v>
      </c>
    </row>
    <row r="12" spans="1:17" ht="10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-53.501046413190011</v>
      </c>
    </row>
    <row r="13" spans="1:17" ht="10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-516.96417005954993</v>
      </c>
    </row>
    <row r="14" spans="1:17" ht="10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-1428.8132204088549</v>
      </c>
    </row>
    <row r="15" spans="1:17" ht="10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-41.510173798618595</v>
      </c>
    </row>
    <row r="16" spans="1:17" ht="10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-1006.8602705611137</v>
      </c>
    </row>
    <row r="17" spans="1:17" ht="10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125.4324565321599</v>
      </c>
    </row>
    <row r="18" spans="1:17" ht="10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-58.201991333229898</v>
      </c>
    </row>
    <row r="19" spans="1:17" ht="10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354.24376699993991</v>
      </c>
    </row>
    <row r="20" spans="1:17" ht="10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-565.49568284693692</v>
      </c>
    </row>
    <row r="21" spans="1:17" ht="10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-110.32118233545998</v>
      </c>
    </row>
    <row r="22" spans="1:17" ht="10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455.17450051147694</v>
      </c>
    </row>
    <row r="23" spans="1:17" ht="10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457.60947331499005</v>
      </c>
    </row>
    <row r="24" spans="1:17" ht="10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-925.09637910359595</v>
      </c>
    </row>
    <row r="25" spans="1:17" ht="10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96.875165654217597</v>
      </c>
    </row>
    <row r="26" spans="1:17" ht="10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84.857070306944991</v>
      </c>
    </row>
    <row r="27" spans="1:17" ht="10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-1297.848782111641</v>
      </c>
    </row>
    <row r="28" spans="1:17" ht="10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140.22206216254398</v>
      </c>
    </row>
    <row r="29" spans="1:17" ht="1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-60.389454598559951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60" t="s">
        <v>380</v>
      </c>
      <c r="K30" s="561"/>
      <c r="L30" s="562"/>
      <c r="M30" s="432"/>
      <c r="N30" s="432"/>
      <c r="O30" s="433"/>
      <c r="P30" s="432"/>
      <c r="Q30" s="305">
        <f>YourData!$J$5</f>
        <v>45931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7" t="str">
        <f>A!$L$21</f>
        <v>OpenSimula</v>
      </c>
    </row>
    <row r="32" spans="1:17" ht="12" customHeight="1">
      <c r="A32" s="298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8" t="str">
        <f>A!$L$22</f>
        <v>US</v>
      </c>
    </row>
    <row r="33" spans="1:17" ht="10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>
        <f>A!L516</f>
        <v>-439.10869207435292</v>
      </c>
    </row>
    <row r="34" spans="1:17" ht="10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>
        <f>A!L517</f>
        <v>-39.023740343277041</v>
      </c>
    </row>
    <row r="35" spans="1:17" ht="10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>
        <f>A!L518</f>
        <v>-478.13243241762996</v>
      </c>
    </row>
    <row r="36" spans="1:17" ht="10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>
        <f>A!L519</f>
        <v>-1230.6291430554097</v>
      </c>
    </row>
    <row r="37" spans="1:17" ht="10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>
        <f>A!L520</f>
        <v>-38.275393310214305</v>
      </c>
    </row>
    <row r="38" spans="1:17" ht="10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>
        <f>A!L521</f>
        <v>-829.79584429127101</v>
      </c>
    </row>
    <row r="39" spans="1:17" ht="10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>
        <f>A!L522</f>
        <v>108.11938895006404</v>
      </c>
    </row>
    <row r="40" spans="1:17" ht="10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>
        <f>A!L523</f>
        <v>-42.129392322176045</v>
      </c>
    </row>
    <row r="41" spans="1:17" ht="10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>
        <f>A!L524</f>
        <v>325.31528416928495</v>
      </c>
    </row>
    <row r="42" spans="1:17" ht="10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>
        <f>A!L525</f>
        <v>-465.94123399206308</v>
      </c>
    </row>
    <row r="43" spans="1:17" ht="10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>
        <f>A!L526</f>
        <v>-79.738153085119052</v>
      </c>
    </row>
    <row r="44" spans="1:17" ht="10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>
        <f>A!L527</f>
        <v>386.20308090694402</v>
      </c>
    </row>
    <row r="45" spans="1:17" ht="10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>
        <f>A!L528</f>
        <v>428.20524301855801</v>
      </c>
    </row>
    <row r="46" spans="1:17" ht="10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>
        <f>A!L529</f>
        <v>-775.97503261683903</v>
      </c>
    </row>
    <row r="47" spans="1:17" ht="10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>
        <f>A!L530</f>
        <v>82.202047539376991</v>
      </c>
    </row>
    <row r="48" spans="1:17" ht="10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>
        <f>A!L531</f>
        <v>78.308925835750017</v>
      </c>
    </row>
    <row r="49" spans="1:17" ht="10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>
        <f>A!L532</f>
        <v>-1125.8713497996471</v>
      </c>
    </row>
    <row r="50" spans="1:17" ht="10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>
        <f>A!L533</f>
        <v>122.23558006491271</v>
      </c>
    </row>
    <row r="51" spans="1:17" ht="1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>
        <f>A!L534</f>
        <v>-74.154427635869979</v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60" t="s">
        <v>380</v>
      </c>
      <c r="K52" s="561"/>
      <c r="L52" s="562"/>
      <c r="M52" s="432"/>
      <c r="N52" s="432"/>
      <c r="O52" s="433"/>
      <c r="P52" s="430"/>
      <c r="Q52" s="305">
        <f>YourData!$J$5</f>
        <v>45931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7" t="str">
        <f>A!$L$21</f>
        <v>OpenSimula</v>
      </c>
    </row>
    <row r="54" spans="1:17" ht="12" customHeight="1">
      <c r="A54" s="298"/>
      <c r="B54" s="412" t="s">
        <v>812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8" t="str">
        <f>A!$L$22</f>
        <v>US</v>
      </c>
    </row>
    <row r="55" spans="1:17" ht="10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-16.572542193967024</v>
      </c>
    </row>
    <row r="56" spans="1:17" ht="10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-9.8514212901799851</v>
      </c>
    </row>
    <row r="57" spans="1:17" ht="10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-26.423963484147009</v>
      </c>
    </row>
    <row r="58" spans="1:17" ht="10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-134.85898754820261</v>
      </c>
    </row>
    <row r="59" spans="1:17" ht="10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-2.2011819891511397</v>
      </c>
    </row>
    <row r="60" spans="1:17" ht="10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-120.48762734338673</v>
      </c>
    </row>
    <row r="61" spans="1:17" ht="10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11.781081490773005</v>
      </c>
    </row>
    <row r="62" spans="1:17" ht="10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-10.936975658410006</v>
      </c>
    </row>
    <row r="63" spans="1:17" ht="10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19.685062281214016</v>
      </c>
    </row>
    <row r="64" spans="1:17" ht="10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-67.744151587636495</v>
      </c>
    </row>
    <row r="65" spans="1:17" ht="10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-20.810937063840996</v>
      </c>
    </row>
    <row r="66" spans="1:17" ht="10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46.933214523795499</v>
      </c>
    </row>
    <row r="67" spans="1:17" ht="10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20.008795763841007</v>
      </c>
    </row>
    <row r="68" spans="1:17" ht="10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-101.4731055974984</v>
      </c>
    </row>
    <row r="69" spans="1:17" ht="10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9.9846661728203419</v>
      </c>
    </row>
    <row r="70" spans="1:17" ht="10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4.4558379537722992</v>
      </c>
    </row>
    <row r="71" spans="1:17" ht="10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-117.02606340756711</v>
      </c>
    </row>
    <row r="72" spans="1:17" ht="10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12.239322137441501</v>
      </c>
    </row>
    <row r="73" spans="1:17" ht="1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9.3666976289419779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60" t="s">
        <v>380</v>
      </c>
      <c r="K74" s="561"/>
      <c r="L74" s="562"/>
      <c r="M74" s="432"/>
      <c r="N74" s="432"/>
      <c r="O74" s="433"/>
      <c r="P74" s="432"/>
      <c r="Q74" s="305">
        <f>YourData!$J$5</f>
        <v>45931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7" t="str">
        <f>A!$L$21</f>
        <v>OpenSimula</v>
      </c>
    </row>
    <row r="76" spans="1:17" ht="12" customHeight="1">
      <c r="A76" s="298"/>
      <c r="B76" s="412" t="s">
        <v>812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8" t="str">
        <f>A!$L$22</f>
        <v>US</v>
      </c>
    </row>
    <row r="77" spans="1:17" ht="10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>
        <f>A!L556</f>
        <v>-7.781889378036702</v>
      </c>
    </row>
    <row r="78" spans="1:17" ht="10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>
        <f>A!L557</f>
        <v>-4.625884779737099</v>
      </c>
    </row>
    <row r="79" spans="1:17" ht="10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>
        <f>A!L558</f>
        <v>-12.407774157773801</v>
      </c>
    </row>
    <row r="80" spans="1:17" ht="10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>
        <f>A!L559</f>
        <v>-63.325089805243358</v>
      </c>
    </row>
    <row r="81" spans="1:17" ht="10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>
        <f>A!L560</f>
        <v>-1.0335984992535896</v>
      </c>
    </row>
    <row r="82" spans="1:17" ht="10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>
        <f>A!L561</f>
        <v>-56.576798926460249</v>
      </c>
    </row>
    <row r="83" spans="1:17" ht="10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>
        <f>A!L562</f>
        <v>5.5319860913194034</v>
      </c>
    </row>
    <row r="84" spans="1:17" ht="10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>
        <f>A!L563</f>
        <v>-5.1356233526446005</v>
      </c>
    </row>
    <row r="85" spans="1:17" ht="10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>
        <f>A!L564</f>
        <v>9.2434205494396053</v>
      </c>
    </row>
    <row r="86" spans="1:17" ht="10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>
        <f>A!L565</f>
        <v>-31.810297267238305</v>
      </c>
    </row>
    <row r="87" spans="1:17" ht="10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>
        <f>A!L566</f>
        <v>-9.7720921864993997</v>
      </c>
    </row>
    <row r="88" spans="1:17" ht="10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>
        <f>A!L567</f>
        <v>22.038205080738905</v>
      </c>
    </row>
    <row r="89" spans="1:17" ht="10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>
        <f>A!L568</f>
        <v>9.3954345325863997</v>
      </c>
    </row>
    <row r="90" spans="1:17" ht="10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>
        <f>A!L569</f>
        <v>-47.648240889260272</v>
      </c>
    </row>
    <row r="91" spans="1:17" ht="10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>
        <f>A!L570</f>
        <v>4.6884519420199791</v>
      </c>
    </row>
    <row r="92" spans="1:17" ht="10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>
        <f>A!L571</f>
        <v>2.0923065174234701</v>
      </c>
    </row>
    <row r="93" spans="1:17" ht="10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>
        <f>A!L572</f>
        <v>-54.951368904423205</v>
      </c>
    </row>
    <row r="94" spans="1:17" ht="10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>
        <f>A!L573</f>
        <v>5.74715996018986</v>
      </c>
    </row>
    <row r="95" spans="1:17" ht="1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>
        <f>A!L574</f>
        <v>4.3982754083726974</v>
      </c>
    </row>
    <row r="96" spans="1:17" ht="17" thickTop="1">
      <c r="A96" s="298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5703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60" t="s">
        <v>380</v>
      </c>
      <c r="K8" s="561"/>
      <c r="L8" s="562"/>
      <c r="M8" s="403"/>
      <c r="N8" s="403"/>
      <c r="O8" s="404"/>
      <c r="P8" s="407"/>
      <c r="Q8" s="305">
        <f>YourData!$J$5</f>
        <v>45931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7" t="str">
        <f>A!$L$21</f>
        <v>OpenSimula</v>
      </c>
    </row>
    <row r="10" spans="1:17" ht="12" customHeight="1">
      <c r="A10" s="411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8" t="str">
        <f>A!$L$22</f>
        <v>US</v>
      </c>
    </row>
    <row r="11" spans="1:17" ht="10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1.00678807524926</v>
      </c>
    </row>
    <row r="12" spans="1:17" ht="10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0.17197478609931993</v>
      </c>
    </row>
    <row r="13" spans="1:17" ht="10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1.1787628613485799</v>
      </c>
    </row>
    <row r="14" spans="1:17" ht="10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-0.48225319334517991</v>
      </c>
    </row>
    <row r="15" spans="1:17" ht="10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0.87712543672039978</v>
      </c>
    </row>
    <row r="16" spans="1:17" ht="10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-0.61191583187404008</v>
      </c>
    </row>
    <row r="17" spans="1:17" ht="10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0.26614350235837003</v>
      </c>
    </row>
    <row r="18" spans="1:17" ht="10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0.18152058793685999</v>
      </c>
    </row>
    <row r="19" spans="1:17" ht="10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-0.89583474316849987</v>
      </c>
    </row>
    <row r="20" spans="1:17" ht="10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-0.25025985479878976</v>
      </c>
    </row>
    <row r="21" spans="1:17" ht="10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0.36661709166859024</v>
      </c>
    </row>
    <row r="22" spans="1:17" ht="10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0.61687694646738001</v>
      </c>
    </row>
    <row r="23" spans="1:17" ht="10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-1.1769438564101602</v>
      </c>
    </row>
    <row r="24" spans="1:17" ht="10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-0.63128715663244028</v>
      </c>
    </row>
    <row r="25" spans="1:17" ht="10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0.61338926926856008</v>
      </c>
    </row>
    <row r="26" spans="1:17" ht="10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-1.0731919333488298</v>
      </c>
    </row>
    <row r="27" spans="1:17" ht="10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-0.52753523357110987</v>
      </c>
    </row>
    <row r="28" spans="1:17" ht="10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0.41732277264013007</v>
      </c>
    </row>
    <row r="29" spans="1:17" ht="1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1.24151195255397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60" t="s">
        <v>380</v>
      </c>
      <c r="K30" s="561"/>
      <c r="L30" s="562"/>
      <c r="M30" s="410"/>
      <c r="N30" s="410"/>
      <c r="O30" s="406"/>
      <c r="P30" s="405"/>
      <c r="Q30" s="305">
        <f>YourData!$J$5</f>
        <v>45931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7" t="str">
        <f>A!$L$21</f>
        <v>OpenSimula</v>
      </c>
    </row>
    <row r="32" spans="1:17" ht="12" customHeight="1">
      <c r="A32" s="434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8" t="str">
        <f>A!$L$22</f>
        <v>US</v>
      </c>
    </row>
    <row r="33" spans="1:17" ht="10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-39.15124419454969</v>
      </c>
    </row>
    <row r="34" spans="1:17" ht="10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-16.728032407399951</v>
      </c>
    </row>
    <row r="35" spans="1:17" ht="10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-55.879276601949641</v>
      </c>
    </row>
    <row r="36" spans="1:17" ht="10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-3581.8912030252036</v>
      </c>
    </row>
    <row r="37" spans="1:17" ht="10" customHeight="1">
      <c r="A37" s="545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-20.78399203476701</v>
      </c>
    </row>
    <row r="38" spans="1:17" ht="10" customHeight="1">
      <c r="A38" s="545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-3563.5239508654213</v>
      </c>
    </row>
    <row r="39" spans="1:17" ht="10" customHeight="1">
      <c r="A39" s="545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757.88210064798977</v>
      </c>
    </row>
    <row r="40" spans="1:17" ht="10" customHeight="1">
      <c r="A40" s="545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-18.242246156270085</v>
      </c>
    </row>
    <row r="41" spans="1:17" ht="10" customHeight="1">
      <c r="A41" s="545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40.568974819369942</v>
      </c>
    </row>
    <row r="42" spans="1:17" ht="10" customHeight="1">
      <c r="A42" s="545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-2296.09438597179</v>
      </c>
    </row>
    <row r="43" spans="1:17" ht="10" customHeight="1">
      <c r="A43" s="545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-27.587885951739736</v>
      </c>
    </row>
    <row r="44" spans="1:17" ht="10" customHeight="1">
      <c r="A44" s="545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2268.5065000200502</v>
      </c>
    </row>
    <row r="45" spans="1:17" ht="10" customHeight="1">
      <c r="A45" s="545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39.799202978830181</v>
      </c>
    </row>
    <row r="46" spans="1:17" ht="10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-3916.3255221450731</v>
      </c>
    </row>
    <row r="47" spans="1:17" ht="10" customHeight="1">
      <c r="A47" s="418" t="s">
        <v>860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377.49264341659801</v>
      </c>
    </row>
    <row r="48" spans="1:17" ht="10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22.904711698237975</v>
      </c>
    </row>
    <row r="49" spans="1:17" ht="10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-3933.2200134256655</v>
      </c>
    </row>
    <row r="50" spans="1:17" ht="10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379.61336308006901</v>
      </c>
    </row>
    <row r="51" spans="1:17" ht="1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1703.2161022330606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60" t="s">
        <v>380</v>
      </c>
      <c r="K52" s="561"/>
      <c r="L52" s="562"/>
      <c r="M52" s="410"/>
      <c r="N52" s="410"/>
      <c r="O52" s="406"/>
      <c r="P52" s="407"/>
      <c r="Q52" s="305">
        <f>YourData!$J$5</f>
        <v>45931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7" t="str">
        <f>A!$L$21</f>
        <v>OpenSimula</v>
      </c>
    </row>
    <row r="54" spans="1:17" ht="12" customHeight="1">
      <c r="A54" s="411"/>
      <c r="B54" s="412" t="s">
        <v>812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8" t="str">
        <f>A!$L$22</f>
        <v>US</v>
      </c>
    </row>
    <row r="55" spans="1:17" ht="10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-39.15124419454969</v>
      </c>
    </row>
    <row r="56" spans="1:17" ht="10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-16.728032407399951</v>
      </c>
    </row>
    <row r="57" spans="1:17" ht="10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-55.879276601949641</v>
      </c>
    </row>
    <row r="58" spans="1:17" ht="10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-3581.8912030252036</v>
      </c>
    </row>
    <row r="59" spans="1:17" ht="10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-20.78399203476701</v>
      </c>
    </row>
    <row r="60" spans="1:17" ht="10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-3563.5239508654213</v>
      </c>
    </row>
    <row r="61" spans="1:17" ht="10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16.676291814929755</v>
      </c>
    </row>
    <row r="62" spans="1:17" ht="10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-18.381331951429729</v>
      </c>
    </row>
    <row r="63" spans="1:17" ht="10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40.71371198720999</v>
      </c>
    </row>
    <row r="64" spans="1:17" ht="10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-2294.0107841012095</v>
      </c>
    </row>
    <row r="65" spans="1:17" ht="10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-2244.69428068139</v>
      </c>
    </row>
    <row r="66" spans="1:17" ht="10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49.31650341981981</v>
      </c>
    </row>
    <row r="67" spans="1:17" ht="10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42.805462911430141</v>
      </c>
    </row>
    <row r="68" spans="1:17" ht="10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-1327.4985315049239</v>
      </c>
    </row>
    <row r="69" spans="1:17" ht="10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8.0074304940370098</v>
      </c>
    </row>
    <row r="70" spans="1:17" ht="10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22.691799359236001</v>
      </c>
    </row>
    <row r="71" spans="1:17" ht="10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-1347.612195057118</v>
      </c>
    </row>
    <row r="72" spans="1:17" ht="10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9.9152378185060002</v>
      </c>
    </row>
    <row r="73" spans="1:17" ht="1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479.87469401733006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60" t="s">
        <v>380</v>
      </c>
      <c r="K74" s="561"/>
      <c r="L74" s="562"/>
      <c r="M74" s="410"/>
      <c r="N74" s="410"/>
      <c r="O74" s="406"/>
      <c r="P74" s="405"/>
      <c r="Q74" s="305">
        <f>YourData!$J$5</f>
        <v>45931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7" t="str">
        <f>A!$L$21</f>
        <v>OpenSimula</v>
      </c>
    </row>
    <row r="76" spans="1:17" ht="12" customHeight="1">
      <c r="A76" s="434"/>
      <c r="B76" s="412" t="s">
        <v>812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8" t="str">
        <f>A!$L$22</f>
        <v>US</v>
      </c>
    </row>
    <row r="77" spans="1:17" ht="10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3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0</v>
      </c>
    </row>
    <row r="78" spans="1:17" ht="10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3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0</v>
      </c>
    </row>
    <row r="79" spans="1:17" ht="10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3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0</v>
      </c>
    </row>
    <row r="80" spans="1:17" ht="10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3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0</v>
      </c>
    </row>
    <row r="81" spans="1:17" ht="10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3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0</v>
      </c>
    </row>
    <row r="82" spans="1:17" ht="10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3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0</v>
      </c>
    </row>
    <row r="83" spans="1:17" ht="10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3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741.20580883305797</v>
      </c>
    </row>
    <row r="84" spans="1:17" ht="10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3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0.1390857951620319</v>
      </c>
    </row>
    <row r="85" spans="1:17" ht="10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3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-0.14473716783402324</v>
      </c>
    </row>
    <row r="86" spans="1:17" ht="10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3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-2.0836018705699644</v>
      </c>
    </row>
    <row r="87" spans="1:17" ht="10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3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2217.1063947296516</v>
      </c>
    </row>
    <row r="88" spans="1:17" ht="10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3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2219.189996600222</v>
      </c>
    </row>
    <row r="89" spans="1:17" ht="10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3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-3.0062599325997326</v>
      </c>
    </row>
    <row r="90" spans="1:17" ht="10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3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-2588.8269906401497</v>
      </c>
    </row>
    <row r="91" spans="1:17" ht="10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3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369.48521292255998</v>
      </c>
    </row>
    <row r="92" spans="1:17" ht="10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3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0.21291233900302586</v>
      </c>
    </row>
    <row r="93" spans="1:17" ht="10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3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-2585.6078183685472</v>
      </c>
    </row>
    <row r="94" spans="1:17" ht="10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3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369.69812526156301</v>
      </c>
    </row>
    <row r="95" spans="1:17" ht="1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3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1223.3414082157301</v>
      </c>
    </row>
    <row r="96" spans="1:17" ht="17" thickTop="1">
      <c r="A96" s="410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7"/>
    </row>
    <row r="124" spans="17:17">
      <c r="Q124" s="528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topLeftCell="A3" colorId="22" zoomScaleNormal="100" workbookViewId="0">
      <selection activeCell="M47" sqref="M47"/>
    </sheetView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776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810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60" t="s">
        <v>380</v>
      </c>
      <c r="K8" s="561"/>
      <c r="L8" s="562"/>
      <c r="M8" s="375"/>
      <c r="N8" s="349"/>
      <c r="O8" s="350"/>
      <c r="P8" s="376"/>
      <c r="Q8" s="305">
        <f>YourData!$J$5</f>
        <v>45931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7" t="str">
        <f>A!$L$21</f>
        <v>OpenSimula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8" t="str">
        <f>A!$L$22</f>
        <v>US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22.2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22.2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26.7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22.2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22.2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22.2835459542564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26.788163780214798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23.381489411162899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22.2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22.1999999999999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22.204447100447599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22.1999999999999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22.1999999999999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26.784396647076701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60" t="s">
        <v>380</v>
      </c>
      <c r="K25" s="561"/>
      <c r="L25" s="562"/>
      <c r="M25" s="351"/>
      <c r="N25" s="329"/>
      <c r="O25" s="354"/>
      <c r="P25" s="376"/>
      <c r="Q25" s="305">
        <f>YourData!$J$5</f>
        <v>45931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7" t="str">
        <f>A!$L$21</f>
        <v>OpenSimula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8" t="str">
        <f>A!$L$22</f>
        <v>US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0" t="s">
        <v>779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4.4809001354240552E-15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1" t="s">
        <v>779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4.4809001354240552E-15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1" t="s">
        <v>779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0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1" t="s">
        <v>779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0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1" t="s">
        <v>779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0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1" t="s">
        <v>779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1.5848299149856235E-5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1" t="s">
        <v>779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4.4593696036758962E-5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1" t="s">
        <v>779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4.816384501853175E-5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1" t="s">
        <v>779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0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1" t="s">
        <v>779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0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1" t="s">
        <v>779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5.1371650081584009E-5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1" t="s">
        <v>779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0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1" t="s">
        <v>779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0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2" t="s">
        <v>779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8.6520606315525542E-5</v>
      </c>
    </row>
    <row r="42" spans="1:17" ht="12" customHeight="1" thickTop="1">
      <c r="A42" s="461"/>
      <c r="B42" s="464" t="s">
        <v>800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60" t="s">
        <v>380</v>
      </c>
      <c r="K44" s="561"/>
      <c r="L44" s="562"/>
      <c r="M44" s="349"/>
      <c r="N44" s="349"/>
      <c r="O44" s="350"/>
      <c r="P44" s="376"/>
      <c r="Q44" s="305">
        <f>YourData!$J$5</f>
        <v>45931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7" t="str">
        <f>A!$L$21</f>
        <v>OpenSimula</v>
      </c>
    </row>
    <row r="46" spans="1:17" ht="12" customHeight="1">
      <c r="A46" s="298"/>
      <c r="B46" s="355" t="s">
        <v>812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8" t="str">
        <f>A!$L$22</f>
        <v>US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6.9897191943698502E-3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6.2191837150723499E-3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7.1563670290821302E-3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6.9917542878332002E-3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6.2254882569256903E-3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8.3802011785543695E-3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9.8658514955568197E-3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9.2352376204248594E-3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1.0691895681775801E-2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1.57411174063956E-2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1.5914521934346101E-2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1.5521893463147E-2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1.54448757592989E-2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1.1125762666142E-2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60" t="s">
        <v>380</v>
      </c>
      <c r="K61" s="561"/>
      <c r="L61" s="562"/>
      <c r="M61" s="329"/>
      <c r="N61" s="329"/>
      <c r="O61" s="354"/>
      <c r="P61" s="376"/>
      <c r="Q61" s="305">
        <f>YourData!$J$5</f>
        <v>45931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7" t="str">
        <f>A!$L$21</f>
        <v>OpenSimula</v>
      </c>
    </row>
    <row r="63" spans="1:17" ht="12" customHeight="1">
      <c r="A63" s="298"/>
      <c r="B63" s="355" t="s">
        <v>812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8" t="str">
        <f>A!$L$22</f>
        <v>US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0" t="s">
        <v>779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0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1" t="s">
        <v>779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0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1" t="s">
        <v>779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0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1" t="s">
        <v>779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0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1" t="s">
        <v>779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0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1" t="s">
        <v>779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9.8907071462794849E-5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1" t="s">
        <v>779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7.9424196833159151E-5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1" t="s">
        <v>779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6.6816113916274219E-5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1" t="s">
        <v>779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4.1523089763827702E-4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1" t="s">
        <v>779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4.0508803600634689E-4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1" t="s">
        <v>779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2.5981671598793025E-4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1" t="s">
        <v>779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2.5831317151864702E-3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1" t="s">
        <v>779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2.2026705273831054E-3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1" t="s">
        <v>779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1.9917548533929694E-4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7"/>
    </row>
    <row r="105" spans="17:17">
      <c r="Q105" s="528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43"/>
    </row>
    <row r="2" spans="1:28">
      <c r="A2" t="s">
        <v>384</v>
      </c>
    </row>
    <row r="3" spans="1:28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679</v>
      </c>
      <c r="I7" s="2"/>
    </row>
    <row r="8" spans="1:28">
      <c r="A8" s="473"/>
      <c r="I8" s="2"/>
    </row>
    <row r="9" spans="1:28">
      <c r="A9" s="473" t="s">
        <v>680</v>
      </c>
      <c r="I9" s="2"/>
    </row>
    <row r="10" spans="1:28">
      <c r="A10" s="473"/>
      <c r="I10" s="2"/>
    </row>
    <row r="17" spans="1:28">
      <c r="A17" s="474" t="s">
        <v>673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OpenSimula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US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1538.22988371002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1074.7667600636601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1021.26571365047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109.416663301165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67.906489502546407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1200.19921659582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1141.9972252625901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1496.24099226253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634.70353374888305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1089.87803426036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1547.48750757535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164.781655156764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249.63872546370899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1477.84042911146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OpenSimula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US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>
        <f>IF(ISBLANK(YourData!C25),"",YourData!C25)</f>
        <v>1324.8691267368699</v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>
        <f>IF(ISBLANK(YourData!C26),"",YourData!C26)</f>
        <v>885.76043466251701</v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>
        <f>IF(ISBLANK(YourData!C27),"",YourData!C27)</f>
        <v>846.73669431923997</v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>
        <f>IF(ISBLANK(YourData!C28),"",YourData!C28)</f>
        <v>94.239983681460302</v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>
        <f>IF(ISBLANK(YourData!C29),"",YourData!C29)</f>
        <v>55.964590371245997</v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>
        <f>IF(ISBLANK(YourData!C30),"",YourData!C30)</f>
        <v>993.87982361258105</v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>
        <f>IF(ISBLANK(YourData!C31),"",YourData!C31)</f>
        <v>951.750431290405</v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>
        <f>IF(ISBLANK(YourData!C32),"",YourData!C32)</f>
        <v>1277.06571545969</v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>
        <f>IF(ISBLANK(YourData!C33),"",YourData!C33)</f>
        <v>527.93858962051797</v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>
        <f>IF(ISBLANK(YourData!C34),"",YourData!C34)</f>
        <v>914.141670527462</v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>
        <f>IF(ISBLANK(YourData!C35),"",YourData!C35)</f>
        <v>1342.34691354602</v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>
        <f>IF(ISBLANK(YourData!C36),"",YourData!C36)</f>
        <v>138.166637910623</v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>
        <f>IF(ISBLANK(YourData!C37),"",YourData!C37)</f>
        <v>216.47556374637301</v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>
        <f>IF(ISBLANK(YourData!C38),"",YourData!C38)</f>
        <v>1250.714699101</v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OpenSimula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US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145.18631391664101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128.61377172267399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118.762350432494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10.327326368438399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8.1261443792872594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140.39485321344699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129.45787755503699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149.142939836251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72.650701625810498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119.583916149606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139.592711913447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18.110810552107601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22.5666485058799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154.55301154558299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OpenSimula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US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>
        <f>IF(ISBLANK(YourData!E25),"",YourData!E25)</f>
        <v>68.1744430565101</v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>
        <f>IF(ISBLANK(YourData!E26),"",YourData!E26)</f>
        <v>60.392553678473398</v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>
        <f>IF(ISBLANK(YourData!E27),"",YourData!E27)</f>
        <v>55.766668898736299</v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>
        <f>IF(ISBLANK(YourData!E28),"",YourData!E28)</f>
        <v>4.8493532512667397</v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>
        <f>IF(ISBLANK(YourData!E29),"",YourData!E29)</f>
        <v>3.8157547520131501</v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>
        <f>IF(ISBLANK(YourData!E30),"",YourData!E30)</f>
        <v>65.924539769792801</v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>
        <f>IF(ISBLANK(YourData!E31),"",YourData!E31)</f>
        <v>60.788916417148201</v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>
        <f>IF(ISBLANK(YourData!E32),"",YourData!E32)</f>
        <v>70.032336966587806</v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>
        <f>IF(ISBLANK(YourData!E33),"",YourData!E33)</f>
        <v>34.114242502554497</v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>
        <f>IF(ISBLANK(YourData!E34),"",YourData!E34)</f>
        <v>56.152447583293402</v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>
        <f>IF(ISBLANK(YourData!E35),"",YourData!E35)</f>
        <v>65.547882115879801</v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>
        <f>IF(ISBLANK(YourData!E36),"",YourData!E36)</f>
        <v>8.5042066940331296</v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>
        <f>IF(ISBLANK(YourData!E37),"",YourData!E37)</f>
        <v>10.5965132114566</v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>
        <f>IF(ISBLANK(YourData!E38),"",YourData!E38)</f>
        <v>72.572718464882797</v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OpenSimula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US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3797.1643626957598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3758.0131185012101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3741.2850860938102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215.273159670556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194.48916763578899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4515.8952191491999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4497.6529729929298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4538.2219478122997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2219.8008331774099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4488.3073331974601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4528.1065361762903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571.981811052387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594.88652275062498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5500.3804649288204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OpenSimula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US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3797.1643626957598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3758.0131185012101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3741.2850860938102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215.273159670556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194.48916763578899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3774.6894103161399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3756.3080783647101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3797.0217903519201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1480.6786262149301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1529.9951296347499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1572.80059254618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202.496598129826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225.188397489062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4277.0390567130898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OpenSimula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US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0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0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0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0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0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741.20580883305797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741.34489462822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741.20015746038598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739.12220696248801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2958.3122035627098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2955.3059436301101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369.48521292255998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369.69812526156301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1223.3414082157301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OpenSimula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US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3654.5470625757998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3635.5075570427198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3630.1667945529598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207.18706257580499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188.147557042725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4379.22078824859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4374.1525773466001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4390.6155785913797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2157.0304696052099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4376.2548338444703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4392.4166091494399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557.63335673418101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576.88577460626402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5345.8295287883102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OpenSimula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US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3654.5470625757998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3635.5075570427198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3630.1667945529598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207.18706257580499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188.147557042725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3638.01497941553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3632.80768271838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3649.4154211309901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1417.90826264272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1417.9426302817601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1437.11066551933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188.148143811621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207.18764934470099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4122.4881205725696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OpenSimula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US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0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0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0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0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0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741.20580883305797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741.34489462822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741.20015746038598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739.12220696248801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2958.3122035627098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2955.3059436301101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369.48521292255998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369.69812526156301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1223.3414082157301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OpenSimula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US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2.37581331690919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3.3826013921584499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3.5545761782577698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1.89356012356401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2.7706855602844098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3.6487448945168199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3.8302654824536799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2.9344307392851801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3.3984850397180302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4.0153619861854102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2.83841812977525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3.3840748295529699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2.3108828962041401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3.6173252694631599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OpenSimula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US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22.2835459542564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26.788163780214798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23.381489411162899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22.1999999999999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22.204447100447599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26.784396647076701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OpenSimula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US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6.9897191943698502E-3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6.2191837150723499E-3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7.1563670290821302E-3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6.9917542878332002E-3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6.2254882569256903E-3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8.3802011785543695E-3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9.8658514955568197E-3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9.2352376204248594E-3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1.0691895681775801E-2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1.57411174063956E-2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1.5914521934346101E-2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1.5521893463147E-2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1.54448757592989E-2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1.1125762666142E-2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OpenSimula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US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2.3759989093965599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3.3828346731996701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3.55480287549514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1.89374571605161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2.7709188413282102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3.6489865890438198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3.83055253482864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2.9346246694417601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3.3985614043497798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4.0154504259706396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2.8385301433091499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3.3847421330032899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2.3113022365528999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3.6174001663461701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OpenSimula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US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22.283758675688201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26.788882769562498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23.3821740309474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22.1999999999999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22.2051288962667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22.1999999999999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26.785802033744201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OpenSimula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US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6.9897191943698502E-3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6.2191837150723499E-3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7.1563670290821302E-3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6.9917542878332002E-3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6.2254882569256903E-3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8.3805288368689196E-3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9.8661667430791702E-3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9.2354902385380494E-3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1.0693637296737999E-2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1.57432653494654E-2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1.5916192866641601E-2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1.55389636283447E-2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1.5459018857644301E-2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1.1127346943883299E-2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OpenSimula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US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2.3756885723205401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3.3824475121306601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3.5544266411289001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1.89343537897535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2.7705316802551798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3.6485559367020999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3.83009150778549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2.9343010248041299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3.3984153588474499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4.01524656287119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2.83833466221592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3.3831536097728598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2.3103237448666101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3.6172614970918699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OpenSimula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US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22.1999999999999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22.1999999999999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22.283405519385798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26.7876881863295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23.381047888515099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22.1999999999999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22.203988217180001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26.7834846315065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OpenSimula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US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6.9897191943698502E-3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6.2191837150723499E-3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7.1563670290821302E-3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6.9917542878332002E-3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6.2254882569256903E-3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8.3796999757120797E-3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9.8653831557480604E-3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9.2348731758491592E-3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1.0689197691296601E-2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1.5736888811130698E-2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1.5912058007816102E-2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1.54988685330603E-2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1.5424998885010199E-2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1.1125130964704501E-2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OpenSimula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US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1.3062351061468412E-4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1.1445660428910183E-4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1.0584507051535721E-4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1.6389079617706528E-4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1.3973475683420471E-4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1.1802752841588683E-4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1.2036425288584722E-4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1.1029213717583849E-4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4.2973707585307109E-5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5.0770789819453184E-5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6.8869731058737317E-5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4.694113784238801E-4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4.2342763793747426E-4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3.8334748459253656E-5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OpenSimula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US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4.4809001354240552E-15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4.4809001354240552E-15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1.5848299149856235E-5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4.4593696036758962E-5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4.816384501853175E-5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5.1371650081584009E-5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0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8.6520606315525542E-5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OpenSimula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US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9.8907071462794849E-5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7.9424196833159151E-5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6.6816113916274219E-5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4.1523089763827702E-4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4.0508803600634689E-4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2.5981671598793025E-4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2.5831317151864702E-3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2.2026705273831054E-3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1.9917548533929694E-4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OpenSimula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US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1.00678807524926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0.17197478609931993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1.1787628613485799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-0.48225319334517991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0.87712543672039978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-0.61191583187404008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0.26614350235837003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0.18152058793685999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-0.89583474316849987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-0.25025985479878976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0.36661709166859024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0.61687694646738001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-1.1769438564101602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-0.63128715663244028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0.61338926926856008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-1.0731919333488298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-0.52753523357110987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0.41732277264013007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1.24151195255397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OpenSimula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US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-463.46312364635992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-53.501046413190011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-516.96417005954993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-1428.8132204088549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-41.510173798618595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-1006.8602705611137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125.4324565321599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-58.201991333229898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354.24376699993991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-565.49568284693692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-110.32118233545998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455.17450051147694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457.60947331499005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-925.09637910359595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96.875165654217597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84.857070306944991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-1297.848782111641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140.22206216254398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-60.389454598559951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OpenSimula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>
        <f t="shared" si="80"/>
        <v>-439.10869207435292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>
        <f t="shared" si="81"/>
        <v>-39.023740343277041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>
        <f t="shared" si="82"/>
        <v>-478.13243241762996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>
        <f t="shared" si="83"/>
        <v>-1230.6291430554097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>
        <f t="shared" si="84"/>
        <v>-38.275393310214305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>
        <f t="shared" si="85"/>
        <v>-829.79584429127101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>
        <f t="shared" si="86"/>
        <v>108.11938895006404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>
        <f t="shared" si="87"/>
        <v>-42.129392322176045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>
        <f t="shared" si="88"/>
        <v>325.31528416928495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>
        <f t="shared" si="89"/>
        <v>-465.94123399206308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>
        <f t="shared" si="90"/>
        <v>-79.738153085119052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>
        <f t="shared" si="91"/>
        <v>386.20308090694402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>
        <f t="shared" si="92"/>
        <v>428.20524301855801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>
        <f t="shared" si="93"/>
        <v>-775.97503261683903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>
        <f t="shared" si="94"/>
        <v>82.202047539376991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>
        <f t="shared" si="95"/>
        <v>78.308925835750017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>
        <f t="shared" si="96"/>
        <v>-1125.8713497996471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>
        <f t="shared" si="97"/>
        <v>122.23558006491271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>
        <f t="shared" si="98"/>
        <v>-74.154427635869979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OpenSimula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-16.572542193967024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-9.8514212901799851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-26.423963484147009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-134.85898754820261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-2.2011819891511397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-120.48762734338673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11.781081490773005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-10.936975658410006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19.685062281214016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-67.744151587636495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-20.810937063840996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46.933214523795499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20.008795763841007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-101.4731055974984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9.9846661728203419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4.4558379537722992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-117.02606340756711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12.239322137441501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9.3666976289419779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OpenSimula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>
        <f t="shared" si="118"/>
        <v>-7.781889378036702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>
        <f t="shared" si="119"/>
        <v>-4.625884779737099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>
        <f t="shared" si="120"/>
        <v>-12.407774157773801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>
        <f t="shared" si="121"/>
        <v>-63.325089805243358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>
        <f t="shared" si="122"/>
        <v>-1.0335984992535896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>
        <f t="shared" si="123"/>
        <v>-56.576798926460249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>
        <f t="shared" si="124"/>
        <v>5.5319860913194034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>
        <f t="shared" si="125"/>
        <v>-5.1356233526446005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>
        <f t="shared" si="126"/>
        <v>9.2434205494396053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>
        <f t="shared" si="127"/>
        <v>-31.810297267238305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>
        <f t="shared" si="128"/>
        <v>-9.7720921864993997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>
        <f t="shared" si="129"/>
        <v>22.038205080738905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>
        <f t="shared" si="130"/>
        <v>9.3954345325863997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>
        <f t="shared" si="131"/>
        <v>-47.648240889260272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>
        <f t="shared" si="132"/>
        <v>4.6884519420199791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>
        <f t="shared" si="133"/>
        <v>2.0923065174234701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>
        <f t="shared" si="134"/>
        <v>-54.951368904423205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>
        <f t="shared" si="135"/>
        <v>5.74715996018986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>
        <f t="shared" si="136"/>
        <v>4.3982754083726974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OpenSimula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-39.15124419454969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-16.728032407399951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-55.879276601949641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-3581.8912030252036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-20.78399203476701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-3563.5239508654213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757.88210064798977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-18.242246156270085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40.568974819369942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-2296.09438597179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-27.587885951739736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2268.5065000200502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39.799202978830181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-3916.3255221450731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377.49264341659801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22.904711698237975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-3933.2200134256655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379.61336308006901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1703.2161022330606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OpenSimula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-39.15124419454969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-16.728032407399951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-55.879276601949641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-3581.8912030252036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-20.78399203476701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-3563.5239508654213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16.676291814929755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-18.381331951429729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40.71371198720999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-2294.0107841012095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-2244.69428068139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49.31650341981981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42.805462911430141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-1327.4985315049239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8.0074304940370098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22.691799359236001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-1347.612195057118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9.9152378185060002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479.87469401733006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OpenSimula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0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0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0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741.20580883305797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0.1390857951620319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-0.14473716783402324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-2.0836018705699644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2217.1063947296516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2219.189996600222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-3.0062599325997326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-2588.8269906401497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369.48521292255998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0.21291233900302586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-2585.6078183685472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369.69812526156301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1223.3414082157301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>
      <selection activeCell="AB44" sqref="AB44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45931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OpenSimula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US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1538.22988371002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1074.7667600636601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1021.26571365047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109.416663301165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67.906489502546407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1200.19921659582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1141.9972252625901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1496.24099226253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634.70353374888305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1089.87803426036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1547.48750757535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164.781655156764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249.63872546370899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1477.84042911146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45931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OpenSimula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US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>
        <f>A!L43</f>
        <v>1324.8691267368699</v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>
        <f>A!L44</f>
        <v>885.76043466251701</v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>
        <f>A!L45</f>
        <v>846.73669431923997</v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>
        <f>A!L46</f>
        <v>94.239983681460302</v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>
        <f>A!L47</f>
        <v>55.964590371245997</v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>
        <f>A!L48</f>
        <v>993.87982361258105</v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>
        <f>A!L49</f>
        <v>951.750431290405</v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>
        <f>A!L50</f>
        <v>1277.06571545969</v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>
        <f>A!L51</f>
        <v>527.93858962051797</v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>
        <f>A!L52</f>
        <v>914.141670527462</v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>
        <f>A!L53</f>
        <v>1342.34691354602</v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>
        <f>A!L54</f>
        <v>138.166637910623</v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>
        <f>A!L55</f>
        <v>216.47556374637301</v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>
        <f>A!L56</f>
        <v>1250.714699101</v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45931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OpenSimula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US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145.18631391664101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128.61377172267399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118.762350432494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10.327326368438399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8.1261443792872594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140.39485321344699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129.45787755503699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149.142939836251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72.650701625810498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119.583916149606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139.592711913447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18.110810552107601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22.5666485058799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154.55301154558299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45931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OpenSimula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US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>
        <f>A!L83</f>
        <v>68.1744430565101</v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>
        <f>A!L84</f>
        <v>60.392553678473398</v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>
        <f>A!L85</f>
        <v>55.766668898736299</v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>
        <f>A!L86</f>
        <v>4.8493532512667397</v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>
        <f>A!L87</f>
        <v>3.8157547520131501</v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>
        <f>A!L88</f>
        <v>65.924539769792801</v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>
        <f>A!L89</f>
        <v>60.788916417148201</v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>
        <f>A!L90</f>
        <v>70.032336966587806</v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>
        <f>A!L91</f>
        <v>34.114242502554497</v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>
        <f>A!L92</f>
        <v>56.152447583293402</v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>
        <f>A!L93</f>
        <v>65.547882115879801</v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>
        <f>A!L94</f>
        <v>8.5042066940331296</v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>
        <f>A!L95</f>
        <v>10.5965132114566</v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>
        <f>A!L96</f>
        <v>72.572718464882797</v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45931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45931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OpenSimula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OpenSimula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US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US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3797.1643626957598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3654.5470625757998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3758.0131185012101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3635.5075570427198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3741.2850860938102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3630.1667945529598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215.273159670556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207.18706257580499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194.48916763578899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188.147557042725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4515.8952191491999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4379.22078824859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4497.6529729929298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4374.1525773466001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4538.2219478122997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4390.6155785913797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2219.8008331774099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2157.0304696052099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4488.3073331974601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4376.2548338444703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4528.1065361762903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4392.4166091494399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571.981811052387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557.63335673418101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594.88652275062498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576.88577460626402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5500.3804649288204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5345.8295287883102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45931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45931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OpenSimula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OpenSimula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US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US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3797.1643626957598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3654.5470625757998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3758.0131185012101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3635.5075570427198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3741.2850860938102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3630.1667945529598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215.273159670556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207.18706257580499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194.48916763578899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188.147557042725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3774.6894103161399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3638.01497941553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3756.3080783647101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3632.80768271838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3797.0217903519201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3649.4154211309901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1480.6786262149301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1417.90826264272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1529.9951296347499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1417.9426302817601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1572.80059254618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1437.11066551933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202.496598129826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188.148143811621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225.188397489062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207.18764934470099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4277.0390567130898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4122.4881205725696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45931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45931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OpenSimula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OpenSimula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US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US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0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0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0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0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0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0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0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0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0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0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741.20580883305797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741.20580883305797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741.34489462822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741.34489462822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741.20015746038598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741.20015746038598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739.12220696248801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739.12220696248801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2958.3122035627098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2958.3122035627098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2955.3059436301101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2955.3059436301101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369.48521292255998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369.48521292255998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369.69812526156301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369.69812526156301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1223.3414082157301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1223.3414082157301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45931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45931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OpenSimula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OpenSimula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US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US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142.61730011995996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0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122.50556145849032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0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111.11829154085035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0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8.0860970947510111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0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6.3416105930639901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0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136.67443090060988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0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123.50039564633016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0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147.60636922092999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0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62.770363572210044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0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112.0524993529898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0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135.68992702685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14.348454318205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0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18.000748144361012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0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154.55093614052021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0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45931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OpenSimula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US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2.37581331690919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3.3826013921584499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3.5545761782577698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1.89356012356401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2.7706855602844098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3.6487448945168199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3.8302654824536799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2.9344307392851801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3.3984850397180302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4.0153619861854102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2.83841812977525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3.3840748295529699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2.3108828962041401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3.6173252694631599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45931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OpenSimula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US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1.3062351061468412E-4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1.1445660428910183E-4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1.0584507051535721E-4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1.6389079617706528E-4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1.3973475683420471E-4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1.1802752841588683E-4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1.2036425288584722E-4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1.1029213717583849E-4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4.2973707585307109E-5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5.0770789819453184E-5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6.8869731058737317E-5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4.694113784238801E-4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4.2342763793747426E-4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3.8334748459253656E-5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45931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OpenSimula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US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22.2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22.2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26.7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22.2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22.2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22.2835459542564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26.788163780214798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23.381489411162899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22.2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22.1999999999999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22.204447100447599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22.1999999999999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22.1999999999999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26.784396647076701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45931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OpenSimula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US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4.4809001354240552E-15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4.4809001354240552E-15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0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1.5848299149856235E-5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4.4593696036758962E-5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4.816384501853175E-5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0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0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5.1371650081584009E-5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0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0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8.6520606315525542E-5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45931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OpenSimula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US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6.9897191943698502E-3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6.2191837150723499E-3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7.1563670290821302E-3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6.9917542878332002E-3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6.2254882569256903E-3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8.3802011785543695E-3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9.8658514955568197E-3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9.2352376204248594E-3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1.0691895681775801E-2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1.57411174063956E-2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1.5914521934346101E-2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1.5521893463147E-2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1.54448757592989E-2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1.1125762666142E-2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45931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OpenSimula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US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9.8907071462794849E-5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7.9424196833159151E-5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6.6816113916274219E-5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4.1523089763827702E-4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4.0508803600634689E-4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2.5981671598793025E-4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2.5831317151864702E-3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2.2026705273831054E-3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1.9917548533929694E-4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45931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45931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OpenSimula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OpenSimula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US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US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-463.46312364635992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1.00678807524926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-53.501046413190011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0.17197478609931993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-516.96417005954993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1.1787628613485799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-1428.8132204088549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-0.48225319334517991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-41.510173798618595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0.87712543672039978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-1006.8602705611137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-0.61191583187404008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125.4324565321599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0.26614350235837003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-58.201991333229898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0.18152058793685999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354.24376699993991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-0.89583474316849987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-565.49568284693692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-0.25025985479878976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-110.32118233545998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0.36661709166859024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455.17450051147694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0.61687694646738001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457.60947331499005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-1.1769438564101602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-925.09637910359595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-0.63128715663244028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96.875165654217597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0.61338926926856008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84.857070306944991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-1.0731919333488298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-1297.848782111641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-0.52753523357110987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140.22206216254398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0.41732277264013007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-60.389454598559951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1.24151195255397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45931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45931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OpenSimula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OpenSimula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US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US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>
        <f>A!L516</f>
        <v>-439.10869207435292</v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-39.15124419454969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>
        <f>A!L517</f>
        <v>-39.023740343277041</v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-16.728032407399951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>
        <f>A!L518</f>
        <v>-478.13243241762996</v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-55.879276601949641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>
        <f>A!L519</f>
        <v>-1230.6291430554097</v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-3581.8912030252036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>
        <f>A!L520</f>
        <v>-38.275393310214305</v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-20.78399203476701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>
        <f>A!L521</f>
        <v>-829.79584429127101</v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-3563.5239508654213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>
        <f>A!L522</f>
        <v>108.11938895006404</v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757.88210064798977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>
        <f>A!L523</f>
        <v>-42.129392322176045</v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-18.242246156270085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>
        <f>A!L524</f>
        <v>325.31528416928495</v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40.568974819369942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>
        <f>A!L525</f>
        <v>-465.94123399206308</v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-2296.09438597179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>
        <f>A!L526</f>
        <v>-79.738153085119052</v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-27.587885951739736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>
        <f>A!L527</f>
        <v>386.20308090694402</v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2268.5065000200502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>
        <f>A!L528</f>
        <v>428.20524301855801</v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39.799202978830181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>
        <f>A!L529</f>
        <v>-775.97503261683903</v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-3916.3255221450731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>
        <f>A!L530</f>
        <v>82.202047539376991</v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377.49264341659801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>
        <f>A!L531</f>
        <v>78.308925835750017</v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22.904711698237975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>
        <f>A!L532</f>
        <v>-1125.8713497996471</v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-3933.2200134256655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>
        <f>A!L533</f>
        <v>122.23558006491271</v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379.61336308006901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>
        <f>A!L534</f>
        <v>-74.154427635869979</v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1703.2161022330606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45931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45931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OpenSimula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OpenSimula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US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US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-16.572542193967024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-39.15124419454969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-9.8514212901799851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-16.728032407399951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-26.423963484147009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-55.879276601949641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-134.85898754820261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-3581.8912030252036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-2.2011819891511397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-20.78399203476701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-120.48762734338673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-3563.5239508654213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11.781081490773005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16.676291814929755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-10.936975658410006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-18.381331951429729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19.685062281214016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40.71371198720999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-67.744151587636495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-2294.0107841012095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-20.810937063840996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-2244.69428068139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46.933214523795499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49.31650341981981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20.008795763841007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42.805462911430141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-101.4731055974984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-1327.4985315049239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9.9846661728203419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8.0074304940370098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4.4558379537722992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22.691799359236001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-117.02606340756711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-1347.612195057118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12.239322137441501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9.9152378185060002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9.3666976289419779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479.87469401733006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45931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45931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OpenSimula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OpenSimula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US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US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>
        <f>A!L556</f>
        <v>-7.781889378036702</v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0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>
        <f>A!L557</f>
        <v>-4.625884779737099</v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0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>
        <f>A!L558</f>
        <v>-12.407774157773801</v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0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>
        <f>A!L559</f>
        <v>-63.325089805243358</v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0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>
        <f>A!L560</f>
        <v>-1.0335984992535896</v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0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>
        <f>A!L561</f>
        <v>-56.576798926460249</v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0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>
        <f>A!L562</f>
        <v>5.5319860913194034</v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741.20580883305797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>
        <f>A!L563</f>
        <v>-5.1356233526446005</v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0.1390857951620319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>
        <f>A!L564</f>
        <v>9.2434205494396053</v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-0.14473716783402324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>
        <f>A!L565</f>
        <v>-31.810297267238305</v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-2.0836018705699644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>
        <f>A!L566</f>
        <v>-9.7720921864993997</v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2217.1063947296516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>
        <f>A!L567</f>
        <v>22.038205080738905</v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2219.189996600222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>
        <f>A!L568</f>
        <v>9.3954345325863997</v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-3.0062599325997326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>
        <f>A!L569</f>
        <v>-47.648240889260272</v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-2588.8269906401497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>
        <f>A!L570</f>
        <v>4.6884519420199791</v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369.48521292255998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>
        <f>A!L571</f>
        <v>2.0923065174234701</v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0.21291233900302586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>
        <f>A!L572</f>
        <v>-54.951368904423205</v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-2585.6078183685472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>
        <f>A!L573</f>
        <v>5.74715996018986</v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369.69812526156301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>
        <f>A!L574</f>
        <v>4.3982754083726974</v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1223.3414082157301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OpenSimula V 0.5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OpenSimula/US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1538.22988371002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1074.7667600636601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1021.26571365047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109.416663301165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67.906489502546407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1200.19921659582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1141.9972252625901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1496.24099226253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634.70353374888305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1089.87803426036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1547.48750757535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164.781655156764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249.63872546370899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1477.84042911146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OpenSimula V 0.5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OpenSimula/US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>
        <f>Q!Q27</f>
        <v>1324.8691267368699</v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>
        <f>Q!Q28</f>
        <v>885.76043466251701</v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>
        <f>Q!Q29</f>
        <v>846.73669431923997</v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>
        <f>Q!Q30</f>
        <v>94.239983681460302</v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>
        <f>Q!Q31</f>
        <v>55.964590371245997</v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>
        <f>Q!Q32</f>
        <v>993.87982361258105</v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>
        <f>Q!Q33</f>
        <v>951.750431290405</v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>
        <f>Q!Q34</f>
        <v>1277.06571545969</v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>
        <f>Q!Q35</f>
        <v>527.93858962051797</v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>
        <f>Q!Q36</f>
        <v>914.141670527462</v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>
        <f>Q!Q37</f>
        <v>1342.34691354602</v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>
        <f>Q!Q38</f>
        <v>138.166637910623</v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>
        <f>Q!Q39</f>
        <v>216.47556374637301</v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>
        <f>Q!Q40</f>
        <v>1250.714699101</v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OpenSimula V 0.5</v>
      </c>
    </row>
    <row r="43" spans="1:12">
      <c r="B43" t="s">
        <v>813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OpenSimula/US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145.18631391664101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128.61377172267399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118.762350432494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10.327326368438399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8.1261443792872594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140.39485321344699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129.45787755503699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149.142939836251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72.650701625810498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119.583916149606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139.592711913447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18.110810552107601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22.5666485058799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154.55301154558299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OpenSimula V 0.5</v>
      </c>
    </row>
    <row r="60" spans="1:12">
      <c r="B60" t="s">
        <v>813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OpenSimula/US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>
        <f>Q!Q61</f>
        <v>68.1744430565101</v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>
        <f>Q!Q62</f>
        <v>60.392553678473398</v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>
        <f>Q!Q63</f>
        <v>55.766668898736299</v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>
        <f>Q!Q64</f>
        <v>4.8493532512667397</v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>
        <f>Q!Q65</f>
        <v>3.8157547520131501</v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>
        <f>Q!Q66</f>
        <v>65.924539769792801</v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>
        <f>Q!Q67</f>
        <v>60.788916417148201</v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>
        <f>Q!Q68</f>
        <v>70.032336966587806</v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>
        <f>Q!Q69</f>
        <v>34.114242502554497</v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>
        <f>Q!Q70</f>
        <v>56.152447583293402</v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>
        <f>Q!Q71</f>
        <v>65.547882115879801</v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>
        <f>Q!Q72</f>
        <v>8.5042066940331296</v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>
        <f>Q!Q73</f>
        <v>10.5965132114566</v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>
        <f>Q!Q74</f>
        <v>72.572718464882797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OpenSimula V 0.5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OpenSimula/US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2.37581331690919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3.3826013921584499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3.5545761782577698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1.89356012356401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2.7706855602844098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3.6487448945168199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3.8302654824536799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2.9344307392851801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3.3984850397180302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4.0153619861854102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2.83841812977525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3.3840748295529699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2.3108828962041401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3.6173252694631599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OpenSimula V 0.5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OpenSimula/US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1.3062351061468412E-4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1.1445660428910183E-4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1.0584507051535721E-4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1.6389079617706528E-4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1.3973475683420471E-4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1.1802752841588683E-4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1.2036425288584722E-4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1.1029213717583849E-4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4.2973707585307109E-5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5.0770789819453184E-5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6.8869731058737317E-5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4.694113784238801E-4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4.2342763793747426E-4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3.8334748459253656E-5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OpenSimula V 0.5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OpenSimula/US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3654.5470625757998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3635.5075570427198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3630.1667945529598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207.18706257580499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188.147557042725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4379.22078824859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4374.1525773466001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4390.6155785913797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2157.0304696052099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4376.2548338444703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4392.4166091494399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557.63335673418101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576.88577460626402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5345.8295287883102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OpenSimula V 0.5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OpenSimula/US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3654.5470625757998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3635.5075570427198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3630.1667945529598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207.18706257580499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188.147557042725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3638.01497941553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3632.80768271838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3649.4154211309901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1417.90826264272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1417.9426302817601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1437.11066551933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188.148143811621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207.18764934470099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4122.4881205725696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OpenSimula V 0.5</v>
      </c>
    </row>
    <row r="38" spans="1:12">
      <c r="B38" t="s">
        <v>813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OpenSimula/US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0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0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0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0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0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741.20580883305797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741.34489462822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741.20015746038598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739.12220696248801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2958.3122035627098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2955.3059436301101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369.48521292255998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369.69812526156301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1223.3414082157301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OpenSimula V 0.5</v>
      </c>
    </row>
    <row r="56" spans="1:12">
      <c r="B56" t="s">
        <v>813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OpenSimula/US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0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0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0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0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0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0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0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0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0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0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0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0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0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OpenSimula V 0.5</v>
      </c>
    </row>
    <row r="74" spans="1:12">
      <c r="B74" t="s">
        <v>813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OpenSimula/US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3797.1643626957598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3758.0131185012101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3741.2850860938102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215.273159670556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194.48916763578899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4515.8952191491999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4497.6529729929298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4538.2219478122997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2219.8008331774099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4488.3073331974601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4528.1065361762903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571.981811052387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594.88652275062498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5500.3804649288204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OpenSimula V 0.5</v>
      </c>
    </row>
    <row r="91" spans="1:12">
      <c r="B91" t="s">
        <v>813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OpenSimula/US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3797.1643626957598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3758.0131185012101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3741.2850860938102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215.273159670556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194.48916763578899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3774.6894103161399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3756.3080783647101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3797.0217903519201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1480.6786262149301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1529.9951296347499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1572.80059254618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202.496598129826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225.188397489062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4277.0390567130898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OpenSimula V 0.5</v>
      </c>
    </row>
    <row r="108" spans="1:12">
      <c r="B108" t="s">
        <v>813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OpenSimula/US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0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0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0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0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0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741.20580883305797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741.34489462822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741.20015746038598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739.12220696248801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2958.3122035627098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2955.3059436301101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369.48521292255998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369.69812526156301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1223.3414082157301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OpenSimula V 0.5</v>
      </c>
    </row>
    <row r="126" spans="1:12">
      <c r="B126" t="s">
        <v>813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OpenSimula/US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142.61730011995996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122.50556145849032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111.11829154085035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8.0860970947510111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6.3416105930639901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136.67443090060988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123.50039564633016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147.60636922092999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62.770363572210044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112.0524993529898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135.68992702685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14.348454318205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18.000748144361012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154.55093614052021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43" t="s">
        <v>867</v>
      </c>
    </row>
    <row r="2" spans="1:9">
      <c r="A2" t="s">
        <v>871</v>
      </c>
    </row>
    <row r="3" spans="1:9">
      <c r="A3" s="473"/>
      <c r="I3" s="2"/>
    </row>
    <row r="4" spans="1:9">
      <c r="A4" t="s">
        <v>783</v>
      </c>
      <c r="I4" s="2"/>
    </row>
    <row r="5" spans="1:9">
      <c r="A5" s="473"/>
      <c r="I5" s="2"/>
    </row>
    <row r="6" spans="1:9">
      <c r="A6" s="443" t="s">
        <v>672</v>
      </c>
      <c r="I6" s="2"/>
    </row>
    <row r="7" spans="1:9">
      <c r="A7" t="s">
        <v>868</v>
      </c>
      <c r="I7" s="2"/>
    </row>
    <row r="8" spans="1:9">
      <c r="A8" s="2" t="s">
        <v>381</v>
      </c>
      <c r="I8" s="2"/>
    </row>
    <row r="9" spans="1:9">
      <c r="A9" s="2" t="s">
        <v>676</v>
      </c>
      <c r="I9" s="2"/>
    </row>
    <row r="10" spans="1:9">
      <c r="A10" s="2" t="s">
        <v>864</v>
      </c>
      <c r="I10" s="2"/>
    </row>
    <row r="11" spans="1:9">
      <c r="A11" s="2" t="s">
        <v>835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74" t="s">
        <v>678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OpenSimula V 0.5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OpenSimula/US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-463.46312364635992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-53.501046413190011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-516.96417005954993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-1428.8132204088549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-41.510173798618595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-1006.8602705611137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125.4324565321599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-58.201991333229898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354.24376699993991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-565.49568284693692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-110.32118233545998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455.17450051147694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457.60947331499005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-925.09637910359595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96.875165654217597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84.857070306944991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-1297.848782111641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140.22206216254398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-60.389454598559951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OpenSimula V 0.5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OpenSimula/US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>
        <f>Q!DA517</f>
        <v>-439.10869207435292</v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>
        <f>Q!DA518</f>
        <v>-39.023740343277041</v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>
        <f>Q!DA519</f>
        <v>-478.13243241762996</v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>
        <f>Q!DA520</f>
        <v>-1230.6291430554097</v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>
        <f>Q!DA521</f>
        <v>-38.275393310214305</v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>
        <f>Q!DA522</f>
        <v>-829.79584429127101</v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>
        <f>Q!DA523</f>
        <v>108.11938895006404</v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>
        <f>Q!DA524</f>
        <v>-42.129392322176045</v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>
        <f>Q!DA525</f>
        <v>325.31528416928495</v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>
        <f>Q!DA526</f>
        <v>-465.94123399206308</v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>
        <f>Q!DA527</f>
        <v>-79.738153085119052</v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>
        <f>Q!DA528</f>
        <v>386.20308090694402</v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>
        <f>Q!DA529</f>
        <v>428.20524301855801</v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>
        <f>Q!DA530</f>
        <v>-775.97503261683903</v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>
        <f>Q!DA531</f>
        <v>82.202047539376991</v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>
        <f>Q!DA532</f>
        <v>78.308925835750017</v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>
        <f>Q!DA533</f>
        <v>-1125.8713497996471</v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>
        <f>Q!DA534</f>
        <v>122.23558006491271</v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>
        <f>Q!DA535</f>
        <v>-74.154427635869979</v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OpenSimula V 0.5</v>
      </c>
    </row>
    <row r="48" spans="1:12">
      <c r="B48" t="s">
        <v>813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OpenSimula/US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-16.572542193967024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-9.8514212901799851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-26.423963484147009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-134.85898754820261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-2.2011819891511397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-120.48762734338673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11.781081490773005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-10.936975658410006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19.685062281214016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-67.744151587636495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-20.810937063840996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46.933214523795499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20.008795763841007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-101.4731055974984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9.9846661728203419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4.4558379537722992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-117.02606340756711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12.239322137441501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9.3666976289419779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OpenSimula V 0.5</v>
      </c>
    </row>
    <row r="70" spans="1:12">
      <c r="B70" t="s">
        <v>813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OpenSimula/US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>
        <f>Q!DA561</f>
        <v>-7.781889378036702</v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>
        <f>Q!DA562</f>
        <v>-4.625884779737099</v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>
        <f>Q!DA563</f>
        <v>-12.407774157773801</v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>
        <f>Q!DA564</f>
        <v>-63.325089805243358</v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>
        <f>Q!DA565</f>
        <v>-1.0335984992535896</v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>
        <f>Q!DA566</f>
        <v>-56.576798926460249</v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>
        <f>Q!DA567</f>
        <v>5.5319860913194034</v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>
        <f>Q!DA568</f>
        <v>-5.1356233526446005</v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>
        <f>Q!DA569</f>
        <v>9.2434205494396053</v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>
        <f>Q!DA570</f>
        <v>-31.810297267238305</v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>
        <f>Q!DA571</f>
        <v>-9.7720921864993997</v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>
        <f>Q!DA572</f>
        <v>22.038205080738905</v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>
        <f>Q!DA573</f>
        <v>9.3954345325863997</v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>
        <f>Q!DA574</f>
        <v>-47.648240889260272</v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>
        <f>Q!DA575</f>
        <v>4.6884519420199791</v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>
        <f>Q!DA576</f>
        <v>2.0923065174234701</v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>
        <f>Q!DA577</f>
        <v>-54.951368904423205</v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>
        <f>Q!DA578</f>
        <v>5.74715996018986</v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>
        <f>Q!DA579</f>
        <v>4.3982754083726974</v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OpenSimula V 0.5</v>
      </c>
    </row>
    <row r="94" spans="1:12">
      <c r="B94" t="s">
        <v>813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OpenSimula/US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1.00678807524926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0.17197478609931993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1.1787628613485799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-0.48225319334517991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0.87712543672039978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-0.61191583187404008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0.26614350235837003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0.18152058793685999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-0.89583474316849987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-0.25025985479878976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0.36661709166859024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0.61687694646738001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-1.1769438564101602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-0.63128715663244028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0.61338926926856008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-1.0731919333488298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-0.52753523357110987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0.41732277264013007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1.24151195255397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OpenSimula V 0.5</v>
      </c>
    </row>
    <row r="116" spans="1:12">
      <c r="B116" t="s">
        <v>813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OpenSimula/US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-39.15124419454969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-16.728032407399951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-55.879276601949641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-3581.8912030252036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-20.78399203476701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-3563.5239508654213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757.88210064798977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-18.242246156270085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40.568974819369942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-2296.09438597179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-27.587885951739736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2268.5065000200502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39.799202978830181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-3916.3255221450731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377.49264341659801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22.904711698237975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-3933.2200134256655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379.61336308006901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1703.2161022330606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OpenSimula V 0.5</v>
      </c>
    </row>
    <row r="138" spans="1:12">
      <c r="B138" t="s">
        <v>813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OpenSimula/US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-39.15124419454969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-16.728032407399951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-55.879276601949641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-3581.8912030252036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-20.78399203476701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-3563.5239508654213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16.676291814929755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-18.381331951429729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40.71371198720999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-2294.0107841012095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-2244.69428068139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49.31650341981981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42.805462911430141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-1327.4985315049239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8.0074304940370098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22.691799359236001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-1347.612195057118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9.9152378185060002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479.87469401733006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OpenSimula V 0.5</v>
      </c>
    </row>
    <row r="160" spans="1:12">
      <c r="B160" t="s">
        <v>813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OpenSimula/US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0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0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0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0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0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0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741.20580883305797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0.1390857951620319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-0.14473716783402324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-2.0836018705699644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2217.1063947296516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2219.189996600222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-3.0062599325997326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-2588.8269906401497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369.48521292255998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0.21291233900302586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-2585.6078183685472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369.69812526156301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1223.3414082157301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OpenSimula V 0.5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OpenSimula/US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22.2835459542564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26.788163780214798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23.381489411162899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22.1999999999999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22.204447100447599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26.784396647076701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OpenSimula V 0.5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OpenSimula/US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4.4809001354240552E-15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4.4809001354240552E-15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0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1.5848299149856235E-5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4.4593696036758962E-5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4.816384501853175E-5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0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0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5.1371650081584009E-5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0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0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8.6520606315525542E-5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OpenSimula V 0.5</v>
      </c>
    </row>
    <row r="45" spans="1:12">
      <c r="B45" t="s">
        <v>813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OpenSimula/US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6.9897191943698502E-3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6.2191837150723499E-3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7.1563670290821302E-3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6.9917542878332002E-3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6.2254882569256903E-3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8.3802011785543695E-3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9.8658514955568197E-3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9.2352376204248594E-3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1.0691895681775801E-2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1.57411174063956E-2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1.5914521934346101E-2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1.5521893463147E-2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1.54448757592989E-2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1.1125762666142E-2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OpenSimula V 0.5</v>
      </c>
    </row>
    <row r="62" spans="1:12">
      <c r="B62" t="s">
        <v>813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OpenSimula/US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9.8907071462794849E-5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7.9424196833159151E-5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6.6816113916274219E-5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4.1523089763827702E-4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4.0508803600634689E-4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2.5981671598793025E-4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2.5831317151864702E-3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2.2026705273831054E-3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1.9917548533929694E-4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7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7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8"/>
  <sheetViews>
    <sheetView tabSelected="1" zoomScale="120" zoomScaleNormal="120" workbookViewId="0">
      <selection activeCell="J6" sqref="J6"/>
    </sheetView>
  </sheetViews>
  <sheetFormatPr baseColWidth="10" defaultColWidth="8.85546875" defaultRowHeight="16"/>
  <cols>
    <col min="1" max="2" width="8.85546875" style="298"/>
    <col min="3" max="3" width="10.5703125" style="298" customWidth="1"/>
    <col min="4" max="8" width="8.85546875" style="298"/>
    <col min="9" max="10" width="11.7109375" style="298" customWidth="1"/>
    <col min="11" max="11" width="10.85546875" style="298" customWidth="1"/>
    <col min="12" max="16384" width="8.85546875" style="298"/>
  </cols>
  <sheetData>
    <row r="1" spans="1:11" ht="18">
      <c r="A1" s="441" t="s">
        <v>867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54" t="s">
        <v>873</v>
      </c>
      <c r="G2" s="555"/>
      <c r="H2" s="555"/>
      <c r="I2" s="555"/>
      <c r="J2" s="556"/>
      <c r="K2" s="455" t="s">
        <v>271</v>
      </c>
    </row>
    <row r="3" spans="1:11">
      <c r="A3"/>
      <c r="F3" s="442" t="s">
        <v>267</v>
      </c>
      <c r="G3" s="331"/>
      <c r="H3" s="331"/>
      <c r="J3" s="543">
        <v>45931</v>
      </c>
      <c r="K3" s="455" t="s">
        <v>272</v>
      </c>
    </row>
    <row r="4" spans="1:11">
      <c r="A4"/>
      <c r="F4" s="442" t="s">
        <v>775</v>
      </c>
      <c r="G4" s="331"/>
      <c r="H4" s="331"/>
      <c r="I4" s="331"/>
      <c r="J4" s="553" t="s">
        <v>874</v>
      </c>
      <c r="K4" s="455" t="s">
        <v>273</v>
      </c>
    </row>
    <row r="5" spans="1:11">
      <c r="A5" s="497" t="s">
        <v>869</v>
      </c>
      <c r="F5" s="442" t="s">
        <v>270</v>
      </c>
      <c r="G5" s="331"/>
      <c r="H5" s="331"/>
      <c r="J5" s="543">
        <v>45931</v>
      </c>
    </row>
    <row r="6" spans="1:11">
      <c r="A6"/>
      <c r="F6" s="442" t="s">
        <v>275</v>
      </c>
      <c r="J6" s="449"/>
    </row>
    <row r="7" spans="1:11">
      <c r="A7" t="s">
        <v>107</v>
      </c>
      <c r="F7" s="554" t="s">
        <v>875</v>
      </c>
      <c r="G7" s="555"/>
      <c r="H7" s="555"/>
      <c r="I7" s="555"/>
      <c r="J7" s="556"/>
    </row>
    <row r="8" spans="1:11">
      <c r="A8"/>
      <c r="F8" s="442" t="s">
        <v>276</v>
      </c>
      <c r="G8" s="331"/>
      <c r="H8" s="331"/>
      <c r="I8" s="331"/>
      <c r="J8" s="553" t="s">
        <v>876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OpenSimula V 0.5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44" t="s">
        <v>849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>
      <c r="A24" s="448"/>
      <c r="B24" s="485" t="s">
        <v>20</v>
      </c>
      <c r="C24" s="486" t="s">
        <v>20</v>
      </c>
      <c r="D24" s="486" t="s">
        <v>20</v>
      </c>
      <c r="E24" s="486" t="s">
        <v>20</v>
      </c>
      <c r="F24" s="485" t="s">
        <v>20</v>
      </c>
      <c r="G24" s="486" t="s">
        <v>20</v>
      </c>
      <c r="H24" s="486" t="s">
        <v>20</v>
      </c>
      <c r="I24" s="485" t="s">
        <v>20</v>
      </c>
      <c r="J24" s="486" t="s">
        <v>20</v>
      </c>
      <c r="K24" s="486" t="s">
        <v>20</v>
      </c>
      <c r="L24" s="485"/>
      <c r="M24" s="486" t="s">
        <v>21</v>
      </c>
      <c r="N24" s="486" t="s">
        <v>122</v>
      </c>
      <c r="O24" s="485"/>
      <c r="P24" s="486" t="s">
        <v>21</v>
      </c>
      <c r="Q24" s="487" t="s">
        <v>122</v>
      </c>
      <c r="R24" s="486"/>
      <c r="S24" s="486" t="s">
        <v>21</v>
      </c>
      <c r="T24" s="487" t="s">
        <v>122</v>
      </c>
    </row>
    <row r="25" spans="1:20">
      <c r="A25" s="551" t="s">
        <v>320</v>
      </c>
      <c r="B25" s="552">
        <v>1538.22988371002</v>
      </c>
      <c r="C25" s="552">
        <v>1324.8691267368699</v>
      </c>
      <c r="D25" s="552">
        <v>145.18631391664101</v>
      </c>
      <c r="E25" s="552">
        <v>68.1744430565101</v>
      </c>
      <c r="F25" s="552">
        <v>3797.1643626957598</v>
      </c>
      <c r="G25" s="552">
        <v>3797.1643626957598</v>
      </c>
      <c r="H25" s="552">
        <v>0</v>
      </c>
      <c r="I25" s="552">
        <v>3654.5470625757998</v>
      </c>
      <c r="J25" s="552">
        <v>3654.5470625757998</v>
      </c>
      <c r="K25" s="552">
        <v>0</v>
      </c>
      <c r="L25" s="552">
        <v>2.37581331690919</v>
      </c>
      <c r="M25" s="552">
        <v>22.2</v>
      </c>
      <c r="N25" s="552">
        <v>6.9897191943698502E-3</v>
      </c>
      <c r="O25" s="552">
        <v>2.3759989093965599</v>
      </c>
      <c r="P25" s="552">
        <v>22.2</v>
      </c>
      <c r="Q25" s="552">
        <v>6.9897191943698502E-3</v>
      </c>
      <c r="R25" s="552">
        <v>2.3756885723205401</v>
      </c>
      <c r="S25" s="552">
        <v>22.1999999999999</v>
      </c>
      <c r="T25" s="552">
        <v>6.9897191943698502E-3</v>
      </c>
    </row>
    <row r="26" spans="1:20">
      <c r="A26" s="551" t="s">
        <v>307</v>
      </c>
      <c r="B26" s="552">
        <v>1074.7667600636601</v>
      </c>
      <c r="C26" s="552">
        <v>885.76043466251701</v>
      </c>
      <c r="D26" s="552">
        <v>128.61377172267399</v>
      </c>
      <c r="E26" s="552">
        <v>60.392553678473398</v>
      </c>
      <c r="F26" s="552">
        <v>3758.0131185012101</v>
      </c>
      <c r="G26" s="552">
        <v>3758.0131185012101</v>
      </c>
      <c r="H26" s="552">
        <v>0</v>
      </c>
      <c r="I26" s="552">
        <v>3635.5075570427198</v>
      </c>
      <c r="J26" s="552">
        <v>3635.5075570427198</v>
      </c>
      <c r="K26" s="552">
        <v>0</v>
      </c>
      <c r="L26" s="552">
        <v>3.3826013921584499</v>
      </c>
      <c r="M26" s="552">
        <v>22.2</v>
      </c>
      <c r="N26" s="552">
        <v>6.2191837150723499E-3</v>
      </c>
      <c r="O26" s="552">
        <v>3.3828346731996701</v>
      </c>
      <c r="P26" s="552">
        <v>22.2</v>
      </c>
      <c r="Q26" s="552">
        <v>6.2191837150723499E-3</v>
      </c>
      <c r="R26" s="552">
        <v>3.3824475121306601</v>
      </c>
      <c r="S26" s="552">
        <v>22.1999999999999</v>
      </c>
      <c r="T26" s="552">
        <v>6.2191837150723499E-3</v>
      </c>
    </row>
    <row r="27" spans="1:20">
      <c r="A27" s="447" t="s">
        <v>308</v>
      </c>
      <c r="B27" s="552">
        <v>1021.26571365047</v>
      </c>
      <c r="C27" s="552">
        <v>846.73669431923997</v>
      </c>
      <c r="D27" s="552">
        <v>118.762350432494</v>
      </c>
      <c r="E27" s="552">
        <v>55.766668898736299</v>
      </c>
      <c r="F27" s="552">
        <v>3741.2850860938102</v>
      </c>
      <c r="G27" s="552">
        <v>3741.2850860938102</v>
      </c>
      <c r="H27" s="552">
        <v>0</v>
      </c>
      <c r="I27" s="552">
        <v>3630.1667945529598</v>
      </c>
      <c r="J27" s="552">
        <v>3630.1667945529598</v>
      </c>
      <c r="K27" s="552">
        <v>0</v>
      </c>
      <c r="L27" s="552">
        <v>3.5545761782577698</v>
      </c>
      <c r="M27" s="552">
        <v>26.7</v>
      </c>
      <c r="N27" s="552">
        <v>7.1563670290821302E-3</v>
      </c>
      <c r="O27" s="552">
        <v>3.55480287549514</v>
      </c>
      <c r="P27" s="552">
        <v>26.7</v>
      </c>
      <c r="Q27" s="552">
        <v>7.1563670290821302E-3</v>
      </c>
      <c r="R27" s="552">
        <v>3.5544266411289001</v>
      </c>
      <c r="S27" s="552">
        <v>26.7</v>
      </c>
      <c r="T27" s="552">
        <v>7.1563670290821302E-3</v>
      </c>
    </row>
    <row r="28" spans="1:20">
      <c r="A28" s="447" t="s">
        <v>309</v>
      </c>
      <c r="B28" s="552">
        <v>109.416663301165</v>
      </c>
      <c r="C28" s="552">
        <v>94.239983681460302</v>
      </c>
      <c r="D28" s="552">
        <v>10.327326368438399</v>
      </c>
      <c r="E28" s="552">
        <v>4.8493532512667397</v>
      </c>
      <c r="F28" s="552">
        <v>215.273159670556</v>
      </c>
      <c r="G28" s="552">
        <v>215.273159670556</v>
      </c>
      <c r="H28" s="552">
        <v>0</v>
      </c>
      <c r="I28" s="552">
        <v>207.18706257580499</v>
      </c>
      <c r="J28" s="552">
        <v>207.18706257580499</v>
      </c>
      <c r="K28" s="552">
        <v>0</v>
      </c>
      <c r="L28" s="552">
        <v>1.89356012356401</v>
      </c>
      <c r="M28" s="552">
        <v>22.2</v>
      </c>
      <c r="N28" s="552">
        <v>6.9917542878332002E-3</v>
      </c>
      <c r="O28" s="552">
        <v>1.89374571605161</v>
      </c>
      <c r="P28" s="552">
        <v>22.2</v>
      </c>
      <c r="Q28" s="552">
        <v>6.9917542878332002E-3</v>
      </c>
      <c r="R28" s="552">
        <v>1.89343537897535</v>
      </c>
      <c r="S28" s="552">
        <v>22.2</v>
      </c>
      <c r="T28" s="552">
        <v>6.9917542878332002E-3</v>
      </c>
    </row>
    <row r="29" spans="1:20">
      <c r="A29" s="447" t="s">
        <v>310</v>
      </c>
      <c r="B29" s="552">
        <v>67.906489502546407</v>
      </c>
      <c r="C29" s="552">
        <v>55.964590371245997</v>
      </c>
      <c r="D29" s="552">
        <v>8.1261443792872594</v>
      </c>
      <c r="E29" s="552">
        <v>3.8157547520131501</v>
      </c>
      <c r="F29" s="552">
        <v>194.48916763578899</v>
      </c>
      <c r="G29" s="552">
        <v>194.48916763578899</v>
      </c>
      <c r="H29" s="552">
        <v>0</v>
      </c>
      <c r="I29" s="552">
        <v>188.147557042725</v>
      </c>
      <c r="J29" s="552">
        <v>188.147557042725</v>
      </c>
      <c r="K29" s="552">
        <v>0</v>
      </c>
      <c r="L29" s="552">
        <v>2.7706855602844098</v>
      </c>
      <c r="M29" s="552">
        <v>22.2</v>
      </c>
      <c r="N29" s="552">
        <v>6.2254882569256903E-3</v>
      </c>
      <c r="O29" s="552">
        <v>2.7709188413282102</v>
      </c>
      <c r="P29" s="552">
        <v>22.2</v>
      </c>
      <c r="Q29" s="552">
        <v>6.2254882569256903E-3</v>
      </c>
      <c r="R29" s="552">
        <v>2.7705316802551798</v>
      </c>
      <c r="S29" s="552">
        <v>22.2</v>
      </c>
      <c r="T29" s="552">
        <v>6.2254882569256903E-3</v>
      </c>
    </row>
    <row r="30" spans="1:20">
      <c r="A30" s="447" t="s">
        <v>311</v>
      </c>
      <c r="B30" s="552">
        <v>1200.19921659582</v>
      </c>
      <c r="C30" s="552">
        <v>993.87982361258105</v>
      </c>
      <c r="D30" s="552">
        <v>140.39485321344699</v>
      </c>
      <c r="E30" s="552">
        <v>65.924539769792801</v>
      </c>
      <c r="F30" s="552">
        <v>4515.8952191491999</v>
      </c>
      <c r="G30" s="552">
        <v>3774.6894103161399</v>
      </c>
      <c r="H30" s="552">
        <v>741.20580883305797</v>
      </c>
      <c r="I30" s="552">
        <v>4379.22078824859</v>
      </c>
      <c r="J30" s="552">
        <v>3638.01497941553</v>
      </c>
      <c r="K30" s="552">
        <v>741.20580883305797</v>
      </c>
      <c r="L30" s="552">
        <v>3.6487448945168199</v>
      </c>
      <c r="M30" s="552">
        <v>22.2835459542564</v>
      </c>
      <c r="N30" s="552">
        <v>8.3802011785543695E-3</v>
      </c>
      <c r="O30" s="552">
        <v>3.6489865890438198</v>
      </c>
      <c r="P30" s="552">
        <v>22.283758675688201</v>
      </c>
      <c r="Q30" s="552">
        <v>8.3805288368689196E-3</v>
      </c>
      <c r="R30" s="552">
        <v>3.6485559367020999</v>
      </c>
      <c r="S30" s="552">
        <v>22.283405519385798</v>
      </c>
      <c r="T30" s="552">
        <v>8.3796999757120797E-3</v>
      </c>
    </row>
    <row r="31" spans="1:20">
      <c r="A31" s="447" t="s">
        <v>312</v>
      </c>
      <c r="B31" s="552">
        <v>1141.9972252625901</v>
      </c>
      <c r="C31" s="552">
        <v>951.750431290405</v>
      </c>
      <c r="D31" s="552">
        <v>129.45787755503699</v>
      </c>
      <c r="E31" s="552">
        <v>60.788916417148201</v>
      </c>
      <c r="F31" s="552">
        <v>4497.6529729929298</v>
      </c>
      <c r="G31" s="552">
        <v>3756.3080783647101</v>
      </c>
      <c r="H31" s="552">
        <v>741.34489462822</v>
      </c>
      <c r="I31" s="552">
        <v>4374.1525773466001</v>
      </c>
      <c r="J31" s="552">
        <v>3632.80768271838</v>
      </c>
      <c r="K31" s="552">
        <v>741.34489462822</v>
      </c>
      <c r="L31" s="552">
        <v>3.8302654824536799</v>
      </c>
      <c r="M31" s="552">
        <v>26.788163780214798</v>
      </c>
      <c r="N31" s="552">
        <v>9.8658514955568197E-3</v>
      </c>
      <c r="O31" s="552">
        <v>3.83055253482864</v>
      </c>
      <c r="P31" s="552">
        <v>26.788882769562498</v>
      </c>
      <c r="Q31" s="552">
        <v>9.8661667430791702E-3</v>
      </c>
      <c r="R31" s="552">
        <v>3.83009150778549</v>
      </c>
      <c r="S31" s="552">
        <v>26.7876881863295</v>
      </c>
      <c r="T31" s="552">
        <v>9.8653831557480604E-3</v>
      </c>
    </row>
    <row r="32" spans="1:20">
      <c r="A32" s="447" t="s">
        <v>313</v>
      </c>
      <c r="B32" s="552">
        <v>1496.24099226253</v>
      </c>
      <c r="C32" s="552">
        <v>1277.06571545969</v>
      </c>
      <c r="D32" s="552">
        <v>149.142939836251</v>
      </c>
      <c r="E32" s="552">
        <v>70.032336966587806</v>
      </c>
      <c r="F32" s="552">
        <v>4538.2219478122997</v>
      </c>
      <c r="G32" s="552">
        <v>3797.0217903519201</v>
      </c>
      <c r="H32" s="552">
        <v>741.20015746038598</v>
      </c>
      <c r="I32" s="552">
        <v>4390.6155785913797</v>
      </c>
      <c r="J32" s="552">
        <v>3649.4154211309901</v>
      </c>
      <c r="K32" s="552">
        <v>741.20015746038598</v>
      </c>
      <c r="L32" s="552">
        <v>2.9344307392851801</v>
      </c>
      <c r="M32" s="552">
        <v>23.381489411162899</v>
      </c>
      <c r="N32" s="552">
        <v>9.2352376204248594E-3</v>
      </c>
      <c r="O32" s="552">
        <v>2.9346246694417601</v>
      </c>
      <c r="P32" s="552">
        <v>23.3821740309474</v>
      </c>
      <c r="Q32" s="552">
        <v>9.2354902385380494E-3</v>
      </c>
      <c r="R32" s="552">
        <v>2.9343010248041299</v>
      </c>
      <c r="S32" s="552">
        <v>23.381047888515099</v>
      </c>
      <c r="T32" s="552">
        <v>9.2348731758491592E-3</v>
      </c>
    </row>
    <row r="33" spans="1:20">
      <c r="A33" s="447" t="s">
        <v>314</v>
      </c>
      <c r="B33" s="552">
        <v>634.70353374888305</v>
      </c>
      <c r="C33" s="552">
        <v>527.93858962051797</v>
      </c>
      <c r="D33" s="552">
        <v>72.650701625810498</v>
      </c>
      <c r="E33" s="552">
        <v>34.114242502554497</v>
      </c>
      <c r="F33" s="552">
        <v>2219.8008331774099</v>
      </c>
      <c r="G33" s="552">
        <v>1480.6786262149301</v>
      </c>
      <c r="H33" s="552">
        <v>739.12220696248801</v>
      </c>
      <c r="I33" s="552">
        <v>2157.0304696052099</v>
      </c>
      <c r="J33" s="552">
        <v>1417.90826264272</v>
      </c>
      <c r="K33" s="552">
        <v>739.12220696248801</v>
      </c>
      <c r="L33" s="552">
        <v>3.3984850397180302</v>
      </c>
      <c r="M33" s="552">
        <v>22.2</v>
      </c>
      <c r="N33" s="552">
        <v>1.0691895681775801E-2</v>
      </c>
      <c r="O33" s="552">
        <v>3.3985614043497798</v>
      </c>
      <c r="P33" s="552">
        <v>22.2</v>
      </c>
      <c r="Q33" s="552">
        <v>1.0693637296737999E-2</v>
      </c>
      <c r="R33" s="552">
        <v>3.3984153588474499</v>
      </c>
      <c r="S33" s="552">
        <v>22.2</v>
      </c>
      <c r="T33" s="552">
        <v>1.0689197691296601E-2</v>
      </c>
    </row>
    <row r="34" spans="1:20">
      <c r="A34" s="447" t="s">
        <v>315</v>
      </c>
      <c r="B34" s="552">
        <v>1089.87803426036</v>
      </c>
      <c r="C34" s="552">
        <v>914.141670527462</v>
      </c>
      <c r="D34" s="552">
        <v>119.583916149606</v>
      </c>
      <c r="E34" s="552">
        <v>56.152447583293402</v>
      </c>
      <c r="F34" s="552">
        <v>4488.3073331974601</v>
      </c>
      <c r="G34" s="552">
        <v>1529.9951296347499</v>
      </c>
      <c r="H34" s="552">
        <v>2958.3122035627098</v>
      </c>
      <c r="I34" s="552">
        <v>4376.2548338444703</v>
      </c>
      <c r="J34" s="552">
        <v>1417.9426302817601</v>
      </c>
      <c r="K34" s="552">
        <v>2958.3122035627098</v>
      </c>
      <c r="L34" s="552">
        <v>4.0153619861854102</v>
      </c>
      <c r="M34" s="552">
        <v>22.1999999999999</v>
      </c>
      <c r="N34" s="552">
        <v>1.57411174063956E-2</v>
      </c>
      <c r="O34" s="552">
        <v>4.0154504259706396</v>
      </c>
      <c r="P34" s="552">
        <v>22.1999999999999</v>
      </c>
      <c r="Q34" s="552">
        <v>1.57432653494654E-2</v>
      </c>
      <c r="R34" s="552">
        <v>4.01524656287119</v>
      </c>
      <c r="S34" s="552">
        <v>22.1999999999999</v>
      </c>
      <c r="T34" s="552">
        <v>1.5736888811130698E-2</v>
      </c>
    </row>
    <row r="35" spans="1:20">
      <c r="A35" s="447" t="s">
        <v>316</v>
      </c>
      <c r="B35" s="552">
        <v>1547.48750757535</v>
      </c>
      <c r="C35" s="552">
        <v>1342.34691354602</v>
      </c>
      <c r="D35" s="552">
        <v>139.592711913447</v>
      </c>
      <c r="E35" s="552">
        <v>65.547882115879801</v>
      </c>
      <c r="F35" s="552">
        <v>4528.1065361762903</v>
      </c>
      <c r="G35" s="552">
        <v>1572.80059254618</v>
      </c>
      <c r="H35" s="552">
        <v>2955.3059436301101</v>
      </c>
      <c r="I35" s="552">
        <v>4392.4166091494399</v>
      </c>
      <c r="J35" s="552">
        <v>1437.11066551933</v>
      </c>
      <c r="K35" s="552">
        <v>2955.3059436301101</v>
      </c>
      <c r="L35" s="552">
        <v>2.83841812977525</v>
      </c>
      <c r="M35" s="552">
        <v>22.204447100447599</v>
      </c>
      <c r="N35" s="552">
        <v>1.5914521934346101E-2</v>
      </c>
      <c r="O35" s="552">
        <v>2.8385301433091499</v>
      </c>
      <c r="P35" s="552">
        <v>22.2051288962667</v>
      </c>
      <c r="Q35" s="552">
        <v>1.5916192866641601E-2</v>
      </c>
      <c r="R35" s="552">
        <v>2.83833466221592</v>
      </c>
      <c r="S35" s="552">
        <v>22.203988217180001</v>
      </c>
      <c r="T35" s="552">
        <v>1.5912058007816102E-2</v>
      </c>
    </row>
    <row r="36" spans="1:20">
      <c r="A36" s="447" t="s">
        <v>317</v>
      </c>
      <c r="B36" s="552">
        <v>164.781655156764</v>
      </c>
      <c r="C36" s="552">
        <v>138.166637910623</v>
      </c>
      <c r="D36" s="552">
        <v>18.110810552107601</v>
      </c>
      <c r="E36" s="552">
        <v>8.5042066940331296</v>
      </c>
      <c r="F36" s="552">
        <v>571.981811052387</v>
      </c>
      <c r="G36" s="552">
        <v>202.496598129826</v>
      </c>
      <c r="H36" s="552">
        <v>369.48521292255998</v>
      </c>
      <c r="I36" s="552">
        <v>557.63335673418101</v>
      </c>
      <c r="J36" s="552">
        <v>188.148143811621</v>
      </c>
      <c r="K36" s="552">
        <v>369.48521292255998</v>
      </c>
      <c r="L36" s="552">
        <v>3.3840748295529699</v>
      </c>
      <c r="M36" s="552">
        <v>22.1999999999999</v>
      </c>
      <c r="N36" s="552">
        <v>1.5521893463147E-2</v>
      </c>
      <c r="O36" s="552">
        <v>3.3847421330032899</v>
      </c>
      <c r="P36" s="552">
        <v>22.1999999999999</v>
      </c>
      <c r="Q36" s="552">
        <v>1.55389636283447E-2</v>
      </c>
      <c r="R36" s="552">
        <v>3.3831536097728598</v>
      </c>
      <c r="S36" s="552">
        <v>22.1999999999999</v>
      </c>
      <c r="T36" s="552">
        <v>1.54988685330603E-2</v>
      </c>
    </row>
    <row r="37" spans="1:20">
      <c r="A37" s="447" t="s">
        <v>318</v>
      </c>
      <c r="B37" s="552">
        <v>249.63872546370899</v>
      </c>
      <c r="C37" s="552">
        <v>216.47556374637301</v>
      </c>
      <c r="D37" s="552">
        <v>22.5666485058799</v>
      </c>
      <c r="E37" s="552">
        <v>10.5965132114566</v>
      </c>
      <c r="F37" s="552">
        <v>594.88652275062498</v>
      </c>
      <c r="G37" s="552">
        <v>225.188397489062</v>
      </c>
      <c r="H37" s="552">
        <v>369.69812526156301</v>
      </c>
      <c r="I37" s="552">
        <v>576.88577460626402</v>
      </c>
      <c r="J37" s="552">
        <v>207.18764934470099</v>
      </c>
      <c r="K37" s="552">
        <v>369.69812526156301</v>
      </c>
      <c r="L37" s="552">
        <v>2.3108828962041401</v>
      </c>
      <c r="M37" s="552">
        <v>22.1999999999999</v>
      </c>
      <c r="N37" s="552">
        <v>1.54448757592989E-2</v>
      </c>
      <c r="O37" s="552">
        <v>2.3113022365528999</v>
      </c>
      <c r="P37" s="552">
        <v>22.1999999999999</v>
      </c>
      <c r="Q37" s="552">
        <v>1.5459018857644301E-2</v>
      </c>
      <c r="R37" s="552">
        <v>2.3103237448666101</v>
      </c>
      <c r="S37" s="552">
        <v>22.1999999999999</v>
      </c>
      <c r="T37" s="552">
        <v>1.5424998885010199E-2</v>
      </c>
    </row>
    <row r="38" spans="1:20">
      <c r="A38" s="448" t="s">
        <v>319</v>
      </c>
      <c r="B38" s="552">
        <v>1477.84042911146</v>
      </c>
      <c r="C38" s="552">
        <v>1250.714699101</v>
      </c>
      <c r="D38" s="552">
        <v>154.55301154558299</v>
      </c>
      <c r="E38" s="552">
        <v>72.572718464882797</v>
      </c>
      <c r="F38" s="552">
        <v>5500.3804649288204</v>
      </c>
      <c r="G38" s="552">
        <v>4277.0390567130898</v>
      </c>
      <c r="H38" s="552">
        <v>1223.3414082157301</v>
      </c>
      <c r="I38" s="552">
        <v>5345.8295287883102</v>
      </c>
      <c r="J38" s="552">
        <v>4122.4881205725696</v>
      </c>
      <c r="K38" s="552">
        <v>1223.3414082157301</v>
      </c>
      <c r="L38" s="552">
        <v>3.6173252694631599</v>
      </c>
      <c r="M38" s="552">
        <v>26.784396647076701</v>
      </c>
      <c r="N38" s="552">
        <v>1.1125762666142E-2</v>
      </c>
      <c r="O38" s="552">
        <v>3.6174001663461701</v>
      </c>
      <c r="P38" s="552">
        <v>26.785802033744201</v>
      </c>
      <c r="Q38" s="552">
        <v>1.1127346943883299E-2</v>
      </c>
      <c r="R38" s="552">
        <v>3.6172614970918699</v>
      </c>
      <c r="S38" s="552">
        <v>26.7834846315065</v>
      </c>
      <c r="T38" s="552">
        <v>1.1125130964704501E-2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>
      <selection activeCell="B22" sqref="B22"/>
    </sheetView>
  </sheetViews>
  <sheetFormatPr baseColWidth="10" defaultColWidth="8.7109375" defaultRowHeight="16"/>
  <cols>
    <col min="1" max="1" width="74.7109375" style="450" customWidth="1"/>
    <col min="2" max="2" width="61.7109375" customWidth="1"/>
  </cols>
  <sheetData>
    <row r="1" spans="1:2">
      <c r="A1"/>
    </row>
    <row r="5" spans="1:2" ht="21">
      <c r="A5" s="519" t="s">
        <v>870</v>
      </c>
      <c r="B5" s="443" t="s">
        <v>682</v>
      </c>
    </row>
    <row r="6" spans="1:2" ht="15" customHeight="1">
      <c r="A6" s="520" t="str">
        <f>IF(B21="Comparison","","Informative Annex B16, Section B16.5.1")</f>
        <v>Informative Annex B16, Section B16.5.1</v>
      </c>
      <c r="B6" s="478" t="s">
        <v>774</v>
      </c>
    </row>
    <row r="7" spans="1:2" ht="15" customHeight="1">
      <c r="A7" s="520"/>
      <c r="B7" s="478" t="s">
        <v>780</v>
      </c>
    </row>
    <row r="8" spans="1:2">
      <c r="A8" s="453" t="str">
        <f>IF(B21="Comparison","Test Results Comparison","Example Results")</f>
        <v>Example Results</v>
      </c>
      <c r="B8" s="478" t="s">
        <v>681</v>
      </c>
    </row>
    <row r="9" spans="1:2">
      <c r="A9" s="453" t="s">
        <v>269</v>
      </c>
      <c r="B9" s="478" t="s">
        <v>792</v>
      </c>
    </row>
    <row r="10" spans="1:2">
      <c r="A10" s="453" t="s">
        <v>865</v>
      </c>
      <c r="B10" t="s">
        <v>831</v>
      </c>
    </row>
    <row r="11" spans="1:2">
      <c r="B11" t="s">
        <v>832</v>
      </c>
    </row>
    <row r="12" spans="1:2">
      <c r="B12" t="s">
        <v>833</v>
      </c>
    </row>
    <row r="13" spans="1:2">
      <c r="A13" s="450" t="str">
        <f>IF(B21="Comparison","Results for "&amp;YourData!$F$2,"")</f>
        <v/>
      </c>
      <c r="B13" s="478" t="s">
        <v>793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782</v>
      </c>
    </row>
    <row r="16" spans="1:2">
      <c r="A16" s="450" t="str">
        <f>IF(B21="Comparison","Informative Annex B16, Section B16.5.1 Example Results","")</f>
        <v/>
      </c>
      <c r="B16" s="455" t="s">
        <v>795</v>
      </c>
    </row>
    <row r="17" spans="1:4">
      <c r="B17" s="455" t="s">
        <v>834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674</v>
      </c>
    </row>
    <row r="21" spans="1:4">
      <c r="A21" s="450" t="str">
        <f>IF(B21="Comparison","("&amp;YourData!$J$8&amp;")","")</f>
        <v/>
      </c>
      <c r="B21" s="450" t="s">
        <v>872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3"/>
      <c r="D30" s="522"/>
    </row>
    <row r="31" spans="1:4">
      <c r="A31"/>
      <c r="B31" s="455"/>
    </row>
    <row r="32" spans="1:4" ht="30" customHeight="1">
      <c r="A32"/>
      <c r="B32" s="523"/>
      <c r="D32" s="522"/>
    </row>
    <row r="33" spans="1:4">
      <c r="B33" s="455" t="s">
        <v>786</v>
      </c>
    </row>
    <row r="34" spans="1:4">
      <c r="B34" s="523" t="str">
        <f>IF(B21="Comparison",'Title Page'!$A$5&amp;" "&amp;'Title Page'!$A$8&amp;" "&amp;'Title Page'!$A$9&amp;" "&amp;'Title Page'!$A$10,'Title Page'!$A$5&amp;", "&amp;'Title Page'!$A$6)</f>
        <v>ASHRAE Standard 140-2023, Informative Annex B16, Section B16.5.1</v>
      </c>
    </row>
    <row r="35" spans="1:4">
      <c r="B35" s="455" t="s">
        <v>798</v>
      </c>
      <c r="D35" s="522"/>
    </row>
    <row r="36" spans="1:4">
      <c r="B36" s="523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9 - HVAC Equipment Performance Tests CE100 through CE200</v>
      </c>
    </row>
    <row r="37" spans="1:4">
      <c r="A37" s="547"/>
      <c r="B37" s="455" t="s">
        <v>797</v>
      </c>
    </row>
    <row r="38" spans="1:4">
      <c r="A38" s="547"/>
      <c r="B38" s="523" t="str">
        <f>IF('Title Page'!$B$21="Example","", "By "&amp;'Title Page'!$A$20&amp;" "&amp;'Title Page'!$A$21&amp;", "&amp;'Title Page'!$A$24)</f>
        <v/>
      </c>
    </row>
    <row r="39" spans="1:4">
      <c r="A39" s="547"/>
      <c r="B39" s="455" t="s">
        <v>274</v>
      </c>
    </row>
    <row r="40" spans="1:4" ht="48" customHeight="1">
      <c r="A40" s="547"/>
      <c r="B40" s="456" t="str">
        <f>$B$34&amp;"
"&amp;$B$36 &amp; IF(B38="","", (", b" &amp; MID($B$38,2,200)))</f>
        <v>ASHRAE Standard 140-2023, Informative Annex B16, Section B16.5.1
Example Results for Section 9 - HVAC Equipment Performance Tests CE100 through CE200</v>
      </c>
    </row>
    <row r="41" spans="1:4">
      <c r="A41" s="547"/>
    </row>
    <row r="42" spans="1:4">
      <c r="A42" s="547"/>
    </row>
    <row r="43" spans="1:4">
      <c r="A43" s="547"/>
    </row>
    <row r="44" spans="1:4">
      <c r="A44" s="547"/>
      <c r="B44" s="521"/>
    </row>
    <row r="45" spans="1:4">
      <c r="A45" s="547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62" t="str">
        <f>'Title Page'!$A$5</f>
        <v>ASHRAE Standard 140-2023</v>
      </c>
      <c r="B1" s="462"/>
      <c r="C1" s="463"/>
      <c r="D1" s="463"/>
    </row>
    <row r="2" spans="1:4">
      <c r="A2" s="462" t="s">
        <v>777</v>
      </c>
      <c r="B2" s="462"/>
      <c r="C2" s="463"/>
      <c r="D2" s="463"/>
    </row>
    <row r="3" spans="1:4">
      <c r="A3" s="462" t="s">
        <v>279</v>
      </c>
      <c r="B3" s="462"/>
      <c r="C3" s="463"/>
      <c r="D3" s="463"/>
    </row>
    <row r="4" spans="1:4">
      <c r="A4" s="462" t="str">
        <f>'Title Page'!$A$10</f>
        <v>Section 9 - HVAC Equipment Performance Tests CE100 through CE200</v>
      </c>
      <c r="B4" s="462"/>
      <c r="C4" s="463"/>
      <c r="D4" s="463"/>
    </row>
    <row r="6" spans="1:4">
      <c r="A6" s="489" t="s">
        <v>840</v>
      </c>
      <c r="B6" s="331"/>
      <c r="C6" s="331"/>
    </row>
    <row r="7" spans="1:4">
      <c r="A7" s="489" t="s">
        <v>841</v>
      </c>
      <c r="B7" s="331"/>
      <c r="C7" s="331"/>
    </row>
    <row r="8" spans="1:4">
      <c r="A8" s="489" t="s">
        <v>842</v>
      </c>
      <c r="B8" s="331"/>
      <c r="C8" s="331"/>
    </row>
    <row r="9" spans="1:4">
      <c r="A9" s="331"/>
      <c r="B9" s="331"/>
      <c r="C9" s="331"/>
    </row>
    <row r="10" spans="1:4">
      <c r="A10" s="489" t="s">
        <v>846</v>
      </c>
      <c r="B10" s="331"/>
      <c r="C10" s="331"/>
    </row>
    <row r="11" spans="1:4">
      <c r="A11" s="489" t="s">
        <v>845</v>
      </c>
      <c r="B11" s="331"/>
      <c r="C11" s="331"/>
    </row>
    <row r="12" spans="1:4">
      <c r="A12" s="331"/>
    </row>
    <row r="13" spans="1:4">
      <c r="A13" s="489" t="s">
        <v>844</v>
      </c>
    </row>
    <row r="14" spans="1:4">
      <c r="A14" s="489" t="s">
        <v>843</v>
      </c>
    </row>
    <row r="15" spans="1:4">
      <c r="A15" s="331"/>
    </row>
    <row r="16" spans="1:4">
      <c r="A16" s="489" t="s">
        <v>848</v>
      </c>
    </row>
    <row r="17" spans="1:4">
      <c r="A17" s="489" t="s">
        <v>847</v>
      </c>
    </row>
    <row r="18" spans="1:4">
      <c r="A18" s="331"/>
    </row>
    <row r="19" spans="1:4">
      <c r="A19" s="489" t="s">
        <v>778</v>
      </c>
    </row>
    <row r="20" spans="1:4">
      <c r="A20" s="331"/>
    </row>
    <row r="21" spans="1:4">
      <c r="A21" s="462" t="s">
        <v>278</v>
      </c>
      <c r="B21" s="462"/>
      <c r="C21" s="463"/>
      <c r="D21" s="463"/>
    </row>
    <row r="22" spans="1:4">
      <c r="A22" s="462" t="s">
        <v>796</v>
      </c>
      <c r="B22" s="462"/>
      <c r="C22" s="463"/>
      <c r="D22" s="463"/>
    </row>
    <row r="23" spans="1:4" ht="17" thickBot="1"/>
    <row r="24" spans="1:4" ht="18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30" thickTop="1">
      <c r="A25" s="530" t="s">
        <v>280</v>
      </c>
      <c r="B25" s="531" t="s">
        <v>281</v>
      </c>
      <c r="C25" s="532" t="s">
        <v>282</v>
      </c>
      <c r="D25" s="533" t="s">
        <v>49</v>
      </c>
    </row>
    <row r="26" spans="1:4" ht="29">
      <c r="A26" s="534" t="s">
        <v>283</v>
      </c>
      <c r="B26" s="535" t="s">
        <v>282</v>
      </c>
      <c r="C26" s="536" t="s">
        <v>282</v>
      </c>
      <c r="D26" s="533" t="s">
        <v>50</v>
      </c>
    </row>
    <row r="27" spans="1:4" ht="29">
      <c r="A27" s="534" t="s">
        <v>284</v>
      </c>
      <c r="B27" s="535" t="s">
        <v>285</v>
      </c>
      <c r="C27" s="536" t="s">
        <v>286</v>
      </c>
      <c r="D27" s="533" t="s">
        <v>161</v>
      </c>
    </row>
    <row r="28" spans="1:4">
      <c r="A28" s="534" t="s">
        <v>287</v>
      </c>
      <c r="B28" s="535" t="s">
        <v>288</v>
      </c>
      <c r="C28" s="536" t="s">
        <v>289</v>
      </c>
      <c r="D28" s="533" t="s">
        <v>41</v>
      </c>
    </row>
    <row r="29" spans="1:4">
      <c r="A29" s="534" t="s">
        <v>290</v>
      </c>
      <c r="B29" s="535" t="s">
        <v>289</v>
      </c>
      <c r="C29" s="536" t="s">
        <v>289</v>
      </c>
      <c r="D29" s="533" t="s">
        <v>153</v>
      </c>
    </row>
    <row r="30" spans="1:4" ht="29">
      <c r="A30" s="534" t="s">
        <v>291</v>
      </c>
      <c r="B30" s="535" t="s">
        <v>303</v>
      </c>
      <c r="C30" s="536" t="s">
        <v>375</v>
      </c>
      <c r="D30" s="537" t="s">
        <v>838</v>
      </c>
    </row>
    <row r="31" spans="1:4" ht="29">
      <c r="A31" s="534" t="s">
        <v>292</v>
      </c>
      <c r="B31" s="535" t="s">
        <v>304</v>
      </c>
      <c r="C31" s="536" t="s">
        <v>374</v>
      </c>
      <c r="D31" s="537" t="s">
        <v>839</v>
      </c>
    </row>
    <row r="32" spans="1:4" ht="31">
      <c r="A32" s="534" t="s">
        <v>293</v>
      </c>
      <c r="B32" s="535" t="s">
        <v>305</v>
      </c>
      <c r="C32" s="536" t="s">
        <v>294</v>
      </c>
      <c r="D32" s="538" t="s">
        <v>377</v>
      </c>
    </row>
    <row r="33" spans="1:4" ht="43">
      <c r="A33" s="534" t="s">
        <v>295</v>
      </c>
      <c r="B33" s="535" t="s">
        <v>296</v>
      </c>
      <c r="C33" s="536" t="s">
        <v>286</v>
      </c>
      <c r="D33" s="538" t="s">
        <v>298</v>
      </c>
    </row>
    <row r="34" spans="1:4" ht="44" thickBot="1">
      <c r="A34" s="539" t="s">
        <v>297</v>
      </c>
      <c r="B34" s="540" t="s">
        <v>296</v>
      </c>
      <c r="C34" s="541" t="s">
        <v>286</v>
      </c>
      <c r="D34" s="542" t="s">
        <v>299</v>
      </c>
    </row>
    <row r="35" spans="1:4" ht="17" thickTop="1">
      <c r="A35" s="331"/>
      <c r="B35" s="331"/>
      <c r="C35" s="331"/>
    </row>
    <row r="36" spans="1:4">
      <c r="A36" s="529" t="s">
        <v>837</v>
      </c>
      <c r="B36" s="331"/>
      <c r="C36" s="331"/>
    </row>
    <row r="37" spans="1:4">
      <c r="A37" s="461" t="s">
        <v>851</v>
      </c>
      <c r="B37" s="331"/>
      <c r="C37" s="331"/>
    </row>
    <row r="38" spans="1:4">
      <c r="A38" s="461" t="s">
        <v>852</v>
      </c>
      <c r="B38" s="331"/>
      <c r="C38" s="331"/>
    </row>
    <row r="39" spans="1:4">
      <c r="A39" s="461" t="s">
        <v>853</v>
      </c>
      <c r="B39" s="331"/>
      <c r="C39" s="331"/>
    </row>
    <row r="40" spans="1:4">
      <c r="A40" s="461" t="s">
        <v>854</v>
      </c>
      <c r="B40" s="331"/>
      <c r="C40" s="331"/>
    </row>
    <row r="41" spans="1:4">
      <c r="A41" s="461" t="s">
        <v>855</v>
      </c>
      <c r="B41" s="331"/>
      <c r="C41" s="331"/>
    </row>
    <row r="42" spans="1:4">
      <c r="A42" s="461" t="s">
        <v>856</v>
      </c>
      <c r="B42" s="331"/>
      <c r="C42" s="331"/>
    </row>
    <row r="43" spans="1:4">
      <c r="A43" s="461" t="s">
        <v>857</v>
      </c>
      <c r="B43" s="331"/>
      <c r="C43" s="331"/>
    </row>
    <row r="44" spans="1:4">
      <c r="A44" s="461" t="s">
        <v>858</v>
      </c>
      <c r="B44" s="331"/>
      <c r="C44" s="331"/>
    </row>
    <row r="45" spans="1:4">
      <c r="A45" s="461" t="s">
        <v>859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89" t="s">
        <v>860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sqref="A1:F1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557" t="str">
        <f>IF('Title Page'!$B$21="Example",'Title Page'!$B$34,"ASHRAE Standard 140-2023 Section 9 - HVAC Equipment Performance Tests CE100-CE200")</f>
        <v>ASHRAE Standard 140-2023, Informative Annex B16, Section B16.5.1</v>
      </c>
      <c r="B1" s="557"/>
      <c r="C1" s="557"/>
      <c r="D1" s="557"/>
      <c r="E1" s="557"/>
      <c r="F1" s="557"/>
    </row>
    <row r="2" spans="1:6">
      <c r="B2" s="557" t="str">
        <f>'Title Page'!$B$36</f>
        <v>Example Results for Section 9 - HVAC Equipment Performance Tests CE100 through CE200</v>
      </c>
      <c r="C2" s="557"/>
      <c r="D2" s="557"/>
      <c r="E2" s="557"/>
    </row>
    <row r="3" spans="1:6" ht="15" customHeight="1">
      <c r="B3" s="557" t="str">
        <f>'Title Page'!$B$38</f>
        <v/>
      </c>
      <c r="C3" s="557"/>
      <c r="D3" s="557"/>
      <c r="E3" s="557"/>
    </row>
    <row r="5" spans="1:6" ht="15" customHeight="1">
      <c r="B5" s="558" t="s">
        <v>784</v>
      </c>
      <c r="C5" s="558"/>
      <c r="D5" s="558"/>
      <c r="E5" s="558"/>
    </row>
    <row r="6" spans="1:6" ht="17" thickBot="1"/>
    <row r="7" spans="1:6" ht="18" thickTop="1" thickBot="1">
      <c r="B7" s="510" t="s">
        <v>683</v>
      </c>
      <c r="C7" s="511" t="s">
        <v>684</v>
      </c>
      <c r="D7" s="512" t="s">
        <v>686</v>
      </c>
      <c r="E7" s="513" t="s">
        <v>685</v>
      </c>
    </row>
    <row r="8" spans="1:6" ht="17" thickTop="1">
      <c r="B8" s="498" t="s">
        <v>696</v>
      </c>
      <c r="C8" s="499" t="s">
        <v>151</v>
      </c>
      <c r="D8" s="500" t="s">
        <v>687</v>
      </c>
      <c r="E8" s="501" t="s">
        <v>787</v>
      </c>
    </row>
    <row r="9" spans="1:6">
      <c r="B9" s="502" t="s">
        <v>699</v>
      </c>
      <c r="C9" s="503" t="s">
        <v>254</v>
      </c>
      <c r="D9" s="504" t="s">
        <v>688</v>
      </c>
      <c r="E9" s="505" t="s">
        <v>788</v>
      </c>
    </row>
    <row r="10" spans="1:6">
      <c r="B10" s="502" t="s">
        <v>702</v>
      </c>
      <c r="C10" s="503" t="s">
        <v>165</v>
      </c>
      <c r="D10" s="504" t="s">
        <v>689</v>
      </c>
      <c r="E10" s="505" t="s">
        <v>802</v>
      </c>
    </row>
    <row r="11" spans="1:6">
      <c r="B11" s="502" t="s">
        <v>705</v>
      </c>
      <c r="C11" s="503" t="s">
        <v>804</v>
      </c>
      <c r="D11" s="504" t="s">
        <v>689</v>
      </c>
      <c r="E11" s="505" t="s">
        <v>801</v>
      </c>
    </row>
    <row r="12" spans="1:6">
      <c r="B12" s="502" t="s">
        <v>708</v>
      </c>
      <c r="C12" s="503" t="s">
        <v>166</v>
      </c>
      <c r="D12" s="504" t="s">
        <v>690</v>
      </c>
      <c r="E12" s="505" t="s">
        <v>802</v>
      </c>
    </row>
    <row r="13" spans="1:6">
      <c r="B13" s="502" t="s">
        <v>711</v>
      </c>
      <c r="C13" s="503" t="s">
        <v>805</v>
      </c>
      <c r="D13" s="504" t="s">
        <v>690</v>
      </c>
      <c r="E13" s="505" t="s">
        <v>801</v>
      </c>
    </row>
    <row r="14" spans="1:6">
      <c r="B14" s="502" t="s">
        <v>714</v>
      </c>
      <c r="C14" s="503" t="s">
        <v>175</v>
      </c>
      <c r="D14" s="504" t="s">
        <v>691</v>
      </c>
      <c r="E14" s="505" t="s">
        <v>789</v>
      </c>
    </row>
    <row r="15" spans="1:6">
      <c r="B15" s="502" t="s">
        <v>717</v>
      </c>
      <c r="C15" s="503" t="s">
        <v>174</v>
      </c>
      <c r="D15" s="504" t="s">
        <v>692</v>
      </c>
      <c r="E15" s="505" t="s">
        <v>789</v>
      </c>
    </row>
    <row r="16" spans="1:6">
      <c r="B16" s="502" t="s">
        <v>720</v>
      </c>
      <c r="C16" s="503" t="s">
        <v>172</v>
      </c>
      <c r="D16" s="504" t="s">
        <v>693</v>
      </c>
      <c r="E16" s="505" t="s">
        <v>790</v>
      </c>
    </row>
    <row r="17" spans="1:6" ht="17" thickBot="1">
      <c r="B17" s="506" t="s">
        <v>723</v>
      </c>
      <c r="C17" s="507" t="s">
        <v>173</v>
      </c>
      <c r="D17" s="508" t="s">
        <v>693</v>
      </c>
      <c r="E17" s="509" t="s">
        <v>791</v>
      </c>
    </row>
    <row r="18" spans="1:6" ht="17" thickTop="1"/>
    <row r="25" spans="1:6">
      <c r="A25" s="526"/>
      <c r="B25" s="526"/>
      <c r="C25" s="526"/>
      <c r="D25" s="526"/>
      <c r="E25" s="526"/>
      <c r="F25" s="526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A2" sqref="A2:E2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557" t="str">
        <f>IF('Title Page'!$B$21="Example",'Title Page'!$B$34,"ASHRAE Standard 140-2023 Section 9 - HVAC Equipment Performance Tests CE100-CE200")</f>
        <v>ASHRAE Standard 140-2023, Informative Annex B16, Section B16.5.1</v>
      </c>
      <c r="B1" s="557"/>
      <c r="C1" s="557"/>
      <c r="D1" s="557"/>
      <c r="E1" s="557"/>
      <c r="F1" s="525"/>
    </row>
    <row r="2" spans="1:6">
      <c r="A2" s="557" t="str">
        <f>'Title Page'!$B$36</f>
        <v>Example Results for Section 9 - HVAC Equipment Performance Tests CE100 through CE200</v>
      </c>
      <c r="B2" s="557"/>
      <c r="C2" s="557"/>
      <c r="D2" s="557"/>
      <c r="E2" s="557"/>
    </row>
    <row r="3" spans="1:6" ht="17.25" customHeight="1">
      <c r="A3" s="557" t="str">
        <f>'Title Page'!$B$38</f>
        <v/>
      </c>
      <c r="B3" s="557"/>
      <c r="C3" s="557"/>
      <c r="D3" s="557"/>
      <c r="E3" s="557"/>
    </row>
    <row r="5" spans="1:6" ht="19" thickBot="1">
      <c r="B5" s="559" t="s">
        <v>785</v>
      </c>
      <c r="C5" s="559"/>
      <c r="D5" s="559"/>
    </row>
    <row r="6" spans="1:6" ht="17" thickBot="1"/>
    <row r="7" spans="1:6" ht="18" thickTop="1" thickBot="1">
      <c r="B7" s="510" t="s">
        <v>694</v>
      </c>
      <c r="C7" s="511" t="s">
        <v>695</v>
      </c>
      <c r="D7" s="513" t="s">
        <v>686</v>
      </c>
    </row>
    <row r="8" spans="1:6" ht="17" thickTop="1">
      <c r="B8" s="516" t="s">
        <v>696</v>
      </c>
      <c r="C8" s="517" t="s">
        <v>697</v>
      </c>
      <c r="D8" s="518" t="s">
        <v>698</v>
      </c>
    </row>
    <row r="9" spans="1:6">
      <c r="B9" s="502" t="s">
        <v>699</v>
      </c>
      <c r="C9" s="503" t="s">
        <v>700</v>
      </c>
      <c r="D9" s="514" t="s">
        <v>701</v>
      </c>
    </row>
    <row r="10" spans="1:6">
      <c r="B10" s="502" t="s">
        <v>702</v>
      </c>
      <c r="C10" s="503" t="s">
        <v>703</v>
      </c>
      <c r="D10" s="514" t="s">
        <v>704</v>
      </c>
    </row>
    <row r="11" spans="1:6">
      <c r="B11" s="502" t="s">
        <v>705</v>
      </c>
      <c r="C11" s="503" t="s">
        <v>706</v>
      </c>
      <c r="D11" s="514" t="s">
        <v>707</v>
      </c>
    </row>
    <row r="12" spans="1:6">
      <c r="B12" s="502" t="s">
        <v>708</v>
      </c>
      <c r="C12" s="503" t="s">
        <v>709</v>
      </c>
      <c r="D12" s="514" t="s">
        <v>710</v>
      </c>
    </row>
    <row r="13" spans="1:6">
      <c r="B13" s="502" t="s">
        <v>711</v>
      </c>
      <c r="C13" s="503" t="s">
        <v>712</v>
      </c>
      <c r="D13" s="514" t="s">
        <v>713</v>
      </c>
    </row>
    <row r="14" spans="1:6">
      <c r="B14" s="502" t="s">
        <v>714</v>
      </c>
      <c r="C14" s="503" t="s">
        <v>715</v>
      </c>
      <c r="D14" s="514" t="s">
        <v>716</v>
      </c>
    </row>
    <row r="15" spans="1:6">
      <c r="B15" s="502" t="s">
        <v>717</v>
      </c>
      <c r="C15" s="503" t="s">
        <v>718</v>
      </c>
      <c r="D15" s="514" t="s">
        <v>719</v>
      </c>
    </row>
    <row r="16" spans="1:6">
      <c r="B16" s="502" t="s">
        <v>720</v>
      </c>
      <c r="C16" s="503" t="s">
        <v>721</v>
      </c>
      <c r="D16" s="514" t="s">
        <v>722</v>
      </c>
    </row>
    <row r="17" spans="2:4">
      <c r="B17" s="502" t="s">
        <v>723</v>
      </c>
      <c r="C17" s="503" t="s">
        <v>724</v>
      </c>
      <c r="D17" s="514" t="s">
        <v>725</v>
      </c>
    </row>
    <row r="18" spans="2:4">
      <c r="B18" s="502" t="s">
        <v>726</v>
      </c>
      <c r="C18" s="503" t="s">
        <v>727</v>
      </c>
      <c r="D18" s="514" t="s">
        <v>728</v>
      </c>
    </row>
    <row r="19" spans="2:4">
      <c r="B19" s="502" t="s">
        <v>729</v>
      </c>
      <c r="C19" s="503" t="s">
        <v>730</v>
      </c>
      <c r="D19" s="514" t="s">
        <v>731</v>
      </c>
    </row>
    <row r="20" spans="2:4">
      <c r="B20" s="502" t="s">
        <v>732</v>
      </c>
      <c r="C20" s="503" t="s">
        <v>733</v>
      </c>
      <c r="D20" s="514" t="s">
        <v>734</v>
      </c>
    </row>
    <row r="21" spans="2:4">
      <c r="B21" s="502" t="s">
        <v>735</v>
      </c>
      <c r="C21" s="503" t="s">
        <v>736</v>
      </c>
      <c r="D21" s="514" t="s">
        <v>737</v>
      </c>
    </row>
    <row r="22" spans="2:4">
      <c r="B22" s="502" t="s">
        <v>738</v>
      </c>
      <c r="C22" s="503" t="s">
        <v>739</v>
      </c>
      <c r="D22" s="514" t="s">
        <v>740</v>
      </c>
    </row>
    <row r="23" spans="2:4">
      <c r="B23" s="502" t="s">
        <v>741</v>
      </c>
      <c r="C23" s="503" t="s">
        <v>742</v>
      </c>
      <c r="D23" s="514" t="s">
        <v>743</v>
      </c>
    </row>
    <row r="24" spans="2:4">
      <c r="B24" s="502" t="s">
        <v>744</v>
      </c>
      <c r="C24" s="503" t="s">
        <v>745</v>
      </c>
      <c r="D24" s="514" t="s">
        <v>746</v>
      </c>
    </row>
    <row r="25" spans="2:4">
      <c r="B25" s="502" t="s">
        <v>747</v>
      </c>
      <c r="C25" s="503" t="s">
        <v>748</v>
      </c>
      <c r="D25" s="514" t="s">
        <v>749</v>
      </c>
    </row>
    <row r="26" spans="2:4">
      <c r="B26" s="502" t="s">
        <v>750</v>
      </c>
      <c r="C26" s="503" t="s">
        <v>751</v>
      </c>
      <c r="D26" s="514" t="s">
        <v>752</v>
      </c>
    </row>
    <row r="27" spans="2:4">
      <c r="B27" s="502" t="s">
        <v>753</v>
      </c>
      <c r="C27" s="503" t="s">
        <v>754</v>
      </c>
      <c r="D27" s="514" t="s">
        <v>755</v>
      </c>
    </row>
    <row r="28" spans="2:4">
      <c r="B28" s="502" t="s">
        <v>756</v>
      </c>
      <c r="C28" s="503" t="s">
        <v>757</v>
      </c>
      <c r="D28" s="514" t="s">
        <v>758</v>
      </c>
    </row>
    <row r="29" spans="2:4">
      <c r="B29" s="502" t="s">
        <v>759</v>
      </c>
      <c r="C29" s="503" t="s">
        <v>760</v>
      </c>
      <c r="D29" s="514" t="s">
        <v>761</v>
      </c>
    </row>
    <row r="30" spans="2:4">
      <c r="B30" s="502" t="s">
        <v>762</v>
      </c>
      <c r="C30" s="503" t="s">
        <v>763</v>
      </c>
      <c r="D30" s="514" t="s">
        <v>764</v>
      </c>
    </row>
    <row r="31" spans="2:4">
      <c r="B31" s="502" t="s">
        <v>765</v>
      </c>
      <c r="C31" s="503" t="s">
        <v>766</v>
      </c>
      <c r="D31" s="514" t="s">
        <v>767</v>
      </c>
    </row>
    <row r="32" spans="2:4">
      <c r="B32" s="502" t="s">
        <v>768</v>
      </c>
      <c r="C32" s="503" t="s">
        <v>769</v>
      </c>
      <c r="D32" s="514" t="s">
        <v>770</v>
      </c>
    </row>
    <row r="33" spans="1:4" ht="17" thickBot="1">
      <c r="B33" s="506" t="s">
        <v>771</v>
      </c>
      <c r="C33" s="507" t="s">
        <v>772</v>
      </c>
      <c r="D33" s="515" t="s">
        <v>773</v>
      </c>
    </row>
    <row r="34" spans="1:4" ht="17" thickTop="1"/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="130" zoomScaleNormal="130" workbookViewId="0">
      <selection activeCell="G11" sqref="G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669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60" t="s">
        <v>380</v>
      </c>
      <c r="K8" s="561"/>
      <c r="L8" s="562"/>
      <c r="M8" s="302"/>
      <c r="N8" s="302"/>
      <c r="O8" s="303"/>
      <c r="P8" s="304"/>
      <c r="Q8" s="305">
        <f>YourData!$J$5</f>
        <v>45931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7" t="str">
        <f>A!$L$21</f>
        <v>OpenSimula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8" t="str">
        <f>A!$L$22</f>
        <v>US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1538.22988371002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1074.7667600636601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1021.26571365047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109.416663301165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67.906489502546407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1200.19921659582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1141.9972252625901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1496.24099226253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634.70353374888305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1089.87803426036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1547.48750757535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164.781655156764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249.63872546370899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1477.84042911146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60" t="s">
        <v>380</v>
      </c>
      <c r="K25" s="561"/>
      <c r="L25" s="562"/>
      <c r="M25" s="314"/>
      <c r="N25" s="300"/>
      <c r="O25" s="309"/>
      <c r="P25" s="304"/>
      <c r="Q25" s="305">
        <f>YourData!$J$5</f>
        <v>45931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7" t="str">
        <f>A!$L$21</f>
        <v>OpenSimula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8" t="str">
        <f>A!$L$22</f>
        <v>US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>
        <f>A!L43</f>
        <v>1324.8691267368699</v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>
        <f>A!L44</f>
        <v>885.76043466251701</v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>
        <f>A!L45</f>
        <v>846.73669431923997</v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>
        <f>A!L46</f>
        <v>94.239983681460302</v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>
        <f>A!L47</f>
        <v>55.964590371245997</v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>
        <f>A!L48</f>
        <v>993.87982361258105</v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>
        <f>A!L49</f>
        <v>951.750431290405</v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>
        <f>A!L50</f>
        <v>1277.06571545969</v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>
        <f>A!L51</f>
        <v>527.93858962051797</v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>
        <f>A!L52</f>
        <v>914.141670527462</v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>
        <f>A!L53</f>
        <v>1342.34691354602</v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>
        <f>A!L54</f>
        <v>138.166637910623</v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>
        <f>A!L55</f>
        <v>216.47556374637301</v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>
        <f>A!L56</f>
        <v>1250.714699101</v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60" t="s">
        <v>380</v>
      </c>
      <c r="K42" s="561"/>
      <c r="L42" s="562"/>
      <c r="M42" s="314"/>
      <c r="N42" s="300"/>
      <c r="O42" s="309"/>
      <c r="P42" s="304"/>
      <c r="Q42" s="305">
        <f>YourData!$J$5</f>
        <v>45931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7" t="str">
        <f>A!$L$21</f>
        <v>OpenSimula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8" t="str">
        <f>A!$L$22</f>
        <v>US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145.18631391664101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128.61377172267399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118.762350432494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10.327326368438399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8.1261443792872594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140.39485321344699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129.45787755503699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149.142939836251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72.650701625810498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119.583916149606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139.592711913447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18.110810552107601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22.5666485058799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154.55301154558299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60" t="s">
        <v>380</v>
      </c>
      <c r="K59" s="561"/>
      <c r="L59" s="562"/>
      <c r="M59" s="314"/>
      <c r="N59" s="314"/>
      <c r="O59" s="309"/>
      <c r="P59" s="304"/>
      <c r="Q59" s="305">
        <f>YourData!$J$5</f>
        <v>45931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7" t="str">
        <f>A!$L$21</f>
        <v>OpenSimula</v>
      </c>
    </row>
    <row r="61" spans="1:17" ht="12" customHeight="1">
      <c r="A61" s="298"/>
      <c r="B61" s="310" t="s">
        <v>812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8" t="str">
        <f>A!$L$22</f>
        <v>US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>
        <f>A!L83</f>
        <v>68.1744430565101</v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>
        <f>A!L84</f>
        <v>60.392553678473398</v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>
        <f>A!L85</f>
        <v>55.766668898736299</v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>
        <f>A!L86</f>
        <v>4.8493532512667397</v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>
        <f>A!L87</f>
        <v>3.8157547520131501</v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>
        <f>A!L88</f>
        <v>65.924539769792801</v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>
        <f>A!L89</f>
        <v>60.788916417148201</v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>
        <f>A!L90</f>
        <v>70.032336966587806</v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>
        <f>A!L91</f>
        <v>34.114242502554497</v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>
        <f>A!L92</f>
        <v>56.152447583293402</v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>
        <f>A!L93</f>
        <v>65.547882115879801</v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>
        <f>A!L94</f>
        <v>8.5042066940331296</v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>
        <f>A!L95</f>
        <v>10.5965132114566</v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>
        <f>A!L96</f>
        <v>72.572718464882797</v>
      </c>
    </row>
    <row r="76" spans="1:17" ht="17" thickTop="1">
      <c r="A76" s="298"/>
      <c r="B76" s="464" t="s">
        <v>800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10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10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10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10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10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10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10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10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10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10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10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10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10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10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10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10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10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10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10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10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>
      <selection activeCell="C11" sqref="C11:I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57" t="str">
        <f>'Title Page'!$B$34</f>
        <v>ASHRAE Standard 140-2023, Informative Annex B16, Section B16.5.1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</row>
    <row r="2" spans="1:17" ht="12.75" customHeight="1">
      <c r="A2" s="298"/>
      <c r="B2" s="557" t="str">
        <f>'Title Page'!$B$36</f>
        <v>Example Results for Section 9 - HVAC Equipment Performance Tests CE100 through CE200</v>
      </c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12.75" customHeight="1">
      <c r="A3" s="298"/>
      <c r="B3" s="557" t="str">
        <f>'Title Page'!$B$38</f>
        <v/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60" t="s">
        <v>380</v>
      </c>
      <c r="K8" s="561"/>
      <c r="L8" s="562"/>
      <c r="M8" s="349"/>
      <c r="N8" s="349"/>
      <c r="O8" s="350"/>
      <c r="P8" s="298"/>
      <c r="Q8" s="305">
        <f>YourData!$J$5</f>
        <v>45931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7" t="str">
        <f>A!$L$21</f>
        <v>OpenSimula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8" t="str">
        <f>A!$L$22</f>
        <v>US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2.37581331690919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3.3826013921584499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3.5545761782577698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1.89356012356401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2.7706855602844098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3.6487448945168199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3.8302654824536799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2.9344307392851801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3.3984850397180302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4.0153619861854102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2.83841812977525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3.3840748295529699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2.3108828962041401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3.6173252694631599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60" t="s">
        <v>380</v>
      </c>
      <c r="K25" s="561"/>
      <c r="L25" s="562"/>
      <c r="M25" s="329"/>
      <c r="N25" s="329"/>
      <c r="O25" s="354"/>
      <c r="P25" s="298"/>
      <c r="Q25" s="305">
        <f>YourData!$J$5</f>
        <v>45931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7" t="str">
        <f>A!$L$21</f>
        <v>OpenSimula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8" t="str">
        <f>A!$L$22</f>
        <v>US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0" t="s">
        <v>779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1.3062351061468412E-4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1" t="s">
        <v>779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1.1445660428910183E-4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1" t="s">
        <v>779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1.0584507051535721E-4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1" t="s">
        <v>779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1.6389079617706528E-4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1" t="s">
        <v>779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1.3973475683420471E-4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1" t="s">
        <v>779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1.1802752841588683E-4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1" t="s">
        <v>779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1.2036425288584722E-4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1" t="s">
        <v>779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1.1029213717583849E-4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1" t="s">
        <v>779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4.2973707585307109E-5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1" t="s">
        <v>779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5.0770789819453184E-5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1" t="s">
        <v>779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6.8869731058737317E-5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1" t="s">
        <v>779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4.694113784238801E-4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1" t="s">
        <v>779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4.2342763793747426E-4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1" t="s">
        <v>779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3.8334748459253656E-5</v>
      </c>
    </row>
    <row r="42" spans="1:17" ht="17" thickTop="1">
      <c r="A42" s="461"/>
      <c r="B42" s="464" t="s">
        <v>800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10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10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10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10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10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10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10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10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10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10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10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10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10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10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10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10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10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10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10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10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10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26</vt:i4>
      </vt:variant>
      <vt:variant>
        <vt:lpstr>Rangos con nombre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List'!Área_de_impresión</vt:lpstr>
      <vt:lpstr>'Program List'!Área_de_impresión</vt:lpstr>
      <vt:lpstr>Q!Área_de_impresión</vt:lpstr>
      <vt:lpstr>'Q-Prt1'!Área_de_impresión</vt:lpstr>
      <vt:lpstr>'Q-Prt2'!Área_de_impresión</vt:lpstr>
      <vt:lpstr>'Q-Prt3'!Área_de_impresión</vt:lpstr>
      <vt:lpstr>'Q-Prt4'!Área_de_impresión</vt:lpstr>
      <vt:lpstr>'Q-Prt5'!Área_de_impresión</vt:lpstr>
      <vt:lpstr>'Q-Prt6'!Área_de_impresión</vt:lpstr>
      <vt:lpstr>'Q-Prt7'!Área_de_impresión</vt:lpstr>
      <vt:lpstr>'Read Me'!Área_de_impresión</vt:lpstr>
      <vt:lpstr>'Table List'!Área_de_impresión</vt:lpstr>
      <vt:lpstr>'Title Page'!Área_de_impresión</vt:lpstr>
      <vt:lpstr>'Figure List'!Títulos_a_imprimir</vt:lpstr>
      <vt:lpstr>'Q-Prt1'!Títulos_a_imprimir</vt:lpstr>
      <vt:lpstr>'Q-Prt2'!Títulos_a_imprimir</vt:lpstr>
      <vt:lpstr>'Q-Prt3'!Títulos_a_imprimir</vt:lpstr>
      <vt:lpstr>'Q-Prt4'!Títulos_a_imprimir</vt:lpstr>
      <vt:lpstr>'Q-Prt5'!Títulos_a_imprimir</vt:lpstr>
      <vt:lpstr>'Q-Prt6'!Títulos_a_imprimir</vt:lpstr>
      <vt:lpstr>'Q-Prt7'!Títulos_a_imprimir</vt:lpstr>
      <vt:lpstr>'Table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2017-11-13T22:25:07Z</cp:lastPrinted>
  <dcterms:created xsi:type="dcterms:W3CDTF">2001-04-24T01:56:49Z</dcterms:created>
  <dcterms:modified xsi:type="dcterms:W3CDTF">2025-10-01T11:24:25Z</dcterms:modified>
</cp:coreProperties>
</file>