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w data" sheetId="1" state="visible" r:id="rId2"/>
    <sheet name="raw data commented" sheetId="2" state="visible" r:id="rId3"/>
    <sheet name="raw data description" sheetId="3" state="visible" r:id="rId4"/>
    <sheet name="raw data cutoff table" sheetId="4" state="visible" r:id="rId5"/>
    <sheet name="raw data stats" sheetId="5" state="visible" r:id="rId6"/>
    <sheet name="cytof gate 1.5" sheetId="6" state="visible" r:id="rId7"/>
    <sheet name="cytof gate 1.5 description" sheetId="7" state="visible" r:id="rId8"/>
    <sheet name="cytof gate 1.5 cutoff table" sheetId="8" state="visible" r:id="rId9"/>
    <sheet name="rnaseq gate 2.0" sheetId="9" state="visible" r:id="rId10"/>
    <sheet name="rnaseq gate 2.0 description" sheetId="10" state="visible" r:id="rId11"/>
    <sheet name="rnaseq gate 2.0 cutoff table" sheetId="11" state="visible" r:id="rId12"/>
    <sheet name="OutR any" sheetId="12" state="visible" r:id="rId13"/>
    <sheet name="OutR Marker02" sheetId="13" state="visible" r:id="rId14"/>
    <sheet name="OutS any" sheetId="14" state="visible" r:id="rId15"/>
    <sheet name="OutS Marker02" sheetId="15" state="visible" r:id="rId16"/>
    <sheet name="quantil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<sst xmlns="http://schemas.openxmlformats.org/spreadsheetml/2006/main" count="371" uniqueCount="58">
  <si>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</si>
  <si>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</si>
  <si>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</si>
  <si>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</si>
  <si>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</si>
  <si>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</si>
  <si>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ct_1</t>
  </si>
  <si>
    <t xml:space="preserve">ct_2</t>
  </si>
  <si>
    <t xml:space="preserve">ct_3</t>
  </si>
  <si>
    <t xml:space="preserve">ct_4</t>
  </si>
  <si>
    <t xml:space="preserve">ct_5</t>
  </si>
  <si>
    <t xml:space="preserve">treat_1</t>
  </si>
  <si>
    <t xml:space="preserve">treat_2</t>
  </si>
  <si>
    <t xml:space="preserve">treat_3</t>
  </si>
  <si>
    <t xml:space="preserve">treat_4</t>
  </si>
  <si>
    <t xml:space="preserve">treat_5</t>
  </si>
  <si>
    <t xml:space="preserve">patient_1</t>
  </si>
  <si>
    <t xml:space="preserve">patient_2</t>
  </si>
  <si>
    <t xml:space="preserve">patient_3</t>
  </si>
  <si>
    <t xml:space="preserve">patient_4</t>
  </si>
  <si>
    <t xml:space="preserve">patient_5</t>
  </si>
  <si>
    <t xml:space="preserve">row avg</t>
  </si>
  <si>
    <t xml:space="preserve">This row will get removed with cytof and rnaseq gating</t>
  </si>
  <si>
    <t xml:space="preserve">col avg</t>
  </si>
  <si>
    <t xml:space="preserve">This column won’t get removed with cytof gating (only rows are removed)</t>
  </si>
  <si>
    <t xml:space="preserve">cells with value = 1 or 2 will be removed by rnaseq gating</t>
  </si>
  <si>
    <t xml:space="preserve">Tukey Factor being used </t>
  </si>
  <si>
    <t xml:space="preserve">ct</t>
  </si>
  <si>
    <t xml:space="preserve">count</t>
  </si>
  <si>
    <t xml:space="preserve">mean</t>
  </si>
  <si>
    <t xml:space="preserve">std</t>
  </si>
  <si>
    <t xml:space="preserve">min</t>
  </si>
  <si>
    <t xml:space="preserve">Q1</t>
  </si>
  <si>
    <t xml:space="preserve">median</t>
  </si>
  <si>
    <t xml:space="preserve">Q3</t>
  </si>
  <si>
    <t xml:space="preserve">IQR</t>
  </si>
  <si>
    <t xml:space="preserve">Lower Tukey fence</t>
  </si>
  <si>
    <t xml:space="preserve">Upper Tukey fence</t>
  </si>
  <si>
    <t xml:space="preserve">max</t>
  </si>
  <si>
    <t xml:space="preserve">treat</t>
  </si>
  <si>
    <t xml:space="preserve">patient</t>
  </si>
  <si>
    <t xml:space="preserve">Marker01_upper_cutoff</t>
  </si>
  <si>
    <t xml:space="preserve">Marker01_lower_cutoff</t>
  </si>
  <si>
    <t xml:space="preserve">Marker02_upper_cutoff</t>
  </si>
  <si>
    <t xml:space="preserve">Marker02_lower_cutoff</t>
  </si>
  <si>
    <t xml:space="preserve">Marker03_upper_cutoff</t>
  </si>
  <si>
    <t xml:space="preserve">Marker03_lower_cutoff</t>
  </si>
  <si>
    <t xml:space="preserve">Marker04_upper_cutoff</t>
  </si>
  <si>
    <t xml:space="preserve">Marker04_lower_cutoff</t>
  </si>
  <si>
    <t xml:space="preserve">Marker05_upper_cutoff</t>
  </si>
  <si>
    <t xml:space="preserve">Marker05_lower_cutoff</t>
  </si>
  <si>
    <t xml:space="preserve">whole population</t>
  </si>
  <si>
    <t xml:space="preserve">#</t>
  </si>
  <si>
    <t xml:space="preserve">sd</t>
  </si>
  <si>
    <t xml:space="preserve">top outliers</t>
  </si>
  <si>
    <t xml:space="preserve">bottom outliers</t>
  </si>
  <si>
    <t xml:space="preserve">non-outliers</t>
  </si>
  <si>
    <t xml:space="preserve">Quantile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</si>
</sst>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E+00"/>
    <numFmt numFmtId="167" formatCode="0.00"/>
    <numFmt numFmtId="168" formatCode="0.00%"/>
    <numFmt numFmtId="169" formatCode="&quot;TRUE&quot;;&quot;TRUE&quot;;&quot;FALSE&quot;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6</v>
      </c>
      <c r="B2" s="3" t="n">
        <v>2</v>
      </c>
      <c r="C2" s="3" t="n">
        <v>2</v>
      </c>
      <c r="D2" s="4" t="n">
        <v>1</v>
      </c>
      <c r="E2" s="3" t="n">
        <v>2</v>
      </c>
      <c r="F2" s="3" t="n">
        <v>2</v>
      </c>
    </row>
    <row r="3" customFormat="false" ht="15" hidden="false" customHeight="true" outlineLevel="0" collapsed="false">
      <c r="A3" s="2" t="s">
        <v>7</v>
      </c>
      <c r="B3" s="3" t="n">
        <v>3</v>
      </c>
      <c r="C3" s="3" t="n">
        <v>7</v>
      </c>
      <c r="D3" s="3" t="n">
        <v>2</v>
      </c>
      <c r="E3" s="3" t="n">
        <v>4</v>
      </c>
      <c r="F3" s="3" t="n">
        <v>9</v>
      </c>
      <c r="J3" s="5"/>
    </row>
    <row r="4" customFormat="false" ht="15" hidden="false" customHeight="true" outlineLevel="0" collapsed="false">
      <c r="A4" s="2" t="s">
        <v>8</v>
      </c>
      <c r="B4" s="3" t="n">
        <v>4</v>
      </c>
      <c r="C4" s="3" t="n">
        <v>5</v>
      </c>
      <c r="D4" s="3" t="n">
        <v>1</v>
      </c>
      <c r="E4" s="3" t="n">
        <v>2</v>
      </c>
      <c r="F4" s="3" t="n">
        <v>8</v>
      </c>
    </row>
    <row r="5" customFormat="false" ht="15" hidden="false" customHeight="true" outlineLevel="0" collapsed="false">
      <c r="A5" s="2" t="s">
        <v>9</v>
      </c>
      <c r="B5" s="3" t="n">
        <v>1</v>
      </c>
      <c r="C5" s="3" t="n">
        <v>4</v>
      </c>
      <c r="D5" s="3" t="n">
        <v>1</v>
      </c>
      <c r="E5" s="3" t="n">
        <v>1</v>
      </c>
      <c r="F5" s="3" t="n">
        <v>7</v>
      </c>
    </row>
    <row r="6" customFormat="false" ht="15" hidden="false" customHeight="true" outlineLevel="0" collapsed="false">
      <c r="A6" s="2" t="s">
        <v>10</v>
      </c>
      <c r="B6" s="3" t="n">
        <v>2</v>
      </c>
      <c r="C6" s="3" t="n">
        <v>4</v>
      </c>
      <c r="D6" s="3" t="n">
        <v>1</v>
      </c>
      <c r="E6" s="3" t="n">
        <v>2</v>
      </c>
      <c r="F6" s="3" t="n">
        <v>3</v>
      </c>
      <c r="S6" s="5"/>
      <c r="U6" s="5"/>
    </row>
    <row r="7" customFormat="false" ht="15" hidden="false" customHeight="true" outlineLevel="0" collapsed="false">
      <c r="A7" s="2" t="s">
        <v>11</v>
      </c>
      <c r="B7" s="3" t="n">
        <v>3</v>
      </c>
      <c r="C7" s="3" t="n">
        <v>3</v>
      </c>
      <c r="D7" s="3" t="n">
        <v>2</v>
      </c>
      <c r="E7" s="3" t="n">
        <v>2</v>
      </c>
      <c r="F7" s="3" t="n">
        <v>4</v>
      </c>
    </row>
    <row r="8" customFormat="false" ht="15" hidden="false" customHeight="true" outlineLevel="0" collapsed="false">
      <c r="A8" s="2" t="s">
        <v>12</v>
      </c>
      <c r="B8" s="3" t="n">
        <v>4</v>
      </c>
      <c r="C8" s="3" t="n">
        <v>6</v>
      </c>
      <c r="D8" s="3" t="n">
        <v>1</v>
      </c>
      <c r="E8" s="3" t="n">
        <v>3</v>
      </c>
      <c r="F8" s="3" t="n">
        <v>7</v>
      </c>
    </row>
    <row r="9" customFormat="false" ht="15" hidden="false" customHeight="true" outlineLevel="0" collapsed="false">
      <c r="A9" s="2" t="s">
        <v>13</v>
      </c>
      <c r="B9" s="3" t="n">
        <v>2</v>
      </c>
      <c r="C9" s="3" t="n">
        <v>7</v>
      </c>
      <c r="D9" s="3" t="n">
        <v>1</v>
      </c>
      <c r="E9" s="3" t="n">
        <v>4</v>
      </c>
      <c r="F9" s="3" t="n">
        <v>6</v>
      </c>
    </row>
    <row r="10" customFormat="false" ht="15" hidden="false" customHeight="true" outlineLevel="0" collapsed="false">
      <c r="A10" s="2" t="s">
        <v>14</v>
      </c>
      <c r="B10" s="3" t="n">
        <v>1</v>
      </c>
      <c r="C10" s="3" t="n">
        <v>2</v>
      </c>
      <c r="D10" s="3" t="n">
        <v>1</v>
      </c>
      <c r="E10" s="3" t="n">
        <v>2</v>
      </c>
      <c r="F10" s="3" t="n">
        <v>1</v>
      </c>
    </row>
    <row r="11" customFormat="false" ht="15" hidden="false" customHeight="true" outlineLevel="0" collapsed="false">
      <c r="A11" s="2" t="s">
        <v>15</v>
      </c>
      <c r="B11" s="3" t="n">
        <v>1</v>
      </c>
      <c r="C11" s="3" t="n">
        <v>6</v>
      </c>
      <c r="D11" s="3" t="n">
        <v>3</v>
      </c>
      <c r="E11" s="3" t="n">
        <v>3</v>
      </c>
      <c r="F11" s="3" t="n">
        <v>2</v>
      </c>
    </row>
    <row r="12" customFormat="false" ht="15" hidden="false" customHeight="true" outlineLevel="0" collapsed="false">
      <c r="A12" s="2" t="s">
        <v>16</v>
      </c>
      <c r="B12" s="3" t="n">
        <v>2</v>
      </c>
      <c r="C12" s="3" t="n">
        <v>7</v>
      </c>
      <c r="D12" s="3" t="n">
        <v>2</v>
      </c>
      <c r="E12" s="3" t="n">
        <v>3</v>
      </c>
      <c r="F12" s="3" t="n">
        <v>3</v>
      </c>
    </row>
    <row r="13" customFormat="false" ht="15" hidden="false" customHeight="true" outlineLevel="0" collapsed="false">
      <c r="A13" s="2" t="s">
        <v>17</v>
      </c>
      <c r="B13" s="3" t="n">
        <v>2</v>
      </c>
      <c r="C13" s="3" t="n">
        <v>5</v>
      </c>
      <c r="D13" s="3" t="n">
        <v>2</v>
      </c>
      <c r="E13" s="3" t="n">
        <v>2</v>
      </c>
      <c r="F13" s="3" t="n">
        <v>3</v>
      </c>
    </row>
    <row r="14" customFormat="false" ht="15" hidden="false" customHeight="true" outlineLevel="0" collapsed="false">
      <c r="A14" s="2" t="s">
        <v>18</v>
      </c>
      <c r="B14" s="3" t="n">
        <v>3</v>
      </c>
      <c r="C14" s="3" t="n">
        <v>5</v>
      </c>
      <c r="D14" s="3" t="n">
        <v>1</v>
      </c>
      <c r="E14" s="3" t="n">
        <v>6</v>
      </c>
      <c r="F14" s="3" t="n">
        <v>3</v>
      </c>
      <c r="M14" s="5"/>
      <c r="N14" s="5"/>
    </row>
    <row r="15" customFormat="false" ht="15" hidden="false" customHeight="true" outlineLevel="0" collapsed="false">
      <c r="A15" s="2" t="s">
        <v>19</v>
      </c>
      <c r="B15" s="3" t="n">
        <v>4</v>
      </c>
      <c r="C15" s="3" t="n">
        <v>5</v>
      </c>
      <c r="D15" s="3" t="n">
        <v>1</v>
      </c>
      <c r="E15" s="3" t="n">
        <v>7</v>
      </c>
      <c r="F15" s="3" t="n">
        <v>9</v>
      </c>
      <c r="N15" s="5"/>
    </row>
    <row r="16" customFormat="false" ht="15" hidden="false" customHeight="true" outlineLevel="0" collapsed="false">
      <c r="A16" s="2" t="s">
        <v>20</v>
      </c>
      <c r="B16" s="3" t="n">
        <v>1</v>
      </c>
      <c r="C16" s="3" t="n">
        <v>4</v>
      </c>
      <c r="D16" s="3" t="n">
        <v>2</v>
      </c>
      <c r="E16" s="3" t="n">
        <v>8</v>
      </c>
      <c r="F16" s="3" t="n">
        <v>8</v>
      </c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21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  <c r="G2" s="7" t="n">
        <f aca="false">AVERAGE(B2:F2)</f>
        <v>1.8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  <c r="G3" s="7" t="n">
        <f aca="false">AVERAGE(B3:F3)</f>
        <v>5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  <c r="G4" s="7" t="n">
        <f aca="false">AVERAGE(B4:F4)</f>
        <v>4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  <c r="G5" s="7" t="n">
        <f aca="false">AVERAGE(B5:F5)</f>
        <v>2.8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  <c r="G6" s="7" t="n">
        <f aca="false">AVERAGE(B6:F6)</f>
        <v>2.4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  <c r="G7" s="7" t="n">
        <f aca="false">AVERAGE(B7:F7)</f>
        <v>2.8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  <c r="G8" s="7" t="n">
        <f aca="false">AVERAGE(B8:F8)</f>
        <v>4.2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  <c r="G9" s="7" t="n">
        <f aca="false">AVERAGE(B9:F9)</f>
        <v>4</v>
      </c>
    </row>
    <row r="10" customFormat="false" ht="13.8" hidden="false" customHeight="false" outlineLevel="0" collapsed="false">
      <c r="A10" s="2" t="s">
        <v>14</v>
      </c>
      <c r="B10" s="0" t="n">
        <v>1</v>
      </c>
      <c r="C10" s="0" t="n">
        <v>2</v>
      </c>
      <c r="D10" s="0" t="n">
        <v>1</v>
      </c>
      <c r="E10" s="0" t="n">
        <v>2</v>
      </c>
      <c r="F10" s="0" t="n">
        <v>1</v>
      </c>
      <c r="G10" s="7" t="n">
        <f aca="false">AVERAGE(B10:F10)</f>
        <v>1.4</v>
      </c>
      <c r="H10" s="0" t="s">
        <v>22</v>
      </c>
    </row>
    <row r="11" customFormat="false" ht="13.8" hidden="false" customHeight="false" outlineLevel="0" collapsed="false">
      <c r="A11" s="2" t="s">
        <v>15</v>
      </c>
      <c r="B11" s="0" t="n">
        <v>1</v>
      </c>
      <c r="C11" s="0" t="n">
        <v>6</v>
      </c>
      <c r="D11" s="0" t="n">
        <v>3</v>
      </c>
      <c r="E11" s="0" t="n">
        <v>3</v>
      </c>
      <c r="F11" s="0" t="n">
        <v>2</v>
      </c>
      <c r="G11" s="7" t="n">
        <f aca="false">AVERAGE(B11:F11)</f>
        <v>3</v>
      </c>
    </row>
    <row r="12" customFormat="false" ht="13.8" hidden="false" customHeight="false" outlineLevel="0" collapsed="false">
      <c r="A12" s="2" t="s">
        <v>16</v>
      </c>
      <c r="B12" s="0" t="n">
        <v>2</v>
      </c>
      <c r="C12" s="0" t="n">
        <v>7</v>
      </c>
      <c r="D12" s="0" t="n">
        <v>2</v>
      </c>
      <c r="E12" s="0" t="n">
        <v>3</v>
      </c>
      <c r="F12" s="0" t="n">
        <v>3</v>
      </c>
      <c r="G12" s="7" t="n">
        <f aca="false">AVERAGE(B12:F12)</f>
        <v>3.4</v>
      </c>
    </row>
    <row r="13" customFormat="false" ht="13.8" hidden="false" customHeight="false" outlineLevel="0" collapsed="false">
      <c r="A13" s="2" t="s">
        <v>17</v>
      </c>
      <c r="B13" s="0" t="n">
        <v>2</v>
      </c>
      <c r="C13" s="0" t="n">
        <v>5</v>
      </c>
      <c r="D13" s="0" t="n">
        <v>2</v>
      </c>
      <c r="E13" s="0" t="n">
        <v>2</v>
      </c>
      <c r="F13" s="0" t="n">
        <v>3</v>
      </c>
      <c r="G13" s="7" t="n">
        <f aca="false">AVERAGE(B13:F13)</f>
        <v>2.8</v>
      </c>
    </row>
    <row r="14" customFormat="false" ht="13.8" hidden="false" customHeight="false" outlineLevel="0" collapsed="false">
      <c r="A14" s="2" t="s">
        <v>18</v>
      </c>
      <c r="B14" s="0" t="n">
        <v>3</v>
      </c>
      <c r="C14" s="0" t="n">
        <v>5</v>
      </c>
      <c r="D14" s="0" t="n">
        <v>1</v>
      </c>
      <c r="E14" s="0" t="n">
        <v>6</v>
      </c>
      <c r="F14" s="0" t="n">
        <v>3</v>
      </c>
      <c r="G14" s="7" t="n">
        <f aca="false">AVERAGE(B14:F14)</f>
        <v>3.6</v>
      </c>
    </row>
    <row r="15" customFormat="false" ht="13.8" hidden="false" customHeight="false" outlineLevel="0" collapsed="false">
      <c r="A15" s="2" t="s">
        <v>19</v>
      </c>
      <c r="B15" s="0" t="n">
        <v>4</v>
      </c>
      <c r="C15" s="0" t="n">
        <v>5</v>
      </c>
      <c r="D15" s="0" t="n">
        <v>1</v>
      </c>
      <c r="E15" s="0" t="n">
        <v>7</v>
      </c>
      <c r="F15" s="0" t="n">
        <v>9</v>
      </c>
      <c r="G15" s="7" t="n">
        <f aca="false">AVERAGE(B15:F15)</f>
        <v>5.2</v>
      </c>
    </row>
    <row r="16" customFormat="false" ht="13.8" hidden="false" customHeight="false" outlineLevel="0" collapsed="false">
      <c r="A16" s="2" t="s">
        <v>20</v>
      </c>
      <c r="B16" s="0" t="n">
        <v>1</v>
      </c>
      <c r="C16" s="0" t="n">
        <v>4</v>
      </c>
      <c r="D16" s="0" t="n">
        <v>2</v>
      </c>
      <c r="E16" s="0" t="n">
        <v>8</v>
      </c>
      <c r="F16" s="0" t="n">
        <v>8</v>
      </c>
      <c r="G16" s="7" t="n">
        <f aca="false">AVERAGE(B16:F16)</f>
        <v>4.6</v>
      </c>
    </row>
    <row r="17" customFormat="false" ht="13.8" hidden="false" customHeight="false" outlineLevel="0" collapsed="false">
      <c r="A17" s="0" t="s">
        <v>23</v>
      </c>
      <c r="B17" s="8" t="n">
        <f aca="false">AVERAGE(B2:B16)</f>
        <v>2.33333333333333</v>
      </c>
      <c r="C17" s="8" t="n">
        <f aca="false">AVERAGE(C2:C16)</f>
        <v>4.8</v>
      </c>
      <c r="D17" s="8" t="n">
        <f aca="false">AVERAGE(D2:D16)</f>
        <v>1.46666666666667</v>
      </c>
      <c r="E17" s="8" t="n">
        <f aca="false">AVERAGE(E2:E16)</f>
        <v>3.4</v>
      </c>
      <c r="F17" s="8" t="n">
        <f aca="false">AVERAGE(F2:F16)</f>
        <v>5</v>
      </c>
    </row>
    <row r="18" customFormat="false" ht="13.8" hidden="false" customHeight="false" outlineLevel="0" collapsed="false">
      <c r="D18" s="0" t="s">
        <v>24</v>
      </c>
    </row>
    <row r="20" customFormat="false" ht="13.8" hidden="false" customHeight="false" outlineLevel="0" collapsed="false">
      <c r="A20" s="0" t="s">
        <v>25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9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COUNT('raw data'!B2:B6)</f>
        <v>5</v>
      </c>
      <c r="D2" s="3" t="n">
        <f aca="false">COUNT('raw data'!C2:C6)</f>
        <v>5</v>
      </c>
      <c r="E2" s="3" t="n">
        <f aca="false">COUNT('raw data'!D2:D6)</f>
        <v>5</v>
      </c>
      <c r="F2" s="3" t="n">
        <f aca="false">COUNT('raw data'!E2:E6)</f>
        <v>5</v>
      </c>
      <c r="G2" s="3" t="n">
        <f aca="false">COUNT('raw data'!F2:F6)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AVERAGE('raw data'!B2:B6)</f>
        <v>2.4</v>
      </c>
      <c r="D3" s="3" t="n">
        <f aca="false">AVERAGE('raw data'!C2:C6)</f>
        <v>4.4</v>
      </c>
      <c r="E3" s="3" t="n">
        <f aca="false">AVERAGE('raw data'!D2:D6)</f>
        <v>1.2</v>
      </c>
      <c r="F3" s="3" t="n">
        <f aca="false">AVERAGE('raw data'!E2:E6)</f>
        <v>2.2</v>
      </c>
      <c r="G3" s="3" t="n">
        <f aca="false">AVERAGE('raw data'!F2:F6)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STDEV('raw data'!B2:B6)</f>
        <v>1.14017542509914</v>
      </c>
      <c r="D4" s="3" t="n">
        <f aca="false">STDEV('raw data'!C2:C6)</f>
        <v>1.8165902124585</v>
      </c>
      <c r="E4" s="3" t="n">
        <f aca="false">STDEV('raw data'!D2:D6)</f>
        <v>0.447213595499958</v>
      </c>
      <c r="F4" s="3" t="n">
        <f aca="false">STDEV('raw data'!E2:E6)</f>
        <v>1.09544511501033</v>
      </c>
      <c r="G4" s="3" t="n">
        <f aca="false">STDEV('raw data'!F2:F6)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MIN('raw data'!B2:B6)</f>
        <v>1</v>
      </c>
      <c r="D5" s="3" t="n">
        <f aca="false">MIN('raw data'!C2:C6)</f>
        <v>2</v>
      </c>
      <c r="E5" s="3" t="n">
        <f aca="false">MIN('raw data'!D2:D6)</f>
        <v>1</v>
      </c>
      <c r="F5" s="3" t="n">
        <f aca="false">MIN('raw data'!E2:E6)</f>
        <v>1</v>
      </c>
      <c r="G5" s="3" t="n">
        <f aca="false">MIN('raw data'!F2:F6)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QUARTILE('raw data'!B2:B6,1)</f>
        <v>2</v>
      </c>
      <c r="D6" s="3" t="n">
        <f aca="false">QUARTILE('raw data'!C2:C6,1)</f>
        <v>4</v>
      </c>
      <c r="E6" s="3" t="n">
        <f aca="false">QUARTILE('raw data'!D2:D6,1)</f>
        <v>1</v>
      </c>
      <c r="F6" s="3" t="n">
        <f aca="false">QUARTILE('raw data'!E2:E6,1)</f>
        <v>2</v>
      </c>
      <c r="G6" s="3" t="n">
        <f aca="false">QUARTILE('raw data'!F2:F6,1)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QUARTILE('raw data'!B2:B6,2)</f>
        <v>2</v>
      </c>
      <c r="D7" s="3" t="n">
        <f aca="false">QUARTILE('raw data'!C2:C6,2)</f>
        <v>4</v>
      </c>
      <c r="E7" s="3" t="n">
        <f aca="false">QUARTILE('raw data'!D2:D6,2)</f>
        <v>1</v>
      </c>
      <c r="F7" s="3" t="n">
        <f aca="false">QUARTILE('raw data'!E2:E6,2)</f>
        <v>2</v>
      </c>
      <c r="G7" s="3" t="n">
        <f aca="false">QUARTILE('raw data'!F2:F6,2)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QUARTILE('raw data'!B2:B6,3)</f>
        <v>3</v>
      </c>
      <c r="D8" s="3" t="n">
        <f aca="false">QUARTILE('raw data'!C2:C6,3)</f>
        <v>5</v>
      </c>
      <c r="E8" s="3" t="n">
        <f aca="false">QUARTILE('raw data'!D2:D6,3)</f>
        <v>1</v>
      </c>
      <c r="F8" s="3" t="n">
        <f aca="false">QUARTILE('raw data'!E2:E6,3)</f>
        <v>2</v>
      </c>
      <c r="G8" s="3" t="n">
        <f aca="false">QUARTILE('raw data'!F2:F6,3)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MAX('raw data'!B2:B6)</f>
        <v>4</v>
      </c>
      <c r="D12" s="3" t="n">
        <f aca="false">MAX('raw data'!C2:C6)</f>
        <v>7</v>
      </c>
      <c r="E12" s="3" t="n">
        <f aca="false">MAX('raw data'!D2:D6)</f>
        <v>2</v>
      </c>
      <c r="F12" s="3" t="n">
        <f aca="false">MAX('raw data'!E2:E6)</f>
        <v>4</v>
      </c>
      <c r="G12" s="3" t="n">
        <f aca="false">MAX('raw data'!F2:F6)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COUNT('raw data'!B7:B11)</f>
        <v>5</v>
      </c>
      <c r="D13" s="3" t="n">
        <f aca="false">COUNT('raw data'!C7:C11)</f>
        <v>5</v>
      </c>
      <c r="E13" s="3" t="n">
        <f aca="false">COUNT('raw data'!D7:D11)</f>
        <v>5</v>
      </c>
      <c r="F13" s="3" t="n">
        <f aca="false">COUNT('raw data'!E7:E11)</f>
        <v>5</v>
      </c>
      <c r="G13" s="3" t="n">
        <f aca="false">COUNT('raw data'!F7:F11)</f>
        <v>5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AVERAGE('raw data'!B7:B11)</f>
        <v>2.2</v>
      </c>
      <c r="D14" s="3" t="n">
        <f aca="false">AVERAGE('raw data'!C7:C11)</f>
        <v>4.8</v>
      </c>
      <c r="E14" s="3" t="n">
        <f aca="false">AVERAGE('raw data'!D7:D11)</f>
        <v>1.6</v>
      </c>
      <c r="F14" s="3" t="n">
        <f aca="false">AVERAGE('raw data'!E7:E11)</f>
        <v>2.8</v>
      </c>
      <c r="G14" s="3" t="n">
        <f aca="false">AVERAGE('raw data'!F7:F11)</f>
        <v>4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STDEV('raw data'!B7:B11)</f>
        <v>1.30384048104053</v>
      </c>
      <c r="D15" s="3" t="n">
        <f aca="false">STDEV('raw data'!C7:C11)</f>
        <v>2.16794833886788</v>
      </c>
      <c r="E15" s="3" t="n">
        <f aca="false">STDEV('raw data'!D7:D11)</f>
        <v>0.894427190999916</v>
      </c>
      <c r="F15" s="3" t="n">
        <f aca="false">STDEV('raw data'!E7:E11)</f>
        <v>0.836660026534076</v>
      </c>
      <c r="G15" s="3" t="n">
        <f aca="false">STDEV('raw data'!F7:F11)</f>
        <v>2.54950975679639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MIN('raw data'!B7:B11)</f>
        <v>1</v>
      </c>
      <c r="D16" s="3" t="n">
        <f aca="false">MIN('raw data'!C7:C11)</f>
        <v>2</v>
      </c>
      <c r="E16" s="3" t="n">
        <f aca="false">MIN('raw data'!D7:D11)</f>
        <v>1</v>
      </c>
      <c r="F16" s="3" t="n">
        <f aca="false">MIN('raw data'!E7:E11)</f>
        <v>2</v>
      </c>
      <c r="G16" s="3" t="n">
        <f aca="false">MIN('raw data'!F7:F11)</f>
        <v>1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QUARTILE('raw data'!B7:B11,1)</f>
        <v>1</v>
      </c>
      <c r="D17" s="3" t="n">
        <f aca="false">QUARTILE('raw data'!C7:C11,1)</f>
        <v>3</v>
      </c>
      <c r="E17" s="3" t="n">
        <f aca="false">QUARTILE('raw data'!D7:D11,1)</f>
        <v>1</v>
      </c>
      <c r="F17" s="3" t="n">
        <f aca="false">QUARTILE('raw data'!E7:E11,1)</f>
        <v>2</v>
      </c>
      <c r="G17" s="3" t="n">
        <f aca="false">QUARTILE('raw data'!F7:F11,1)</f>
        <v>2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QUARTILE('raw data'!B7:B11,2)</f>
        <v>2</v>
      </c>
      <c r="D18" s="3" t="n">
        <f aca="false">QUARTILE('raw data'!C7:C11,2)</f>
        <v>6</v>
      </c>
      <c r="E18" s="3" t="n">
        <f aca="false">QUARTILE('raw data'!D7:D11,2)</f>
        <v>1</v>
      </c>
      <c r="F18" s="3" t="n">
        <f aca="false">QUARTILE('raw data'!E7:E11,2)</f>
        <v>3</v>
      </c>
      <c r="G18" s="3" t="n">
        <f aca="false">QUARTILE('raw data'!F7:F11,2)</f>
        <v>4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QUARTILE('raw data'!B7:B11,3)</f>
        <v>3</v>
      </c>
      <c r="D19" s="3" t="n">
        <f aca="false">QUARTILE('raw data'!C7:C11,3)</f>
        <v>6</v>
      </c>
      <c r="E19" s="3" t="n">
        <f aca="false">QUARTILE('raw data'!D7:D11,3)</f>
        <v>2</v>
      </c>
      <c r="F19" s="3" t="n">
        <f aca="false">QUARTILE('raw data'!E7:E11,3)</f>
        <v>3</v>
      </c>
      <c r="G19" s="3" t="n">
        <f aca="false">QUARTILE('raw data'!F7:F11,3)</f>
        <v>6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2</v>
      </c>
      <c r="D20" s="3" t="n">
        <f aca="false">D19-D17</f>
        <v>3</v>
      </c>
      <c r="E20" s="3" t="n">
        <f aca="false">E19-E17</f>
        <v>1</v>
      </c>
      <c r="F20" s="3" t="n">
        <f aca="false">F19-F17</f>
        <v>1</v>
      </c>
      <c r="G20" s="3" t="n">
        <f aca="false">G19-G17</f>
        <v>4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-2</v>
      </c>
      <c r="D21" s="3" t="n">
        <f aca="false">D17-('raw data commented'!$A$25*D20)</f>
        <v>-1.5</v>
      </c>
      <c r="E21" s="3" t="n">
        <f aca="false">E17-('raw data commented'!$A$25*E20)</f>
        <v>-0.5</v>
      </c>
      <c r="F21" s="3" t="n">
        <f aca="false">F17-('raw data commented'!$A$25*F20)</f>
        <v>0.5</v>
      </c>
      <c r="G21" s="3" t="n">
        <f aca="false">G17-('raw data commented'!$A$25*G20)</f>
        <v>-4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6</v>
      </c>
      <c r="D22" s="3" t="n">
        <f aca="false">D19+('raw data commented'!$A$25*D20)</f>
        <v>10.5</v>
      </c>
      <c r="E22" s="3" t="n">
        <f aca="false">E19+('raw data commented'!$A$25*E20)</f>
        <v>3.5</v>
      </c>
      <c r="F22" s="3" t="n">
        <f aca="false">F19+('raw data commented'!$A$25*F20)</f>
        <v>4.5</v>
      </c>
      <c r="G22" s="3" t="n">
        <f aca="false">G19+('raw data commented'!$A$25*G20)</f>
        <v>12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MAX('raw data'!B7:B11)</f>
        <v>4</v>
      </c>
      <c r="D23" s="3" t="n">
        <f aca="false">MAX('raw data'!C7:C11)</f>
        <v>7</v>
      </c>
      <c r="E23" s="3" t="n">
        <f aca="false">MAX('raw data'!D7:D11)</f>
        <v>3</v>
      </c>
      <c r="F23" s="3" t="n">
        <f aca="false">MAX('raw data'!E7:E11)</f>
        <v>4</v>
      </c>
      <c r="G23" s="3" t="n">
        <f aca="false">MAX('raw data'!F7:F11)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COUNT('raw data'!B12:B16)</f>
        <v>5</v>
      </c>
      <c r="D24" s="3" t="n">
        <f aca="false">COUNT('raw data'!C12:C16)</f>
        <v>5</v>
      </c>
      <c r="E24" s="3" t="n">
        <f aca="false">COUNT('raw data'!D12:D16)</f>
        <v>5</v>
      </c>
      <c r="F24" s="3" t="n">
        <f aca="false">COUNT('raw data'!E12:E16)</f>
        <v>5</v>
      </c>
      <c r="G24" s="3" t="n">
        <f aca="false">COUNT('raw data'!F12:F16)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AVERAGE('raw data'!B12:B16)</f>
        <v>2.4</v>
      </c>
      <c r="D25" s="3" t="n">
        <f aca="false">AVERAGE('raw data'!C12:C16)</f>
        <v>5.2</v>
      </c>
      <c r="E25" s="3" t="n">
        <f aca="false">AVERAGE('raw data'!D12:D16)</f>
        <v>1.6</v>
      </c>
      <c r="F25" s="3" t="n">
        <f aca="false">AVERAGE('raw data'!E12:E16)</f>
        <v>5.2</v>
      </c>
      <c r="G25" s="3" t="n">
        <f aca="false">AVERAGE('raw data'!F12:F16)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STDEV('raw data'!B12:B16)</f>
        <v>1.14017542509914</v>
      </c>
      <c r="D26" s="3" t="n">
        <f aca="false">STDEV('raw data'!C12:C16)</f>
        <v>1.09544511501033</v>
      </c>
      <c r="E26" s="3" t="n">
        <f aca="false">STDEV('raw data'!D12:D16)</f>
        <v>0.547722557505166</v>
      </c>
      <c r="F26" s="3" t="n">
        <f aca="false">STDEV('raw data'!E12:E16)</f>
        <v>2.58843582110896</v>
      </c>
      <c r="G26" s="3" t="n">
        <f aca="false">STDEV('raw data'!F12:F16)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MIN('raw data'!B12:B16)</f>
        <v>1</v>
      </c>
      <c r="D27" s="3" t="n">
        <f aca="false">MIN('raw data'!C12:C16)</f>
        <v>4</v>
      </c>
      <c r="E27" s="3" t="n">
        <f aca="false">MIN('raw data'!D12:D16)</f>
        <v>1</v>
      </c>
      <c r="F27" s="3" t="n">
        <f aca="false">MIN('raw data'!E12:E16)</f>
        <v>2</v>
      </c>
      <c r="G27" s="3" t="n">
        <f aca="false">MIN('raw data'!F12:F16)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QUARTILE('raw data'!B12:B16,1)</f>
        <v>2</v>
      </c>
      <c r="D28" s="3" t="n">
        <f aca="false">QUARTILE('raw data'!C12:C16,1)</f>
        <v>5</v>
      </c>
      <c r="E28" s="3" t="n">
        <f aca="false">QUARTILE('raw data'!D12:D16,1)</f>
        <v>1</v>
      </c>
      <c r="F28" s="3" t="n">
        <f aca="false">QUARTILE('raw data'!E12:E16,1)</f>
        <v>3</v>
      </c>
      <c r="G28" s="3" t="n">
        <f aca="false">QUARTILE('raw data'!F12:F16,1)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QUARTILE('raw data'!B12:B16,2)</f>
        <v>2</v>
      </c>
      <c r="D29" s="3" t="n">
        <f aca="false">QUARTILE('raw data'!C12:C16,2)</f>
        <v>5</v>
      </c>
      <c r="E29" s="3" t="n">
        <f aca="false">QUARTILE('raw data'!D12:D16,2)</f>
        <v>2</v>
      </c>
      <c r="F29" s="3" t="n">
        <f aca="false">QUARTILE('raw data'!E12:E16,2)</f>
        <v>6</v>
      </c>
      <c r="G29" s="3" t="n">
        <f aca="false">QUARTILE('raw data'!F12:F16,2)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QUARTILE('raw data'!B12:B16,3)</f>
        <v>3</v>
      </c>
      <c r="D30" s="3" t="n">
        <f aca="false">QUARTILE('raw data'!C12:C16,3)</f>
        <v>5</v>
      </c>
      <c r="E30" s="3" t="n">
        <f aca="false">QUARTILE('raw data'!D12:D16,3)</f>
        <v>2</v>
      </c>
      <c r="F30" s="3" t="n">
        <f aca="false">QUARTILE('raw data'!E12:E16,3)</f>
        <v>7</v>
      </c>
      <c r="G30" s="3" t="n">
        <f aca="false">QUARTILE('raw data'!F12:F16,3)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v>4</v>
      </c>
      <c r="D34" s="3" t="n">
        <v>7</v>
      </c>
      <c r="E34" s="3" t="n">
        <v>2</v>
      </c>
      <c r="F34" s="3" t="n">
        <v>8</v>
      </c>
      <c r="G34" s="3" t="n"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'raw data description'!C11</f>
        <v>4.5</v>
      </c>
      <c r="C2" s="3" t="n">
        <f aca="false">'raw data description'!C10</f>
        <v>0.5</v>
      </c>
      <c r="D2" s="3" t="n">
        <f aca="false">'raw data description'!D11</f>
        <v>6.5</v>
      </c>
      <c r="E2" s="3" t="n">
        <f aca="false">'raw data description'!D10</f>
        <v>2.5</v>
      </c>
      <c r="F2" s="3" t="n">
        <f aca="false">'raw data description'!E11</f>
        <v>1</v>
      </c>
      <c r="G2" s="3" t="n">
        <f aca="false">'raw data description'!E10</f>
        <v>1</v>
      </c>
      <c r="H2" s="3" t="n">
        <f aca="false">'raw data description'!F11</f>
        <v>2</v>
      </c>
      <c r="I2" s="3" t="n">
        <f aca="false">'raw data description'!F10</f>
        <v>2</v>
      </c>
      <c r="J2" s="3" t="n">
        <f aca="false">'raw data description'!G11</f>
        <v>15.5</v>
      </c>
      <c r="K2" s="3" t="n">
        <f aca="false">'raw data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'raw data description'!C22</f>
        <v>6</v>
      </c>
      <c r="C3" s="3" t="n">
        <f aca="false">'raw data description'!C21</f>
        <v>-2</v>
      </c>
      <c r="D3" s="3" t="n">
        <f aca="false">'raw data description'!D22</f>
        <v>10.5</v>
      </c>
      <c r="E3" s="3" t="n">
        <f aca="false">'raw data description'!D21</f>
        <v>-1.5</v>
      </c>
      <c r="F3" s="3" t="n">
        <f aca="false">'raw data description'!E22</f>
        <v>3.5</v>
      </c>
      <c r="G3" s="3" t="n">
        <f aca="false">'raw data description'!E21</f>
        <v>-0.5</v>
      </c>
      <c r="H3" s="3" t="n">
        <f aca="false">'raw data description'!F22</f>
        <v>4.5</v>
      </c>
      <c r="I3" s="3" t="n">
        <f aca="false">'raw data description'!F21</f>
        <v>0.5</v>
      </c>
      <c r="J3" s="3" t="n">
        <f aca="false">'raw data description'!G22</f>
        <v>12</v>
      </c>
      <c r="K3" s="3" t="n">
        <f aca="false">'raw data description'!G21</f>
        <v>-4</v>
      </c>
    </row>
    <row r="4" customFormat="false" ht="13.8" hidden="false" customHeight="false" outlineLevel="0" collapsed="false">
      <c r="A4" s="0" t="s">
        <v>40</v>
      </c>
      <c r="B4" s="3" t="n">
        <f aca="false">'raw data description'!C33</f>
        <v>4.5</v>
      </c>
      <c r="C4" s="3" t="n">
        <f aca="false">'raw data description'!C32</f>
        <v>0.5</v>
      </c>
      <c r="D4" s="3" t="n">
        <f aca="false">'raw data description'!D33</f>
        <v>5</v>
      </c>
      <c r="E4" s="3" t="n">
        <f aca="false">'raw data description'!D32</f>
        <v>5</v>
      </c>
      <c r="F4" s="3" t="n">
        <f aca="false">'raw data description'!E33</f>
        <v>3.5</v>
      </c>
      <c r="G4" s="3" t="n">
        <f aca="false">'raw data description'!E32</f>
        <v>-0.5</v>
      </c>
      <c r="H4" s="3" t="n">
        <f aca="false">'raw data description'!F33</f>
        <v>13</v>
      </c>
      <c r="I4" s="3" t="n">
        <f aca="false">'raw data description'!F32</f>
        <v>-3</v>
      </c>
      <c r="J4" s="3" t="n">
        <f aca="false">'raw data description'!G33</f>
        <v>15.5</v>
      </c>
      <c r="K4" s="3" t="n">
        <f aca="false">'raw data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5" colorId="64" zoomScale="120" zoomScaleNormal="120" zoomScalePageLayoutView="100" workbookViewId="0">
      <selection pane="topLeft" activeCell="C52" activeCellId="0" sqref="C5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7.4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9"/>
      <c r="B1" s="9"/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2" customFormat="false" ht="13.8" hidden="false" customHeight="false" outlineLevel="0" collapsed="false">
      <c r="A2" s="10" t="s">
        <v>27</v>
      </c>
      <c r="B2" s="10" t="s">
        <v>51</v>
      </c>
      <c r="C2" s="9" t="s">
        <v>52</v>
      </c>
      <c r="D2" s="3" t="n">
        <f aca="false">COUNT('raw data'!B2:B6)</f>
        <v>5</v>
      </c>
      <c r="E2" s="3" t="n">
        <f aca="false">COUNT('raw data'!C2:C6)</f>
        <v>5</v>
      </c>
      <c r="F2" s="3" t="n">
        <f aca="false">COUNT('raw data'!D2:D6)</f>
        <v>5</v>
      </c>
      <c r="G2" s="3" t="n">
        <f aca="false">COUNT('raw data'!E2:E6)</f>
        <v>5</v>
      </c>
      <c r="H2" s="3" t="n">
        <f aca="false">COUNT('raw data'!F2:F6)</f>
        <v>5</v>
      </c>
    </row>
    <row r="3" customFormat="false" ht="13.8" hidden="false" customHeight="false" outlineLevel="0" collapsed="false">
      <c r="A3" s="10"/>
      <c r="B3" s="10"/>
      <c r="C3" s="9" t="s">
        <v>29</v>
      </c>
      <c r="D3" s="3" t="n">
        <f aca="false">AVERAGE('raw data'!B2:B6)</f>
        <v>2.4</v>
      </c>
      <c r="E3" s="3" t="n">
        <f aca="false">AVERAGE('raw data'!C2:C6)</f>
        <v>4.4</v>
      </c>
      <c r="F3" s="3" t="n">
        <f aca="false">AVERAGE('raw data'!D2:D6)</f>
        <v>1.2</v>
      </c>
      <c r="G3" s="3" t="n">
        <f aca="false">AVERAGE('raw data'!E2:E6)</f>
        <v>2.2</v>
      </c>
      <c r="H3" s="3" t="n">
        <f aca="false">AVERAGE('raw data'!F2:F6)</f>
        <v>5.8</v>
      </c>
    </row>
    <row r="4" customFormat="false" ht="13.8" hidden="false" customHeight="false" outlineLevel="0" collapsed="false">
      <c r="A4" s="10"/>
      <c r="B4" s="10"/>
      <c r="C4" s="11" t="s">
        <v>33</v>
      </c>
      <c r="D4" s="3" t="n">
        <f aca="false">QUARTILE('raw data'!B2:B6,2)</f>
        <v>2</v>
      </c>
      <c r="E4" s="3" t="n">
        <f aca="false">QUARTILE('raw data'!C2:C6,2)</f>
        <v>4</v>
      </c>
      <c r="F4" s="3" t="n">
        <f aca="false">QUARTILE('raw data'!D2:D6,2)</f>
        <v>1</v>
      </c>
      <c r="G4" s="3" t="n">
        <f aca="false">QUARTILE('raw data'!E2:E6,2)</f>
        <v>2</v>
      </c>
      <c r="H4" s="3" t="n">
        <f aca="false">QUARTILE('raw data'!F2:F6,2)</f>
        <v>7</v>
      </c>
    </row>
    <row r="5" customFormat="false" ht="13.8" hidden="false" customHeight="false" outlineLevel="0" collapsed="false">
      <c r="A5" s="10"/>
      <c r="B5" s="10"/>
      <c r="C5" s="9" t="s">
        <v>53</v>
      </c>
      <c r="D5" s="3" t="n">
        <f aca="false">STDEV('raw data'!B2:B6)</f>
        <v>1.14017542509914</v>
      </c>
      <c r="E5" s="3" t="n">
        <f aca="false">STDEV('raw data'!C2:C6)</f>
        <v>1.8165902124585</v>
      </c>
      <c r="F5" s="3" t="n">
        <f aca="false">STDEV('raw data'!D2:D6)</f>
        <v>0.447213595499958</v>
      </c>
      <c r="G5" s="3" t="n">
        <f aca="false">STDEV('raw data'!E2:E6)</f>
        <v>1.09544511501033</v>
      </c>
      <c r="H5" s="3" t="n">
        <f aca="false">STDEV('raw data'!F2:F6)</f>
        <v>3.11448230047949</v>
      </c>
    </row>
    <row r="6" customFormat="false" ht="13.8" hidden="false" customHeight="false" outlineLevel="0" collapsed="false">
      <c r="A6" s="10"/>
      <c r="B6" s="10" t="s">
        <v>54</v>
      </c>
      <c r="C6" s="9" t="s">
        <v>52</v>
      </c>
      <c r="D6" s="12" t="n">
        <f aca="false">COUNTIF('raw data'!B2:B6,"&gt;"&amp;'raw data description'!C11)</f>
        <v>0</v>
      </c>
      <c r="E6" s="12" t="n">
        <f aca="false">COUNTIF('raw data'!C2:C6,"&gt;"&amp;'raw data description'!D11)</f>
        <v>1</v>
      </c>
      <c r="F6" s="12" t="n">
        <f aca="false">COUNTIF('raw data'!D2:D6,"&gt;"&amp;'raw data description'!E11)</f>
        <v>1</v>
      </c>
      <c r="G6" s="12" t="n">
        <f aca="false">COUNTIF('raw data'!E2:E6,"&gt;"&amp;'raw data description'!F11)</f>
        <v>1</v>
      </c>
      <c r="H6" s="12" t="n">
        <f aca="false">COUNTIF('raw data'!F2:F6,"&gt;"&amp;'raw data description'!G11)</f>
        <v>0</v>
      </c>
    </row>
    <row r="7" customFormat="false" ht="13.8" hidden="false" customHeight="false" outlineLevel="0" collapsed="false">
      <c r="A7" s="10"/>
      <c r="B7" s="10"/>
      <c r="C7" s="9" t="s">
        <v>29</v>
      </c>
      <c r="D7" s="3" t="e">
        <f aca="false">AVERAGEIF('raw data'!B2:B6,"&gt;"&amp;'raw data description'!C11,'raw data'!B2:B6 )</f>
        <v>#DIV/0!</v>
      </c>
      <c r="E7" s="3" t="n">
        <f aca="false">AVERAGEIF('raw data'!C2:C6,"&gt;"&amp;'raw data description'!D11,'raw data'!C2:C6 )</f>
        <v>7</v>
      </c>
      <c r="F7" s="3" t="n">
        <f aca="false">AVERAGEIF('raw data'!D2:D6,"&gt;"&amp;'raw data description'!E11,'raw data'!D2:D6 )</f>
        <v>2</v>
      </c>
      <c r="G7" s="3" t="n">
        <f aca="false">AVERAGEIF('raw data'!E2:E6,"&gt;"&amp;'raw data description'!F11,'raw data'!E2:E6 )</f>
        <v>4</v>
      </c>
      <c r="H7" s="3" t="e">
        <f aca="false">AVERAGEIF('raw data'!F2:F6,"&gt;"&amp;'raw data description'!G11,'raw data'!F2:F6 )</f>
        <v>#DIV/0!</v>
      </c>
    </row>
    <row r="8" customFormat="false" ht="13.8" hidden="false" customHeight="false" outlineLevel="0" collapsed="false">
      <c r="A8" s="10"/>
      <c r="B8" s="10"/>
      <c r="C8" s="11" t="s">
        <v>33</v>
      </c>
      <c r="D8" s="3" t="e">
        <f aca="false" t="array" ref="D8:D8">QUARTILE(IF('raw data'!B2:B6&gt;'raw data description'!C11,'raw data'!B2:B6 ),2)</f>
        <v>#VALUE!</v>
      </c>
      <c r="E8" s="3" t="n">
        <f aca="false" t="array" ref="E8:E8">QUARTILE(IF('raw data'!C2:C6&gt;'raw data description'!D11,'raw data'!C2:C6 ),2)</f>
        <v>7</v>
      </c>
      <c r="F8" s="3" t="n">
        <f aca="false" t="array" ref="F8:F8">QUARTILE(IF('raw data'!D2:D6&gt;'raw data description'!E11,'raw data'!D2:D6 ),2)</f>
        <v>2</v>
      </c>
      <c r="G8" s="3" t="n">
        <f aca="false" t="array" ref="G8:G8">QUARTILE(IF('raw data'!E2:E6&gt;'raw data description'!F11,'raw data'!E2:E6 ),2)</f>
        <v>4</v>
      </c>
      <c r="H8" s="3" t="e">
        <f aca="false" t="array" ref="H8:H8">QUARTILE(IF('raw data'!F2:F6&gt;'raw data description'!G11,'raw data'!F2:F6 ),2)</f>
        <v>#VALUE!</v>
      </c>
    </row>
    <row r="9" customFormat="false" ht="13.8" hidden="false" customHeight="false" outlineLevel="0" collapsed="false">
      <c r="A9" s="10"/>
      <c r="B9" s="10"/>
      <c r="C9" s="9" t="s">
        <v>53</v>
      </c>
      <c r="D9" s="12" t="e">
        <f aca="false" t="array" ref="D9:D9">STDEV(IF('raw data'!B2:B6&gt;'raw data description'!C11,'raw data'!B2:B6 ))</f>
        <v>#DIV/0!</v>
      </c>
      <c r="E9" s="3" t="e">
        <f aca="false" t="array" ref="E9:E9">STDEV(IF('raw data'!C2:C6&gt;'raw data description'!D11,'raw data'!C2:C6 ))</f>
        <v>#DIV/0!</v>
      </c>
      <c r="F9" s="3" t="e">
        <f aca="false" t="array" ref="F9:F9">STDEV(IF('raw data'!D2:D6&gt;'raw data description'!E11,'raw data'!D2:D6 ))</f>
        <v>#DIV/0!</v>
      </c>
      <c r="G9" s="3" t="e">
        <f aca="false" t="array" ref="G9:G9">STDEV(IF('raw data'!E2:E6&gt;'raw data description'!F11,'raw data'!E2:E6 ))</f>
        <v>#DIV/0!</v>
      </c>
      <c r="H9" s="12" t="e">
        <f aca="false" t="array" ref="H9:H9">STDEV(IF('raw data'!F2:F6&gt;'raw data description'!G11,'raw data'!F2:F6 ))</f>
        <v>#DIV/0!</v>
      </c>
      <c r="L9" s="13"/>
      <c r="M9" s="14"/>
      <c r="N9" s="15"/>
    </row>
    <row r="10" customFormat="false" ht="13.8" hidden="false" customHeight="false" outlineLevel="0" collapsed="false">
      <c r="A10" s="10"/>
      <c r="B10" s="10" t="s">
        <v>55</v>
      </c>
      <c r="C10" s="9" t="s">
        <v>52</v>
      </c>
      <c r="D10" s="3" t="n">
        <f aca="false">COUNTIF('raw data'!B2:B6,"&lt;"&amp;'raw data description'!C10)</f>
        <v>0</v>
      </c>
      <c r="E10" s="3" t="n">
        <f aca="false">COUNTIF('raw data'!C2:C6,"&lt;"&amp;'raw data description'!D10)</f>
        <v>1</v>
      </c>
      <c r="F10" s="3" t="n">
        <f aca="false">COUNTIF('raw data'!D2:D6,"&lt;"&amp;'raw data description'!E10)</f>
        <v>0</v>
      </c>
      <c r="G10" s="3" t="n">
        <f aca="false">COUNTIF('raw data'!E2:E6,"&lt;"&amp;'raw data description'!F10)</f>
        <v>1</v>
      </c>
      <c r="H10" s="3" t="n">
        <f aca="false">COUNTIF('raw data'!F2:F6,"&lt;"&amp;'raw data description'!G10)</f>
        <v>0</v>
      </c>
    </row>
    <row r="11" customFormat="false" ht="13.8" hidden="false" customHeight="false" outlineLevel="0" collapsed="false">
      <c r="A11" s="10"/>
      <c r="B11" s="10"/>
      <c r="C11" s="9" t="s">
        <v>29</v>
      </c>
      <c r="D11" s="3" t="e">
        <f aca="false">AVERAGEIF('raw data'!B2:B6,"&lt;"&amp;'raw data description'!C10,'raw data'!B2:B6 )</f>
        <v>#DIV/0!</v>
      </c>
      <c r="E11" s="3" t="n">
        <f aca="false">AVERAGEIF('raw data'!C2:C6,"&lt;"&amp;'raw data description'!D10,'raw data'!C2:C6 )</f>
        <v>2</v>
      </c>
      <c r="F11" s="3" t="e">
        <f aca="false">AVERAGEIF('raw data'!D2:D6,"&lt;"&amp;'raw data description'!E10,'raw data'!D2:D6 )</f>
        <v>#DIV/0!</v>
      </c>
      <c r="G11" s="3" t="n">
        <f aca="false">AVERAGEIF('raw data'!E2:E6,"&lt;"&amp;'raw data description'!F10,'raw data'!E2:E6 )</f>
        <v>1</v>
      </c>
      <c r="H11" s="3" t="e">
        <f aca="false">AVERAGEIF('raw data'!F2:F6,"&lt;"&amp;'raw data description'!G10,'raw data'!F2:F6 )</f>
        <v>#DIV/0!</v>
      </c>
    </row>
    <row r="12" customFormat="false" ht="13.8" hidden="false" customHeight="false" outlineLevel="0" collapsed="false">
      <c r="A12" s="10"/>
      <c r="B12" s="10"/>
      <c r="C12" s="11" t="s">
        <v>33</v>
      </c>
      <c r="D12" s="3" t="e">
        <f aca="false" t="array" ref="D12:D12">QUARTILE(IF('raw data'!B2:B6&lt;'raw data description'!C10,'raw data'!B2:B6 ),2)</f>
        <v>#VALUE!</v>
      </c>
      <c r="E12" s="3" t="n">
        <f aca="false" t="array" ref="E12:E12">QUARTILE(IF('raw data'!C2:C6&lt;'raw data description'!D10,'raw data'!C2:C6 ),2)</f>
        <v>2</v>
      </c>
      <c r="F12" s="3" t="e">
        <f aca="false" t="array" ref="F12:F12">QUARTILE(IF('raw data'!D2:D6&lt;'raw data description'!E10,'raw data'!D2:D6 ),2)</f>
        <v>#VALUE!</v>
      </c>
      <c r="G12" s="3" t="n">
        <f aca="false" t="array" ref="G12:G12">QUARTILE(IF('raw data'!E2:E6&lt;'raw data description'!F10,'raw data'!E2:E6 ),2)</f>
        <v>1</v>
      </c>
      <c r="H12" s="3" t="e">
        <f aca="false" t="array" ref="H12:H12">QUARTILE(IF('raw data'!F2:F6&lt;'raw data description'!G10,'raw data'!F2:F6 ),2)</f>
        <v>#VALUE!</v>
      </c>
    </row>
    <row r="13" customFormat="false" ht="13.8" hidden="false" customHeight="false" outlineLevel="0" collapsed="false">
      <c r="A13" s="10"/>
      <c r="B13" s="10"/>
      <c r="C13" s="9" t="s">
        <v>53</v>
      </c>
      <c r="D13" s="3" t="e">
        <f aca="false" t="array" ref="D13:D13">STDEV(IF('raw data'!B2:B6&lt;'raw data description'!C10,'raw data'!B2:B6 ))</f>
        <v>#DIV/0!</v>
      </c>
      <c r="E13" s="3" t="e">
        <f aca="false" t="array" ref="E13:E13">STDEV(IF('raw data'!C2:C6&lt;'raw data description'!D10,'raw data'!C2:C6 ))</f>
        <v>#DIV/0!</v>
      </c>
      <c r="F13" s="3" t="e">
        <f aca="false" t="array" ref="F13:F13">STDEV(IF('raw data'!D2:D6&lt;'raw data description'!E10,'raw data'!D2:D6 ))</f>
        <v>#DIV/0!</v>
      </c>
      <c r="G13" s="3" t="e">
        <f aca="false" t="array" ref="G13:G13">STDEV(IF('raw data'!E2:E6&lt;'raw data description'!F10,'raw data'!E2:E6 ))</f>
        <v>#DIV/0!</v>
      </c>
      <c r="H13" s="3" t="e">
        <f aca="false" t="array" ref="H13:H13">STDEV(IF('raw data'!F2:F6&lt;'raw data description'!G10,'raw data'!F2:F6 ))</f>
        <v>#DIV/0!</v>
      </c>
    </row>
    <row r="14" customFormat="false" ht="13.8" hidden="false" customHeight="false" outlineLevel="0" collapsed="false">
      <c r="A14" s="10"/>
      <c r="B14" s="10" t="s">
        <v>56</v>
      </c>
      <c r="C14" s="9" t="s">
        <v>52</v>
      </c>
      <c r="D14" s="3" t="n">
        <f aca="false">COUNTIFS('raw data'!B2:B6,"&lt;="&amp;'raw data description'!C11, 'raw data'!B2:B6,"&gt;="&amp;'raw data description'!C10)</f>
        <v>5</v>
      </c>
      <c r="E14" s="3" t="n">
        <f aca="false">COUNTIFS('raw data'!C2:C6,"&lt;="&amp;'raw data description'!D11, 'raw data'!C2:C6,"&gt;="&amp;'raw data description'!D10)</f>
        <v>3</v>
      </c>
      <c r="F14" s="3" t="n">
        <f aca="false">COUNTIFS('raw data'!D2:D6,"&lt;="&amp;'raw data description'!E11, 'raw data'!D2:D6,"&gt;="&amp;'raw data description'!E10)</f>
        <v>4</v>
      </c>
      <c r="G14" s="3" t="n">
        <f aca="false">COUNTIFS('raw data'!E2:E6,"&lt;="&amp;'raw data description'!F11, 'raw data'!E2:E6,"&gt;="&amp;'raw data description'!F10)</f>
        <v>3</v>
      </c>
      <c r="H14" s="3" t="n">
        <f aca="false">COUNTIFS('raw data'!F2:F6,"&lt;="&amp;'raw data description'!G11, 'raw data'!F2:F6,"&gt;="&amp;'raw data description'!G10)</f>
        <v>5</v>
      </c>
    </row>
    <row r="15" customFormat="false" ht="13.8" hidden="false" customHeight="false" outlineLevel="0" collapsed="false">
      <c r="A15" s="10"/>
      <c r="B15" s="10"/>
      <c r="C15" s="9" t="s">
        <v>29</v>
      </c>
      <c r="D15" s="3" t="n">
        <f aca="false">AVERAGEIFS('raw data'!B2:B6,'raw data'!B2:B6 ,"&lt;="&amp;'raw data description'!C11,'raw data'!B2:B6,"&gt;="&amp;'raw data description'!C10)</f>
        <v>2.4</v>
      </c>
      <c r="E15" s="3" t="n">
        <f aca="false">AVERAGEIFS('raw data'!C2:C6,'raw data'!C2:C6 ,"&lt;="&amp;'raw data description'!D11,'raw data'!C2:C6,"&gt;="&amp;'raw data description'!D10)</f>
        <v>4.33333333333333</v>
      </c>
      <c r="F15" s="3" t="n">
        <f aca="false">AVERAGEIFS('raw data'!D2:D6,'raw data'!D2:D6 ,"&lt;="&amp;'raw data description'!E11,'raw data'!D2:D6,"&gt;="&amp;'raw data description'!E10)</f>
        <v>1</v>
      </c>
      <c r="G15" s="3" t="n">
        <f aca="false">AVERAGEIFS('raw data'!E2:E6,'raw data'!E2:E6 ,"&lt;="&amp;'raw data description'!F11,'raw data'!E2:E6,"&gt;="&amp;'raw data description'!F10)</f>
        <v>2</v>
      </c>
      <c r="H15" s="3" t="n">
        <f aca="false">AVERAGEIFS('raw data'!F2:F6,'raw data'!F2:F6 ,"&lt;="&amp;'raw data description'!G11,'raw data'!F2:F6,"&gt;="&amp;'raw data description'!G10)</f>
        <v>5.8</v>
      </c>
    </row>
    <row r="16" customFormat="false" ht="13.8" hidden="false" customHeight="false" outlineLevel="0" collapsed="false">
      <c r="A16" s="10"/>
      <c r="B16" s="10"/>
      <c r="C16" s="11" t="s">
        <v>33</v>
      </c>
      <c r="D16" s="3" t="e">
        <f aca="false" t="array" ref="D16:D16">QUARTILE(IF('raw data'!B2:B6&lt;='raw data description'!C11,IF('raw data'!B2:B6&gt;='raw data description'!C11,'raw data'!B2:B6 )),2)</f>
        <v>#VALUE!</v>
      </c>
      <c r="E16" s="3" t="e">
        <f aca="false" t="array" ref="E16:E16">QUARTILE(IF('raw data'!C2:C6&lt;='raw data description'!D11,IF('raw data'!C2:C6&gt;='raw data description'!D11,'raw data'!C2:C6 )),2)</f>
        <v>#VALUE!</v>
      </c>
      <c r="F16" s="3" t="n">
        <f aca="false" t="array" ref="F16:F16">QUARTILE(IF('raw data'!D2:D6&lt;='raw data description'!E11,IF('raw data'!D2:D6&gt;='raw data description'!E11,'raw data'!D2:D6 )),2)</f>
        <v>1</v>
      </c>
      <c r="G16" s="3" t="n">
        <f aca="false" t="array" ref="G16:G16">QUARTILE(IF('raw data'!E2:E6&lt;='raw data description'!F11,IF('raw data'!E2:E6&gt;='raw data description'!F11,'raw data'!E2:E6 )),2)</f>
        <v>2</v>
      </c>
      <c r="H16" s="3" t="e">
        <f aca="false" t="array" ref="H16:H16">QUARTILE(IF('raw data'!F2:F6&lt;='raw data description'!G11,IF('raw data'!F2:F6&gt;='raw data description'!G11,'raw data'!F2:F6 )),2)</f>
        <v>#VALUE!</v>
      </c>
    </row>
    <row r="17" customFormat="false" ht="13.8" hidden="false" customHeight="false" outlineLevel="0" collapsed="false">
      <c r="A17" s="10"/>
      <c r="B17" s="10"/>
      <c r="C17" s="9" t="s">
        <v>53</v>
      </c>
      <c r="D17" s="3" t="e">
        <f aca="false" t="array" ref="D17:D17">STDEV(IF('raw data'!B2:B6&lt;='raw data description'!C11,IF('raw data'!B2:B6&gt;='raw data description'!C11,'raw data'!B2:B6 )))</f>
        <v>#DIV/0!</v>
      </c>
      <c r="E17" s="3" t="e">
        <f aca="false" t="array" ref="E17:E17">STDEV(IF('raw data'!C2:C6&lt;='raw data description'!D11,IF('raw data'!C2:C6&gt;='raw data description'!D11,'raw data'!C2:C6 )))</f>
        <v>#DIV/0!</v>
      </c>
      <c r="F17" s="3" t="n">
        <f aca="false" t="array" ref="F17:F17">STDEV(IF('raw data'!D2:D6&lt;='raw data description'!E11,IF('raw data'!D2:D6&gt;='raw data description'!E11,'raw data'!D2:D6 )))</f>
        <v>0</v>
      </c>
      <c r="G17" s="3" t="n">
        <f aca="false" t="array" ref="G17:G17">STDEV(IF('raw data'!E2:E6&lt;='raw data description'!F11,IF('raw data'!E2:E6&gt;='raw data description'!F11,'raw data'!E2:E6 )))</f>
        <v>0</v>
      </c>
      <c r="H17" s="3" t="e">
        <f aca="false" t="array" ref="H17:H17">STDEV(IF('raw data'!F2:F6&lt;='raw data description'!G11,IF('raw data'!F2:F6&gt;='raw data description'!G11,'raw data'!F2:F6 )))</f>
        <v>#DIV/0!</v>
      </c>
    </row>
    <row r="18" customFormat="false" ht="13.8" hidden="false" customHeight="false" outlineLevel="0" collapsed="false">
      <c r="A18" s="10" t="s">
        <v>39</v>
      </c>
      <c r="B18" s="10" t="s">
        <v>51</v>
      </c>
      <c r="C18" s="9" t="s">
        <v>52</v>
      </c>
      <c r="D18" s="3" t="n">
        <f aca="false">COUNT('raw data'!B7:B11)</f>
        <v>5</v>
      </c>
      <c r="E18" s="3" t="n">
        <f aca="false">COUNT('raw data'!C7:C11)</f>
        <v>5</v>
      </c>
      <c r="F18" s="3" t="n">
        <f aca="false">COUNT('raw data'!D7:D11)</f>
        <v>5</v>
      </c>
      <c r="G18" s="3" t="n">
        <f aca="false">COUNT('raw data'!E7:E11)</f>
        <v>5</v>
      </c>
      <c r="H18" s="3" t="n">
        <f aca="false">COUNT('raw data'!F7:F11)</f>
        <v>5</v>
      </c>
    </row>
    <row r="19" customFormat="false" ht="13.8" hidden="false" customHeight="false" outlineLevel="0" collapsed="false">
      <c r="A19" s="10"/>
      <c r="B19" s="10"/>
      <c r="C19" s="9" t="s">
        <v>29</v>
      </c>
      <c r="D19" s="3" t="n">
        <f aca="false">AVERAGE('raw data'!B7:B11)</f>
        <v>2.2</v>
      </c>
      <c r="E19" s="3" t="n">
        <f aca="false">AVERAGE('raw data'!C7:C11)</f>
        <v>4.8</v>
      </c>
      <c r="F19" s="3" t="n">
        <f aca="false">AVERAGE('raw data'!D7:D11)</f>
        <v>1.6</v>
      </c>
      <c r="G19" s="3" t="n">
        <f aca="false">AVERAGE('raw data'!E7:E11)</f>
        <v>2.8</v>
      </c>
      <c r="H19" s="3" t="n">
        <f aca="false">AVERAGE('raw data'!F7:F11)</f>
        <v>4</v>
      </c>
    </row>
    <row r="20" customFormat="false" ht="13.8" hidden="false" customHeight="false" outlineLevel="0" collapsed="false">
      <c r="A20" s="10"/>
      <c r="B20" s="10"/>
      <c r="C20" s="11" t="s">
        <v>33</v>
      </c>
      <c r="D20" s="3" t="n">
        <f aca="false">QUARTILE('raw data'!B7:B11,2)</f>
        <v>2</v>
      </c>
      <c r="E20" s="3" t="n">
        <f aca="false">QUARTILE('raw data'!C7:C11,2)</f>
        <v>6</v>
      </c>
      <c r="F20" s="3" t="n">
        <f aca="false">QUARTILE('raw data'!D7:D11,2)</f>
        <v>1</v>
      </c>
      <c r="G20" s="3" t="n">
        <f aca="false">QUARTILE('raw data'!E7:E11,2)</f>
        <v>3</v>
      </c>
      <c r="H20" s="3" t="n">
        <f aca="false">QUARTILE('raw data'!F7:F11,2)</f>
        <v>4</v>
      </c>
    </row>
    <row r="21" customFormat="false" ht="13.8" hidden="false" customHeight="false" outlineLevel="0" collapsed="false">
      <c r="A21" s="10"/>
      <c r="B21" s="10"/>
      <c r="C21" s="9" t="s">
        <v>53</v>
      </c>
      <c r="D21" s="3" t="n">
        <f aca="false">STDEV('raw data'!B7:B11)</f>
        <v>1.30384048104053</v>
      </c>
      <c r="E21" s="3" t="n">
        <f aca="false">STDEV('raw data'!C7:C11)</f>
        <v>2.16794833886788</v>
      </c>
      <c r="F21" s="3" t="n">
        <f aca="false">STDEV('raw data'!D7:D11)</f>
        <v>0.894427190999916</v>
      </c>
      <c r="G21" s="3" t="n">
        <f aca="false">STDEV('raw data'!E7:E11)</f>
        <v>0.836660026534076</v>
      </c>
      <c r="H21" s="3" t="n">
        <f aca="false">STDEV('raw data'!F7:F11)</f>
        <v>2.54950975679639</v>
      </c>
    </row>
    <row r="22" customFormat="false" ht="13.8" hidden="false" customHeight="false" outlineLevel="0" collapsed="false">
      <c r="A22" s="10"/>
      <c r="B22" s="10" t="s">
        <v>54</v>
      </c>
      <c r="C22" s="9" t="s">
        <v>52</v>
      </c>
      <c r="D22" s="12" t="n">
        <f aca="false">COUNTIF('raw data'!B7:B11,"&gt;"&amp;'raw data description'!C22)</f>
        <v>0</v>
      </c>
      <c r="E22" s="12" t="n">
        <f aca="false">COUNTIF('raw data'!C7:C11,"&gt;"&amp;'raw data description'!D22)</f>
        <v>0</v>
      </c>
      <c r="F22" s="12" t="n">
        <f aca="false">COUNTIF('raw data'!D7:D11,"&gt;"&amp;'raw data description'!E22)</f>
        <v>0</v>
      </c>
      <c r="G22" s="12" t="n">
        <f aca="false">COUNTIF('raw data'!E7:E11,"&gt;"&amp;'raw data description'!F22)</f>
        <v>0</v>
      </c>
      <c r="H22" s="12" t="n">
        <f aca="false">COUNTIF('raw data'!F7:F11,"&gt;"&amp;'raw data description'!G22)</f>
        <v>0</v>
      </c>
    </row>
    <row r="23" customFormat="false" ht="13.8" hidden="false" customHeight="false" outlineLevel="0" collapsed="false">
      <c r="A23" s="10"/>
      <c r="B23" s="10"/>
      <c r="C23" s="9" t="s">
        <v>29</v>
      </c>
      <c r="D23" s="3" t="e">
        <f aca="false">AVERAGEIF('raw data'!B7:B11,"&gt;"&amp;'raw data description'!C22,'raw data'!B7:B11 )</f>
        <v>#DIV/0!</v>
      </c>
      <c r="E23" s="3" t="e">
        <f aca="false">AVERAGEIF('raw data'!C7:C11,"&gt;"&amp;'raw data description'!D22,'raw data'!C7:C11 )</f>
        <v>#DIV/0!</v>
      </c>
      <c r="F23" s="3" t="e">
        <f aca="false">AVERAGEIF('raw data'!D7:D11,"&gt;"&amp;'raw data description'!E22,'raw data'!D7:D11 )</f>
        <v>#DIV/0!</v>
      </c>
      <c r="G23" s="3" t="e">
        <f aca="false">AVERAGEIF('raw data'!E7:E11,"&gt;"&amp;'raw data description'!F22,'raw data'!E7:E11 )</f>
        <v>#DIV/0!</v>
      </c>
      <c r="H23" s="3" t="e">
        <f aca="false">AVERAGEIF('raw data'!F7:F11,"&gt;"&amp;'raw data description'!G22,'raw data'!F7:F11 )</f>
        <v>#DIV/0!</v>
      </c>
    </row>
    <row r="24" customFormat="false" ht="13.8" hidden="false" customHeight="false" outlineLevel="0" collapsed="false">
      <c r="A24" s="10"/>
      <c r="B24" s="10"/>
      <c r="C24" s="11" t="s">
        <v>33</v>
      </c>
      <c r="D24" s="3" t="e">
        <f aca="false" t="array" ref="D24:D24">QUARTILE(IF('raw data'!B7:B11&gt;'raw data description'!C22,'raw data'!B7:B11 ),2)</f>
        <v>#VALUE!</v>
      </c>
      <c r="E24" s="3" t="e">
        <f aca="false" t="array" ref="E24:E24">QUARTILE(IF('raw data'!C7:C11&gt;'raw data description'!D22,'raw data'!C7:C11 ),2)</f>
        <v>#VALUE!</v>
      </c>
      <c r="F24" s="3" t="e">
        <f aca="false" t="array" ref="F24:F24">QUARTILE(IF('raw data'!D7:D11&gt;'raw data description'!E22,'raw data'!D7:D11 ),2)</f>
        <v>#VALUE!</v>
      </c>
      <c r="G24" s="3" t="e">
        <f aca="false" t="array" ref="G24:G24">QUARTILE(IF('raw data'!E7:E11&gt;'raw data description'!F22,'raw data'!E7:E11 ),2)</f>
        <v>#VALUE!</v>
      </c>
      <c r="H24" s="3" t="e">
        <f aca="false" t="array" ref="H24:H24">QUARTILE(IF('raw data'!F7:F11&gt;'raw data description'!G22,'raw data'!F7:F11 ),2)</f>
        <v>#VALUE!</v>
      </c>
    </row>
    <row r="25" customFormat="false" ht="13.8" hidden="false" customHeight="false" outlineLevel="0" collapsed="false">
      <c r="A25" s="10"/>
      <c r="B25" s="10"/>
      <c r="C25" s="9" t="s">
        <v>53</v>
      </c>
      <c r="D25" s="12" t="e">
        <f aca="false" t="array" ref="D25:D25">STDEV(IF('raw data'!B7:B11&gt;'raw data description'!C22,'raw data'!B7:B11 ))</f>
        <v>#DIV/0!</v>
      </c>
      <c r="E25" s="3" t="e">
        <f aca="false" t="array" ref="E25:E25">STDEV(IF('raw data'!C7:C11&gt;'raw data description'!D22,'raw data'!C7:C11 ))</f>
        <v>#DIV/0!</v>
      </c>
      <c r="F25" s="3" t="e">
        <f aca="false" t="array" ref="F25:F25">STDEV(IF('raw data'!D7:D11&gt;'raw data description'!E22,'raw data'!D7:D11 ))</f>
        <v>#DIV/0!</v>
      </c>
      <c r="G25" s="3" t="e">
        <f aca="false" t="array" ref="G25:G25">STDEV(IF('raw data'!E7:E11&gt;'raw data description'!F22,'raw data'!E7:E11 ))</f>
        <v>#DIV/0!</v>
      </c>
      <c r="H25" s="12" t="e">
        <f aca="false" t="array" ref="H25:H25">STDEV(IF('raw data'!F7:F11&gt;'raw data description'!G22,'raw data'!F7:F11 ))</f>
        <v>#DIV/0!</v>
      </c>
    </row>
    <row r="26" customFormat="false" ht="13.8" hidden="false" customHeight="false" outlineLevel="0" collapsed="false">
      <c r="A26" s="10"/>
      <c r="B26" s="10" t="s">
        <v>55</v>
      </c>
      <c r="C26" s="9" t="s">
        <v>52</v>
      </c>
      <c r="D26" s="3" t="n">
        <f aca="false" t="array" ref="D26:D26">COUNTIF('raw data'!B7:B11,"&lt;"&amp;'raw data description'!C21)</f>
        <v>0</v>
      </c>
      <c r="E26" s="3" t="n">
        <f aca="false" t="array" ref="E26:E26">COUNTIF('raw data'!C7:C11,"&lt;"&amp;'raw data description'!D21)</f>
        <v>0</v>
      </c>
      <c r="F26" s="3" t="n">
        <f aca="false" t="array" ref="F26:F26">COUNTIF('raw data'!D7:D11,"&lt;"&amp;'raw data description'!E21)</f>
        <v>0</v>
      </c>
      <c r="G26" s="3" t="n">
        <f aca="false" t="array" ref="G26:G26">COUNTIF('raw data'!E7:E11,"&lt;"&amp;'raw data description'!F21)</f>
        <v>0</v>
      </c>
      <c r="H26" s="3" t="n">
        <f aca="false" t="array" ref="H26:H26">COUNTIF('raw data'!F7:F11,"&lt;"&amp;'raw data description'!G21)</f>
        <v>0</v>
      </c>
    </row>
    <row r="27" customFormat="false" ht="13.8" hidden="false" customHeight="false" outlineLevel="0" collapsed="false">
      <c r="A27" s="10"/>
      <c r="B27" s="10"/>
      <c r="C27" s="9" t="s">
        <v>29</v>
      </c>
      <c r="D27" s="3" t="e">
        <f aca="false">AVERAGEIF('raw data'!B7:B11,"&lt;"&amp;'raw data description'!C21,'raw data'!B7:B11 )</f>
        <v>#DIV/0!</v>
      </c>
      <c r="E27" s="3" t="e">
        <f aca="false">AVERAGEIF('raw data'!C7:C11,"&lt;"&amp;'raw data description'!D21,'raw data'!C7:C11 )</f>
        <v>#DIV/0!</v>
      </c>
      <c r="F27" s="3" t="e">
        <f aca="false">AVERAGEIF('raw data'!D7:D11,"&lt;"&amp;'raw data description'!E21,'raw data'!D7:D11 )</f>
        <v>#DIV/0!</v>
      </c>
      <c r="G27" s="3" t="e">
        <f aca="false">AVERAGEIF('raw data'!E7:E11,"&lt;"&amp;'raw data description'!F21,'raw data'!E7:E11 )</f>
        <v>#DIV/0!</v>
      </c>
      <c r="H27" s="3" t="e">
        <f aca="false">AVERAGEIF('raw data'!F7:F11,"&lt;"&amp;'raw data description'!G21,'raw data'!F7:F11 )</f>
        <v>#DIV/0!</v>
      </c>
    </row>
    <row r="28" customFormat="false" ht="13.8" hidden="false" customHeight="false" outlineLevel="0" collapsed="false">
      <c r="A28" s="10"/>
      <c r="B28" s="10"/>
      <c r="C28" s="11" t="s">
        <v>33</v>
      </c>
      <c r="D28" s="3" t="e">
        <f aca="false" t="array" ref="D28:D28">QUARTILE(IF('raw data'!B7:B11&lt;'raw data description'!C21,'raw data'!B7:B11 ),2)</f>
        <v>#VALUE!</v>
      </c>
      <c r="E28" s="3" t="e">
        <f aca="false" t="array" ref="E28:E28">QUARTILE(IF('raw data'!C7:C11&lt;'raw data description'!D21,'raw data'!C7:C11 ),2)</f>
        <v>#VALUE!</v>
      </c>
      <c r="F28" s="3" t="e">
        <f aca="false" t="array" ref="F28:F28">QUARTILE(IF('raw data'!D7:D11&lt;'raw data description'!E21,'raw data'!D7:D11 ),2)</f>
        <v>#VALUE!</v>
      </c>
      <c r="G28" s="3" t="e">
        <f aca="false" t="array" ref="G28:G28">QUARTILE(IF('raw data'!E7:E11&lt;'raw data description'!F21,'raw data'!E7:E11 ),2)</f>
        <v>#VALUE!</v>
      </c>
      <c r="H28" s="3" t="e">
        <f aca="false" t="array" ref="H28:H28">QUARTILE(IF('raw data'!F7:F11&lt;'raw data description'!G21,'raw data'!F7:F11 ),2)</f>
        <v>#VALUE!</v>
      </c>
    </row>
    <row r="29" customFormat="false" ht="13.8" hidden="false" customHeight="false" outlineLevel="0" collapsed="false">
      <c r="A29" s="10"/>
      <c r="B29" s="10"/>
      <c r="C29" s="9" t="s">
        <v>53</v>
      </c>
      <c r="D29" s="3" t="e">
        <f aca="false" t="array" ref="D29:D29">STDEV(IF('raw data'!B7:B11&lt;'raw data description'!C21,'raw data'!B7:B11 ))</f>
        <v>#DIV/0!</v>
      </c>
      <c r="E29" s="3" t="e">
        <f aca="false" t="array" ref="E29:E29">STDEV(IF('raw data'!C7:C11&lt;'raw data description'!D21,'raw data'!C7:C11 ))</f>
        <v>#DIV/0!</v>
      </c>
      <c r="F29" s="3" t="e">
        <f aca="false" t="array" ref="F29:F29">STDEV(IF('raw data'!D7:D11&lt;'raw data description'!E21,'raw data'!D7:D11 ))</f>
        <v>#DIV/0!</v>
      </c>
      <c r="G29" s="3" t="e">
        <f aca="false" t="array" ref="G29:G29">STDEV(IF('raw data'!E7:E11&lt;'raw data description'!F21,'raw data'!E7:E11 ))</f>
        <v>#DIV/0!</v>
      </c>
      <c r="H29" s="3" t="e">
        <f aca="false" t="array" ref="H29:H29">STDEV(IF('raw data'!F7:F11&lt;'raw data description'!G21,'raw data'!F7:F11 ))</f>
        <v>#DIV/0!</v>
      </c>
    </row>
    <row r="30" customFormat="false" ht="13.8" hidden="false" customHeight="false" outlineLevel="0" collapsed="false">
      <c r="A30" s="10"/>
      <c r="B30" s="10" t="s">
        <v>56</v>
      </c>
      <c r="C30" s="9" t="s">
        <v>52</v>
      </c>
      <c r="D30" s="3" t="n">
        <f aca="false">COUNTIFS('raw data'!B7:B11,"&lt;="&amp;'raw data description'!C22, 'raw data'!B7:B11,"&gt;="&amp;'raw data description'!C21)</f>
        <v>5</v>
      </c>
      <c r="E30" s="3" t="n">
        <f aca="false">COUNTIFS('raw data'!C7:C11,"&lt;="&amp;'raw data description'!D22, 'raw data'!C7:C11,"&gt;="&amp;'raw data description'!D21)</f>
        <v>5</v>
      </c>
      <c r="F30" s="3" t="n">
        <f aca="false">COUNTIFS('raw data'!D7:D11,"&lt;="&amp;'raw data description'!E22, 'raw data'!D7:D11,"&gt;="&amp;'raw data description'!E21)</f>
        <v>5</v>
      </c>
      <c r="G30" s="3" t="n">
        <f aca="false">COUNTIFS('raw data'!E7:E11,"&lt;="&amp;'raw data description'!F22, 'raw data'!E7:E11,"&gt;="&amp;'raw data description'!F21)</f>
        <v>5</v>
      </c>
      <c r="H30" s="3" t="n">
        <f aca="false">COUNTIFS('raw data'!F7:F11,"&lt;="&amp;'raw data description'!G22, 'raw data'!F7:F11,"&gt;="&amp;'raw data description'!G21)</f>
        <v>5</v>
      </c>
    </row>
    <row r="31" customFormat="false" ht="13.8" hidden="false" customHeight="false" outlineLevel="0" collapsed="false">
      <c r="A31" s="10"/>
      <c r="B31" s="10"/>
      <c r="C31" s="9" t="s">
        <v>29</v>
      </c>
      <c r="D31" s="3" t="n">
        <f aca="false">AVERAGEIFS('raw data'!B7:B11,'raw data'!B7:B11 ,"&lt;="&amp;'raw data description'!C22,'raw data'!B7:B11,"&gt;="&amp;'raw data description'!C21)</f>
        <v>2.2</v>
      </c>
      <c r="E31" s="3" t="n">
        <f aca="false">AVERAGEIFS('raw data'!C7:C11,'raw data'!C7:C11 ,"&lt;="&amp;'raw data description'!D22,'raw data'!C7:C11,"&gt;="&amp;'raw data description'!D21)</f>
        <v>4.8</v>
      </c>
      <c r="F31" s="3" t="n">
        <f aca="false">AVERAGEIFS('raw data'!D7:D11,'raw data'!D7:D11 ,"&lt;="&amp;'raw data description'!E22,'raw data'!D7:D11,"&gt;="&amp;'raw data description'!E21)</f>
        <v>1.6</v>
      </c>
      <c r="G31" s="3" t="n">
        <f aca="false">AVERAGEIFS('raw data'!E7:E11,'raw data'!E7:E11 ,"&lt;="&amp;'raw data description'!F22,'raw data'!E7:E11,"&gt;="&amp;'raw data description'!F21)</f>
        <v>2.8</v>
      </c>
      <c r="H31" s="3" t="n">
        <f aca="false">AVERAGEIFS('raw data'!F7:F11,'raw data'!F7:F11 ,"&lt;="&amp;'raw data description'!G22,'raw data'!F7:F11,"&gt;="&amp;'raw data description'!G21)</f>
        <v>4</v>
      </c>
    </row>
    <row r="32" customFormat="false" ht="13.8" hidden="false" customHeight="false" outlineLevel="0" collapsed="false">
      <c r="A32" s="10"/>
      <c r="B32" s="10"/>
      <c r="C32" s="11" t="s">
        <v>33</v>
      </c>
      <c r="D32" s="3" t="n">
        <f aca="false" t="array" ref="D32:D32">QUARTILE(IF('raw data'!B7:B11&lt;='raw data description'!C22,IF('raw data'!B7:B11&gt;='raw data description'!C21,'raw data'!B7:B11 )),2)</f>
        <v>2</v>
      </c>
      <c r="E32" s="3" t="n">
        <f aca="false" t="array" ref="E32:E32">QUARTILE(IF('raw data'!C7:C11&lt;='raw data description'!D22,IF('raw data'!C7:C11&gt;='raw data description'!D21,'raw data'!C7:C11 )),2)</f>
        <v>6</v>
      </c>
      <c r="F32" s="3" t="n">
        <f aca="false" t="array" ref="F32:F32">QUARTILE(IF('raw data'!D7:D11&lt;='raw data description'!E22,IF('raw data'!D7:D11&gt;='raw data description'!E21,'raw data'!D7:D11 )),2)</f>
        <v>1</v>
      </c>
      <c r="G32" s="3" t="n">
        <f aca="false" t="array" ref="G32:G32">QUARTILE(IF('raw data'!E7:E11&lt;='raw data description'!F22,IF('raw data'!E7:E11&gt;='raw data description'!F21,'raw data'!E7:E11 )),2)</f>
        <v>3</v>
      </c>
      <c r="H32" s="3" t="n">
        <f aca="false" t="array" ref="H32:H32">QUARTILE(IF('raw data'!F7:F11&lt;='raw data description'!G22,IF('raw data'!F7:F11&gt;='raw data description'!G21,'raw data'!F7:F11 )),2)</f>
        <v>4</v>
      </c>
    </row>
    <row r="33" customFormat="false" ht="13.8" hidden="false" customHeight="false" outlineLevel="0" collapsed="false">
      <c r="A33" s="10"/>
      <c r="B33" s="10"/>
      <c r="C33" s="9" t="s">
        <v>53</v>
      </c>
      <c r="D33" s="3" t="n">
        <f aca="false" t="array" ref="D33:D33">STDEV(IF('raw data'!B7:B11&lt;='raw data description'!C22,IF('raw data'!B7:B11&gt;='raw data description'!C21,'raw data'!B7:B11 )))</f>
        <v>1.30384048104053</v>
      </c>
      <c r="E33" s="3" t="n">
        <f aca="false" t="array" ref="E33:E33">STDEV(IF('raw data'!C7:C11&lt;='raw data description'!D22,IF('raw data'!C7:C11&gt;='raw data description'!D21,'raw data'!C7:C11 )))</f>
        <v>2.16794833886788</v>
      </c>
      <c r="F33" s="3" t="n">
        <f aca="false" t="array" ref="F33:F33">STDEV(IF('raw data'!D7:D11&lt;='raw data description'!E22,IF('raw data'!D7:D11&gt;='raw data description'!E21,'raw data'!D7:D11 )))</f>
        <v>0.894427190999916</v>
      </c>
      <c r="G33" s="3" t="n">
        <f aca="false" t="array" ref="G33:G33">STDEV(IF('raw data'!E7:E11&lt;='raw data description'!F22,IF('raw data'!E7:E11&gt;='raw data description'!F21,'raw data'!E7:E11 )))</f>
        <v>0.836660026534076</v>
      </c>
      <c r="H33" s="3" t="n">
        <f aca="false" t="array" ref="H33:H33">STDEV(IF('raw data'!F7:F11&lt;='raw data description'!G22,IF('raw data'!F7:F11&gt;='raw data description'!G21,'raw data'!F7:F11 )))</f>
        <v>2.54950975679639</v>
      </c>
    </row>
    <row r="34" customFormat="false" ht="13.8" hidden="false" customHeight="false" outlineLevel="0" collapsed="false">
      <c r="A34" s="10" t="s">
        <v>40</v>
      </c>
      <c r="B34" s="10" t="s">
        <v>51</v>
      </c>
      <c r="C34" s="9" t="s">
        <v>52</v>
      </c>
      <c r="D34" s="3" t="n">
        <f aca="false">COUNT('raw data'!B12:B16)</f>
        <v>5</v>
      </c>
      <c r="E34" s="3" t="n">
        <f aca="false">COUNT('raw data'!C12:C16)</f>
        <v>5</v>
      </c>
      <c r="F34" s="3" t="n">
        <f aca="false">COUNT('raw data'!D12:D16)</f>
        <v>5</v>
      </c>
      <c r="G34" s="3" t="n">
        <f aca="false">COUNT('raw data'!E12:E16)</f>
        <v>5</v>
      </c>
      <c r="H34" s="3" t="n">
        <f aca="false">COUNT('raw data'!F12:F16)</f>
        <v>5</v>
      </c>
    </row>
    <row r="35" customFormat="false" ht="13.8" hidden="false" customHeight="false" outlineLevel="0" collapsed="false">
      <c r="A35" s="10"/>
      <c r="B35" s="10"/>
      <c r="C35" s="9" t="s">
        <v>29</v>
      </c>
      <c r="D35" s="3" t="n">
        <f aca="false">AVERAGE('raw data'!B12:B16)</f>
        <v>2.4</v>
      </c>
      <c r="E35" s="3" t="n">
        <f aca="false">AVERAGE('raw data'!C12:C16)</f>
        <v>5.2</v>
      </c>
      <c r="F35" s="3" t="n">
        <f aca="false">AVERAGE('raw data'!D12:D16)</f>
        <v>1.6</v>
      </c>
      <c r="G35" s="3" t="n">
        <f aca="false">AVERAGE('raw data'!E12:E16)</f>
        <v>5.2</v>
      </c>
      <c r="H35" s="3" t="n">
        <f aca="false">AVERAGE('raw data'!F12:F16)</f>
        <v>5.2</v>
      </c>
    </row>
    <row r="36" customFormat="false" ht="13.8" hidden="false" customHeight="false" outlineLevel="0" collapsed="false">
      <c r="A36" s="10"/>
      <c r="B36" s="10"/>
      <c r="C36" s="11" t="s">
        <v>33</v>
      </c>
      <c r="D36" s="3" t="n">
        <f aca="false">QUARTILE('raw data'!B12:B16,2)</f>
        <v>2</v>
      </c>
      <c r="E36" s="3" t="n">
        <f aca="false">QUARTILE('raw data'!C12:C16,2)</f>
        <v>5</v>
      </c>
      <c r="F36" s="3" t="n">
        <f aca="false">QUARTILE('raw data'!D12:D16,2)</f>
        <v>2</v>
      </c>
      <c r="G36" s="3" t="n">
        <f aca="false">QUARTILE('raw data'!E12:E16,2)</f>
        <v>6</v>
      </c>
      <c r="H36" s="3" t="n">
        <f aca="false">QUARTILE('raw data'!F12:F16,2)</f>
        <v>3</v>
      </c>
    </row>
    <row r="37" customFormat="false" ht="13.8" hidden="false" customHeight="false" outlineLevel="0" collapsed="false">
      <c r="A37" s="10"/>
      <c r="B37" s="10"/>
      <c r="C37" s="9" t="s">
        <v>53</v>
      </c>
      <c r="D37" s="3" t="n">
        <f aca="false">STDEV('raw data'!B12:B16)</f>
        <v>1.14017542509914</v>
      </c>
      <c r="E37" s="3" t="n">
        <f aca="false">STDEV('raw data'!C12:C16)</f>
        <v>1.09544511501033</v>
      </c>
      <c r="F37" s="3" t="n">
        <f aca="false">STDEV('raw data'!D12:D16)</f>
        <v>0.547722557505166</v>
      </c>
      <c r="G37" s="3" t="n">
        <f aca="false">STDEV('raw data'!E12:E16)</f>
        <v>2.58843582110896</v>
      </c>
      <c r="H37" s="3" t="n">
        <f aca="false">STDEV('raw data'!F12:F16)</f>
        <v>3.03315017762062</v>
      </c>
    </row>
    <row r="38" customFormat="false" ht="13.8" hidden="false" customHeight="false" outlineLevel="0" collapsed="false">
      <c r="A38" s="10"/>
      <c r="B38" s="10" t="s">
        <v>54</v>
      </c>
      <c r="C38" s="9" t="s">
        <v>52</v>
      </c>
      <c r="D38" s="12" t="n">
        <f aca="false">COUNTIF('raw data'!B12:B16,"&gt;"&amp;'raw data description'!C33)</f>
        <v>0</v>
      </c>
      <c r="E38" s="12" t="n">
        <f aca="false">COUNTIF('raw data'!C12:C16,"&gt;"&amp;'raw data description'!D33)</f>
        <v>1</v>
      </c>
      <c r="F38" s="12" t="n">
        <f aca="false">COUNTIF('raw data'!D12:D16,"&gt;"&amp;'raw data description'!E33)</f>
        <v>0</v>
      </c>
      <c r="G38" s="12" t="n">
        <f aca="false">COUNTIF('raw data'!E12:E16,"&gt;"&amp;'raw data description'!F33)</f>
        <v>0</v>
      </c>
      <c r="H38" s="12" t="n">
        <f aca="false">COUNTIF('raw data'!F12:F16,"&gt;"&amp;'raw data description'!G33)</f>
        <v>0</v>
      </c>
    </row>
    <row r="39" customFormat="false" ht="13.8" hidden="false" customHeight="false" outlineLevel="0" collapsed="false">
      <c r="A39" s="10"/>
      <c r="B39" s="10"/>
      <c r="C39" s="9" t="s">
        <v>29</v>
      </c>
      <c r="D39" s="3" t="e">
        <f aca="false">AVERAGEIF('raw data'!B12:B16,"&gt;"&amp;'raw data description'!C33,'raw data'!B12:B16 )</f>
        <v>#DIV/0!</v>
      </c>
      <c r="E39" s="3" t="n">
        <f aca="false">AVERAGEIF('raw data'!C12:C16,"&gt;"&amp;'raw data description'!D33,'raw data'!C12:C16 )</f>
        <v>7</v>
      </c>
      <c r="F39" s="3" t="e">
        <f aca="false">AVERAGEIF('raw data'!D12:D16,"&gt;"&amp;'raw data description'!E33,'raw data'!D12:D16 )</f>
        <v>#DIV/0!</v>
      </c>
      <c r="G39" s="3" t="e">
        <f aca="false">AVERAGEIF('raw data'!E12:E16,"&gt;"&amp;'raw data description'!F33,'raw data'!E12:E16 )</f>
        <v>#DIV/0!</v>
      </c>
      <c r="H39" s="3" t="e">
        <f aca="false">AVERAGEIF('raw data'!F12:F16,"&gt;"&amp;'raw data description'!G33,'raw data'!F12:F16 )</f>
        <v>#DIV/0!</v>
      </c>
    </row>
    <row r="40" customFormat="false" ht="13.8" hidden="false" customHeight="false" outlineLevel="0" collapsed="false">
      <c r="A40" s="10"/>
      <c r="B40" s="10"/>
      <c r="C40" s="11" t="s">
        <v>33</v>
      </c>
      <c r="D40" s="3" t="e">
        <f aca="false" t="array" ref="D40:D40">QUARTILE(IF('raw data'!B12:B16&gt;'raw data description'!C33,'raw data'!B12:B16 ),2)</f>
        <v>#VALUE!</v>
      </c>
      <c r="E40" s="3" t="n">
        <f aca="false" t="array" ref="E40:E40">QUARTILE(IF('raw data'!C12:C16&gt;'raw data description'!D33,'raw data'!C12:C16 ),2)</f>
        <v>7</v>
      </c>
      <c r="F40" s="3" t="e">
        <f aca="false" t="array" ref="F40:F40">QUARTILE(IF('raw data'!D12:D16&gt;'raw data description'!E33,'raw data'!D12:D16 ),2)</f>
        <v>#VALUE!</v>
      </c>
      <c r="G40" s="3" t="e">
        <f aca="false" t="array" ref="G40:G40">QUARTILE(IF('raw data'!E12:E16&gt;'raw data description'!F33,'raw data'!E12:E16 ),2)</f>
        <v>#VALUE!</v>
      </c>
      <c r="H40" s="3" t="e">
        <f aca="false" t="array" ref="H40:H40">QUARTILE(IF('raw data'!F12:F16&gt;'raw data description'!G33,'raw data'!F12:F16 ),2)</f>
        <v>#VALUE!</v>
      </c>
    </row>
    <row r="41" customFormat="false" ht="13.8" hidden="false" customHeight="false" outlineLevel="0" collapsed="false">
      <c r="A41" s="10"/>
      <c r="B41" s="10"/>
      <c r="C41" s="9" t="s">
        <v>53</v>
      </c>
      <c r="D41" s="12" t="e">
        <f aca="false" t="array" ref="D41:D41">STDEV(IF('raw data'!B12:B16&gt;'raw data description'!C33,'raw data'!B12:B16 ))</f>
        <v>#DIV/0!</v>
      </c>
      <c r="E41" s="3" t="e">
        <f aca="false" t="array" ref="E41:E41">STDEV(IF('raw data'!C12:C16&gt;'raw data description'!D33,'raw data'!C12:C16 ))</f>
        <v>#DIV/0!</v>
      </c>
      <c r="F41" s="3" t="e">
        <f aca="false" t="array" ref="F41:F41">STDEV(IF('raw data'!D12:D16&gt;'raw data description'!E33,'raw data'!D12:D16 ))</f>
        <v>#DIV/0!</v>
      </c>
      <c r="G41" s="3" t="e">
        <f aca="false" t="array" ref="G41:G41">STDEV(IF('raw data'!E12:E16&gt;'raw data description'!F33,'raw data'!E12:E16 ))</f>
        <v>#DIV/0!</v>
      </c>
      <c r="H41" s="12" t="e">
        <f aca="false" t="array" ref="H41:H41">STDEV(IF('raw data'!F12:F16&gt;'raw data description'!G33,'raw data'!F12:F16 ))</f>
        <v>#DIV/0!</v>
      </c>
    </row>
    <row r="42" customFormat="false" ht="13.8" hidden="false" customHeight="false" outlineLevel="0" collapsed="false">
      <c r="A42" s="10"/>
      <c r="B42" s="10" t="s">
        <v>55</v>
      </c>
      <c r="C42" s="9" t="s">
        <v>52</v>
      </c>
      <c r="D42" s="3" t="n">
        <f aca="false">COUNTIF('raw data'!B12:B16,"&lt;"&amp;'raw data description'!C32)</f>
        <v>0</v>
      </c>
      <c r="E42" s="3" t="n">
        <f aca="false">COUNTIF('raw data'!C12:C16,"&lt;"&amp;'raw data description'!D32)</f>
        <v>1</v>
      </c>
      <c r="F42" s="3" t="n">
        <f aca="false">COUNTIF('raw data'!D12:D16,"&lt;"&amp;'raw data description'!E32)</f>
        <v>0</v>
      </c>
      <c r="G42" s="3" t="n">
        <f aca="false">COUNTIF('raw data'!E12:E16,"&lt;"&amp;'raw data description'!F32)</f>
        <v>0</v>
      </c>
      <c r="H42" s="3" t="n">
        <f aca="false">COUNTIF('raw data'!F12:F16,"&lt;"&amp;'raw data description'!G32)</f>
        <v>0</v>
      </c>
    </row>
    <row r="43" customFormat="false" ht="13.8" hidden="false" customHeight="false" outlineLevel="0" collapsed="false">
      <c r="A43" s="10"/>
      <c r="B43" s="10"/>
      <c r="C43" s="9" t="s">
        <v>29</v>
      </c>
      <c r="D43" s="3" t="e">
        <f aca="false">AVERAGEIF('raw data'!B12:B16,"&lt;"&amp;'raw data description'!C32,'raw data'!B12:B16 )</f>
        <v>#DIV/0!</v>
      </c>
      <c r="E43" s="3" t="n">
        <f aca="false">AVERAGEIF('raw data'!C12:C16,"&lt;"&amp;'raw data description'!D32,'raw data'!C12:C16 )</f>
        <v>4</v>
      </c>
      <c r="F43" s="3" t="e">
        <f aca="false">AVERAGEIF('raw data'!D12:D16,"&lt;"&amp;'raw data description'!E32,'raw data'!D12:D16 )</f>
        <v>#DIV/0!</v>
      </c>
      <c r="G43" s="3" t="e">
        <f aca="false">AVERAGEIF('raw data'!E12:E16,"&lt;"&amp;'raw data description'!F32,'raw data'!E12:E16 )</f>
        <v>#DIV/0!</v>
      </c>
      <c r="H43" s="3" t="e">
        <f aca="false">AVERAGEIF('raw data'!F12:F16,"&lt;"&amp;'raw data description'!G32,'raw data'!F12:F16 )</f>
        <v>#DIV/0!</v>
      </c>
    </row>
    <row r="44" customFormat="false" ht="13.8" hidden="false" customHeight="false" outlineLevel="0" collapsed="false">
      <c r="A44" s="10"/>
      <c r="B44" s="10"/>
      <c r="C44" s="11" t="s">
        <v>33</v>
      </c>
      <c r="D44" s="3" t="e">
        <f aca="false" t="array" ref="D44:D44">QUARTILE(IF('raw data'!B12:B16&lt;'raw data description'!C32,'raw data'!B12:B16 ),2)</f>
        <v>#VALUE!</v>
      </c>
      <c r="E44" s="3" t="n">
        <f aca="false" t="array" ref="E44:E44">QUARTILE(IF('raw data'!C12:C16&lt;'raw data description'!D32,'raw data'!C12:C16 ),2)</f>
        <v>4</v>
      </c>
      <c r="F44" s="3" t="e">
        <f aca="false" t="array" ref="F44:F44">QUARTILE(IF('raw data'!D12:D16&lt;'raw data description'!E32,'raw data'!D12:D16 ),2)</f>
        <v>#VALUE!</v>
      </c>
      <c r="G44" s="3" t="e">
        <f aca="false" t="array" ref="G44:G44">QUARTILE(IF('raw data'!E12:E16&lt;'raw data description'!F32,'raw data'!E12:E16 ),2)</f>
        <v>#VALUE!</v>
      </c>
      <c r="H44" s="3" t="e">
        <f aca="false" t="array" ref="H44:H44">QUARTILE(IF('raw data'!F12:F16&lt;'raw data description'!G32,'raw data'!F12:F16 ),2)</f>
        <v>#VALUE!</v>
      </c>
    </row>
    <row r="45" customFormat="false" ht="13.8" hidden="false" customHeight="false" outlineLevel="0" collapsed="false">
      <c r="A45" s="10"/>
      <c r="B45" s="10"/>
      <c r="C45" s="9" t="s">
        <v>53</v>
      </c>
      <c r="D45" s="3" t="e">
        <f aca="false" t="array" ref="D45:D45">STDEV(IF('raw data'!B12:B16&lt;'raw data description'!C32,'raw data'!B12:B16 ))</f>
        <v>#DIV/0!</v>
      </c>
      <c r="E45" s="3" t="e">
        <f aca="false" t="array" ref="E45:E45">STDEV(IF('raw data'!C12:C16&lt;'raw data description'!D32,'raw data'!C12:C16 ))</f>
        <v>#DIV/0!</v>
      </c>
      <c r="F45" s="3" t="e">
        <f aca="false" t="array" ref="F45:F45">STDEV(IF('raw data'!D12:D16&lt;'raw data description'!E32,'raw data'!D12:D16 ))</f>
        <v>#DIV/0!</v>
      </c>
      <c r="G45" s="3" t="e">
        <f aca="false" t="array" ref="G45:G45">STDEV(IF('raw data'!E12:E16&lt;'raw data description'!F32,'raw data'!E12:E16 ))</f>
        <v>#DIV/0!</v>
      </c>
      <c r="H45" s="3" t="e">
        <f aca="false" t="array" ref="H45:H45">STDEV(IF('raw data'!F12:F16&lt;'raw data description'!G32,'raw data'!F12:F16 ))</f>
        <v>#DIV/0!</v>
      </c>
    </row>
    <row r="46" customFormat="false" ht="13.8" hidden="false" customHeight="false" outlineLevel="0" collapsed="false">
      <c r="A46" s="10"/>
      <c r="B46" s="10" t="s">
        <v>56</v>
      </c>
      <c r="C46" s="9" t="s">
        <v>52</v>
      </c>
      <c r="D46" s="3" t="n">
        <f aca="false">COUNTIFS('raw data'!B12:B16,"&lt;="&amp;'raw data description'!C33, 'raw data'!B12:B16,"&gt;="&amp;'raw data description'!C32)</f>
        <v>5</v>
      </c>
      <c r="E46" s="3" t="n">
        <f aca="false">COUNTIFS('raw data'!C12:C16,"&lt;="&amp;'raw data description'!D33, 'raw data'!C12:C16,"&gt;="&amp;'raw data description'!D32)</f>
        <v>3</v>
      </c>
      <c r="F46" s="3" t="n">
        <f aca="false">COUNTIFS('raw data'!D12:D16,"&lt;="&amp;'raw data description'!E33, 'raw data'!D12:D16,"&gt;="&amp;'raw data description'!E32)</f>
        <v>5</v>
      </c>
      <c r="G46" s="3" t="n">
        <f aca="false">COUNTIFS('raw data'!E12:E16,"&lt;="&amp;'raw data description'!F33, 'raw data'!E12:E16,"&gt;="&amp;'raw data description'!F32)</f>
        <v>5</v>
      </c>
      <c r="H46" s="3" t="n">
        <f aca="false">COUNTIFS('raw data'!F12:F16,"&lt;="&amp;'raw data description'!G33, 'raw data'!F12:F16,"&gt;="&amp;'raw data description'!G32)</f>
        <v>5</v>
      </c>
    </row>
    <row r="47" customFormat="false" ht="13.8" hidden="false" customHeight="false" outlineLevel="0" collapsed="false">
      <c r="A47" s="10"/>
      <c r="B47" s="10"/>
      <c r="C47" s="9" t="s">
        <v>29</v>
      </c>
      <c r="D47" s="3" t="n">
        <f aca="false">AVERAGEIFS('raw data'!B12:B16,'raw data'!B12:B16 ,"&lt;="&amp;'raw data description'!C33,'raw data'!B12:B16,"&gt;="&amp;'raw data description'!C32)</f>
        <v>2.4</v>
      </c>
      <c r="E47" s="3" t="n">
        <f aca="false">AVERAGEIFS('raw data'!C12:C16,'raw data'!C12:C16 ,"&lt;="&amp;'raw data description'!D33,'raw data'!C12:C16,"&gt;="&amp;'raw data description'!D32)</f>
        <v>5</v>
      </c>
      <c r="F47" s="3" t="n">
        <f aca="false">AVERAGEIFS('raw data'!D12:D16,'raw data'!D12:D16 ,"&lt;="&amp;'raw data description'!E33,'raw data'!D12:D16,"&gt;="&amp;'raw data description'!E32)</f>
        <v>1.6</v>
      </c>
      <c r="G47" s="3" t="n">
        <f aca="false">AVERAGEIFS('raw data'!E12:E16,'raw data'!E12:E16 ,"&lt;="&amp;'raw data description'!F33,'raw data'!E12:E16,"&gt;="&amp;'raw data description'!F32)</f>
        <v>5.2</v>
      </c>
      <c r="H47" s="3" t="n">
        <f aca="false">AVERAGEIFS('raw data'!F12:F16,'raw data'!F12:F16 ,"&lt;="&amp;'raw data description'!G33,'raw data'!F12:F16,"&gt;="&amp;'raw data description'!G32)</f>
        <v>5.2</v>
      </c>
    </row>
    <row r="48" customFormat="false" ht="13.8" hidden="false" customHeight="false" outlineLevel="0" collapsed="false">
      <c r="A48" s="10"/>
      <c r="B48" s="10"/>
      <c r="C48" s="11" t="s">
        <v>33</v>
      </c>
      <c r="D48" s="3" t="n">
        <f aca="false" t="array" ref="D48:D48">QUARTILE(IF('raw data'!B12:B16&lt;='raw data description'!C33,IF('raw data'!B12:B16&gt;='raw data description'!C32,'raw data'!B12:B16 )),2)</f>
        <v>2</v>
      </c>
      <c r="E48" s="3" t="n">
        <f aca="false" t="array" ref="E48:E48">QUARTILE(IF('raw data'!C12:C16&lt;='raw data description'!D33,IF('raw data'!C12:C16&gt;='raw data description'!D32,'raw data'!C12:C16 )),2)</f>
        <v>5</v>
      </c>
      <c r="F48" s="3" t="n">
        <f aca="false" t="array" ref="F48:F48">QUARTILE(IF('raw data'!D12:D16&lt;='raw data description'!E33,IF('raw data'!D12:D16&gt;='raw data description'!E32,'raw data'!D12:D16 )),2)</f>
        <v>2</v>
      </c>
      <c r="G48" s="3" t="n">
        <f aca="false" t="array" ref="G48:G48">QUARTILE(IF('raw data'!E12:E16&lt;='raw data description'!F33,IF('raw data'!E12:E16&gt;='raw data description'!F32,'raw data'!E12:E16 )),2)</f>
        <v>6</v>
      </c>
      <c r="H48" s="3" t="n">
        <f aca="false" t="array" ref="H48:H48">QUARTILE(IF('raw data'!F12:F16&lt;='raw data description'!G33,IF('raw data'!F12:F16&gt;='raw data description'!G32,'raw data'!F12:F16 )),2)</f>
        <v>3</v>
      </c>
    </row>
    <row r="49" customFormat="false" ht="13.8" hidden="false" customHeight="false" outlineLevel="0" collapsed="false">
      <c r="A49" s="10"/>
      <c r="B49" s="10"/>
      <c r="C49" s="9" t="s">
        <v>53</v>
      </c>
      <c r="D49" s="3" t="n">
        <f aca="false" t="array" ref="D49:D49">STDEV(IF('raw data'!B12:B16&lt;='raw data description'!C33,IF('raw data'!B12:B16&gt;='raw data description'!C32,'raw data'!B12:B16 )))</f>
        <v>1.14017542509914</v>
      </c>
      <c r="E49" s="3" t="n">
        <f aca="false" t="array" ref="E49:E49">STDEV(IF('raw data'!C12:C16&lt;='raw data description'!D33,IF('raw data'!C12:C16&gt;='raw data description'!D32,'raw data'!C12:C16 )))</f>
        <v>0</v>
      </c>
      <c r="F49" s="3" t="n">
        <f aca="false" t="array" ref="F49:F49">STDEV(IF('raw data'!D12:D16&lt;='raw data description'!E33,IF('raw data'!D12:D16&gt;='raw data description'!E32,'raw data'!D12:D16 )))</f>
        <v>0.547722557505166</v>
      </c>
      <c r="G49" s="3" t="n">
        <f aca="false" t="array" ref="G49:G49">STDEV(IF('raw data'!E12:E16&lt;='raw data description'!F33,IF('raw data'!E12:E16&gt;='raw data description'!F32,'raw data'!E12:E16 )))</f>
        <v>2.58843582110896</v>
      </c>
      <c r="H49" s="3" t="n">
        <f aca="false" t="array" ref="H49:H49">STDEV(IF('raw data'!F12:F16&lt;='raw data description'!G33,IF('raw data'!F12:F16&gt;='raw data description'!G32,'raw data'!F12:F16 )))</f>
        <v>3.03315017762062</v>
      </c>
    </row>
  </sheetData>
  <mergeCells count="15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  <mergeCell ref="A34:A49"/>
    <mergeCell ref="B34:B37"/>
    <mergeCell ref="B38:B41"/>
    <mergeCell ref="B42:B45"/>
    <mergeCell ref="B46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</row>
    <row r="10" customFormat="false" ht="13.8" hidden="false" customHeight="false" outlineLevel="0" collapsed="false">
      <c r="A10" s="2" t="s">
        <v>15</v>
      </c>
      <c r="B10" s="0" t="n">
        <v>1</v>
      </c>
      <c r="C10" s="0" t="n">
        <v>6</v>
      </c>
      <c r="D10" s="0" t="n">
        <v>3</v>
      </c>
      <c r="E10" s="0" t="n">
        <v>3</v>
      </c>
      <c r="F10" s="0" t="n">
        <v>2</v>
      </c>
    </row>
    <row r="11" customFormat="false" ht="13.8" hidden="false" customHeight="false" outlineLevel="0" collapsed="false">
      <c r="A11" s="2" t="s">
        <v>16</v>
      </c>
      <c r="B11" s="0" t="n">
        <v>2</v>
      </c>
      <c r="C11" s="0" t="n">
        <v>7</v>
      </c>
      <c r="D11" s="0" t="n">
        <v>2</v>
      </c>
      <c r="E11" s="0" t="n">
        <v>3</v>
      </c>
      <c r="F11" s="0" t="n">
        <v>3</v>
      </c>
    </row>
    <row r="12" customFormat="false" ht="13.8" hidden="false" customHeight="false" outlineLevel="0" collapsed="false">
      <c r="A12" s="2" t="s">
        <v>17</v>
      </c>
      <c r="B12" s="0" t="n">
        <v>2</v>
      </c>
      <c r="C12" s="0" t="n">
        <v>5</v>
      </c>
      <c r="D12" s="0" t="n">
        <v>2</v>
      </c>
      <c r="E12" s="0" t="n">
        <v>2</v>
      </c>
      <c r="F12" s="0" t="n">
        <v>3</v>
      </c>
    </row>
    <row r="13" customFormat="false" ht="13.8" hidden="false" customHeight="false" outlineLevel="0" collapsed="false">
      <c r="A13" s="2" t="s">
        <v>18</v>
      </c>
      <c r="B13" s="0" t="n">
        <v>3</v>
      </c>
      <c r="C13" s="0" t="n">
        <v>5</v>
      </c>
      <c r="D13" s="0" t="n">
        <v>1</v>
      </c>
      <c r="E13" s="0" t="n">
        <v>6</v>
      </c>
      <c r="F13" s="0" t="n">
        <v>3</v>
      </c>
    </row>
    <row r="14" customFormat="false" ht="13.8" hidden="false" customHeight="false" outlineLevel="0" collapsed="false">
      <c r="A14" s="2" t="s">
        <v>19</v>
      </c>
      <c r="B14" s="0" t="n">
        <v>4</v>
      </c>
      <c r="C14" s="0" t="n">
        <v>5</v>
      </c>
      <c r="D14" s="0" t="n">
        <v>1</v>
      </c>
      <c r="E14" s="0" t="n">
        <v>7</v>
      </c>
      <c r="F14" s="0" t="n">
        <v>9</v>
      </c>
    </row>
    <row r="15" customFormat="false" ht="13.8" hidden="false" customHeight="false" outlineLevel="0" collapsed="false">
      <c r="A15" s="2" t="s">
        <v>20</v>
      </c>
      <c r="B15" s="0" t="n">
        <v>1</v>
      </c>
      <c r="C15" s="0" t="n">
        <v>4</v>
      </c>
      <c r="D15" s="0" t="n">
        <v>2</v>
      </c>
      <c r="E15" s="0" t="n">
        <v>8</v>
      </c>
      <c r="F1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COUNT('cytof gate 1.5'!B2:B6)</f>
        <v>5</v>
      </c>
      <c r="D2" s="3" t="n">
        <f aca="false">COUNT('cytof gate 1.5'!C2:C6)</f>
        <v>5</v>
      </c>
      <c r="E2" s="3" t="n">
        <f aca="false">COUNT('cytof gate 1.5'!D2:D6)</f>
        <v>5</v>
      </c>
      <c r="F2" s="3" t="n">
        <f aca="false">COUNT('cytof gate 1.5'!E2:E6)</f>
        <v>5</v>
      </c>
      <c r="G2" s="3" t="n">
        <f aca="false">COUNT('cytof gate 1.5'!F2:F6)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AVERAGE('cytof gate 1.5'!B2:B6)</f>
        <v>2.4</v>
      </c>
      <c r="D3" s="3" t="n">
        <f aca="false">AVERAGE('cytof gate 1.5'!C2:C6)</f>
        <v>4.4</v>
      </c>
      <c r="E3" s="3" t="n">
        <f aca="false">AVERAGE('cytof gate 1.5'!D2:D6)</f>
        <v>1.2</v>
      </c>
      <c r="F3" s="3" t="n">
        <f aca="false">AVERAGE('cytof gate 1.5'!E2:E6)</f>
        <v>2.2</v>
      </c>
      <c r="G3" s="3" t="n">
        <f aca="false">AVERAGE('cytof gate 1.5'!F2:F6)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STDEV('cytof gate 1.5'!B2:B6)</f>
        <v>1.14017542509914</v>
      </c>
      <c r="D4" s="3" t="n">
        <f aca="false">STDEV('cytof gate 1.5'!C2:C6)</f>
        <v>1.8165902124585</v>
      </c>
      <c r="E4" s="3" t="n">
        <f aca="false">STDEV('cytof gate 1.5'!D2:D6)</f>
        <v>0.447213595499958</v>
      </c>
      <c r="F4" s="3" t="n">
        <f aca="false">STDEV('cytof gate 1.5'!E2:E6)</f>
        <v>1.09544511501033</v>
      </c>
      <c r="G4" s="3" t="n">
        <f aca="false">STDEV('cytof gate 1.5'!F2:F6)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MIN('cytof gate 1.5'!B2:B6)</f>
        <v>1</v>
      </c>
      <c r="D5" s="3" t="n">
        <f aca="false">MIN('cytof gate 1.5'!C2:C6)</f>
        <v>2</v>
      </c>
      <c r="E5" s="3" t="n">
        <f aca="false">MIN('cytof gate 1.5'!D2:D6)</f>
        <v>1</v>
      </c>
      <c r="F5" s="3" t="n">
        <f aca="false">MIN('cytof gate 1.5'!E2:E6)</f>
        <v>1</v>
      </c>
      <c r="G5" s="3" t="n">
        <f aca="false">MIN('cytof gate 1.5'!F2:F6)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QUARTILE('cytof gate 1.5'!B2:B6,1)</f>
        <v>2</v>
      </c>
      <c r="D6" s="3" t="n">
        <f aca="false">QUARTILE('cytof gate 1.5'!C2:C6,1)</f>
        <v>4</v>
      </c>
      <c r="E6" s="3" t="n">
        <f aca="false">QUARTILE('cytof gate 1.5'!D2:D6,1)</f>
        <v>1</v>
      </c>
      <c r="F6" s="3" t="n">
        <f aca="false">QUARTILE('cytof gate 1.5'!E2:E6,1)</f>
        <v>2</v>
      </c>
      <c r="G6" s="3" t="n">
        <f aca="false">QUARTILE('cytof gate 1.5'!F2:F6,1)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QUARTILE('cytof gate 1.5'!B2:B6,2)</f>
        <v>2</v>
      </c>
      <c r="D7" s="3" t="n">
        <f aca="false">QUARTILE('cytof gate 1.5'!C2:C6,2)</f>
        <v>4</v>
      </c>
      <c r="E7" s="3" t="n">
        <f aca="false">QUARTILE('cytof gate 1.5'!D2:D6,2)</f>
        <v>1</v>
      </c>
      <c r="F7" s="3" t="n">
        <f aca="false">QUARTILE('cytof gate 1.5'!E2:E6,2)</f>
        <v>2</v>
      </c>
      <c r="G7" s="3" t="n">
        <f aca="false">QUARTILE('cytof gate 1.5'!F2:F6,2)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QUARTILE('cytof gate 1.5'!B2:B6,3)</f>
        <v>3</v>
      </c>
      <c r="D8" s="3" t="n">
        <f aca="false">QUARTILE('cytof gate 1.5'!C2:C6,3)</f>
        <v>5</v>
      </c>
      <c r="E8" s="3" t="n">
        <f aca="false">QUARTILE('cytof gate 1.5'!D2:D6,3)</f>
        <v>1</v>
      </c>
      <c r="F8" s="3" t="n">
        <f aca="false">QUARTILE('cytof gate 1.5'!E2:E6,3)</f>
        <v>2</v>
      </c>
      <c r="G8" s="3" t="n">
        <f aca="false">QUARTILE('cytof gate 1.5'!F2:F6,3)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MAX('cytof gate 1.5'!B2:B6)</f>
        <v>4</v>
      </c>
      <c r="D12" s="3" t="n">
        <f aca="false">MAX('cytof gate 1.5'!C2:C6)</f>
        <v>7</v>
      </c>
      <c r="E12" s="3" t="n">
        <f aca="false">MAX('cytof gate 1.5'!D2:D6)</f>
        <v>2</v>
      </c>
      <c r="F12" s="3" t="n">
        <f aca="false">MAX('cytof gate 1.5'!E2:E6)</f>
        <v>4</v>
      </c>
      <c r="G12" s="3" t="n">
        <f aca="false">MAX('cytof gate 1.5'!F2:F6)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COUNT('cytof gate 1.5'!B7:B10)</f>
        <v>4</v>
      </c>
      <c r="D13" s="3" t="n">
        <f aca="false">COUNT('cytof gate 1.5'!C7:C10)</f>
        <v>4</v>
      </c>
      <c r="E13" s="3" t="n">
        <f aca="false">COUNT('cytof gate 1.5'!D7:D10)</f>
        <v>4</v>
      </c>
      <c r="F13" s="3" t="n">
        <f aca="false">COUNT('cytof gate 1.5'!E7:E10)</f>
        <v>4</v>
      </c>
      <c r="G13" s="3" t="n">
        <f aca="false">COUNT('cytof gate 1.5'!F7:F10)</f>
        <v>4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AVERAGE('cytof gate 1.5'!B7:B10)</f>
        <v>2.5</v>
      </c>
      <c r="D14" s="3" t="n">
        <f aca="false">AVERAGE('cytof gate 1.5'!C7:C10)</f>
        <v>5.5</v>
      </c>
      <c r="E14" s="3" t="n">
        <f aca="false">AVERAGE('cytof gate 1.5'!D7:D10)</f>
        <v>1.75</v>
      </c>
      <c r="F14" s="3" t="n">
        <f aca="false">AVERAGE('cytof gate 1.5'!E7:E10)</f>
        <v>3</v>
      </c>
      <c r="G14" s="3" t="n">
        <f aca="false">AVERAGE('cytof gate 1.5'!F7:F10)</f>
        <v>4.75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STDEV('cytof gate 1.5'!B7:B10)</f>
        <v>1.29099444873581</v>
      </c>
      <c r="D15" s="3" t="n">
        <f aca="false">STDEV('cytof gate 1.5'!C7:C10)</f>
        <v>1.73205080756888</v>
      </c>
      <c r="E15" s="3" t="n">
        <f aca="false">STDEV('cytof gate 1.5'!D7:D10)</f>
        <v>0.957427107756338</v>
      </c>
      <c r="F15" s="3" t="n">
        <f aca="false">STDEV('cytof gate 1.5'!E7:E10)</f>
        <v>0.816496580927726</v>
      </c>
      <c r="G15" s="3" t="n">
        <f aca="false">STDEV('cytof gate 1.5'!F7:F10)</f>
        <v>2.21735578260835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MIN('cytof gate 1.5'!B7:B10)</f>
        <v>1</v>
      </c>
      <c r="D16" s="3" t="n">
        <f aca="false">MIN('cytof gate 1.5'!C7:C10)</f>
        <v>3</v>
      </c>
      <c r="E16" s="3" t="n">
        <f aca="false">MIN('cytof gate 1.5'!D7:D10)</f>
        <v>1</v>
      </c>
      <c r="F16" s="3" t="n">
        <f aca="false">MIN('cytof gate 1.5'!E7:E10)</f>
        <v>2</v>
      </c>
      <c r="G16" s="3" t="n">
        <f aca="false">MIN('cytof gate 1.5'!F7:F10)</f>
        <v>2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QUARTILE('cytof gate 1.5'!B7:B10,1)</f>
        <v>1.75</v>
      </c>
      <c r="D17" s="3" t="n">
        <f aca="false">QUARTILE('cytof gate 1.5'!C7:C10,1)</f>
        <v>5.25</v>
      </c>
      <c r="E17" s="3" t="n">
        <f aca="false">QUARTILE('cytof gate 1.5'!D7:D10,1)</f>
        <v>1</v>
      </c>
      <c r="F17" s="3" t="n">
        <f aca="false">QUARTILE('cytof gate 1.5'!E7:E10,1)</f>
        <v>2.75</v>
      </c>
      <c r="G17" s="3" t="n">
        <f aca="false">QUARTILE('cytof gate 1.5'!F7:F10,1)</f>
        <v>3.5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QUARTILE('cytof gate 1.5'!B7:B10,2)</f>
        <v>2.5</v>
      </c>
      <c r="D18" s="3" t="n">
        <f aca="false">QUARTILE('cytof gate 1.5'!C7:C10,2)</f>
        <v>6</v>
      </c>
      <c r="E18" s="3" t="n">
        <f aca="false">QUARTILE('cytof gate 1.5'!D7:D10,2)</f>
        <v>1.5</v>
      </c>
      <c r="F18" s="3" t="n">
        <f aca="false">QUARTILE('cytof gate 1.5'!E7:E10,2)</f>
        <v>3</v>
      </c>
      <c r="G18" s="3" t="n">
        <f aca="false">QUARTILE('cytof gate 1.5'!F7:F10,2)</f>
        <v>5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QUARTILE('cytof gate 1.5'!B7:B10,3)</f>
        <v>3.25</v>
      </c>
      <c r="D19" s="3" t="n">
        <f aca="false">QUARTILE('cytof gate 1.5'!C7:C10,3)</f>
        <v>6.25</v>
      </c>
      <c r="E19" s="3" t="n">
        <f aca="false">QUARTILE('cytof gate 1.5'!D7:D10,3)</f>
        <v>2.25</v>
      </c>
      <c r="F19" s="3" t="n">
        <f aca="false">QUARTILE('cytof gate 1.5'!E7:E10,3)</f>
        <v>3.25</v>
      </c>
      <c r="G19" s="3" t="n">
        <f aca="false">QUARTILE('cytof gate 1.5'!F7:F10,3)</f>
        <v>6.25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1.5</v>
      </c>
      <c r="D20" s="3" t="n">
        <f aca="false">D19-D17</f>
        <v>1</v>
      </c>
      <c r="E20" s="3" t="n">
        <f aca="false">E19-E17</f>
        <v>1.25</v>
      </c>
      <c r="F20" s="3" t="n">
        <f aca="false">F19-F17</f>
        <v>0.5</v>
      </c>
      <c r="G20" s="3" t="n">
        <f aca="false">G19-G17</f>
        <v>2.75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-0.5</v>
      </c>
      <c r="D21" s="3" t="n">
        <f aca="false">D17-('raw data commented'!$A$25*D20)</f>
        <v>3.75</v>
      </c>
      <c r="E21" s="3" t="n">
        <f aca="false">E17-('raw data commented'!$A$25*E20)</f>
        <v>-0.875</v>
      </c>
      <c r="F21" s="3" t="n">
        <f aca="false">F17-('raw data commented'!$A$25*F20)</f>
        <v>2</v>
      </c>
      <c r="G21" s="3" t="n">
        <f aca="false">G17-('raw data commented'!$A$25*G20)</f>
        <v>-0.625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5.5</v>
      </c>
      <c r="D22" s="3" t="n">
        <f aca="false">D19+('raw data commented'!$A$25*D20)</f>
        <v>7.75</v>
      </c>
      <c r="E22" s="3" t="n">
        <f aca="false">E19+('raw data commented'!$A$25*E20)</f>
        <v>4.125</v>
      </c>
      <c r="F22" s="3" t="n">
        <f aca="false">F19+('raw data commented'!$A$25*F20)</f>
        <v>4</v>
      </c>
      <c r="G22" s="3" t="n">
        <f aca="false">G19+('raw data commented'!$A$25*G20)</f>
        <v>10.375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MAX('cytof gate 1.5'!B7:B10)</f>
        <v>4</v>
      </c>
      <c r="D23" s="3" t="n">
        <f aca="false">MAX('cytof gate 1.5'!C7:C10)</f>
        <v>7</v>
      </c>
      <c r="E23" s="3" t="n">
        <f aca="false">MAX('cytof gate 1.5'!D7:D10)</f>
        <v>3</v>
      </c>
      <c r="F23" s="3" t="n">
        <f aca="false">MAX('cytof gate 1.5'!E7:E10)</f>
        <v>4</v>
      </c>
      <c r="G23" s="3" t="n">
        <f aca="false">MAX('cytof gate 1.5'!F7:F10)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COUNT('cytof gate 1.5'!B11:B15)</f>
        <v>5</v>
      </c>
      <c r="D24" s="3" t="n">
        <f aca="false">COUNT('cytof gate 1.5'!C11:C15)</f>
        <v>5</v>
      </c>
      <c r="E24" s="3" t="n">
        <f aca="false">COUNT('cytof gate 1.5'!D11:D15)</f>
        <v>5</v>
      </c>
      <c r="F24" s="3" t="n">
        <f aca="false">COUNT('cytof gate 1.5'!E11:E15)</f>
        <v>5</v>
      </c>
      <c r="G24" s="3" t="n">
        <f aca="false">COUNT('cytof gate 1.5'!F11:F15)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AVERAGE('cytof gate 1.5'!B11:B15)</f>
        <v>2.4</v>
      </c>
      <c r="D25" s="3" t="n">
        <f aca="false">AVERAGE('cytof gate 1.5'!C11:C15)</f>
        <v>5.2</v>
      </c>
      <c r="E25" s="3" t="n">
        <f aca="false">AVERAGE('cytof gate 1.5'!D11:D15)</f>
        <v>1.6</v>
      </c>
      <c r="F25" s="3" t="n">
        <f aca="false">AVERAGE('cytof gate 1.5'!E11:E15)</f>
        <v>5.2</v>
      </c>
      <c r="G25" s="3" t="n">
        <f aca="false">AVERAGE('cytof gate 1.5'!F11:F15)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STDEV('cytof gate 1.5'!B11:B15)</f>
        <v>1.14017542509914</v>
      </c>
      <c r="D26" s="3" t="n">
        <f aca="false">STDEV('cytof gate 1.5'!C11:C15)</f>
        <v>1.09544511501033</v>
      </c>
      <c r="E26" s="3" t="n">
        <f aca="false">STDEV('cytof gate 1.5'!D11:D15)</f>
        <v>0.547722557505166</v>
      </c>
      <c r="F26" s="3" t="n">
        <f aca="false">STDEV('cytof gate 1.5'!E11:E15)</f>
        <v>2.58843582110896</v>
      </c>
      <c r="G26" s="3" t="n">
        <f aca="false">STDEV('cytof gate 1.5'!F11:F15)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MIN('cytof gate 1.5'!B11:B15)</f>
        <v>1</v>
      </c>
      <c r="D27" s="3" t="n">
        <f aca="false">MIN('cytof gate 1.5'!C11:C15)</f>
        <v>4</v>
      </c>
      <c r="E27" s="3" t="n">
        <f aca="false">MIN('cytof gate 1.5'!D11:D15)</f>
        <v>1</v>
      </c>
      <c r="F27" s="3" t="n">
        <f aca="false">MIN('cytof gate 1.5'!E11:E15)</f>
        <v>2</v>
      </c>
      <c r="G27" s="3" t="n">
        <f aca="false">MIN('cytof gate 1.5'!F11:F15)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QUARTILE('cytof gate 1.5'!B11:B15,1)</f>
        <v>2</v>
      </c>
      <c r="D28" s="3" t="n">
        <f aca="false">QUARTILE('cytof gate 1.5'!C11:C15,1)</f>
        <v>5</v>
      </c>
      <c r="E28" s="3" t="n">
        <f aca="false">QUARTILE('cytof gate 1.5'!D11:D15,1)</f>
        <v>1</v>
      </c>
      <c r="F28" s="3" t="n">
        <f aca="false">QUARTILE('cytof gate 1.5'!E11:E15,1)</f>
        <v>3</v>
      </c>
      <c r="G28" s="3" t="n">
        <f aca="false">QUARTILE('cytof gate 1.5'!F11:F15,1)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QUARTILE('cytof gate 1.5'!B11:B15,2)</f>
        <v>2</v>
      </c>
      <c r="D29" s="3" t="n">
        <f aca="false">QUARTILE('cytof gate 1.5'!C11:C15,2)</f>
        <v>5</v>
      </c>
      <c r="E29" s="3" t="n">
        <f aca="false">QUARTILE('cytof gate 1.5'!D11:D15,2)</f>
        <v>2</v>
      </c>
      <c r="F29" s="3" t="n">
        <f aca="false">QUARTILE('cytof gate 1.5'!E11:E15,2)</f>
        <v>6</v>
      </c>
      <c r="G29" s="3" t="n">
        <f aca="false">QUARTILE('cytof gate 1.5'!F11:F15,2)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QUARTILE('cytof gate 1.5'!B11:B15,3)</f>
        <v>3</v>
      </c>
      <c r="D30" s="3" t="n">
        <f aca="false">QUARTILE('cytof gate 1.5'!C11:C15,3)</f>
        <v>5</v>
      </c>
      <c r="E30" s="3" t="n">
        <f aca="false">QUARTILE('cytof gate 1.5'!D11:D15,3)</f>
        <v>2</v>
      </c>
      <c r="F30" s="3" t="n">
        <f aca="false">QUARTILE('cytof gate 1.5'!E11:E15,3)</f>
        <v>7</v>
      </c>
      <c r="G30" s="3" t="n">
        <f aca="false">QUARTILE('cytof gate 1.5'!F11:F15,3)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12" t="n">
        <f aca="false">MAX('cytof gate 1.5'!B11:B15)</f>
        <v>4</v>
      </c>
      <c r="D34" s="12" t="n">
        <f aca="false">MAX('cytof gate 1.5'!C11:C15)</f>
        <v>7</v>
      </c>
      <c r="E34" s="12" t="n">
        <f aca="false">MAX('cytof gate 1.5'!D11:D15)</f>
        <v>2</v>
      </c>
      <c r="F34" s="12" t="n">
        <f aca="false">MAX('cytof gate 1.5'!E11:E15)</f>
        <v>8</v>
      </c>
      <c r="G34" s="12" t="n">
        <f aca="false">MAX('cytof gate 1.5'!F11:F15)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'cytof gate 1.5 description'!C11</f>
        <v>4.5</v>
      </c>
      <c r="C2" s="3" t="n">
        <f aca="false">'cytof gate 1.5 description'!C10</f>
        <v>0.5</v>
      </c>
      <c r="D2" s="3" t="n">
        <f aca="false">'cytof gate 1.5 description'!D11</f>
        <v>6.5</v>
      </c>
      <c r="E2" s="3" t="n">
        <f aca="false">'cytof gate 1.5 description'!D10</f>
        <v>2.5</v>
      </c>
      <c r="F2" s="3" t="n">
        <f aca="false">'cytof gate 1.5 description'!E11</f>
        <v>1</v>
      </c>
      <c r="G2" s="3" t="n">
        <f aca="false">'cytof gate 1.5 description'!E10</f>
        <v>1</v>
      </c>
      <c r="H2" s="3" t="n">
        <f aca="false">'cytof gate 1.5 description'!F11</f>
        <v>2</v>
      </c>
      <c r="I2" s="3" t="n">
        <f aca="false">'cytof gate 1.5 description'!F10</f>
        <v>2</v>
      </c>
      <c r="J2" s="3" t="n">
        <f aca="false">'cytof gate 1.5 description'!G11</f>
        <v>15.5</v>
      </c>
      <c r="K2" s="3" t="n">
        <f aca="false">'cytof gate 1.5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'cytof gate 1.5 description'!C22</f>
        <v>5.5</v>
      </c>
      <c r="C3" s="3" t="n">
        <f aca="false">'cytof gate 1.5 description'!C21</f>
        <v>-0.5</v>
      </c>
      <c r="D3" s="3" t="n">
        <f aca="false">'cytof gate 1.5 description'!D22</f>
        <v>7.75</v>
      </c>
      <c r="E3" s="3" t="n">
        <f aca="false">'cytof gate 1.5 description'!D21</f>
        <v>3.75</v>
      </c>
      <c r="F3" s="3" t="n">
        <f aca="false">'cytof gate 1.5 description'!E22</f>
        <v>4.125</v>
      </c>
      <c r="G3" s="3" t="n">
        <f aca="false">'cytof gate 1.5 description'!E21</f>
        <v>-0.875</v>
      </c>
      <c r="H3" s="3" t="n">
        <f aca="false">'cytof gate 1.5 description'!F22</f>
        <v>4</v>
      </c>
      <c r="I3" s="3" t="n">
        <f aca="false">'cytof gate 1.5 description'!F21</f>
        <v>2</v>
      </c>
      <c r="J3" s="3" t="n">
        <f aca="false">'cytof gate 1.5 description'!G22</f>
        <v>10.375</v>
      </c>
      <c r="K3" s="3" t="n">
        <f aca="false">'cytof gate 1.5 description'!G21</f>
        <v>-0.625</v>
      </c>
    </row>
    <row r="4" customFormat="false" ht="13.8" hidden="false" customHeight="false" outlineLevel="0" collapsed="false">
      <c r="A4" s="0" t="s">
        <v>40</v>
      </c>
      <c r="B4" s="3" t="n">
        <f aca="false">'cytof gate 1.5 description'!C33</f>
        <v>4.5</v>
      </c>
      <c r="C4" s="3" t="n">
        <f aca="false">'cytof gate 1.5 description'!C32</f>
        <v>0.5</v>
      </c>
      <c r="D4" s="3" t="n">
        <f aca="false">'cytof gate 1.5 description'!D33</f>
        <v>5</v>
      </c>
      <c r="E4" s="3" t="n">
        <f aca="false">'cytof gate 1.5 description'!D32</f>
        <v>5</v>
      </c>
      <c r="F4" s="3" t="n">
        <f aca="false">'cytof gate 1.5 description'!E33</f>
        <v>3.5</v>
      </c>
      <c r="G4" s="3" t="n">
        <f aca="false">'cytof gate 1.5 description'!E32</f>
        <v>-0.5</v>
      </c>
      <c r="H4" s="3" t="n">
        <f aca="false">'cytof gate 1.5 description'!F33</f>
        <v>13</v>
      </c>
      <c r="I4" s="3" t="n">
        <f aca="false">'cytof gate 1.5 description'!F32</f>
        <v>-3</v>
      </c>
      <c r="J4" s="3" t="n">
        <f aca="false">'cytof gate 1.5 description'!G33</f>
        <v>15.5</v>
      </c>
      <c r="K4" s="3" t="n">
        <f aca="false">'cytof gate 1.5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7</v>
      </c>
      <c r="B2" s="0" t="n">
        <v>3</v>
      </c>
      <c r="C2" s="0" t="n">
        <v>7</v>
      </c>
      <c r="E2" s="0" t="n">
        <v>4</v>
      </c>
      <c r="F2" s="0" t="n">
        <v>9</v>
      </c>
    </row>
    <row r="3" customFormat="false" ht="13.8" hidden="false" customHeight="false" outlineLevel="0" collapsed="false">
      <c r="A3" s="2" t="s">
        <v>8</v>
      </c>
      <c r="B3" s="0" t="n">
        <v>4</v>
      </c>
      <c r="C3" s="0" t="n">
        <v>5</v>
      </c>
      <c r="F3" s="0" t="n">
        <v>8</v>
      </c>
    </row>
    <row r="4" customFormat="false" ht="13.8" hidden="false" customHeight="false" outlineLevel="0" collapsed="false">
      <c r="A4" s="2" t="s">
        <v>9</v>
      </c>
      <c r="C4" s="0" t="n">
        <v>4</v>
      </c>
      <c r="F4" s="0" t="n">
        <v>7</v>
      </c>
    </row>
    <row r="5" customFormat="false" ht="13.8" hidden="false" customHeight="false" outlineLevel="0" collapsed="false">
      <c r="A5" s="2" t="s">
        <v>10</v>
      </c>
      <c r="C5" s="0" t="n">
        <v>4</v>
      </c>
      <c r="F5" s="0" t="n">
        <v>3</v>
      </c>
    </row>
    <row r="6" customFormat="false" ht="13.8" hidden="false" customHeight="false" outlineLevel="0" collapsed="false">
      <c r="A6" s="2" t="s">
        <v>11</v>
      </c>
      <c r="B6" s="0" t="n">
        <v>3</v>
      </c>
      <c r="C6" s="0" t="n">
        <v>3</v>
      </c>
      <c r="F6" s="0" t="n">
        <v>4</v>
      </c>
    </row>
    <row r="7" customFormat="false" ht="13.8" hidden="false" customHeight="false" outlineLevel="0" collapsed="false">
      <c r="A7" s="2" t="s">
        <v>12</v>
      </c>
      <c r="B7" s="0" t="n">
        <v>4</v>
      </c>
      <c r="C7" s="0" t="n">
        <v>6</v>
      </c>
      <c r="E7" s="0" t="n">
        <v>3</v>
      </c>
      <c r="F7" s="0" t="n">
        <v>7</v>
      </c>
    </row>
    <row r="8" customFormat="false" ht="13.8" hidden="false" customHeight="false" outlineLevel="0" collapsed="false">
      <c r="A8" s="2" t="s">
        <v>13</v>
      </c>
      <c r="C8" s="0" t="n">
        <v>7</v>
      </c>
      <c r="E8" s="0" t="n">
        <v>4</v>
      </c>
      <c r="F8" s="0" t="n">
        <v>6</v>
      </c>
    </row>
    <row r="9" customFormat="false" ht="13.8" hidden="false" customHeight="false" outlineLevel="0" collapsed="false">
      <c r="A9" s="2" t="s">
        <v>15</v>
      </c>
      <c r="C9" s="0" t="n">
        <v>6</v>
      </c>
      <c r="D9" s="0" t="n">
        <v>3</v>
      </c>
      <c r="E9" s="0" t="n">
        <v>3</v>
      </c>
    </row>
    <row r="10" customFormat="false" ht="13.8" hidden="false" customHeight="false" outlineLevel="0" collapsed="false">
      <c r="A10" s="2" t="s">
        <v>16</v>
      </c>
      <c r="C10" s="0" t="n">
        <v>7</v>
      </c>
      <c r="E10" s="0" t="n">
        <v>3</v>
      </c>
      <c r="F10" s="0" t="n">
        <v>3</v>
      </c>
    </row>
    <row r="11" customFormat="false" ht="13.8" hidden="false" customHeight="false" outlineLevel="0" collapsed="false">
      <c r="A11" s="2" t="s">
        <v>17</v>
      </c>
      <c r="C11" s="0" t="n">
        <v>5</v>
      </c>
      <c r="F11" s="0" t="n">
        <v>3</v>
      </c>
    </row>
    <row r="12" customFormat="false" ht="13.8" hidden="false" customHeight="false" outlineLevel="0" collapsed="false">
      <c r="A12" s="2" t="s">
        <v>18</v>
      </c>
      <c r="B12" s="0" t="n">
        <v>3</v>
      </c>
      <c r="C12" s="0" t="n">
        <v>5</v>
      </c>
      <c r="E12" s="0" t="n">
        <v>6</v>
      </c>
      <c r="F12" s="0" t="n">
        <v>3</v>
      </c>
    </row>
    <row r="13" customFormat="false" ht="13.8" hidden="false" customHeight="false" outlineLevel="0" collapsed="false">
      <c r="A13" s="2" t="s">
        <v>19</v>
      </c>
      <c r="B13" s="0" t="n">
        <v>4</v>
      </c>
      <c r="C13" s="0" t="n">
        <v>5</v>
      </c>
      <c r="E13" s="0" t="n">
        <v>7</v>
      </c>
      <c r="F13" s="0" t="n">
        <v>9</v>
      </c>
    </row>
    <row r="14" customFormat="false" ht="13.8" hidden="false" customHeight="false" outlineLevel="0" collapsed="false">
      <c r="A14" s="2" t="s">
        <v>20</v>
      </c>
      <c r="C14" s="0" t="n">
        <v>4</v>
      </c>
      <c r="E14" s="0" t="n">
        <v>8</v>
      </c>
      <c r="F1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COUNT('rnaseq gate 2.0'!B2:B5)</f>
        <v>2</v>
      </c>
      <c r="D2" s="3" t="n">
        <f aca="false">COUNT('rnaseq gate 2.0'!C2:C5)</f>
        <v>4</v>
      </c>
      <c r="E2" s="3" t="n">
        <f aca="false">COUNT('rnaseq gate 2.0'!D2:D5)</f>
        <v>0</v>
      </c>
      <c r="F2" s="3" t="n">
        <f aca="false">COUNT('rnaseq gate 2.0'!E2:E5)</f>
        <v>1</v>
      </c>
      <c r="G2" s="3" t="n">
        <f aca="false">COUNT('rnaseq gate 2.0'!F2:F5)</f>
        <v>4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AVERAGE('rnaseq gate 2.0'!B2:B5)</f>
        <v>3.5</v>
      </c>
      <c r="D3" s="3" t="n">
        <f aca="false">AVERAGE('rnaseq gate 2.0'!C2:C5)</f>
        <v>5</v>
      </c>
      <c r="E3" s="3" t="e">
        <f aca="false">AVERAGE('rnaseq gate 2.0'!D2:D5)</f>
        <v>#DIV/0!</v>
      </c>
      <c r="F3" s="3" t="n">
        <f aca="false">AVERAGE('rnaseq gate 2.0'!E2:E5)</f>
        <v>4</v>
      </c>
      <c r="G3" s="3" t="n">
        <f aca="false">AVERAGE('rnaseq gate 2.0'!F2:F5)</f>
        <v>6.75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STDEV('rnaseq gate 2.0'!B2:B5)</f>
        <v>0.707106781186548</v>
      </c>
      <c r="D4" s="3" t="n">
        <f aca="false">STDEV('rnaseq gate 2.0'!C2:C5)</f>
        <v>1.4142135623731</v>
      </c>
      <c r="E4" s="3" t="e">
        <f aca="false">STDEV('rnaseq gate 2.0'!D2:D5)</f>
        <v>#DIV/0!</v>
      </c>
      <c r="F4" s="3" t="e">
        <f aca="false">STDEV('rnaseq gate 2.0'!E2:E5)</f>
        <v>#DIV/0!</v>
      </c>
      <c r="G4" s="3" t="n">
        <f aca="false">STDEV('rnaseq gate 2.0'!F2:F5)</f>
        <v>2.62995563967658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MIN('rnaseq gate 2.0'!B2:B5)</f>
        <v>3</v>
      </c>
      <c r="D5" s="3" t="n">
        <f aca="false">MIN('rnaseq gate 2.0'!C2:C5)</f>
        <v>4</v>
      </c>
      <c r="E5" s="3"/>
      <c r="F5" s="3" t="n">
        <f aca="false">MIN('rnaseq gate 2.0'!E2:E5)</f>
        <v>4</v>
      </c>
      <c r="G5" s="3" t="n">
        <f aca="false">MIN('rnaseq gate 2.0'!F2:F5)</f>
        <v>3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QUARTILE('rnaseq gate 2.0'!B2:B5,1)</f>
        <v>3.25</v>
      </c>
      <c r="D6" s="3" t="n">
        <f aca="false">QUARTILE('rnaseq gate 2.0'!C2:C5,1)</f>
        <v>4</v>
      </c>
      <c r="E6" s="3" t="e">
        <f aca="false">QUARTILE('rnaseq gate 2.0'!D2:D5,1)</f>
        <v>#VALUE!</v>
      </c>
      <c r="F6" s="3" t="n">
        <f aca="false">QUARTILE('rnaseq gate 2.0'!E2:E5,1)</f>
        <v>4</v>
      </c>
      <c r="G6" s="3" t="n">
        <f aca="false">QUARTILE('rnaseq gate 2.0'!F2:F5,1)</f>
        <v>6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QUARTILE('rnaseq gate 2.0'!B2:B5,2)</f>
        <v>3.5</v>
      </c>
      <c r="D7" s="3" t="n">
        <f aca="false">QUARTILE('rnaseq gate 2.0'!C2:C5,2)</f>
        <v>4.5</v>
      </c>
      <c r="E7" s="3" t="e">
        <f aca="false">QUARTILE('rnaseq gate 2.0'!D2:D5,2)</f>
        <v>#VALUE!</v>
      </c>
      <c r="F7" s="3" t="n">
        <f aca="false">QUARTILE('rnaseq gate 2.0'!E2:E5,2)</f>
        <v>4</v>
      </c>
      <c r="G7" s="3" t="n">
        <f aca="false">QUARTILE('rnaseq gate 2.0'!F2:F5,2)</f>
        <v>7.5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QUARTILE('rnaseq gate 2.0'!B2:B5,3)</f>
        <v>3.75</v>
      </c>
      <c r="D8" s="3" t="n">
        <f aca="false">QUARTILE('rnaseq gate 2.0'!C2:C5,3)</f>
        <v>5.5</v>
      </c>
      <c r="E8" s="3" t="e">
        <f aca="false">QUARTILE('rnaseq gate 2.0'!D2:D5,3)</f>
        <v>#VALUE!</v>
      </c>
      <c r="F8" s="3" t="n">
        <f aca="false">QUARTILE('rnaseq gate 2.0'!E2:E5,3)</f>
        <v>4</v>
      </c>
      <c r="G8" s="3" t="n">
        <f aca="false">QUARTILE('rnaseq gate 2.0'!F2:F5,3)</f>
        <v>8.25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0.5</v>
      </c>
      <c r="D9" s="3" t="n">
        <f aca="false">D8-D6</f>
        <v>1.5</v>
      </c>
      <c r="E9" s="3" t="e">
        <f aca="false">E8-E6</f>
        <v>#VALUE!</v>
      </c>
      <c r="F9" s="3" t="n">
        <f aca="false">F8-F6</f>
        <v>0</v>
      </c>
      <c r="G9" s="3" t="n">
        <f aca="false">G8-G6</f>
        <v>2.25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2.5</v>
      </c>
      <c r="D10" s="3" t="n">
        <f aca="false">D6-('raw data commented'!$A$25*D9)</f>
        <v>1.75</v>
      </c>
      <c r="E10" s="3" t="e">
        <f aca="false">E6-('raw data commented'!$A$25*E9)</f>
        <v>#VALUE!</v>
      </c>
      <c r="F10" s="3" t="n">
        <f aca="false">F6-('raw data commented'!$A$25*F9)</f>
        <v>4</v>
      </c>
      <c r="G10" s="3" t="n">
        <f aca="false">G6-('raw data commented'!$A$25*G9)</f>
        <v>2.625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7.75</v>
      </c>
      <c r="E11" s="3" t="e">
        <f aca="false">E8+('raw data commented'!$A$25*E9)</f>
        <v>#VALUE!</v>
      </c>
      <c r="F11" s="3" t="n">
        <f aca="false">F8+('raw data commented'!$A$25*F9)</f>
        <v>4</v>
      </c>
      <c r="G11" s="3" t="n">
        <f aca="false">G8+('raw data commented'!$A$25*G9)</f>
        <v>11.625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MAX('rnaseq gate 2.0'!B2:B5)</f>
        <v>4</v>
      </c>
      <c r="D12" s="3" t="n">
        <f aca="false">MAX('rnaseq gate 2.0'!C2:C5)</f>
        <v>7</v>
      </c>
      <c r="E12" s="3"/>
      <c r="F12" s="3" t="n">
        <f aca="false">MAX('rnaseq gate 2.0'!E2:E5)</f>
        <v>4</v>
      </c>
      <c r="G12" s="3" t="n">
        <f aca="false">MAX('rnaseq gate 2.0'!F2:F5)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COUNT('rnaseq gate 2.0'!B6:B9)</f>
        <v>2</v>
      </c>
      <c r="D13" s="3" t="n">
        <f aca="false">COUNT('rnaseq gate 2.0'!C6:C9)</f>
        <v>4</v>
      </c>
      <c r="E13" s="3" t="n">
        <f aca="false">COUNT('rnaseq gate 2.0'!D6:D9)</f>
        <v>1</v>
      </c>
      <c r="F13" s="3" t="n">
        <f aca="false">COUNT('rnaseq gate 2.0'!E6:E9)</f>
        <v>3</v>
      </c>
      <c r="G13" s="3" t="n">
        <f aca="false">COUNT('rnaseq gate 2.0'!F6:F9)</f>
        <v>3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AVERAGE('rnaseq gate 2.0'!B6:B9)</f>
        <v>3.5</v>
      </c>
      <c r="D14" s="3" t="n">
        <f aca="false">AVERAGE('rnaseq gate 2.0'!C6:C9)</f>
        <v>5.5</v>
      </c>
      <c r="E14" s="3" t="n">
        <f aca="false">AVERAGE('rnaseq gate 2.0'!D6:D9)</f>
        <v>3</v>
      </c>
      <c r="F14" s="3" t="n">
        <f aca="false">AVERAGE('rnaseq gate 2.0'!E6:E9)</f>
        <v>3.33333333333333</v>
      </c>
      <c r="G14" s="3" t="n">
        <f aca="false">AVERAGE('rnaseq gate 2.0'!F6:F9)</f>
        <v>5.66666666666667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STDEV('rnaseq gate 2.0'!B6:B9)</f>
        <v>0.707106781186548</v>
      </c>
      <c r="D15" s="3" t="n">
        <f aca="false">STDEV('rnaseq gate 2.0'!C6:C9)</f>
        <v>1.73205080756888</v>
      </c>
      <c r="E15" s="3" t="e">
        <f aca="false">STDEV('rnaseq gate 2.0'!D6:D9)</f>
        <v>#DIV/0!</v>
      </c>
      <c r="F15" s="3" t="n">
        <f aca="false">STDEV('rnaseq gate 2.0'!E6:E9)</f>
        <v>0.577350269189626</v>
      </c>
      <c r="G15" s="3" t="n">
        <f aca="false">STDEV('rnaseq gate 2.0'!F6:F9)</f>
        <v>1.52752523165195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MIN('rnaseq gate 2.0'!B6:B9)</f>
        <v>3</v>
      </c>
      <c r="D16" s="3" t="n">
        <f aca="false">MIN('rnaseq gate 2.0'!C6:C9)</f>
        <v>3</v>
      </c>
      <c r="E16" s="3" t="n">
        <f aca="false">MIN('rnaseq gate 2.0'!D6:D9)</f>
        <v>3</v>
      </c>
      <c r="F16" s="3" t="n">
        <f aca="false">MIN('rnaseq gate 2.0'!E6:E9)</f>
        <v>3</v>
      </c>
      <c r="G16" s="3" t="n">
        <f aca="false">MIN('rnaseq gate 2.0'!F6:F9)</f>
        <v>4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QUARTILE('rnaseq gate 2.0'!B6:B9,1)</f>
        <v>3.25</v>
      </c>
      <c r="D17" s="3" t="n">
        <f aca="false">QUARTILE('rnaseq gate 2.0'!C6:C9,1)</f>
        <v>5.25</v>
      </c>
      <c r="E17" s="3" t="n">
        <f aca="false">QUARTILE('rnaseq gate 2.0'!D6:D9,1)</f>
        <v>3</v>
      </c>
      <c r="F17" s="3" t="n">
        <f aca="false">QUARTILE('rnaseq gate 2.0'!E6:E9,1)</f>
        <v>3</v>
      </c>
      <c r="G17" s="3" t="n">
        <f aca="false">QUARTILE('rnaseq gate 2.0'!F6:F9,1)</f>
        <v>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QUARTILE('rnaseq gate 2.0'!B6:B9,2)</f>
        <v>3.5</v>
      </c>
      <c r="D18" s="3" t="n">
        <f aca="false">QUARTILE('rnaseq gate 2.0'!C6:C9,2)</f>
        <v>6</v>
      </c>
      <c r="E18" s="3" t="n">
        <f aca="false">QUARTILE('rnaseq gate 2.0'!D6:D9,2)</f>
        <v>3</v>
      </c>
      <c r="F18" s="3" t="n">
        <f aca="false">QUARTILE('rnaseq gate 2.0'!E6:E9,2)</f>
        <v>3</v>
      </c>
      <c r="G18" s="3" t="n">
        <f aca="false">QUARTILE('rnaseq gate 2.0'!F6:F9,2)</f>
        <v>6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QUARTILE('rnaseq gate 2.0'!B6:B9,3)</f>
        <v>3.75</v>
      </c>
      <c r="D19" s="3" t="n">
        <f aca="false">QUARTILE('rnaseq gate 2.0'!C6:C9,3)</f>
        <v>6.25</v>
      </c>
      <c r="E19" s="3" t="n">
        <f aca="false">QUARTILE('rnaseq gate 2.0'!D6:D9,3)</f>
        <v>3</v>
      </c>
      <c r="F19" s="3" t="n">
        <f aca="false">QUARTILE('rnaseq gate 2.0'!E6:E9,3)</f>
        <v>3.5</v>
      </c>
      <c r="G19" s="3" t="n">
        <f aca="false">QUARTILE('rnaseq gate 2.0'!F6:F9,3)</f>
        <v>6.5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0.5</v>
      </c>
      <c r="D20" s="3" t="n">
        <f aca="false">D19-D17</f>
        <v>1</v>
      </c>
      <c r="E20" s="3" t="n">
        <f aca="false">E19-E17</f>
        <v>0</v>
      </c>
      <c r="F20" s="3" t="n">
        <f aca="false">F19-F17</f>
        <v>0.5</v>
      </c>
      <c r="G20" s="3" t="n">
        <f aca="false">G19-G17</f>
        <v>1.5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2.5</v>
      </c>
      <c r="D21" s="3" t="n">
        <f aca="false">D17-('raw data commented'!$A$25*D20)</f>
        <v>3.75</v>
      </c>
      <c r="E21" s="3" t="n">
        <f aca="false">E17-('raw data commented'!$A$25*E20)</f>
        <v>3</v>
      </c>
      <c r="F21" s="3" t="n">
        <f aca="false">F17-('raw data commented'!$A$25*F20)</f>
        <v>2.25</v>
      </c>
      <c r="G21" s="3" t="n">
        <f aca="false">G17-('raw data commented'!$A$25*G20)</f>
        <v>2.75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4.5</v>
      </c>
      <c r="D22" s="3" t="n">
        <f aca="false">D19+('raw data commented'!$A$25*D20)</f>
        <v>7.75</v>
      </c>
      <c r="E22" s="3" t="n">
        <f aca="false">E19+('raw data commented'!$A$25*E20)</f>
        <v>3</v>
      </c>
      <c r="F22" s="3" t="n">
        <f aca="false">F19+('raw data commented'!$A$25*F20)</f>
        <v>4.25</v>
      </c>
      <c r="G22" s="3" t="n">
        <f aca="false">G19+('raw data commented'!$A$25*G20)</f>
        <v>8.75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MAX('rnaseq gate 2.0'!B6:B9)</f>
        <v>4</v>
      </c>
      <c r="D23" s="3" t="n">
        <f aca="false">MAX('rnaseq gate 2.0'!C6:C9)</f>
        <v>7</v>
      </c>
      <c r="E23" s="3" t="n">
        <f aca="false">MAX('rnaseq gate 2.0'!D6:D9)</f>
        <v>3</v>
      </c>
      <c r="F23" s="3" t="n">
        <f aca="false">MAX('rnaseq gate 2.0'!E6:E9)</f>
        <v>4</v>
      </c>
      <c r="G23" s="3" t="n">
        <f aca="false">MAX('rnaseq gate 2.0'!F6:F9)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COUNT('rnaseq gate 2.0'!B10:B14)</f>
        <v>2</v>
      </c>
      <c r="D24" s="3" t="n">
        <f aca="false">COUNT('rnaseq gate 2.0'!C10:C14)</f>
        <v>5</v>
      </c>
      <c r="E24" s="3" t="n">
        <f aca="false">COUNT('rnaseq gate 2.0'!D10:D14)</f>
        <v>0</v>
      </c>
      <c r="F24" s="3" t="n">
        <f aca="false">COUNT('rnaseq gate 2.0'!E10:E14)</f>
        <v>4</v>
      </c>
      <c r="G24" s="3" t="n">
        <f aca="false">COUNT('rnaseq gate 2.0'!F10:F14)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AVERAGE('rnaseq gate 2.0'!B10:B14)</f>
        <v>3.5</v>
      </c>
      <c r="D25" s="3" t="n">
        <f aca="false">AVERAGE('rnaseq gate 2.0'!C10:C14)</f>
        <v>5.2</v>
      </c>
      <c r="E25" s="3" t="e">
        <f aca="false">AVERAGE('rnaseq gate 2.0'!D10:D14)</f>
        <v>#DIV/0!</v>
      </c>
      <c r="F25" s="3" t="n">
        <f aca="false">AVERAGE('rnaseq gate 2.0'!E10:E14)</f>
        <v>6</v>
      </c>
      <c r="G25" s="3" t="n">
        <f aca="false">AVERAGE('rnaseq gate 2.0'!F10:F14)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STDEV('rnaseq gate 2.0'!B10:B14)</f>
        <v>0.707106781186548</v>
      </c>
      <c r="D26" s="3" t="n">
        <f aca="false">STDEV('rnaseq gate 2.0'!C10:C14)</f>
        <v>1.09544511501033</v>
      </c>
      <c r="E26" s="3" t="e">
        <f aca="false">STDEV('rnaseq gate 2.0'!D10:D14)</f>
        <v>#DIV/0!</v>
      </c>
      <c r="F26" s="3" t="n">
        <f aca="false">STDEV('rnaseq gate 2.0'!E10:E14)</f>
        <v>2.16024689946929</v>
      </c>
      <c r="G26" s="3" t="n">
        <f aca="false">STDEV('rnaseq gate 2.0'!F10:F14)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MIN('rnaseq gate 2.0'!B10:B14)</f>
        <v>3</v>
      </c>
      <c r="D27" s="3" t="n">
        <f aca="false">MIN('rnaseq gate 2.0'!C10:C14)</f>
        <v>4</v>
      </c>
      <c r="E27" s="3"/>
      <c r="F27" s="3" t="n">
        <f aca="false">MIN('rnaseq gate 2.0'!E10:E14)</f>
        <v>3</v>
      </c>
      <c r="G27" s="3" t="n">
        <f aca="false">MIN('rnaseq gate 2.0'!F10:F14)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QUARTILE('rnaseq gate 2.0'!B10:B14,1)</f>
        <v>3.25</v>
      </c>
      <c r="D28" s="3" t="n">
        <f aca="false">QUARTILE('rnaseq gate 2.0'!C10:C14,1)</f>
        <v>5</v>
      </c>
      <c r="E28" s="3" t="e">
        <f aca="false">QUARTILE('rnaseq gate 2.0'!D10:D14,1)</f>
        <v>#VALUE!</v>
      </c>
      <c r="F28" s="3" t="n">
        <f aca="false">QUARTILE('rnaseq gate 2.0'!E10:E14,1)</f>
        <v>5.25</v>
      </c>
      <c r="G28" s="3" t="n">
        <f aca="false">QUARTILE('rnaseq gate 2.0'!F10:F14,1)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QUARTILE('rnaseq gate 2.0'!B10:B14,2)</f>
        <v>3.5</v>
      </c>
      <c r="D29" s="3" t="n">
        <f aca="false">QUARTILE('rnaseq gate 2.0'!C10:C14,2)</f>
        <v>5</v>
      </c>
      <c r="E29" s="3" t="e">
        <f aca="false">QUARTILE('rnaseq gate 2.0'!D10:D14,2)</f>
        <v>#VALUE!</v>
      </c>
      <c r="F29" s="3" t="n">
        <f aca="false">QUARTILE('rnaseq gate 2.0'!E10:E14,2)</f>
        <v>6.5</v>
      </c>
      <c r="G29" s="3" t="n">
        <f aca="false">QUARTILE('rnaseq gate 2.0'!F10:F14,2)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QUARTILE('rnaseq gate 2.0'!B10:B14,3)</f>
        <v>3.75</v>
      </c>
      <c r="D30" s="3" t="n">
        <f aca="false">QUARTILE('rnaseq gate 2.0'!C10:C14,3)</f>
        <v>5</v>
      </c>
      <c r="E30" s="3" t="e">
        <f aca="false">QUARTILE('rnaseq gate 2.0'!D10:D14,3)</f>
        <v>#VALUE!</v>
      </c>
      <c r="F30" s="3" t="n">
        <f aca="false">QUARTILE('rnaseq gate 2.0'!E10:E14,3)</f>
        <v>7.25</v>
      </c>
      <c r="G30" s="3" t="n">
        <f aca="false">QUARTILE('rnaseq gate 2.0'!F10:F14,3)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0.5</v>
      </c>
      <c r="D31" s="3" t="n">
        <f aca="false">D30-D28</f>
        <v>0</v>
      </c>
      <c r="E31" s="3" t="e">
        <f aca="false">E30-E28</f>
        <v>#VALUE!</v>
      </c>
      <c r="F31" s="3" t="n">
        <f aca="false">F30-F28</f>
        <v>2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2.5</v>
      </c>
      <c r="D32" s="3" t="n">
        <f aca="false">D28-('raw data commented'!$A$25*D31)</f>
        <v>5</v>
      </c>
      <c r="E32" s="3" t="e">
        <f aca="false">E28-('raw data commented'!$A$25*E31)</f>
        <v>#VALUE!</v>
      </c>
      <c r="F32" s="3" t="n">
        <f aca="false">F28-('raw data commented'!$A$25*F31)</f>
        <v>2.25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e">
        <f aca="false">E30+('raw data commented'!$A$25*E31)</f>
        <v>#VALUE!</v>
      </c>
      <c r="F33" s="3" t="n">
        <f aca="false">F30+('raw data commented'!$A$25*F31)</f>
        <v>10.25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f aca="false">MAX('rnaseq gate 2.0'!B10:B14)</f>
        <v>4</v>
      </c>
      <c r="D34" s="3" t="n">
        <f aca="false">MAX('rnaseq gate 2.0'!C10:C14)</f>
        <v>7</v>
      </c>
      <c r="E34" s="3"/>
      <c r="F34" s="3" t="n">
        <f aca="false">MAX('rnaseq gate 2.0'!E10:E14)</f>
        <v>8</v>
      </c>
      <c r="G34" s="3" t="n">
        <f aca="false">MAX('rnaseq gate 2.0'!F10:F14)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'rnaseq gate 2.0 description'!C11</f>
        <v>4.5</v>
      </c>
      <c r="C2" s="3" t="n">
        <f aca="false">'rnaseq gate 2.0 description'!C10</f>
        <v>2.5</v>
      </c>
      <c r="D2" s="3" t="n">
        <f aca="false">'rnaseq gate 2.0 description'!D11</f>
        <v>7.75</v>
      </c>
      <c r="E2" s="3" t="n">
        <f aca="false">'rnaseq gate 2.0 description'!D10</f>
        <v>1.75</v>
      </c>
      <c r="F2" s="3"/>
      <c r="G2" s="3"/>
      <c r="H2" s="3" t="n">
        <f aca="false">'rnaseq gate 2.0 description'!F11</f>
        <v>4</v>
      </c>
      <c r="I2" s="3" t="n">
        <f aca="false">'rnaseq gate 2.0 description'!F10</f>
        <v>4</v>
      </c>
      <c r="J2" s="3" t="n">
        <f aca="false">'rnaseq gate 2.0 description'!G11</f>
        <v>11.625</v>
      </c>
      <c r="K2" s="3" t="n">
        <f aca="false">'rnaseq gate 2.0 description'!G10</f>
        <v>2.625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'rnaseq gate 2.0 description'!C22</f>
        <v>4.5</v>
      </c>
      <c r="C3" s="3" t="n">
        <f aca="false">'rnaseq gate 2.0 description'!C21</f>
        <v>2.5</v>
      </c>
      <c r="D3" s="3" t="n">
        <f aca="false">'rnaseq gate 2.0 description'!D22</f>
        <v>7.75</v>
      </c>
      <c r="E3" s="3" t="n">
        <f aca="false">'rnaseq gate 2.0 description'!D21</f>
        <v>3.75</v>
      </c>
      <c r="F3" s="3" t="n">
        <f aca="false">'rnaseq gate 2.0 description'!E22</f>
        <v>3</v>
      </c>
      <c r="G3" s="3" t="n">
        <f aca="false">'rnaseq gate 2.0 description'!E21</f>
        <v>3</v>
      </c>
      <c r="H3" s="3" t="n">
        <f aca="false">'rnaseq gate 2.0 description'!F22</f>
        <v>4.25</v>
      </c>
      <c r="I3" s="3" t="n">
        <f aca="false">'rnaseq gate 2.0 description'!F21</f>
        <v>2.25</v>
      </c>
      <c r="J3" s="3" t="n">
        <f aca="false">'rnaseq gate 2.0 description'!G22</f>
        <v>8.75</v>
      </c>
      <c r="K3" s="3" t="n">
        <f aca="false">'rnaseq gate 2.0 description'!G21</f>
        <v>2.75</v>
      </c>
    </row>
    <row r="4" customFormat="false" ht="13.8" hidden="false" customHeight="false" outlineLevel="0" collapsed="false">
      <c r="A4" s="0" t="s">
        <v>40</v>
      </c>
      <c r="B4" s="3" t="n">
        <f aca="false">'rnaseq gate 2.0 description'!C33</f>
        <v>4.5</v>
      </c>
      <c r="C4" s="3" t="n">
        <f aca="false">'rnaseq gate 2.0 description'!C32</f>
        <v>2.5</v>
      </c>
      <c r="D4" s="3" t="n">
        <f aca="false">'rnaseq gate 2.0 description'!D33</f>
        <v>5</v>
      </c>
      <c r="E4" s="3" t="n">
        <f aca="false">'rnaseq gate 2.0 description'!D32</f>
        <v>5</v>
      </c>
      <c r="F4" s="3"/>
      <c r="G4" s="3"/>
      <c r="H4" s="3" t="n">
        <f aca="false">'rnaseq gate 2.0 description'!F33</f>
        <v>10.25</v>
      </c>
      <c r="I4" s="3" t="n">
        <f aca="false">'rnaseq gate 2.0 description'!F32</f>
        <v>2.25</v>
      </c>
      <c r="J4" s="3" t="n">
        <f aca="false">'rnaseq gate 2.0 description'!G33</f>
        <v>15.5</v>
      </c>
      <c r="K4" s="3" t="n">
        <f aca="false">'rnaseq gate 2.0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11</v>
      </c>
      <c r="B3" s="3" t="n">
        <v>3</v>
      </c>
      <c r="C3" s="3" t="n">
        <v>3</v>
      </c>
      <c r="D3" s="3" t="n">
        <v>2</v>
      </c>
      <c r="E3" s="3" t="n">
        <v>2</v>
      </c>
      <c r="F3" s="3" t="n">
        <v>4</v>
      </c>
    </row>
    <row r="4" customFormat="false" ht="15" hidden="false" customHeight="true" outlineLevel="0" collapsed="false">
      <c r="A4" s="2" t="s">
        <v>12</v>
      </c>
      <c r="B4" s="3" t="n">
        <v>4</v>
      </c>
      <c r="C4" s="3" t="n">
        <v>6</v>
      </c>
      <c r="D4" s="3" t="n">
        <v>1</v>
      </c>
      <c r="E4" s="3" t="n">
        <v>3</v>
      </c>
      <c r="F4" s="3" t="n">
        <v>7</v>
      </c>
    </row>
    <row r="5" customFormat="false" ht="15" hidden="false" customHeight="true" outlineLevel="0" collapsed="false">
      <c r="A5" s="2" t="s">
        <v>13</v>
      </c>
      <c r="B5" s="3" t="n">
        <v>2</v>
      </c>
      <c r="C5" s="3" t="n">
        <v>7</v>
      </c>
      <c r="D5" s="3" t="n">
        <v>1</v>
      </c>
      <c r="E5" s="3" t="n">
        <v>4</v>
      </c>
      <c r="F5" s="3" t="n">
        <v>6</v>
      </c>
    </row>
    <row r="6" customFormat="false" ht="15" hidden="false" customHeight="true" outlineLevel="0" collapsed="false">
      <c r="A6" s="2" t="s">
        <v>15</v>
      </c>
      <c r="B6" s="3" t="n">
        <v>1</v>
      </c>
      <c r="C6" s="3" t="n">
        <v>6</v>
      </c>
      <c r="D6" s="3" t="n">
        <v>3</v>
      </c>
      <c r="E6" s="3" t="n">
        <v>3</v>
      </c>
      <c r="F6" s="3" t="n">
        <v>2</v>
      </c>
    </row>
    <row r="7" customFormat="false" ht="15" hidden="false" customHeight="true" outlineLevel="0" collapsed="false">
      <c r="A7" s="2" t="s">
        <v>16</v>
      </c>
      <c r="B7" s="3" t="n">
        <v>2</v>
      </c>
      <c r="C7" s="3" t="n">
        <v>7</v>
      </c>
      <c r="D7" s="3" t="n">
        <v>2</v>
      </c>
      <c r="E7" s="3" t="n">
        <v>3</v>
      </c>
      <c r="F7" s="3" t="n">
        <v>3</v>
      </c>
    </row>
    <row r="8" customFormat="false" ht="15" hidden="false" customHeight="true" outlineLevel="0" collapsed="false">
      <c r="A8" s="2" t="s">
        <v>17</v>
      </c>
      <c r="B8" s="3" t="n">
        <v>2</v>
      </c>
      <c r="C8" s="3" t="n">
        <v>5</v>
      </c>
      <c r="D8" s="3" t="n">
        <v>2</v>
      </c>
      <c r="E8" s="3" t="n">
        <v>2</v>
      </c>
      <c r="F8" s="3" t="n">
        <v>3</v>
      </c>
    </row>
    <row r="9" customFormat="false" ht="15" hidden="false" customHeight="true" outlineLevel="0" collapsed="false">
      <c r="A9" s="2" t="s">
        <v>18</v>
      </c>
      <c r="B9" s="3" t="n">
        <v>3</v>
      </c>
      <c r="C9" s="3" t="n">
        <v>5</v>
      </c>
      <c r="D9" s="3" t="n">
        <v>1</v>
      </c>
      <c r="E9" s="3" t="n">
        <v>6</v>
      </c>
      <c r="F9" s="3" t="n">
        <v>3</v>
      </c>
      <c r="M9" s="5"/>
      <c r="N9" s="5"/>
    </row>
    <row r="10" customFormat="false" ht="15" hidden="false" customHeight="true" outlineLevel="0" collapsed="false">
      <c r="A10" s="2" t="s">
        <v>19</v>
      </c>
      <c r="B10" s="3" t="n">
        <v>4</v>
      </c>
      <c r="C10" s="3" t="n">
        <v>5</v>
      </c>
      <c r="D10" s="3" t="n">
        <v>1</v>
      </c>
      <c r="E10" s="3" t="n">
        <v>7</v>
      </c>
      <c r="F10" s="3" t="n">
        <v>9</v>
      </c>
      <c r="N10" s="5"/>
    </row>
    <row r="11" customFormat="false" ht="15" hidden="false" customHeight="true" outlineLevel="0" collapsed="false">
      <c r="A11" s="2" t="s">
        <v>20</v>
      </c>
      <c r="B11" s="3" t="n">
        <v>1</v>
      </c>
      <c r="C11" s="3" t="n">
        <v>4</v>
      </c>
      <c r="D11" s="3" t="n">
        <v>2</v>
      </c>
      <c r="E11" s="3" t="n">
        <v>8</v>
      </c>
      <c r="F11" s="3" t="n">
        <v>8</v>
      </c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13</v>
      </c>
      <c r="B3" s="3" t="n">
        <v>2</v>
      </c>
      <c r="C3" s="3" t="n">
        <v>7</v>
      </c>
      <c r="D3" s="3" t="n">
        <v>1</v>
      </c>
      <c r="E3" s="3" t="n">
        <v>4</v>
      </c>
      <c r="F3" s="3" t="n">
        <v>6</v>
      </c>
    </row>
    <row r="4" customFormat="false" ht="15" hidden="false" customHeight="true" outlineLevel="0" collapsed="false">
      <c r="A4" s="2" t="s">
        <v>16</v>
      </c>
      <c r="B4" s="3" t="n">
        <v>2</v>
      </c>
      <c r="C4" s="3" t="n">
        <v>7</v>
      </c>
      <c r="D4" s="3" t="n">
        <v>2</v>
      </c>
      <c r="E4" s="3" t="n">
        <v>3</v>
      </c>
      <c r="F4" s="3" t="n">
        <v>3</v>
      </c>
    </row>
    <row r="5" customFormat="false" ht="15" hidden="false" customHeight="true" outlineLevel="0" collapsed="false">
      <c r="A5" s="2"/>
      <c r="B5" s="3"/>
      <c r="C5" s="3"/>
      <c r="D5" s="3"/>
      <c r="E5" s="3"/>
      <c r="F5" s="3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M6" s="5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  <c r="N7" s="5"/>
    </row>
    <row r="8" customFormat="false" ht="15" hidden="false" customHeight="true" outlineLevel="0" collapsed="false">
      <c r="A8" s="2"/>
      <c r="B8" s="3"/>
      <c r="C8" s="3"/>
      <c r="D8" s="3"/>
      <c r="E8" s="3"/>
      <c r="F8" s="3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0.65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9" t="s">
        <v>0</v>
      </c>
      <c r="B1" s="9" t="s">
        <v>57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</row>
    <row r="2" customFormat="false" ht="13.8" hidden="false" customHeight="false" outlineLevel="0" collapsed="false">
      <c r="A2" s="16" t="s">
        <v>27</v>
      </c>
      <c r="B2" s="0" t="n">
        <v>0.25</v>
      </c>
      <c r="C2" s="3" t="n">
        <v>2</v>
      </c>
      <c r="D2" s="3" t="n">
        <v>4</v>
      </c>
      <c r="E2" s="3" t="n">
        <v>1</v>
      </c>
      <c r="F2" s="3" t="n">
        <v>2</v>
      </c>
      <c r="G2" s="3" t="n">
        <v>3</v>
      </c>
      <c r="H2" s="3"/>
      <c r="I2" s="3"/>
      <c r="J2" s="3"/>
      <c r="K2" s="3"/>
      <c r="L2" s="3"/>
    </row>
    <row r="3" customFormat="false" ht="13.8" hidden="false" customHeight="false" outlineLevel="0" collapsed="false">
      <c r="A3" s="16"/>
      <c r="B3" s="0" t="n">
        <v>0.75</v>
      </c>
      <c r="C3" s="3" t="n">
        <v>3</v>
      </c>
      <c r="D3" s="3" t="n">
        <v>5</v>
      </c>
      <c r="E3" s="3" t="n">
        <v>1</v>
      </c>
      <c r="F3" s="3" t="n">
        <v>2</v>
      </c>
      <c r="G3" s="3" t="n">
        <v>8</v>
      </c>
      <c r="H3" s="3"/>
      <c r="I3" s="3"/>
      <c r="J3" s="3"/>
      <c r="K3" s="3"/>
      <c r="L3" s="3"/>
    </row>
    <row r="4" customFormat="false" ht="13.8" hidden="false" customHeight="false" outlineLevel="0" collapsed="false">
      <c r="A4" s="16" t="s">
        <v>39</v>
      </c>
      <c r="B4" s="0" t="n">
        <v>0.25</v>
      </c>
      <c r="C4" s="3" t="n">
        <v>1</v>
      </c>
      <c r="D4" s="3" t="n">
        <v>3</v>
      </c>
      <c r="E4" s="3" t="n">
        <v>1</v>
      </c>
      <c r="F4" s="3" t="n">
        <v>2</v>
      </c>
      <c r="G4" s="3" t="n">
        <v>2</v>
      </c>
      <c r="H4" s="3"/>
      <c r="I4" s="3"/>
      <c r="J4" s="3"/>
      <c r="K4" s="3"/>
      <c r="L4" s="3"/>
    </row>
    <row r="5" customFormat="false" ht="13.8" hidden="false" customHeight="false" outlineLevel="0" collapsed="false">
      <c r="A5" s="16"/>
      <c r="B5" s="0" t="n">
        <v>0.75</v>
      </c>
      <c r="C5" s="0" t="n">
        <v>3</v>
      </c>
      <c r="D5" s="0" t="n">
        <v>6</v>
      </c>
      <c r="E5" s="0" t="n">
        <v>2</v>
      </c>
      <c r="F5" s="0" t="n">
        <v>3</v>
      </c>
      <c r="G5" s="0" t="n">
        <v>6</v>
      </c>
    </row>
    <row r="6" customFormat="false" ht="13.8" hidden="false" customHeight="false" outlineLevel="0" collapsed="false">
      <c r="A6" s="16" t="s">
        <v>40</v>
      </c>
      <c r="B6" s="0" t="n">
        <v>0.25</v>
      </c>
      <c r="C6" s="0" t="n">
        <v>2</v>
      </c>
      <c r="D6" s="0" t="n">
        <v>5</v>
      </c>
      <c r="E6" s="0" t="n">
        <v>1</v>
      </c>
      <c r="F6" s="0" t="n">
        <v>3</v>
      </c>
      <c r="G6" s="0" t="n">
        <v>3</v>
      </c>
    </row>
    <row r="7" customFormat="false" ht="13.8" hidden="false" customHeight="false" outlineLevel="0" collapsed="false">
      <c r="A7" s="16"/>
      <c r="B7" s="0" t="n">
        <v>0.75</v>
      </c>
      <c r="C7" s="0" t="n">
        <v>3</v>
      </c>
      <c r="D7" s="0" t="n">
        <v>5</v>
      </c>
      <c r="E7" s="0" t="n">
        <v>2</v>
      </c>
      <c r="F7" s="0" t="n">
        <v>7</v>
      </c>
      <c r="G7" s="0" t="n">
        <v>8</v>
      </c>
    </row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2018-06-28T18:32:19Z</dcterms:created>
  <dc:creator>Giovana</dc:creator>
  <dc:description/>
  <dc:language>en-GB</dc:language>
  <cp:lastModifiedBy/>
  <dcterms:modified xsi:type="dcterms:W3CDTF">2019-09-13T14:00:14Z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