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EstaPasta_de_trabalho" defaultThemeVersion="124226"/>
  <bookViews>
    <workbookView xWindow="480" yWindow="240" windowWidth="14880" windowHeight="7215" activeTab="2"/>
  </bookViews>
  <sheets>
    <sheet name="Cronograma" sheetId="1" r:id="rId1"/>
    <sheet name="Instruções" sheetId="4" r:id="rId2"/>
    <sheet name="Plan1" sheetId="5" r:id="rId3"/>
  </sheets>
  <calcPr calcId="145621"/>
</workbook>
</file>

<file path=xl/calcChain.xml><?xml version="1.0" encoding="utf-8"?>
<calcChain xmlns="http://schemas.openxmlformats.org/spreadsheetml/2006/main">
  <c r="G7" i="5" l="1"/>
  <c r="F5" i="5"/>
  <c r="F4" i="5"/>
  <c r="F3" i="5"/>
  <c r="F2" i="5"/>
  <c r="G2" i="5"/>
  <c r="G3" i="5"/>
  <c r="G4" i="5"/>
  <c r="G6" i="5" s="1"/>
  <c r="G5" i="5"/>
  <c r="D5" i="5" l="1"/>
  <c r="D3" i="5" l="1"/>
  <c r="D2" i="5"/>
  <c r="D4" i="5"/>
  <c r="D14" i="1" l="1"/>
  <c r="J12" i="1" l="1"/>
  <c r="C12" i="1" s="1"/>
  <c r="J11" i="1"/>
  <c r="E11" i="1" s="1"/>
  <c r="C11" i="1"/>
  <c r="D11" i="1" l="1"/>
  <c r="J8" i="1"/>
  <c r="D9" i="1" l="1"/>
  <c r="D8" i="1"/>
  <c r="D7" i="1"/>
  <c r="C7" i="1"/>
  <c r="C9" i="1"/>
  <c r="C8" i="1"/>
  <c r="E8" i="1"/>
  <c r="E7" i="1"/>
  <c r="E9" i="1"/>
  <c r="D12" i="1"/>
  <c r="E12" i="1" l="1"/>
  <c r="E10" i="1"/>
  <c r="D10" i="1"/>
  <c r="D13" i="1" s="1"/>
  <c r="F11" i="1" s="1"/>
  <c r="H11" i="1" l="1"/>
  <c r="G11" i="1"/>
  <c r="E13" i="1"/>
  <c r="C10" i="1"/>
  <c r="F13" i="1" l="1"/>
  <c r="E14" i="1"/>
  <c r="F12" i="1"/>
  <c r="F7" i="1"/>
  <c r="F8" i="1"/>
  <c r="F9" i="1"/>
  <c r="F10" i="1"/>
  <c r="H10" i="1" s="1"/>
  <c r="G10" i="1" l="1"/>
  <c r="H9" i="1"/>
  <c r="G9" i="1"/>
  <c r="H8" i="1"/>
  <c r="G8" i="1"/>
  <c r="H7" i="1"/>
  <c r="G7" i="1"/>
  <c r="H12" i="1"/>
  <c r="G12" i="1"/>
  <c r="H13" i="1" l="1"/>
  <c r="G13" i="1"/>
  <c r="AW8" i="1" l="1"/>
  <c r="O8" i="1"/>
  <c r="AW7" i="1"/>
  <c r="O7" i="1"/>
  <c r="O9" i="1" l="1"/>
  <c r="P7" i="1" s="1"/>
</calcChain>
</file>

<file path=xl/sharedStrings.xml><?xml version="1.0" encoding="utf-8"?>
<sst xmlns="http://schemas.openxmlformats.org/spreadsheetml/2006/main" count="45" uniqueCount="41">
  <si>
    <t>Definição de Escopo</t>
  </si>
  <si>
    <t>Alinhamento Técnico</t>
  </si>
  <si>
    <t>%</t>
  </si>
  <si>
    <t>ETAPA </t>
  </si>
  <si>
    <t>PREVISTO</t>
  </si>
  <si>
    <t>CUSTO Previsto</t>
  </si>
  <si>
    <t>CUSTO Realizado</t>
  </si>
  <si>
    <t>Planejado</t>
  </si>
  <si>
    <t>Realizado</t>
  </si>
  <si>
    <t>% Custo</t>
  </si>
  <si>
    <r>
      <t> </t>
    </r>
    <r>
      <rPr>
        <b/>
        <sz val="12"/>
        <color theme="0"/>
        <rFont val="Arial"/>
        <family val="2"/>
      </rPr>
      <t>Trabalho 
Realizado</t>
    </r>
  </si>
  <si>
    <t>Data Inicial</t>
  </si>
  <si>
    <t>Data Final</t>
  </si>
  <si>
    <t>Data Fechamento</t>
  </si>
  <si>
    <t>Desenvolvimento</t>
  </si>
  <si>
    <t>Testes</t>
  </si>
  <si>
    <t>Rollout</t>
  </si>
  <si>
    <t>Desvio</t>
  </si>
  <si>
    <t>DATAS</t>
  </si>
  <si>
    <t>Cálculo de Custos e Evolução</t>
  </si>
  <si>
    <t>Concurso oTImize</t>
  </si>
  <si>
    <t>Pós-produção / Mensuração de Resultados</t>
  </si>
  <si>
    <t>4 - Salvar o arquivo.</t>
  </si>
  <si>
    <t>Status Report - Instruções de Preenchimento.</t>
  </si>
  <si>
    <t>REALIZADO</t>
  </si>
  <si>
    <t>1 - Preencher as datas de início e fim de cada atividade (DATAS, colunas J e K) da aba Cronograma.</t>
  </si>
  <si>
    <t>2 - Informar o percentual de andamento de cada atividade (realizado, Coluna B) na aba Cronograma.</t>
  </si>
  <si>
    <t>3 - Atualizar a coluna L com a data que a atividade estiver encerrada.</t>
  </si>
  <si>
    <t>Tipo de beneficio</t>
  </si>
  <si>
    <t>Analise/Correção bug QA</t>
  </si>
  <si>
    <t>Analise/Correção bug produção</t>
  </si>
  <si>
    <t>Execução de teste local</t>
  </si>
  <si>
    <t>Execução de testes liberação de ambiente</t>
  </si>
  <si>
    <t>Soma economia mensal de horas</t>
  </si>
  <si>
    <t>Media tempo em horas</t>
  </si>
  <si>
    <t>Estimativa de custo com a ferramenta em horas</t>
  </si>
  <si>
    <t>Economia tempo  em horas</t>
  </si>
  <si>
    <t>Economia em horas com uso da ferramenta</t>
  </si>
  <si>
    <t>Custo de horas (atual)</t>
  </si>
  <si>
    <t>Ocorrências mensais atual</t>
  </si>
  <si>
    <t>Valor economizado em 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</si>
</sst>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9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2"/>
      <color rgb="FF073C5E"/>
      <name val="Calibri"/>
      <family val="2"/>
    </font>
    <font>
      <sz val="10"/>
      <color theme="1"/>
      <name val="Calibri"/>
      <family val="2"/>
      <scheme val="minor"/>
    </font>
    <font>
      <sz val="8"/>
      <color theme="0"/>
      <name val="Arial"/>
      <family val="2"/>
    </font>
    <font>
      <b/>
      <sz val="12"/>
      <color theme="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rgb="FF000000"/>
      <name val="Calibri"/>
      <family val="2"/>
      <scheme val="minor"/>
    </font>
    <font>
      <b/>
      <sz val="20"/>
      <color theme="0"/>
      <name val="Arial"/>
      <family val="2"/>
    </font>
    <font>
      <b/>
      <sz val="8"/>
      <color theme="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0"/>
      </bottom>
      <diagonal/>
    </border>
    <border>
      <left/>
      <right style="thin">
        <color theme="9" tint="-0.499984740745262"/>
      </right>
      <top style="thin">
        <color theme="0"/>
      </top>
      <bottom style="thin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9" tint="-0.499984740745262"/>
      </bottom>
      <diagonal/>
    </border>
    <border>
      <left style="thin">
        <color theme="0"/>
      </left>
      <right style="thin">
        <color theme="0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0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0"/>
      </top>
      <bottom style="thin">
        <color theme="9" tint="-0.499984740745262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4" xfId="0" applyBorder="1"/>
    <xf numFmtId="0" fontId="0" fillId="4" borderId="1" xfId="0" applyFill="1" applyBorder="1"/>
    <xf numFmtId="0" fontId="0" fillId="4" borderId="5" xfId="0" applyFill="1" applyBorder="1"/>
    <xf numFmtId="0" fontId="0" fillId="3" borderId="3" xfId="0" applyFill="1" applyBorder="1"/>
    <xf numFmtId="0" fontId="0" fillId="3" borderId="6" xfId="0" applyFill="1" applyBorder="1"/>
    <xf numFmtId="0" fontId="2" fillId="0" borderId="0" xfId="0" applyFont="1"/>
    <xf numFmtId="9" fontId="5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/>
    <xf numFmtId="9" fontId="0" fillId="0" borderId="0" xfId="0" applyNumberFormat="1"/>
    <xf numFmtId="14" fontId="7" fillId="0" borderId="0" xfId="0" applyNumberFormat="1" applyFont="1"/>
    <xf numFmtId="0" fontId="10" fillId="5" borderId="8" xfId="0" applyFont="1" applyFill="1" applyBorder="1" applyAlignment="1">
      <alignment horizontal="center" vertical="center" wrapText="1" readingOrder="1"/>
    </xf>
    <xf numFmtId="0" fontId="11" fillId="5" borderId="9" xfId="0" applyFont="1" applyFill="1" applyBorder="1" applyAlignment="1">
      <alignment horizontal="center" vertical="center" wrapText="1" readingOrder="1"/>
    </xf>
    <xf numFmtId="0" fontId="11" fillId="5" borderId="10" xfId="0" applyFont="1" applyFill="1" applyBorder="1" applyAlignment="1">
      <alignment horizontal="center" vertical="center" wrapText="1" readingOrder="1"/>
    </xf>
    <xf numFmtId="0" fontId="6" fillId="7" borderId="8" xfId="0" applyFont="1" applyFill="1" applyBorder="1" applyAlignment="1">
      <alignment horizontal="left" vertical="center" readingOrder="1"/>
    </xf>
    <xf numFmtId="9" fontId="4" fillId="7" borderId="9" xfId="0" applyNumberFormat="1" applyFont="1" applyFill="1" applyBorder="1" applyAlignment="1">
      <alignment horizontal="center" vertical="top" wrapText="1" readingOrder="1"/>
    </xf>
    <xf numFmtId="0" fontId="6" fillId="0" borderId="8" xfId="0" applyFont="1" applyFill="1" applyBorder="1" applyAlignment="1">
      <alignment horizontal="left" vertical="center" readingOrder="1"/>
    </xf>
    <xf numFmtId="9" fontId="4" fillId="0" borderId="9" xfId="0" applyNumberFormat="1" applyFont="1" applyFill="1" applyBorder="1" applyAlignment="1">
      <alignment horizontal="center" vertical="top" wrapText="1" readingOrder="1"/>
    </xf>
    <xf numFmtId="164" fontId="12" fillId="0" borderId="0" xfId="1" applyNumberFormat="1" applyFont="1" applyFill="1" applyBorder="1" applyAlignment="1">
      <alignment horizontal="center" vertical="top" wrapText="1" readingOrder="1"/>
    </xf>
    <xf numFmtId="9" fontId="12" fillId="7" borderId="9" xfId="0" applyNumberFormat="1" applyFont="1" applyFill="1" applyBorder="1" applyAlignment="1">
      <alignment horizontal="center" vertical="top" wrapText="1" readingOrder="1"/>
    </xf>
    <xf numFmtId="0" fontId="7" fillId="0" borderId="0" xfId="0" applyFont="1"/>
    <xf numFmtId="9" fontId="12" fillId="0" borderId="9" xfId="0" applyNumberFormat="1" applyFont="1" applyFill="1" applyBorder="1" applyAlignment="1">
      <alignment horizontal="center" vertical="top" wrapText="1" readingOrder="1"/>
    </xf>
    <xf numFmtId="9" fontId="7" fillId="0" borderId="0" xfId="0" applyNumberFormat="1" applyFont="1"/>
    <xf numFmtId="0" fontId="8" fillId="6" borderId="13" xfId="0" applyFont="1" applyFill="1" applyBorder="1" applyAlignment="1">
      <alignment horizontal="center" vertical="center" wrapText="1" readingOrder="1"/>
    </xf>
    <xf numFmtId="14" fontId="12" fillId="7" borderId="16" xfId="0" applyNumberFormat="1" applyFont="1" applyFill="1" applyBorder="1" applyAlignment="1">
      <alignment horizontal="center" vertical="top" wrapText="1" readingOrder="1"/>
    </xf>
    <xf numFmtId="14" fontId="12" fillId="0" borderId="17" xfId="0" applyNumberFormat="1" applyFont="1" applyFill="1" applyBorder="1" applyAlignment="1">
      <alignment horizontal="center" vertical="top" wrapText="1" readingOrder="1"/>
    </xf>
    <xf numFmtId="14" fontId="12" fillId="7" borderId="17" xfId="0" applyNumberFormat="1" applyFont="1" applyFill="1" applyBorder="1" applyAlignment="1">
      <alignment horizontal="center" vertical="top" wrapText="1" readingOrder="1"/>
    </xf>
    <xf numFmtId="14" fontId="12" fillId="7" borderId="18" xfId="0" applyNumberFormat="1" applyFont="1" applyFill="1" applyBorder="1" applyAlignment="1">
      <alignment horizontal="center" vertical="top" wrapText="1" readingOrder="1"/>
    </xf>
    <xf numFmtId="14" fontId="12" fillId="0" borderId="19" xfId="0" applyNumberFormat="1" applyFont="1" applyFill="1" applyBorder="1" applyAlignment="1">
      <alignment horizontal="center" vertical="top" wrapText="1" readingOrder="1"/>
    </xf>
    <xf numFmtId="14" fontId="12" fillId="7" borderId="19" xfId="0" applyNumberFormat="1" applyFont="1" applyFill="1" applyBorder="1" applyAlignment="1">
      <alignment horizontal="center" vertical="top" wrapText="1" readingOrder="1"/>
    </xf>
    <xf numFmtId="0" fontId="14" fillId="9" borderId="22" xfId="0" applyFont="1" applyFill="1" applyBorder="1" applyAlignment="1">
      <alignment horizontal="center" vertical="center" wrapText="1" readingOrder="1"/>
    </xf>
    <xf numFmtId="0" fontId="14" fillId="9" borderId="21" xfId="0" applyFont="1" applyFill="1" applyBorder="1" applyAlignment="1">
      <alignment horizontal="center" vertical="center" wrapText="1" readingOrder="1"/>
    </xf>
    <xf numFmtId="164" fontId="5" fillId="0" borderId="0" xfId="0" applyNumberFormat="1" applyFont="1" applyBorder="1"/>
    <xf numFmtId="9" fontId="5" fillId="0" borderId="0" xfId="2" applyFont="1" applyBorder="1" applyAlignment="1">
      <alignment horizontal="center"/>
    </xf>
    <xf numFmtId="9" fontId="5" fillId="8" borderId="11" xfId="0" applyNumberFormat="1" applyFont="1" applyFill="1" applyBorder="1" applyAlignment="1">
      <alignment horizontal="center"/>
    </xf>
    <xf numFmtId="9" fontId="5" fillId="8" borderId="12" xfId="0" applyNumberFormat="1" applyFont="1" applyFill="1" applyBorder="1" applyAlignment="1">
      <alignment horizontal="center"/>
    </xf>
    <xf numFmtId="9" fontId="15" fillId="10" borderId="15" xfId="0" applyNumberFormat="1" applyFont="1" applyFill="1" applyBorder="1"/>
    <xf numFmtId="0" fontId="15" fillId="1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11" fillId="5" borderId="9" xfId="0" applyFont="1" applyFill="1" applyBorder="1" applyAlignment="1">
      <alignment horizontal="center" vertical="center" readingOrder="1"/>
    </xf>
    <xf numFmtId="0" fontId="14" fillId="9" borderId="23" xfId="0" applyFont="1" applyFill="1" applyBorder="1" applyAlignment="1">
      <alignment horizontal="center" vertical="center" readingOrder="1"/>
    </xf>
    <xf numFmtId="0" fontId="18" fillId="0" borderId="0" xfId="0" applyFont="1"/>
    <xf numFmtId="0" fontId="19" fillId="0" borderId="0" xfId="0" applyFont="1"/>
    <xf numFmtId="1" fontId="0" fillId="0" borderId="24" xfId="0" applyNumberFormat="1" applyBorder="1" applyAlignment="1">
      <alignment vertical="center"/>
    </xf>
    <xf numFmtId="1" fontId="0" fillId="0" borderId="0" xfId="0" applyNumberFormat="1" applyAlignment="1">
      <alignment vertical="center"/>
    </xf>
    <xf numFmtId="14" fontId="12" fillId="0" borderId="25" xfId="0" applyNumberFormat="1" applyFont="1" applyFill="1" applyBorder="1" applyAlignment="1">
      <alignment horizontal="center" vertical="top" wrapText="1" readingOrder="1"/>
    </xf>
    <xf numFmtId="14" fontId="12" fillId="0" borderId="26" xfId="0" applyNumberFormat="1" applyFont="1" applyFill="1" applyBorder="1" applyAlignment="1">
      <alignment horizontal="center" vertical="top" wrapText="1" readingOrder="1"/>
    </xf>
    <xf numFmtId="0" fontId="0" fillId="0" borderId="0" xfId="0" applyAlignment="1">
      <alignment wrapText="1"/>
    </xf>
    <xf numFmtId="0" fontId="13" fillId="6" borderId="14" xfId="0" applyFont="1" applyFill="1" applyBorder="1" applyAlignment="1">
      <alignment vertical="center" wrapText="1" readingOrder="1"/>
    </xf>
    <xf numFmtId="164" fontId="0" fillId="0" borderId="0" xfId="0" applyNumberFormat="1"/>
    <xf numFmtId="44" fontId="2" fillId="0" borderId="0" xfId="3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vertical="top" wrapText="1"/>
    </xf>
    <xf numFmtId="0" fontId="2" fillId="0" borderId="0" xfId="3" applyNumberFormat="1" applyFont="1"/>
    <xf numFmtId="0" fontId="0" fillId="0" borderId="0" xfId="3" applyNumberFormat="1" applyFont="1"/>
    <xf numFmtId="0" fontId="17" fillId="11" borderId="2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 readingOrder="1"/>
    </xf>
    <xf numFmtId="1" fontId="16" fillId="0" borderId="15" xfId="0" applyNumberFormat="1" applyFont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 wrapText="1" readingOrder="1"/>
    </xf>
    <xf numFmtId="0" fontId="13" fillId="6" borderId="14" xfId="0" applyFont="1" applyFill="1" applyBorder="1" applyAlignment="1">
      <alignment horizontal="center" vertical="center" wrapText="1" readingOrder="1"/>
    </xf>
  </cellXfs>
  <cellStyles count="4">
    <cellStyle name="Moeda" xfId="3" builtinId="4"/>
    <cellStyle name="Normal" xfId="0" builtinId="0"/>
    <cellStyle name="Porcentagem" xfId="2" builtinId="5"/>
    <cellStyle name="Vírgula" xfId="1" builtinId="3"/>
  </cellStyles>
  <dxfs count="3"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0</xdr:row>
      <xdr:rowOff>0</xdr:rowOff>
    </xdr:from>
    <xdr:to>
      <xdr:col>0</xdr:col>
      <xdr:colOff>2219325</xdr:colOff>
      <xdr:row>3</xdr:row>
      <xdr:rowOff>169872</xdr:rowOff>
    </xdr:to>
    <xdr:pic>
      <xdr:nvPicPr>
        <xdr:cNvPr id="2" name="Picture 2" descr="W:\It\Planejamento e PMO\Comunicacao\Reunião Industrializar para Crescer\Ícones e Imagens\Logo oficial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0" y="0"/>
          <a:ext cx="1933575" cy="741372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G7" totalsRowShown="0" headerRowDxfId="2">
  <tableColumns count="7">
    <tableColumn id="1" name="Tipo de beneficio"/>
    <tableColumn id="2" name="Media tempo em horas"/>
    <tableColumn id="3" name="Estimativa de custo com a ferramenta em horas"/>
    <tableColumn id="9" name="Economia tempo  em horas" dataDxfId="1">
      <calculatedColumnFormula>Tabela1[[#This Row],[Media tempo em horas]]-Tabela1[[#This Row],[Estimativa de custo com a ferramenta em horas]]</calculatedColumnFormula>
    </tableColumn>
    <tableColumn id="4" name="Ocorrências mensais atual"/>
    <tableColumn id="5" name="Custo de horas (atual)"/>
    <tableColumn id="10" name="Economia em horas com uso da ferramenta" dataDxfId="0" dataCellStyle="Moeda">
      <calculatedColumnFormula>Tabela1[[#This Row],[Economia tempo  em horas]]*Tabela1[[#This Row],[Ocorrências mensais atual]]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AW22"/>
  <sheetViews>
    <sheetView showGridLines="0" zoomScale="90" zoomScaleNormal="90" workbookViewId="0">
      <selection activeCell="E14" sqref="E14"/>
    </sheetView>
  </sheetViews>
  <sheetFormatPr defaultRowHeight="15" x14ac:dyDescent="0.25"/>
  <cols>
    <col min="1" max="1" width="41.7109375" bestFit="1" customWidth="1"/>
    <col min="2" max="2" width="11.7109375" bestFit="1" customWidth="1"/>
    <col min="3" max="3" width="10.5703125" bestFit="1" customWidth="1"/>
    <col min="4" max="4" width="15.5703125" bestFit="1" customWidth="1"/>
    <col min="5" max="5" width="17.140625" bestFit="1" customWidth="1"/>
    <col min="6" max="6" width="14.28515625" bestFit="1" customWidth="1"/>
    <col min="7" max="7" width="10.28515625" bestFit="1" customWidth="1"/>
    <col min="8" max="8" width="10.140625" bestFit="1" customWidth="1"/>
    <col min="9" max="9" width="8.42578125" bestFit="1" customWidth="1"/>
    <col min="10" max="10" width="11.28515625" bestFit="1" customWidth="1"/>
    <col min="11" max="11" width="10.42578125" bestFit="1" customWidth="1"/>
    <col min="12" max="12" width="17.140625" bestFit="1" customWidth="1"/>
    <col min="13" max="13" width="14.5703125" bestFit="1" customWidth="1"/>
    <col min="14" max="14" width="5.7109375" customWidth="1"/>
    <col min="15" max="15" width="10.7109375" bestFit="1" customWidth="1"/>
    <col min="16" max="25" width="5.7109375" customWidth="1"/>
    <col min="29" max="29" width="10.28515625" customWidth="1"/>
    <col min="30" max="49" width="1.140625" customWidth="1"/>
    <col min="50" max="50" width="4.28515625" bestFit="1" customWidth="1"/>
  </cols>
  <sheetData>
    <row r="1" spans="1:49" s="12" customFormat="1" x14ac:dyDescent="0.25"/>
    <row r="2" spans="1:49" s="12" customFormat="1" x14ac:dyDescent="0.25"/>
    <row r="5" spans="1:49" ht="31.5" x14ac:dyDescent="0.25">
      <c r="A5" s="27" t="s">
        <v>10</v>
      </c>
      <c r="B5" s="63" t="s">
        <v>2</v>
      </c>
      <c r="C5" s="64"/>
      <c r="D5" s="52"/>
      <c r="E5" s="61" t="s">
        <v>19</v>
      </c>
      <c r="F5" s="61"/>
      <c r="G5" s="61"/>
      <c r="H5" s="61"/>
      <c r="I5" s="61"/>
      <c r="J5" s="12"/>
      <c r="K5" s="60" t="s">
        <v>18</v>
      </c>
      <c r="L5" s="60"/>
      <c r="M5" s="60"/>
    </row>
    <row r="6" spans="1:49" ht="15.75" thickBot="1" x14ac:dyDescent="0.3">
      <c r="A6" s="15" t="s">
        <v>3</v>
      </c>
      <c r="B6" s="16" t="s">
        <v>24</v>
      </c>
      <c r="C6" s="17" t="s">
        <v>4</v>
      </c>
      <c r="D6" s="43" t="s">
        <v>5</v>
      </c>
      <c r="E6" s="43" t="s">
        <v>6</v>
      </c>
      <c r="F6" s="43" t="s">
        <v>9</v>
      </c>
      <c r="G6" s="43" t="s">
        <v>7</v>
      </c>
      <c r="H6" s="43" t="s">
        <v>8</v>
      </c>
      <c r="I6" s="12"/>
      <c r="J6" s="34" t="s">
        <v>11</v>
      </c>
      <c r="K6" s="35" t="s">
        <v>12</v>
      </c>
      <c r="L6" s="44" t="s">
        <v>13</v>
      </c>
    </row>
    <row r="7" spans="1:49" ht="15.75" x14ac:dyDescent="0.25">
      <c r="A7" s="18" t="s">
        <v>0</v>
      </c>
      <c r="B7" s="19">
        <v>1</v>
      </c>
      <c r="C7" s="19">
        <f t="shared" ref="C7:C12" ca="1" si="0">IF(TODAY()&gt;K7,100%,IF(J7&lt;TODAY(),(TODAY()-J7)/D7,0))</f>
        <v>1</v>
      </c>
      <c r="D7" s="22">
        <f t="shared" ref="D7:D12" si="1">K7-J7+1</f>
        <v>20</v>
      </c>
      <c r="E7" s="22">
        <f t="shared" ref="E7:E12" ca="1" si="2">IF(J7&lt;TODAY(),IF(L7="",TODAY()-J7,L7-J7),0)</f>
        <v>19</v>
      </c>
      <c r="F7" s="23">
        <f t="shared" ref="F7:F12" si="3">D7/$D$13</f>
        <v>5.0505050505050504E-2</v>
      </c>
      <c r="G7" s="23">
        <f t="shared" ref="G7" ca="1" si="4">C7*F7</f>
        <v>5.0505050505050504E-2</v>
      </c>
      <c r="H7" s="23">
        <f t="shared" ref="H7:H12" si="5">F7*B7</f>
        <v>5.0505050505050504E-2</v>
      </c>
      <c r="I7" s="24"/>
      <c r="J7" s="31">
        <v>41760</v>
      </c>
      <c r="K7" s="28">
        <v>41779</v>
      </c>
      <c r="L7" s="28">
        <v>41779</v>
      </c>
      <c r="M7" s="14"/>
      <c r="N7" s="41" t="s">
        <v>7</v>
      </c>
      <c r="O7" s="40">
        <f ca="1">G13</f>
        <v>1</v>
      </c>
      <c r="P7" s="62">
        <f ca="1">O9</f>
        <v>1.1073825503355703</v>
      </c>
      <c r="AB7" s="9" t="s">
        <v>7</v>
      </c>
      <c r="AC7" s="5"/>
      <c r="AD7" s="6"/>
      <c r="AE7" s="6"/>
      <c r="AF7" s="6"/>
      <c r="AG7" s="6"/>
      <c r="AH7" s="6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2"/>
      <c r="AW7" s="10">
        <f ca="1">G13</f>
        <v>1</v>
      </c>
    </row>
    <row r="8" spans="1:49" ht="16.5" thickBot="1" x14ac:dyDescent="0.3">
      <c r="A8" s="20" t="s">
        <v>1</v>
      </c>
      <c r="B8" s="21">
        <v>1</v>
      </c>
      <c r="C8" s="21">
        <f t="shared" ca="1" si="0"/>
        <v>1</v>
      </c>
      <c r="D8" s="22">
        <f t="shared" si="1"/>
        <v>80</v>
      </c>
      <c r="E8" s="22">
        <f t="shared" ca="1" si="2"/>
        <v>79</v>
      </c>
      <c r="F8" s="25">
        <f t="shared" si="3"/>
        <v>0.20202020202020202</v>
      </c>
      <c r="G8" s="25">
        <f t="shared" ref="G8:G12" ca="1" si="6">C8*F8</f>
        <v>0.20202020202020202</v>
      </c>
      <c r="H8" s="25">
        <f t="shared" si="5"/>
        <v>0.20202020202020202</v>
      </c>
      <c r="I8" s="24"/>
      <c r="J8" s="32">
        <f>K7</f>
        <v>41779</v>
      </c>
      <c r="K8" s="29">
        <v>41858</v>
      </c>
      <c r="L8" s="29">
        <v>41858</v>
      </c>
      <c r="N8" s="41" t="s">
        <v>8</v>
      </c>
      <c r="O8" s="40">
        <f>H13</f>
        <v>0.90303030303030307</v>
      </c>
      <c r="P8" s="62"/>
      <c r="AB8" s="9" t="s">
        <v>8</v>
      </c>
      <c r="AC8" s="7"/>
      <c r="AD8" s="8"/>
      <c r="AE8" s="8"/>
      <c r="AF8" s="8"/>
      <c r="AG8" s="8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4"/>
      <c r="AW8" s="10">
        <f>H13</f>
        <v>0.90303030303030307</v>
      </c>
    </row>
    <row r="9" spans="1:49" ht="15.75" x14ac:dyDescent="0.25">
      <c r="A9" s="18" t="s">
        <v>14</v>
      </c>
      <c r="B9" s="19">
        <v>0.94</v>
      </c>
      <c r="C9" s="19">
        <f t="shared" ca="1" si="0"/>
        <v>1</v>
      </c>
      <c r="D9" s="22">
        <f t="shared" si="1"/>
        <v>140</v>
      </c>
      <c r="E9" s="22">
        <f t="shared" ca="1" si="2"/>
        <v>139</v>
      </c>
      <c r="F9" s="23">
        <f t="shared" si="3"/>
        <v>0.35353535353535354</v>
      </c>
      <c r="G9" s="23">
        <f t="shared" ca="1" si="6"/>
        <v>0.35353535353535354</v>
      </c>
      <c r="H9" s="23">
        <f t="shared" si="5"/>
        <v>0.3323232323232323</v>
      </c>
      <c r="I9" s="24"/>
      <c r="J9" s="33">
        <v>41779</v>
      </c>
      <c r="K9" s="30">
        <v>41918</v>
      </c>
      <c r="L9" s="30">
        <v>41918</v>
      </c>
      <c r="N9" s="42" t="s">
        <v>17</v>
      </c>
      <c r="O9" s="13">
        <f ca="1">O7/O8</f>
        <v>1.1073825503355703</v>
      </c>
      <c r="P9" s="47"/>
    </row>
    <row r="10" spans="1:49" ht="15.75" x14ac:dyDescent="0.25">
      <c r="A10" s="20" t="s">
        <v>15</v>
      </c>
      <c r="B10" s="21">
        <v>0.9</v>
      </c>
      <c r="C10" s="21">
        <f t="shared" ca="1" si="0"/>
        <v>1</v>
      </c>
      <c r="D10" s="22">
        <f t="shared" si="1"/>
        <v>140</v>
      </c>
      <c r="E10" s="22">
        <f t="shared" ca="1" si="2"/>
        <v>139</v>
      </c>
      <c r="F10" s="25">
        <f t="shared" si="3"/>
        <v>0.35353535353535354</v>
      </c>
      <c r="G10" s="25">
        <f t="shared" ca="1" si="6"/>
        <v>0.35353535353535354</v>
      </c>
      <c r="H10" s="25">
        <f t="shared" si="5"/>
        <v>0.31818181818181818</v>
      </c>
      <c r="I10" s="24"/>
      <c r="J10" s="32">
        <v>41779</v>
      </c>
      <c r="K10" s="29">
        <v>41918</v>
      </c>
      <c r="L10" s="29">
        <v>41918</v>
      </c>
    </row>
    <row r="11" spans="1:49" s="12" customFormat="1" ht="15.75" x14ac:dyDescent="0.25">
      <c r="A11" s="18" t="s">
        <v>16</v>
      </c>
      <c r="B11" s="19">
        <v>0</v>
      </c>
      <c r="C11" s="19">
        <f t="shared" ca="1" si="0"/>
        <v>1</v>
      </c>
      <c r="D11" s="22">
        <f t="shared" si="1"/>
        <v>5</v>
      </c>
      <c r="E11" s="22">
        <f t="shared" ca="1" si="2"/>
        <v>4</v>
      </c>
      <c r="F11" s="23">
        <f t="shared" si="3"/>
        <v>1.2626262626262626E-2</v>
      </c>
      <c r="G11" s="23">
        <f t="shared" ref="G11" ca="1" si="7">C11*F11</f>
        <v>1.2626262626262626E-2</v>
      </c>
      <c r="H11" s="23">
        <f t="shared" si="5"/>
        <v>0</v>
      </c>
      <c r="I11" s="24"/>
      <c r="J11" s="33">
        <f>K10</f>
        <v>41918</v>
      </c>
      <c r="K11" s="30">
        <v>41922</v>
      </c>
      <c r="L11" s="30">
        <v>41922</v>
      </c>
    </row>
    <row r="12" spans="1:49" s="12" customFormat="1" ht="16.5" thickBot="1" x14ac:dyDescent="0.3">
      <c r="A12" s="20" t="s">
        <v>21</v>
      </c>
      <c r="B12" s="21">
        <v>0</v>
      </c>
      <c r="C12" s="21">
        <f t="shared" ca="1" si="0"/>
        <v>1</v>
      </c>
      <c r="D12" s="22">
        <f t="shared" si="1"/>
        <v>11</v>
      </c>
      <c r="E12" s="22">
        <f t="shared" ca="1" si="2"/>
        <v>10</v>
      </c>
      <c r="F12" s="25">
        <f t="shared" si="3"/>
        <v>2.7777777777777776E-2</v>
      </c>
      <c r="G12" s="25">
        <f t="shared" ca="1" si="6"/>
        <v>2.7777777777777776E-2</v>
      </c>
      <c r="H12" s="25">
        <f t="shared" si="5"/>
        <v>0</v>
      </c>
      <c r="I12" s="24"/>
      <c r="J12" s="49">
        <f>K11</f>
        <v>41922</v>
      </c>
      <c r="K12" s="50">
        <v>41932</v>
      </c>
      <c r="L12" s="50">
        <v>41932</v>
      </c>
    </row>
    <row r="13" spans="1:49" ht="15.75" thickBot="1" x14ac:dyDescent="0.3">
      <c r="A13" s="12"/>
      <c r="B13" s="12"/>
      <c r="C13" s="12"/>
      <c r="D13" s="36">
        <f>SUM(D7:D12)</f>
        <v>396</v>
      </c>
      <c r="E13" s="36">
        <f ca="1">SUM(E7:E12)</f>
        <v>390</v>
      </c>
      <c r="F13" s="37">
        <f ca="1">E13/D13</f>
        <v>0.98484848484848486</v>
      </c>
      <c r="G13" s="38">
        <f ca="1">SUM(G7:G12)</f>
        <v>1</v>
      </c>
      <c r="H13" s="39">
        <f>SUM(H7:H12)</f>
        <v>0.90303030303030307</v>
      </c>
      <c r="J13" s="26"/>
      <c r="K13" s="24"/>
      <c r="L13" s="24"/>
      <c r="M13" s="24"/>
    </row>
    <row r="14" spans="1:49" x14ac:dyDescent="0.25">
      <c r="D14" s="53">
        <f>D13*0.3</f>
        <v>118.8</v>
      </c>
      <c r="E14" s="53">
        <f ca="1">E13*0.3</f>
        <v>117</v>
      </c>
    </row>
    <row r="15" spans="1:49" x14ac:dyDescent="0.25">
      <c r="D15" s="11"/>
    </row>
    <row r="16" spans="1:49" x14ac:dyDescent="0.25">
      <c r="D16" s="11"/>
    </row>
    <row r="22" spans="3:4" x14ac:dyDescent="0.25">
      <c r="C22" s="13"/>
      <c r="D22" s="48"/>
    </row>
  </sheetData>
  <mergeCells count="4">
    <mergeCell ref="K5:M5"/>
    <mergeCell ref="E5:I5"/>
    <mergeCell ref="P7:P8"/>
    <mergeCell ref="B5:C5"/>
  </mergeCells>
  <conditionalFormatting sqref="D15:D16">
    <cfRule type="iconSet" priority="4">
      <iconSet>
        <cfvo type="percent" val="0"/>
        <cfvo type="formula" val="&quot;B&quot;"/>
        <cfvo type="formula" val="&quot;A&quot;"/>
      </iconSet>
    </cfRule>
  </conditionalFormatting>
  <conditionalFormatting sqref="D15">
    <cfRule type="iconSet" priority="3">
      <iconSet>
        <cfvo type="percent" val="0"/>
        <cfvo type="percent" val="33"/>
        <cfvo type="percent" val="67"/>
      </iconSet>
    </cfRule>
  </conditionalFormatting>
  <conditionalFormatting sqref="P7:P8">
    <cfRule type="iconSet" priority="2">
      <iconSet showValue="0" reverse="1">
        <cfvo type="percent" val="0"/>
        <cfvo type="num" val="1.01"/>
        <cfvo type="num" val="1.3"/>
      </iconSet>
    </cfRule>
  </conditionalFormatting>
  <conditionalFormatting sqref="P9 D22">
    <cfRule type="iconSet" priority="1">
      <iconSet showValue="0" reverse="1">
        <cfvo type="percent" val="0"/>
        <cfvo type="num" val="2"/>
        <cfvo type="num" val="3"/>
      </iconSet>
    </cfRule>
  </conditionalFormatting>
  <pageMargins left="0.511811024" right="0.511811024" top="0.78740157499999996" bottom="0.78740157499999996" header="0.31496062000000002" footer="0.31496062000000002"/>
  <pageSetup orientation="portrait" r:id="rId1"/>
  <ignoredErrors>
    <ignoredError sqref="F13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6"/>
  <sheetViews>
    <sheetView workbookViewId="0">
      <selection activeCell="A2" sqref="A2"/>
    </sheetView>
  </sheetViews>
  <sheetFormatPr defaultRowHeight="15" x14ac:dyDescent="0.25"/>
  <cols>
    <col min="1" max="1" width="80.140625" customWidth="1"/>
  </cols>
  <sheetData>
    <row r="1" spans="1:1" ht="36" x14ac:dyDescent="0.55000000000000004">
      <c r="A1" s="46" t="s">
        <v>20</v>
      </c>
    </row>
    <row r="2" spans="1:1" x14ac:dyDescent="0.25">
      <c r="A2" s="45" t="s">
        <v>23</v>
      </c>
    </row>
    <row r="3" spans="1:1" ht="30" x14ac:dyDescent="0.25">
      <c r="A3" s="51" t="s">
        <v>25</v>
      </c>
    </row>
    <row r="4" spans="1:1" ht="30" x14ac:dyDescent="0.25">
      <c r="A4" s="51" t="s">
        <v>26</v>
      </c>
    </row>
    <row r="5" spans="1:1" x14ac:dyDescent="0.25">
      <c r="A5" s="51" t="s">
        <v>27</v>
      </c>
    </row>
    <row r="6" spans="1:1" x14ac:dyDescent="0.25">
      <c r="A6" s="51" t="s">
        <v>22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G13"/>
  <sheetViews>
    <sheetView tabSelected="1" workbookViewId="0">
      <selection activeCell="G7" sqref="A1:G7"/>
    </sheetView>
  </sheetViews>
  <sheetFormatPr defaultRowHeight="15" x14ac:dyDescent="0.25"/>
  <cols>
    <col min="1" max="1" width="29.7109375" customWidth="1"/>
    <col min="2" max="2" width="16.140625" customWidth="1"/>
    <col min="3" max="3" width="15.5703125" customWidth="1"/>
    <col min="4" max="4" width="15.5703125" style="12" customWidth="1"/>
    <col min="5" max="5" width="18.5703125" customWidth="1"/>
    <col min="6" max="6" width="19.85546875" customWidth="1"/>
    <col min="7" max="7" width="19.85546875" style="12" customWidth="1"/>
  </cols>
  <sheetData>
    <row r="1" spans="1:7" s="12" customFormat="1" ht="60" x14ac:dyDescent="0.25">
      <c r="A1" s="55" t="s">
        <v>28</v>
      </c>
      <c r="B1" s="57" t="s">
        <v>34</v>
      </c>
      <c r="C1" s="57" t="s">
        <v>35</v>
      </c>
      <c r="D1" s="57" t="s">
        <v>36</v>
      </c>
      <c r="E1" s="57" t="s">
        <v>39</v>
      </c>
      <c r="F1" s="57" t="s">
        <v>38</v>
      </c>
      <c r="G1" s="57" t="s">
        <v>37</v>
      </c>
    </row>
    <row r="2" spans="1:7" x14ac:dyDescent="0.25">
      <c r="A2" s="51" t="s">
        <v>29</v>
      </c>
      <c r="B2">
        <v>35</v>
      </c>
      <c r="C2" s="12">
        <v>17</v>
      </c>
      <c r="D2" s="12">
        <f>Tabela1[[#This Row],[Media tempo em horas]]-Tabela1[[#This Row],[Estimativa de custo com a ferramenta em horas]]</f>
        <v>18</v>
      </c>
      <c r="E2">
        <v>16.600000000000001</v>
      </c>
      <c r="F2" s="12">
        <f>Tabela1[[#This Row],[Media tempo em horas]]*Tabela1[[#This Row],[Ocorrências mensais atual]]</f>
        <v>581</v>
      </c>
      <c r="G2" s="59">
        <f>Tabela1[[#This Row],[Economia tempo  em horas]]*Tabela1[[#This Row],[Ocorrências mensais atual]]</f>
        <v>298.8</v>
      </c>
    </row>
    <row r="3" spans="1:7" x14ac:dyDescent="0.25">
      <c r="A3" s="51" t="s">
        <v>30</v>
      </c>
      <c r="B3">
        <v>24</v>
      </c>
      <c r="C3">
        <v>18</v>
      </c>
      <c r="D3" s="12">
        <f>Tabela1[[#This Row],[Media tempo em horas]]-Tabela1[[#This Row],[Estimativa de custo com a ferramenta em horas]]</f>
        <v>6</v>
      </c>
      <c r="E3">
        <v>11</v>
      </c>
      <c r="F3" s="12">
        <f>Tabela1[[#This Row],[Media tempo em horas]]*Tabela1[[#This Row],[Ocorrências mensais atual]]</f>
        <v>264</v>
      </c>
      <c r="G3" s="59">
        <f>Tabela1[[#This Row],[Economia tempo  em horas]]*Tabela1[[#This Row],[Ocorrências mensais atual]]</f>
        <v>66</v>
      </c>
    </row>
    <row r="4" spans="1:7" s="12" customFormat="1" x14ac:dyDescent="0.25">
      <c r="A4" s="51" t="s">
        <v>31</v>
      </c>
      <c r="B4" s="12">
        <v>4</v>
      </c>
      <c r="C4" s="12">
        <v>0.2</v>
      </c>
      <c r="D4" s="12">
        <f>Tabela1[[#This Row],[Media tempo em horas]]-Tabela1[[#This Row],[Estimativa de custo com a ferramenta em horas]]</f>
        <v>3.8</v>
      </c>
      <c r="E4" s="12">
        <v>20</v>
      </c>
      <c r="F4" s="12">
        <f>Tabela1[[#This Row],[Media tempo em horas]]*Tabela1[[#This Row],[Ocorrências mensais atual]]</f>
        <v>80</v>
      </c>
      <c r="G4" s="59">
        <f>Tabela1[[#This Row],[Economia tempo  em horas]]*Tabela1[[#This Row],[Ocorrências mensais atual]]</f>
        <v>76</v>
      </c>
    </row>
    <row r="5" spans="1:7" ht="30" x14ac:dyDescent="0.25">
      <c r="A5" s="51" t="s">
        <v>32</v>
      </c>
      <c r="B5">
        <v>0.5</v>
      </c>
      <c r="C5">
        <v>0.1</v>
      </c>
      <c r="D5" s="12">
        <f>Tabela1[[#This Row],[Media tempo em horas]]-Tabela1[[#This Row],[Estimativa de custo com a ferramenta em horas]]</f>
        <v>0.4</v>
      </c>
      <c r="E5">
        <v>5</v>
      </c>
      <c r="F5" s="12">
        <f>Tabela1[[#This Row],[Media tempo em horas]]*Tabela1[[#This Row],[Ocorrências mensais atual]]</f>
        <v>2.5</v>
      </c>
      <c r="G5" s="59">
        <f>Tabela1[[#This Row],[Economia tempo  em horas]]*Tabela1[[#This Row],[Ocorrências mensais atual]]</f>
        <v>2</v>
      </c>
    </row>
    <row r="6" spans="1:7" ht="30" x14ac:dyDescent="0.25">
      <c r="A6" s="51"/>
      <c r="E6" s="56"/>
      <c r="F6" s="56" t="s">
        <v>33</v>
      </c>
      <c r="G6" s="58">
        <f>SUM(G2:G5)</f>
        <v>442.8</v>
      </c>
    </row>
    <row r="7" spans="1:7" ht="30" x14ac:dyDescent="0.25">
      <c r="E7" s="55"/>
      <c r="F7" s="55" t="s">
        <v>40</v>
      </c>
      <c r="G7" s="54">
        <f>G6/8*12*500</f>
        <v>332100</v>
      </c>
    </row>
    <row r="11" spans="1:7" x14ac:dyDescent="0.25">
      <c r="A11" s="9"/>
      <c r="B11" s="54"/>
    </row>
    <row r="12" spans="1:7" x14ac:dyDescent="0.25">
      <c r="A12" s="9"/>
      <c r="B12" s="54"/>
    </row>
    <row r="13" spans="1:7" x14ac:dyDescent="0.25">
      <c r="A13" s="9"/>
      <c r="B13" s="54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Cronograma</vt:lpstr>
      <vt:lpstr>Instruções</vt:lpstr>
      <vt:lpstr>Plan1</vt:lpstr>
    </vt:vector>
  </TitlesOfParts>
  <Company>GVT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Wilames Alves de Sousa</dc:creator>
  <cp:lastModifiedBy>Fabio Bertini</cp:lastModifiedBy>
  <dcterms:created xsi:type="dcterms:W3CDTF">2013-03-11T01:14:01Z</dcterms:created>
  <dcterms:modified xsi:type="dcterms:W3CDTF">2014-11-10T19:07:58Z</dcterms:modified>
</cp:coreProperties>
</file>