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é Faria\Desktop\"/>
    </mc:Choice>
  </mc:AlternateContent>
  <bookViews>
    <workbookView xWindow="0" yWindow="0" windowWidth="25755" windowHeight="6915" firstSheet="2" activeTab="3"/>
  </bookViews>
  <sheets>
    <sheet name="print_megi 1c &amp; 2c" sheetId="22" r:id="rId1"/>
    <sheet name="print_mem 1c &amp; 2c" sheetId="23" r:id="rId2"/>
    <sheet name="print_mece 1c &amp; 2c " sheetId="30" r:id="rId3"/>
    <sheet name="M.EGI 1st &amp; 2nd call" sheetId="28" r:id="rId4"/>
    <sheet name="M.EM 1st &amp; 2nd call" sheetId="3" r:id="rId5"/>
    <sheet name="M.ECE 1st &amp; 2nd call" sheetId="29" r:id="rId6"/>
    <sheet name="2nd M.EGI" sheetId="21" r:id="rId7"/>
    <sheet name="2nd M.EM" sheetId="26" r:id="rId8"/>
    <sheet name="2nd M.ECE" sheetId="27" r:id="rId9"/>
    <sheet name="M.EGI Sigarra 27dec22" sheetId="11" r:id="rId10"/>
    <sheet name="M.EM Sigarra fev23" sheetId="25" r:id="rId11"/>
    <sheet name="M.ECE Sigarra 27dec22" sheetId="24" r:id="rId12"/>
  </sheets>
  <definedNames>
    <definedName name="_xlnm._FilterDatabase" localSheetId="8" hidden="1">'2nd M.ECE'!$A$1:$M$15</definedName>
    <definedName name="_xlnm._FilterDatabase" localSheetId="6" hidden="1">'2nd M.EGI'!$A$1:$M$98</definedName>
    <definedName name="_xlnm._FilterDatabase" localSheetId="7" hidden="1">'2nd M.EM'!$A$1:$M$34</definedName>
    <definedName name="_xlnm._FilterDatabase" localSheetId="2" hidden="1">'print_mece 1c &amp; 2c '!$A$3:$I$16</definedName>
    <definedName name="_xlnm._FilterDatabase" localSheetId="0" hidden="1">'print_megi 1c &amp; 2c'!$A$3:$J$41</definedName>
    <definedName name="_xlnm.Print_Area" localSheetId="8">'2nd M.ECE'!$B$1:$M$18</definedName>
    <definedName name="_xlnm.Print_Area" localSheetId="6">'2nd M.EGI'!$A$1:$M$101</definedName>
    <definedName name="_xlnm.Print_Area" localSheetId="7">'2nd M.EM'!$A$1:$M$37</definedName>
    <definedName name="_xlnm.Print_Area" localSheetId="2">'print_mece 1c &amp; 2c '!$B$1:$J$23</definedName>
    <definedName name="_xlnm.Print_Area" localSheetId="0">'print_megi 1c &amp; 2c'!$B$1:$J$108</definedName>
    <definedName name="_xlnm.Print_Area" localSheetId="1">'print_mem 1c &amp; 2c'!$B$1:$J$43</definedName>
    <definedName name="_xlnm.Print_Titles" localSheetId="8">'2nd M.ECE'!$1:$2</definedName>
    <definedName name="_xlnm.Print_Titles" localSheetId="6">'2nd M.EGI'!$1:$2</definedName>
    <definedName name="_xlnm.Print_Titles" localSheetId="7">'2nd M.EM'!$1:$2</definedName>
    <definedName name="_xlnm.Print_Titles" localSheetId="5">'M.ECE 1st &amp; 2nd call'!$2:$6</definedName>
    <definedName name="_xlnm.Print_Titles" localSheetId="3">'M.EGI 1st &amp; 2nd call'!$2:$6</definedName>
    <definedName name="_xlnm.Print_Titles" localSheetId="4">'M.EM 1st &amp; 2nd call'!$2:$6</definedName>
    <definedName name="_xlnm.Print_Titles" localSheetId="0">'print_megi 1c &amp; 2c'!$1:$3</definedName>
    <definedName name="_xlnm.Print_Titles" localSheetId="1">'print_mem 1c &amp; 2c'!$1:$3</definedName>
  </definedNames>
  <calcPr calcId="162913"/>
</workbook>
</file>

<file path=xl/calcChain.xml><?xml version="1.0" encoding="utf-8"?>
<calcChain xmlns="http://schemas.openxmlformats.org/spreadsheetml/2006/main">
  <c r="M4" i="27" l="1"/>
  <c r="M5" i="27"/>
  <c r="M6" i="27"/>
  <c r="M7" i="27"/>
  <c r="M8" i="27"/>
  <c r="M9" i="27"/>
  <c r="M10" i="27"/>
  <c r="M11" i="27"/>
  <c r="M12" i="27"/>
  <c r="M13" i="27"/>
  <c r="M14" i="27"/>
  <c r="M15" i="27"/>
  <c r="M16" i="27"/>
  <c r="M17" i="27"/>
  <c r="M18" i="27"/>
  <c r="F23" i="29" s="1"/>
  <c r="G23" i="29" s="1"/>
  <c r="C19" i="30" s="1"/>
  <c r="M19" i="27"/>
  <c r="F24" i="29" s="1"/>
  <c r="G24" i="29" s="1"/>
  <c r="C20" i="30" s="1"/>
  <c r="M20" i="27"/>
  <c r="M21" i="27"/>
  <c r="M22" i="27"/>
  <c r="M23" i="27"/>
  <c r="F28" i="29" s="1"/>
  <c r="G28" i="29" s="1"/>
  <c r="C24" i="30" s="1"/>
  <c r="M24" i="27"/>
  <c r="M25" i="27"/>
  <c r="M26" i="27"/>
  <c r="F31" i="29" s="1"/>
  <c r="G31" i="29" s="1"/>
  <c r="C27" i="30" s="1"/>
  <c r="M27" i="27"/>
  <c r="M28" i="27"/>
  <c r="M29" i="27"/>
  <c r="F21" i="29"/>
  <c r="G21" i="29" s="1"/>
  <c r="C17" i="30" s="1"/>
  <c r="F22" i="29"/>
  <c r="G22" i="29" s="1"/>
  <c r="C18" i="30" s="1"/>
  <c r="F25" i="29"/>
  <c r="G25" i="29" s="1"/>
  <c r="C21" i="30" s="1"/>
  <c r="F26" i="29"/>
  <c r="G26" i="29" s="1"/>
  <c r="C22" i="30" s="1"/>
  <c r="F27" i="29"/>
  <c r="G27" i="29" s="1"/>
  <c r="C23" i="30" s="1"/>
  <c r="F29" i="29"/>
  <c r="G29" i="29" s="1"/>
  <c r="C25" i="30" s="1"/>
  <c r="F30" i="29"/>
  <c r="G30" i="29" s="1"/>
  <c r="C26" i="30" s="1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G17" i="30"/>
  <c r="H17" i="30" s="1"/>
  <c r="I17" i="30"/>
  <c r="J17" i="30"/>
  <c r="G18" i="30"/>
  <c r="H18" i="30" s="1"/>
  <c r="I18" i="30"/>
  <c r="J18" i="30"/>
  <c r="G19" i="30"/>
  <c r="H19" i="30" s="1"/>
  <c r="I19" i="30"/>
  <c r="J19" i="30"/>
  <c r="G20" i="30"/>
  <c r="H20" i="30" s="1"/>
  <c r="I20" i="30"/>
  <c r="J20" i="30"/>
  <c r="G21" i="30"/>
  <c r="H21" i="30" s="1"/>
  <c r="I21" i="30"/>
  <c r="J21" i="30"/>
  <c r="G22" i="30"/>
  <c r="H22" i="30" s="1"/>
  <c r="I22" i="30"/>
  <c r="J22" i="30"/>
  <c r="G23" i="30"/>
  <c r="H23" i="30" s="1"/>
  <c r="I23" i="30"/>
  <c r="J23" i="30"/>
  <c r="G24" i="30"/>
  <c r="H24" i="30" s="1"/>
  <c r="I24" i="30"/>
  <c r="J24" i="30"/>
  <c r="G25" i="30"/>
  <c r="H25" i="30" s="1"/>
  <c r="I25" i="30"/>
  <c r="J25" i="30"/>
  <c r="G26" i="30"/>
  <c r="H26" i="30" s="1"/>
  <c r="I26" i="30"/>
  <c r="J26" i="30"/>
  <c r="G27" i="30"/>
  <c r="H27" i="30" s="1"/>
  <c r="I27" i="30"/>
  <c r="J27" i="30"/>
  <c r="G28" i="30"/>
  <c r="H28" i="30" s="1"/>
  <c r="I28" i="30"/>
  <c r="J28" i="30"/>
  <c r="G29" i="30"/>
  <c r="H29" i="30" s="1"/>
  <c r="I29" i="30"/>
  <c r="J29" i="30"/>
  <c r="G30" i="30"/>
  <c r="H30" i="30" s="1"/>
  <c r="I30" i="30"/>
  <c r="J30" i="30"/>
  <c r="I17" i="24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AN10" i="3"/>
  <c r="AN11" i="3"/>
  <c r="AN12" i="3"/>
  <c r="AN13" i="3"/>
  <c r="AN14" i="3"/>
  <c r="AN15" i="3"/>
  <c r="AN16" i="3"/>
  <c r="AN17" i="3"/>
  <c r="AN18" i="3"/>
  <c r="AN19" i="3"/>
  <c r="AO19" i="3"/>
  <c r="AP19" i="3" s="1"/>
  <c r="AN20" i="3"/>
  <c r="AN21" i="3"/>
  <c r="AN22" i="3"/>
  <c r="AN23" i="3"/>
  <c r="AN24" i="3"/>
  <c r="AN25" i="3"/>
  <c r="AN26" i="3"/>
  <c r="AN27" i="3"/>
  <c r="AO27" i="3"/>
  <c r="AP27" i="3" s="1"/>
  <c r="AN28" i="3"/>
  <c r="AN29" i="3"/>
  <c r="AN30" i="3"/>
  <c r="AO30" i="3" s="1"/>
  <c r="AP30" i="3" s="1"/>
  <c r="AQ30" i="3" s="1"/>
  <c r="AN31" i="3"/>
  <c r="AN32" i="3"/>
  <c r="AN33" i="3"/>
  <c r="AN34" i="3"/>
  <c r="AN35" i="3"/>
  <c r="AN36" i="3"/>
  <c r="AN37" i="3"/>
  <c r="AN38" i="3"/>
  <c r="AO38" i="3" s="1"/>
  <c r="AP38" i="3" s="1"/>
  <c r="AQ38" i="3" s="1"/>
  <c r="AN39" i="3"/>
  <c r="AN9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9" i="3"/>
  <c r="AM10" i="3"/>
  <c r="AM11" i="3"/>
  <c r="AM12" i="3"/>
  <c r="D30" i="3"/>
  <c r="E30" i="3" s="1"/>
  <c r="D31" i="3"/>
  <c r="E31" i="3"/>
  <c r="AO31" i="3" s="1"/>
  <c r="AP31" i="3" s="1"/>
  <c r="D32" i="3"/>
  <c r="E32" i="3" s="1"/>
  <c r="D33" i="3"/>
  <c r="E33" i="3" s="1"/>
  <c r="AO33" i="3" s="1"/>
  <c r="AP33" i="3" s="1"/>
  <c r="D34" i="3"/>
  <c r="E34" i="3" s="1"/>
  <c r="D35" i="3"/>
  <c r="E35" i="3" s="1"/>
  <c r="AO35" i="3" s="1"/>
  <c r="AP35" i="3" s="1"/>
  <c r="D36" i="3"/>
  <c r="E36" i="3" s="1"/>
  <c r="D37" i="3"/>
  <c r="E37" i="3"/>
  <c r="AO37" i="3" s="1"/>
  <c r="AP37" i="3" s="1"/>
  <c r="D38" i="3"/>
  <c r="E38" i="3" s="1"/>
  <c r="D39" i="3"/>
  <c r="E39" i="3"/>
  <c r="AO39" i="3" s="1"/>
  <c r="AP39" i="3" s="1"/>
  <c r="D17" i="3"/>
  <c r="E17" i="3" s="1"/>
  <c r="AO17" i="3" s="1"/>
  <c r="AP17" i="3" s="1"/>
  <c r="D18" i="3"/>
  <c r="E18" i="3" s="1"/>
  <c r="D19" i="3"/>
  <c r="E19" i="3" s="1"/>
  <c r="D20" i="3"/>
  <c r="E20" i="3" s="1"/>
  <c r="D21" i="3"/>
  <c r="E21" i="3" s="1"/>
  <c r="AO21" i="3" s="1"/>
  <c r="AP21" i="3" s="1"/>
  <c r="D22" i="3"/>
  <c r="E22" i="3"/>
  <c r="D23" i="3"/>
  <c r="E23" i="3" s="1"/>
  <c r="AO23" i="3" s="1"/>
  <c r="AP23" i="3" s="1"/>
  <c r="D24" i="3"/>
  <c r="E24" i="3"/>
  <c r="D25" i="3"/>
  <c r="E25" i="3" s="1"/>
  <c r="AO25" i="3" s="1"/>
  <c r="AP25" i="3" s="1"/>
  <c r="D26" i="3"/>
  <c r="E26" i="3" s="1"/>
  <c r="D27" i="3"/>
  <c r="E27" i="3" s="1"/>
  <c r="D28" i="3"/>
  <c r="E28" i="3" s="1"/>
  <c r="D29" i="3"/>
  <c r="E29" i="3" s="1"/>
  <c r="AO29" i="3" s="1"/>
  <c r="AP29" i="3" s="1"/>
  <c r="I6" i="23"/>
  <c r="J6" i="23" s="1"/>
  <c r="I7" i="23"/>
  <c r="J7" i="23" s="1"/>
  <c r="I8" i="23"/>
  <c r="J8" i="23" s="1"/>
  <c r="I9" i="23"/>
  <c r="J9" i="23" s="1"/>
  <c r="I10" i="23"/>
  <c r="J10" i="23" s="1"/>
  <c r="I11" i="23"/>
  <c r="J11" i="23" s="1"/>
  <c r="I12" i="23"/>
  <c r="J12" i="23" s="1"/>
  <c r="I13" i="23"/>
  <c r="J13" i="23" s="1"/>
  <c r="I14" i="23"/>
  <c r="J14" i="23" s="1"/>
  <c r="I15" i="23"/>
  <c r="J15" i="23" s="1"/>
  <c r="I16" i="23"/>
  <c r="J16" i="23" s="1"/>
  <c r="I17" i="23"/>
  <c r="J17" i="23" s="1"/>
  <c r="I18" i="23"/>
  <c r="J18" i="23" s="1"/>
  <c r="I19" i="23"/>
  <c r="J19" i="23" s="1"/>
  <c r="I20" i="23"/>
  <c r="J20" i="23" s="1"/>
  <c r="I21" i="23"/>
  <c r="J21" i="23" s="1"/>
  <c r="I22" i="23"/>
  <c r="J22" i="23" s="1"/>
  <c r="I23" i="23"/>
  <c r="J23" i="23" s="1"/>
  <c r="I24" i="23"/>
  <c r="J24" i="23" s="1"/>
  <c r="I25" i="23"/>
  <c r="J25" i="23" s="1"/>
  <c r="I26" i="23"/>
  <c r="J26" i="23" s="1"/>
  <c r="I27" i="23"/>
  <c r="J27" i="23" s="1"/>
  <c r="I28" i="23"/>
  <c r="J28" i="23" s="1"/>
  <c r="I29" i="23"/>
  <c r="J29" i="23" s="1"/>
  <c r="I30" i="23"/>
  <c r="J30" i="23" s="1"/>
  <c r="I31" i="23"/>
  <c r="J31" i="23" s="1"/>
  <c r="I32" i="23"/>
  <c r="J32" i="23" s="1"/>
  <c r="I33" i="23"/>
  <c r="J33" i="23" s="1"/>
  <c r="I34" i="23"/>
  <c r="J34" i="23" s="1"/>
  <c r="I35" i="23"/>
  <c r="J35" i="23" s="1"/>
  <c r="M99" i="21"/>
  <c r="D104" i="28" s="1"/>
  <c r="E104" i="28" s="1"/>
  <c r="C100" i="22" s="1"/>
  <c r="M100" i="21"/>
  <c r="D105" i="28" s="1"/>
  <c r="E105" i="28" s="1"/>
  <c r="C101" i="22" s="1"/>
  <c r="M101" i="21"/>
  <c r="D106" i="28" s="1"/>
  <c r="E106" i="28" s="1"/>
  <c r="C102" i="22" s="1"/>
  <c r="M102" i="21"/>
  <c r="D107" i="28" s="1"/>
  <c r="E107" i="28" s="1"/>
  <c r="M103" i="21"/>
  <c r="D108" i="28" s="1"/>
  <c r="E108" i="28" s="1"/>
  <c r="C104" i="22" s="1"/>
  <c r="M104" i="21"/>
  <c r="D109" i="28" s="1"/>
  <c r="E109" i="28" s="1"/>
  <c r="C105" i="22" s="1"/>
  <c r="M105" i="21"/>
  <c r="D110" i="28" s="1"/>
  <c r="E110" i="28" s="1"/>
  <c r="C106" i="22" s="1"/>
  <c r="E99" i="22"/>
  <c r="G99" i="22"/>
  <c r="H99" i="22" s="1"/>
  <c r="E100" i="22"/>
  <c r="G100" i="22"/>
  <c r="H100" i="22" s="1"/>
  <c r="E101" i="22"/>
  <c r="G101" i="22"/>
  <c r="H101" i="22" s="1"/>
  <c r="E102" i="22"/>
  <c r="G102" i="22"/>
  <c r="H102" i="22" s="1"/>
  <c r="E103" i="22"/>
  <c r="G103" i="22"/>
  <c r="H103" i="22" s="1"/>
  <c r="E104" i="22"/>
  <c r="G104" i="22"/>
  <c r="H104" i="22" s="1"/>
  <c r="E105" i="22"/>
  <c r="G105" i="22"/>
  <c r="H105" i="22" s="1"/>
  <c r="E106" i="22"/>
  <c r="G106" i="22"/>
  <c r="H106" i="22" s="1"/>
  <c r="E5" i="22"/>
  <c r="G5" i="22"/>
  <c r="H5" i="22" s="1"/>
  <c r="E6" i="22"/>
  <c r="G6" i="22"/>
  <c r="H6" i="22" s="1"/>
  <c r="E7" i="22"/>
  <c r="G7" i="22"/>
  <c r="H7" i="22" s="1"/>
  <c r="E8" i="22"/>
  <c r="G8" i="22"/>
  <c r="H8" i="22" s="1"/>
  <c r="E9" i="22"/>
  <c r="G9" i="22"/>
  <c r="H9" i="22" s="1"/>
  <c r="E10" i="22"/>
  <c r="G10" i="22"/>
  <c r="H10" i="22" s="1"/>
  <c r="E11" i="22"/>
  <c r="G11" i="22"/>
  <c r="H11" i="22" s="1"/>
  <c r="E12" i="22"/>
  <c r="G12" i="22"/>
  <c r="H12" i="22" s="1"/>
  <c r="E13" i="22"/>
  <c r="G13" i="22"/>
  <c r="H13" i="22" s="1"/>
  <c r="E14" i="22"/>
  <c r="G14" i="22"/>
  <c r="H14" i="22" s="1"/>
  <c r="E15" i="22"/>
  <c r="G15" i="22"/>
  <c r="H15" i="22" s="1"/>
  <c r="E16" i="22"/>
  <c r="G16" i="22"/>
  <c r="H16" i="22" s="1"/>
  <c r="E17" i="22"/>
  <c r="G17" i="22"/>
  <c r="H17" i="22" s="1"/>
  <c r="E18" i="22"/>
  <c r="G18" i="22"/>
  <c r="H18" i="22" s="1"/>
  <c r="E19" i="22"/>
  <c r="G19" i="22"/>
  <c r="H19" i="22" s="1"/>
  <c r="E20" i="22"/>
  <c r="G20" i="22"/>
  <c r="H20" i="22" s="1"/>
  <c r="E21" i="22"/>
  <c r="G21" i="22"/>
  <c r="H21" i="22" s="1"/>
  <c r="E22" i="22"/>
  <c r="G22" i="22"/>
  <c r="H22" i="22" s="1"/>
  <c r="E23" i="22"/>
  <c r="G23" i="22"/>
  <c r="H23" i="22" s="1"/>
  <c r="E24" i="22"/>
  <c r="G24" i="22"/>
  <c r="H24" i="22" s="1"/>
  <c r="E25" i="22"/>
  <c r="G25" i="22"/>
  <c r="H25" i="22" s="1"/>
  <c r="E26" i="22"/>
  <c r="G26" i="22"/>
  <c r="H26" i="22" s="1"/>
  <c r="E27" i="22"/>
  <c r="G27" i="22"/>
  <c r="H27" i="22" s="1"/>
  <c r="E28" i="22"/>
  <c r="G28" i="22"/>
  <c r="H28" i="22" s="1"/>
  <c r="E29" i="22"/>
  <c r="G29" i="22"/>
  <c r="H29" i="22" s="1"/>
  <c r="E30" i="22"/>
  <c r="G30" i="22"/>
  <c r="H30" i="22" s="1"/>
  <c r="E31" i="22"/>
  <c r="G31" i="22"/>
  <c r="H31" i="22" s="1"/>
  <c r="E32" i="22"/>
  <c r="G32" i="22"/>
  <c r="H32" i="22" s="1"/>
  <c r="E33" i="22"/>
  <c r="G33" i="22"/>
  <c r="H33" i="22" s="1"/>
  <c r="E34" i="22"/>
  <c r="G34" i="22"/>
  <c r="H34" i="22" s="1"/>
  <c r="E35" i="22"/>
  <c r="G35" i="22"/>
  <c r="H35" i="22" s="1"/>
  <c r="E36" i="22"/>
  <c r="G36" i="22"/>
  <c r="H36" i="22" s="1"/>
  <c r="E37" i="22"/>
  <c r="G37" i="22"/>
  <c r="H37" i="22" s="1"/>
  <c r="E38" i="22"/>
  <c r="G38" i="22"/>
  <c r="H38" i="22" s="1"/>
  <c r="E39" i="22"/>
  <c r="G39" i="22"/>
  <c r="H39" i="22" s="1"/>
  <c r="E40" i="22"/>
  <c r="G40" i="22"/>
  <c r="H40" i="22" s="1"/>
  <c r="E41" i="22"/>
  <c r="G41" i="22"/>
  <c r="H41" i="22" s="1"/>
  <c r="E42" i="22"/>
  <c r="G42" i="22"/>
  <c r="H42" i="22" s="1"/>
  <c r="E43" i="22"/>
  <c r="G43" i="22"/>
  <c r="H43" i="22" s="1"/>
  <c r="E44" i="22"/>
  <c r="G44" i="22"/>
  <c r="H44" i="22" s="1"/>
  <c r="E45" i="22"/>
  <c r="G45" i="22"/>
  <c r="H45" i="22" s="1"/>
  <c r="E46" i="22"/>
  <c r="G46" i="22"/>
  <c r="H46" i="22" s="1"/>
  <c r="E47" i="22"/>
  <c r="G47" i="22"/>
  <c r="H47" i="22" s="1"/>
  <c r="E48" i="22"/>
  <c r="G48" i="22"/>
  <c r="H48" i="22" s="1"/>
  <c r="E49" i="22"/>
  <c r="G49" i="22"/>
  <c r="H49" i="22" s="1"/>
  <c r="E50" i="22"/>
  <c r="G50" i="22"/>
  <c r="H50" i="22" s="1"/>
  <c r="E51" i="22"/>
  <c r="G51" i="22"/>
  <c r="H51" i="22" s="1"/>
  <c r="E52" i="22"/>
  <c r="G52" i="22"/>
  <c r="H52" i="22" s="1"/>
  <c r="E53" i="22"/>
  <c r="G53" i="22"/>
  <c r="H53" i="22" s="1"/>
  <c r="E54" i="22"/>
  <c r="G54" i="22"/>
  <c r="H54" i="22" s="1"/>
  <c r="E55" i="22"/>
  <c r="G55" i="22"/>
  <c r="H55" i="22" s="1"/>
  <c r="E56" i="22"/>
  <c r="G56" i="22"/>
  <c r="H56" i="22" s="1"/>
  <c r="E57" i="22"/>
  <c r="G57" i="22"/>
  <c r="H57" i="22" s="1"/>
  <c r="E58" i="22"/>
  <c r="G58" i="22"/>
  <c r="H58" i="22" s="1"/>
  <c r="E59" i="22"/>
  <c r="G59" i="22"/>
  <c r="H59" i="22" s="1"/>
  <c r="C60" i="22"/>
  <c r="D60" i="22"/>
  <c r="E60" i="22"/>
  <c r="F60" i="22"/>
  <c r="G60" i="22"/>
  <c r="H60" i="22" s="1"/>
  <c r="I60" i="22"/>
  <c r="J60" i="22" s="1"/>
  <c r="E61" i="22"/>
  <c r="G61" i="22"/>
  <c r="H61" i="22" s="1"/>
  <c r="E62" i="22"/>
  <c r="G62" i="22"/>
  <c r="H62" i="22" s="1"/>
  <c r="E63" i="22"/>
  <c r="G63" i="22"/>
  <c r="H63" i="22" s="1"/>
  <c r="E64" i="22"/>
  <c r="G64" i="22"/>
  <c r="H64" i="22" s="1"/>
  <c r="E65" i="22"/>
  <c r="G65" i="22"/>
  <c r="H65" i="22" s="1"/>
  <c r="E66" i="22"/>
  <c r="G66" i="22"/>
  <c r="H66" i="22" s="1"/>
  <c r="E67" i="22"/>
  <c r="G67" i="22"/>
  <c r="H67" i="22" s="1"/>
  <c r="E68" i="22"/>
  <c r="G68" i="22"/>
  <c r="H68" i="22" s="1"/>
  <c r="E69" i="22"/>
  <c r="G69" i="22"/>
  <c r="H69" i="22" s="1"/>
  <c r="E70" i="22"/>
  <c r="G70" i="22"/>
  <c r="H70" i="22" s="1"/>
  <c r="E71" i="22"/>
  <c r="G71" i="22"/>
  <c r="H71" i="22" s="1"/>
  <c r="E72" i="22"/>
  <c r="G72" i="22"/>
  <c r="H72" i="22" s="1"/>
  <c r="E73" i="22"/>
  <c r="G73" i="22"/>
  <c r="H73" i="22" s="1"/>
  <c r="E74" i="22"/>
  <c r="G74" i="22"/>
  <c r="H74" i="22" s="1"/>
  <c r="E75" i="22"/>
  <c r="G75" i="22"/>
  <c r="H75" i="22" s="1"/>
  <c r="E76" i="22"/>
  <c r="G76" i="22"/>
  <c r="H76" i="22" s="1"/>
  <c r="E77" i="22"/>
  <c r="G77" i="22"/>
  <c r="H77" i="22" s="1"/>
  <c r="E78" i="22"/>
  <c r="G78" i="22"/>
  <c r="H78" i="22" s="1"/>
  <c r="E79" i="22"/>
  <c r="G79" i="22"/>
  <c r="H79" i="22" s="1"/>
  <c r="C80" i="22"/>
  <c r="D80" i="22"/>
  <c r="E80" i="22"/>
  <c r="F80" i="22"/>
  <c r="G80" i="22"/>
  <c r="H80" i="22" s="1"/>
  <c r="I80" i="22"/>
  <c r="J80" i="22" s="1"/>
  <c r="E81" i="22"/>
  <c r="G81" i="22"/>
  <c r="H81" i="22" s="1"/>
  <c r="E82" i="22"/>
  <c r="G82" i="22"/>
  <c r="H82" i="22" s="1"/>
  <c r="E83" i="22"/>
  <c r="G83" i="22"/>
  <c r="H83" i="22" s="1"/>
  <c r="E84" i="22"/>
  <c r="G84" i="22"/>
  <c r="H84" i="22" s="1"/>
  <c r="E85" i="22"/>
  <c r="G85" i="22"/>
  <c r="H85" i="22" s="1"/>
  <c r="E86" i="22"/>
  <c r="G86" i="22"/>
  <c r="H86" i="22" s="1"/>
  <c r="C87" i="22"/>
  <c r="D87" i="22"/>
  <c r="E87" i="22"/>
  <c r="F87" i="22"/>
  <c r="G87" i="22"/>
  <c r="H87" i="22" s="1"/>
  <c r="I87" i="22"/>
  <c r="J87" i="22" s="1"/>
  <c r="E88" i="22"/>
  <c r="G88" i="22"/>
  <c r="H88" i="22" s="1"/>
  <c r="E89" i="22"/>
  <c r="G89" i="22"/>
  <c r="H89" i="22" s="1"/>
  <c r="E90" i="22"/>
  <c r="G90" i="22"/>
  <c r="H90" i="22" s="1"/>
  <c r="E91" i="22"/>
  <c r="G91" i="22"/>
  <c r="H91" i="22" s="1"/>
  <c r="E92" i="22"/>
  <c r="G92" i="22"/>
  <c r="H92" i="22" s="1"/>
  <c r="E93" i="22"/>
  <c r="G93" i="22"/>
  <c r="H93" i="22" s="1"/>
  <c r="E94" i="22"/>
  <c r="G94" i="22"/>
  <c r="H94" i="22" s="1"/>
  <c r="E95" i="22"/>
  <c r="G95" i="22"/>
  <c r="H95" i="22" s="1"/>
  <c r="E96" i="22"/>
  <c r="G96" i="22"/>
  <c r="H96" i="22" s="1"/>
  <c r="E97" i="22"/>
  <c r="G97" i="22"/>
  <c r="H97" i="22" s="1"/>
  <c r="E98" i="22"/>
  <c r="G98" i="22"/>
  <c r="H98" i="22" s="1"/>
  <c r="R110" i="28"/>
  <c r="S110" i="28"/>
  <c r="AM110" i="28"/>
  <c r="AN110" i="28"/>
  <c r="R104" i="28"/>
  <c r="S104" i="28"/>
  <c r="AM104" i="28"/>
  <c r="AN104" i="28"/>
  <c r="R105" i="28"/>
  <c r="S105" i="28" s="1"/>
  <c r="AM105" i="28"/>
  <c r="AN105" i="28" s="1"/>
  <c r="R106" i="28"/>
  <c r="S106" i="28"/>
  <c r="AM106" i="28"/>
  <c r="AN106" i="28"/>
  <c r="R107" i="28"/>
  <c r="S107" i="28" s="1"/>
  <c r="AM107" i="28"/>
  <c r="AN107" i="28" s="1"/>
  <c r="R108" i="28"/>
  <c r="S108" i="28"/>
  <c r="AM108" i="28"/>
  <c r="AN108" i="28"/>
  <c r="R109" i="28"/>
  <c r="S109" i="28" s="1"/>
  <c r="AM109" i="28"/>
  <c r="AN109" i="28" s="1"/>
  <c r="B1" i="11"/>
  <c r="I99" i="11"/>
  <c r="I100" i="11" s="1"/>
  <c r="I101" i="11" s="1"/>
  <c r="I102" i="11" s="1"/>
  <c r="I103" i="11" s="1"/>
  <c r="I104" i="11" s="1"/>
  <c r="I105" i="11" s="1"/>
  <c r="AT64" i="28"/>
  <c r="AT84" i="28"/>
  <c r="AT91" i="28"/>
  <c r="AT95" i="28"/>
  <c r="AO64" i="28"/>
  <c r="AP64" i="28" s="1"/>
  <c r="AQ64" i="28" s="1"/>
  <c r="AO84" i="28"/>
  <c r="AP84" i="28" s="1"/>
  <c r="AQ84" i="28"/>
  <c r="AS84" i="28" s="1"/>
  <c r="AO91" i="28"/>
  <c r="AP91" i="28" s="1"/>
  <c r="AQ91" i="28" s="1"/>
  <c r="AR91" i="28" s="1"/>
  <c r="AO95" i="28"/>
  <c r="AP95" i="28" s="1"/>
  <c r="AQ95" i="28" s="1"/>
  <c r="AN10" i="28"/>
  <c r="AN11" i="28"/>
  <c r="AN12" i="28"/>
  <c r="AN13" i="28"/>
  <c r="AN14" i="28"/>
  <c r="AN15" i="28"/>
  <c r="AN16" i="28"/>
  <c r="AN17" i="28"/>
  <c r="AN18" i="28"/>
  <c r="AN19" i="28"/>
  <c r="AN20" i="28"/>
  <c r="AN21" i="28"/>
  <c r="AN22" i="28"/>
  <c r="AN23" i="28"/>
  <c r="AN24" i="28"/>
  <c r="AN25" i="28"/>
  <c r="AN26" i="28"/>
  <c r="AN27" i="28"/>
  <c r="AN28" i="28"/>
  <c r="AN29" i="28"/>
  <c r="AN30" i="28"/>
  <c r="AN31" i="28"/>
  <c r="AN32" i="28"/>
  <c r="AN33" i="28"/>
  <c r="AN34" i="28"/>
  <c r="AN35" i="28"/>
  <c r="AN36" i="28"/>
  <c r="AN37" i="28"/>
  <c r="AN38" i="28"/>
  <c r="AN39" i="28"/>
  <c r="AN40" i="28"/>
  <c r="AN41" i="28"/>
  <c r="AN42" i="28"/>
  <c r="AN43" i="28"/>
  <c r="AN44" i="28"/>
  <c r="AN45" i="28"/>
  <c r="AN46" i="28"/>
  <c r="AN47" i="28"/>
  <c r="AN48" i="28"/>
  <c r="AN49" i="28"/>
  <c r="AN50" i="28"/>
  <c r="AN51" i="28"/>
  <c r="AN52" i="28"/>
  <c r="AN53" i="28"/>
  <c r="AN54" i="28"/>
  <c r="AN55" i="28"/>
  <c r="AN56" i="28"/>
  <c r="AN57" i="28"/>
  <c r="AN58" i="28"/>
  <c r="AN59" i="28"/>
  <c r="AN60" i="28"/>
  <c r="AN61" i="28"/>
  <c r="AN62" i="28"/>
  <c r="AN63" i="28"/>
  <c r="AN64" i="28"/>
  <c r="AN65" i="28"/>
  <c r="AN66" i="28"/>
  <c r="AN67" i="28"/>
  <c r="AN68" i="28"/>
  <c r="AN69" i="28"/>
  <c r="AN70" i="28"/>
  <c r="AN71" i="28"/>
  <c r="AN72" i="28"/>
  <c r="AN73" i="28"/>
  <c r="AN74" i="28"/>
  <c r="AN75" i="28"/>
  <c r="AN76" i="28"/>
  <c r="AN77" i="28"/>
  <c r="AN78" i="28"/>
  <c r="AN79" i="28"/>
  <c r="AN80" i="28"/>
  <c r="AN81" i="28"/>
  <c r="AN82" i="28"/>
  <c r="AN83" i="28"/>
  <c r="AN84" i="28"/>
  <c r="AN85" i="28"/>
  <c r="AN86" i="28"/>
  <c r="AN87" i="28"/>
  <c r="AN88" i="28"/>
  <c r="AN89" i="28"/>
  <c r="AN90" i="28"/>
  <c r="AN91" i="28"/>
  <c r="AN92" i="28"/>
  <c r="AN93" i="28"/>
  <c r="AN94" i="28"/>
  <c r="AN95" i="28"/>
  <c r="AN96" i="28"/>
  <c r="AN97" i="28"/>
  <c r="AN98" i="28"/>
  <c r="AN99" i="28"/>
  <c r="AN100" i="28"/>
  <c r="AN101" i="28"/>
  <c r="AN102" i="28"/>
  <c r="AN103" i="28"/>
  <c r="AN8" i="28"/>
  <c r="AM13" i="28"/>
  <c r="AM14" i="28"/>
  <c r="AM15" i="28"/>
  <c r="AM16" i="28"/>
  <c r="AM17" i="28"/>
  <c r="AM18" i="28"/>
  <c r="AM19" i="28"/>
  <c r="AM20" i="28"/>
  <c r="AM21" i="28"/>
  <c r="AM22" i="28"/>
  <c r="AM23" i="28"/>
  <c r="AM24" i="28"/>
  <c r="AM25" i="28"/>
  <c r="AM26" i="28"/>
  <c r="AM27" i="28"/>
  <c r="AM28" i="28"/>
  <c r="AM29" i="28"/>
  <c r="AM30" i="28"/>
  <c r="AM31" i="28"/>
  <c r="AM32" i="28"/>
  <c r="AM33" i="28"/>
  <c r="AM34" i="28"/>
  <c r="AM35" i="28"/>
  <c r="AM36" i="28"/>
  <c r="AM37" i="28"/>
  <c r="AM38" i="28"/>
  <c r="AM39" i="28"/>
  <c r="AM40" i="28"/>
  <c r="AM41" i="28"/>
  <c r="AM42" i="28"/>
  <c r="AM43" i="28"/>
  <c r="AM44" i="28"/>
  <c r="AM45" i="28"/>
  <c r="AM46" i="28"/>
  <c r="AM47" i="28"/>
  <c r="AM48" i="28"/>
  <c r="AM49" i="28"/>
  <c r="AM50" i="28"/>
  <c r="AM51" i="28"/>
  <c r="AM52" i="28"/>
  <c r="AM53" i="28"/>
  <c r="AM54" i="28"/>
  <c r="AM55" i="28"/>
  <c r="AM56" i="28"/>
  <c r="AM57" i="28"/>
  <c r="AM58" i="28"/>
  <c r="AM59" i="28"/>
  <c r="AM60" i="28"/>
  <c r="AM61" i="28"/>
  <c r="AM62" i="28"/>
  <c r="AM63" i="28"/>
  <c r="AM64" i="28"/>
  <c r="AM65" i="28"/>
  <c r="AM66" i="28"/>
  <c r="AM67" i="28"/>
  <c r="AM68" i="28"/>
  <c r="AM69" i="28"/>
  <c r="AM70" i="28"/>
  <c r="AM71" i="28"/>
  <c r="AM72" i="28"/>
  <c r="AM73" i="28"/>
  <c r="AM74" i="28"/>
  <c r="AM75" i="28"/>
  <c r="AM76" i="28"/>
  <c r="AM77" i="28"/>
  <c r="AM78" i="28"/>
  <c r="AM79" i="28"/>
  <c r="AM80" i="28"/>
  <c r="AM81" i="28"/>
  <c r="AM82" i="28"/>
  <c r="AM83" i="28"/>
  <c r="AM84" i="28"/>
  <c r="AM85" i="28"/>
  <c r="AM86" i="28"/>
  <c r="AM87" i="28"/>
  <c r="AM88" i="28"/>
  <c r="AM89" i="28"/>
  <c r="AM90" i="28"/>
  <c r="AM91" i="28"/>
  <c r="AM92" i="28"/>
  <c r="AM93" i="28"/>
  <c r="AM94" i="28"/>
  <c r="AM95" i="28"/>
  <c r="AM96" i="28"/>
  <c r="AM97" i="28"/>
  <c r="AM98" i="28"/>
  <c r="AM99" i="28"/>
  <c r="AM100" i="28"/>
  <c r="AM101" i="28"/>
  <c r="AM102" i="28"/>
  <c r="AM103" i="28"/>
  <c r="AM10" i="28"/>
  <c r="AM11" i="28"/>
  <c r="AM12" i="28"/>
  <c r="AM8" i="28"/>
  <c r="Y64" i="28"/>
  <c r="Y84" i="28"/>
  <c r="Y91" i="28"/>
  <c r="Y95" i="28"/>
  <c r="F33" i="29" l="1"/>
  <c r="G33" i="29" s="1"/>
  <c r="C29" i="30" s="1"/>
  <c r="F34" i="29"/>
  <c r="G34" i="29" s="1"/>
  <c r="C30" i="30" s="1"/>
  <c r="F32" i="29"/>
  <c r="G32" i="29" s="1"/>
  <c r="C28" i="30" s="1"/>
  <c r="AO32" i="3"/>
  <c r="AP32" i="3" s="1"/>
  <c r="AQ32" i="3" s="1"/>
  <c r="AO24" i="3"/>
  <c r="AP24" i="3" s="1"/>
  <c r="AQ24" i="3" s="1"/>
  <c r="AO22" i="3"/>
  <c r="AP22" i="3" s="1"/>
  <c r="AQ22" i="3" s="1"/>
  <c r="AS22" i="3" s="1"/>
  <c r="AO34" i="3"/>
  <c r="AP34" i="3" s="1"/>
  <c r="AQ34" i="3" s="1"/>
  <c r="AO26" i="3"/>
  <c r="AP26" i="3" s="1"/>
  <c r="AQ26" i="3" s="1"/>
  <c r="AO18" i="3"/>
  <c r="AP18" i="3" s="1"/>
  <c r="AQ18" i="3" s="1"/>
  <c r="AR18" i="3" s="1"/>
  <c r="AQ39" i="3"/>
  <c r="AO36" i="3"/>
  <c r="AP36" i="3" s="1"/>
  <c r="AQ36" i="3" s="1"/>
  <c r="AQ31" i="3"/>
  <c r="AR31" i="3" s="1"/>
  <c r="AO28" i="3"/>
  <c r="AP28" i="3" s="1"/>
  <c r="AQ28" i="3" s="1"/>
  <c r="AQ23" i="3"/>
  <c r="AO20" i="3"/>
  <c r="AP20" i="3" s="1"/>
  <c r="AQ20" i="3" s="1"/>
  <c r="AR38" i="3"/>
  <c r="AS38" i="3"/>
  <c r="AR22" i="3"/>
  <c r="AR39" i="3"/>
  <c r="AS39" i="3"/>
  <c r="AR28" i="3"/>
  <c r="AS28" i="3"/>
  <c r="AR23" i="3"/>
  <c r="AS23" i="3"/>
  <c r="AQ33" i="3"/>
  <c r="AQ35" i="3"/>
  <c r="AR32" i="3"/>
  <c r="AS32" i="3"/>
  <c r="AQ27" i="3"/>
  <c r="AR24" i="3"/>
  <c r="AS24" i="3"/>
  <c r="AQ19" i="3"/>
  <c r="AR36" i="3"/>
  <c r="AS36" i="3"/>
  <c r="AR20" i="3"/>
  <c r="AS20" i="3"/>
  <c r="AR30" i="3"/>
  <c r="AS30" i="3"/>
  <c r="AQ25" i="3"/>
  <c r="AQ17" i="3"/>
  <c r="AQ37" i="3"/>
  <c r="AR34" i="3"/>
  <c r="AS34" i="3"/>
  <c r="AQ29" i="3"/>
  <c r="AR26" i="3"/>
  <c r="AS26" i="3"/>
  <c r="AQ21" i="3"/>
  <c r="T107" i="28"/>
  <c r="U107" i="28" s="1"/>
  <c r="D103" i="22" s="1"/>
  <c r="C103" i="22"/>
  <c r="T110" i="28"/>
  <c r="U110" i="28" s="1"/>
  <c r="AO110" i="28"/>
  <c r="AP110" i="28" s="1"/>
  <c r="AQ110" i="28" s="1"/>
  <c r="T108" i="28"/>
  <c r="U108" i="28" s="1"/>
  <c r="AO108" i="28"/>
  <c r="AP108" i="28" s="1"/>
  <c r="AQ108" i="28" s="1"/>
  <c r="T105" i="28"/>
  <c r="U105" i="28" s="1"/>
  <c r="V109" i="28"/>
  <c r="T106" i="28"/>
  <c r="U106" i="28" s="1"/>
  <c r="AO106" i="28"/>
  <c r="AP106" i="28" s="1"/>
  <c r="AQ106" i="28" s="1"/>
  <c r="T109" i="28"/>
  <c r="U109" i="28" s="1"/>
  <c r="D105" i="22" s="1"/>
  <c r="V107" i="28"/>
  <c r="T104" i="28"/>
  <c r="U104" i="28" s="1"/>
  <c r="AO104" i="28"/>
  <c r="AP104" i="28" s="1"/>
  <c r="AQ104" i="28" s="1"/>
  <c r="AO105" i="28"/>
  <c r="AP105" i="28" s="1"/>
  <c r="AQ105" i="28" s="1"/>
  <c r="AO109" i="28"/>
  <c r="AP109" i="28" s="1"/>
  <c r="AQ109" i="28" s="1"/>
  <c r="AO107" i="28"/>
  <c r="AP107" i="28" s="1"/>
  <c r="AQ107" i="28" s="1"/>
  <c r="AR95" i="28"/>
  <c r="AS95" i="28"/>
  <c r="AR64" i="28"/>
  <c r="AS64" i="28"/>
  <c r="AS91" i="28"/>
  <c r="AR84" i="28"/>
  <c r="L7" i="25"/>
  <c r="L8" i="25"/>
  <c r="L9" i="25"/>
  <c r="L10" i="25"/>
  <c r="L11" i="25"/>
  <c r="L12" i="25"/>
  <c r="L13" i="25" s="1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6" i="25"/>
  <c r="L5" i="25"/>
  <c r="I4" i="24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AS18" i="3" l="1"/>
  <c r="AS31" i="3"/>
  <c r="AR21" i="3"/>
  <c r="AS21" i="3"/>
  <c r="AR25" i="3"/>
  <c r="AS25" i="3"/>
  <c r="AR35" i="3"/>
  <c r="AS35" i="3"/>
  <c r="AR37" i="3"/>
  <c r="AS37" i="3"/>
  <c r="AR19" i="3"/>
  <c r="AS19" i="3"/>
  <c r="AR27" i="3"/>
  <c r="AS27" i="3"/>
  <c r="AS33" i="3"/>
  <c r="AR33" i="3"/>
  <c r="AS29" i="3"/>
  <c r="AR29" i="3"/>
  <c r="AS17" i="3"/>
  <c r="AR17" i="3"/>
  <c r="V105" i="28"/>
  <c r="D101" i="22"/>
  <c r="V110" i="28"/>
  <c r="X110" i="28" s="1"/>
  <c r="Y110" i="28" s="1"/>
  <c r="F106" i="22" s="1"/>
  <c r="D106" i="22"/>
  <c r="V104" i="28"/>
  <c r="D100" i="22"/>
  <c r="V106" i="28"/>
  <c r="X106" i="28" s="1"/>
  <c r="Y106" i="28" s="1"/>
  <c r="F102" i="22" s="1"/>
  <c r="D102" i="22"/>
  <c r="V108" i="28"/>
  <c r="D104" i="22"/>
  <c r="AS110" i="28"/>
  <c r="AR110" i="28"/>
  <c r="AR105" i="28"/>
  <c r="AS105" i="28"/>
  <c r="W105" i="28"/>
  <c r="X105" i="28"/>
  <c r="Y105" i="28" s="1"/>
  <c r="F101" i="22" s="1"/>
  <c r="AS104" i="28"/>
  <c r="AR104" i="28"/>
  <c r="AS106" i="28"/>
  <c r="AR106" i="28"/>
  <c r="AS108" i="28"/>
  <c r="AR108" i="28"/>
  <c r="AR109" i="28"/>
  <c r="AS109" i="28"/>
  <c r="AR107" i="28"/>
  <c r="AS107" i="28"/>
  <c r="X104" i="28"/>
  <c r="Y104" i="28" s="1"/>
  <c r="F100" i="22" s="1"/>
  <c r="W104" i="28"/>
  <c r="X108" i="28"/>
  <c r="Y108" i="28" s="1"/>
  <c r="F104" i="22" s="1"/>
  <c r="W108" i="28"/>
  <c r="W107" i="28"/>
  <c r="X107" i="28"/>
  <c r="Y107" i="28" s="1"/>
  <c r="F103" i="22" s="1"/>
  <c r="W109" i="28"/>
  <c r="X109" i="28"/>
  <c r="Y109" i="28" s="1"/>
  <c r="F105" i="22" s="1"/>
  <c r="W106" i="28" l="1"/>
  <c r="AT107" i="28"/>
  <c r="I103" i="22"/>
  <c r="J103" i="22" s="1"/>
  <c r="W110" i="28"/>
  <c r="AT105" i="28"/>
  <c r="I101" i="22"/>
  <c r="J101" i="22" s="1"/>
  <c r="AT108" i="28"/>
  <c r="I104" i="22"/>
  <c r="J104" i="22" s="1"/>
  <c r="AT104" i="28"/>
  <c r="I100" i="22"/>
  <c r="J100" i="22" s="1"/>
  <c r="AT110" i="28"/>
  <c r="I106" i="22"/>
  <c r="J106" i="22" s="1"/>
  <c r="AT109" i="28"/>
  <c r="I105" i="22"/>
  <c r="J105" i="22" s="1"/>
  <c r="AT106" i="28"/>
  <c r="I102" i="22"/>
  <c r="J102" i="22" s="1"/>
  <c r="I5" i="30"/>
  <c r="J5" i="30" s="1"/>
  <c r="I7" i="30"/>
  <c r="J7" i="30" s="1"/>
  <c r="I8" i="30"/>
  <c r="J8" i="30" s="1"/>
  <c r="I9" i="30"/>
  <c r="J9" i="30" s="1"/>
  <c r="I11" i="30"/>
  <c r="J11" i="30" s="1"/>
  <c r="I12" i="30"/>
  <c r="J12" i="30" s="1"/>
  <c r="I15" i="30"/>
  <c r="J15" i="30" s="1"/>
  <c r="I16" i="30"/>
  <c r="J16" i="30" s="1"/>
  <c r="I4" i="30"/>
  <c r="J4" i="30" s="1"/>
  <c r="G4" i="30"/>
  <c r="H4" i="30" s="1"/>
  <c r="G5" i="30"/>
  <c r="H5" i="30" s="1"/>
  <c r="G7" i="30"/>
  <c r="H7" i="30" s="1"/>
  <c r="G8" i="30"/>
  <c r="H8" i="30" s="1"/>
  <c r="G9" i="30"/>
  <c r="H9" i="30" s="1"/>
  <c r="G11" i="30"/>
  <c r="H11" i="30" s="1"/>
  <c r="G12" i="30"/>
  <c r="H12" i="30" s="1"/>
  <c r="G15" i="30"/>
  <c r="H15" i="30" s="1"/>
  <c r="G16" i="30"/>
  <c r="H16" i="30" s="1"/>
  <c r="I5" i="23"/>
  <c r="J5" i="23" s="1"/>
  <c r="G5" i="23"/>
  <c r="H5" i="23" s="1"/>
  <c r="G7" i="23"/>
  <c r="H7" i="23" s="1"/>
  <c r="G8" i="23"/>
  <c r="H8" i="23" s="1"/>
  <c r="G11" i="23"/>
  <c r="H11" i="23" s="1"/>
  <c r="G12" i="23"/>
  <c r="H12" i="23" s="1"/>
  <c r="G13" i="23"/>
  <c r="H13" i="23" s="1"/>
  <c r="G15" i="23"/>
  <c r="H15" i="23" s="1"/>
  <c r="G16" i="23"/>
  <c r="H16" i="23" s="1"/>
  <c r="G18" i="23"/>
  <c r="H18" i="23" s="1"/>
  <c r="G19" i="23"/>
  <c r="H19" i="23" s="1"/>
  <c r="G20" i="23"/>
  <c r="H20" i="23" s="1"/>
  <c r="G21" i="23"/>
  <c r="H21" i="23" s="1"/>
  <c r="G22" i="23"/>
  <c r="H22" i="23" s="1"/>
  <c r="G24" i="23"/>
  <c r="H24" i="23" s="1"/>
  <c r="G26" i="23"/>
  <c r="H26" i="23" s="1"/>
  <c r="G27" i="23"/>
  <c r="H27" i="23" s="1"/>
  <c r="G28" i="23"/>
  <c r="H28" i="23" s="1"/>
  <c r="G29" i="23"/>
  <c r="H29" i="23" s="1"/>
  <c r="G31" i="23"/>
  <c r="H31" i="23" s="1"/>
  <c r="G32" i="23"/>
  <c r="H32" i="23" s="1"/>
  <c r="G33" i="23"/>
  <c r="H33" i="23" s="1"/>
  <c r="G34" i="23"/>
  <c r="H34" i="23" s="1"/>
  <c r="G35" i="23"/>
  <c r="H35" i="23" s="1"/>
  <c r="G4" i="22"/>
  <c r="H4" i="22" s="1"/>
  <c r="F4" i="23" l="1"/>
  <c r="AU9" i="3" l="1"/>
  <c r="AN5" i="28" l="1"/>
  <c r="F9" i="29" l="1"/>
  <c r="G9" i="29" s="1"/>
  <c r="C5" i="30" s="1"/>
  <c r="F15" i="29"/>
  <c r="G15" i="29" s="1"/>
  <c r="C11" i="30" s="1"/>
  <c r="F19" i="29"/>
  <c r="G19" i="29" s="1"/>
  <c r="C15" i="30" s="1"/>
  <c r="M3" i="27"/>
  <c r="F8" i="29" s="1"/>
  <c r="G8" i="29" s="1"/>
  <c r="E28" i="26"/>
  <c r="F28" i="26"/>
  <c r="G28" i="26"/>
  <c r="H28" i="26"/>
  <c r="I28" i="26"/>
  <c r="J28" i="26"/>
  <c r="K28" i="26"/>
  <c r="L28" i="26"/>
  <c r="D28" i="26"/>
  <c r="E20" i="26"/>
  <c r="F20" i="26"/>
  <c r="G20" i="26"/>
  <c r="H20" i="26"/>
  <c r="I20" i="26"/>
  <c r="J20" i="26"/>
  <c r="K20" i="26"/>
  <c r="L20" i="26"/>
  <c r="D20" i="26"/>
  <c r="E19" i="26"/>
  <c r="F19" i="26"/>
  <c r="G19" i="26"/>
  <c r="H19" i="26"/>
  <c r="I19" i="26"/>
  <c r="J19" i="26"/>
  <c r="K19" i="26"/>
  <c r="L19" i="26"/>
  <c r="D19" i="26"/>
  <c r="E17" i="26"/>
  <c r="F17" i="26"/>
  <c r="G17" i="26"/>
  <c r="H17" i="26"/>
  <c r="I17" i="26"/>
  <c r="J17" i="26"/>
  <c r="K17" i="26"/>
  <c r="L17" i="26"/>
  <c r="D17" i="26"/>
  <c r="E34" i="26"/>
  <c r="F34" i="26"/>
  <c r="G34" i="26"/>
  <c r="H34" i="26"/>
  <c r="I34" i="26"/>
  <c r="J34" i="26"/>
  <c r="K34" i="26"/>
  <c r="L34" i="26"/>
  <c r="D34" i="26"/>
  <c r="E8" i="26"/>
  <c r="F8" i="26"/>
  <c r="G8" i="26"/>
  <c r="H8" i="26"/>
  <c r="I8" i="26"/>
  <c r="J8" i="26"/>
  <c r="K8" i="26"/>
  <c r="L8" i="26"/>
  <c r="D8" i="26"/>
  <c r="F13" i="29" l="1"/>
  <c r="G13" i="29" s="1"/>
  <c r="C9" i="30" s="1"/>
  <c r="F10" i="29"/>
  <c r="G10" i="29" s="1"/>
  <c r="C6" i="30" s="1"/>
  <c r="F17" i="29"/>
  <c r="G17" i="29" s="1"/>
  <c r="C13" i="30" s="1"/>
  <c r="F16" i="29"/>
  <c r="G16" i="29" s="1"/>
  <c r="C12" i="30" s="1"/>
  <c r="F12" i="29"/>
  <c r="G12" i="29" s="1"/>
  <c r="C8" i="30" s="1"/>
  <c r="F14" i="29"/>
  <c r="G14" i="29" s="1"/>
  <c r="C10" i="30" s="1"/>
  <c r="F11" i="29"/>
  <c r="G11" i="29" s="1"/>
  <c r="C7" i="30" s="1"/>
  <c r="F18" i="29"/>
  <c r="G18" i="29" s="1"/>
  <c r="C14" i="30" s="1"/>
  <c r="F20" i="29"/>
  <c r="G20" i="29" s="1"/>
  <c r="C16" i="30" s="1"/>
  <c r="E24" i="26" l="1"/>
  <c r="F24" i="26"/>
  <c r="G24" i="26"/>
  <c r="H24" i="26"/>
  <c r="I24" i="26"/>
  <c r="J24" i="26"/>
  <c r="K24" i="26"/>
  <c r="L24" i="26"/>
  <c r="D24" i="26"/>
  <c r="E22" i="26"/>
  <c r="F22" i="26"/>
  <c r="G22" i="26"/>
  <c r="H22" i="26"/>
  <c r="M22" i="26" s="1"/>
  <c r="I22" i="26"/>
  <c r="J22" i="26"/>
  <c r="K22" i="26"/>
  <c r="L22" i="26"/>
  <c r="D22" i="26"/>
  <c r="E23" i="26"/>
  <c r="F23" i="26"/>
  <c r="G23" i="26"/>
  <c r="H23" i="26"/>
  <c r="I23" i="26"/>
  <c r="J23" i="26"/>
  <c r="K23" i="26"/>
  <c r="L23" i="26"/>
  <c r="D23" i="26"/>
  <c r="E31" i="26"/>
  <c r="F31" i="26"/>
  <c r="G31" i="26"/>
  <c r="H31" i="26"/>
  <c r="I31" i="26"/>
  <c r="J31" i="26"/>
  <c r="K31" i="26"/>
  <c r="L31" i="26"/>
  <c r="D31" i="26"/>
  <c r="E33" i="26"/>
  <c r="F33" i="26"/>
  <c r="G33" i="26"/>
  <c r="H33" i="26"/>
  <c r="I33" i="26"/>
  <c r="J33" i="26"/>
  <c r="K33" i="26"/>
  <c r="L33" i="26"/>
  <c r="D33" i="26"/>
  <c r="E13" i="26"/>
  <c r="F13" i="26"/>
  <c r="G13" i="26"/>
  <c r="H13" i="26"/>
  <c r="I13" i="26"/>
  <c r="J13" i="26"/>
  <c r="K13" i="26"/>
  <c r="L13" i="26"/>
  <c r="D13" i="26"/>
  <c r="E7" i="26"/>
  <c r="F7" i="26"/>
  <c r="G7" i="26"/>
  <c r="H7" i="26"/>
  <c r="I7" i="26"/>
  <c r="J7" i="26"/>
  <c r="K7" i="26"/>
  <c r="L7" i="26"/>
  <c r="D7" i="26"/>
  <c r="M4" i="26"/>
  <c r="D9" i="3" s="1"/>
  <c r="M5" i="26"/>
  <c r="D10" i="3" s="1"/>
  <c r="M8" i="26"/>
  <c r="D13" i="3" s="1"/>
  <c r="M9" i="26"/>
  <c r="D14" i="3" s="1"/>
  <c r="M10" i="26"/>
  <c r="D15" i="3" s="1"/>
  <c r="M14" i="26"/>
  <c r="M15" i="26"/>
  <c r="M16" i="26"/>
  <c r="M17" i="26"/>
  <c r="M19" i="26"/>
  <c r="M20" i="26"/>
  <c r="M25" i="26"/>
  <c r="M28" i="26"/>
  <c r="M34" i="26"/>
  <c r="M24" i="26" l="1"/>
  <c r="M23" i="26"/>
  <c r="M13" i="26"/>
  <c r="M31" i="26"/>
  <c r="M7" i="26"/>
  <c r="D12" i="3" s="1"/>
  <c r="M33" i="26"/>
  <c r="E30" i="26" l="1"/>
  <c r="F30" i="26"/>
  <c r="G30" i="26"/>
  <c r="H30" i="26"/>
  <c r="I30" i="26"/>
  <c r="J30" i="26"/>
  <c r="M30" i="26" s="1"/>
  <c r="K30" i="26"/>
  <c r="L30" i="26"/>
  <c r="D30" i="26"/>
  <c r="E29" i="26"/>
  <c r="F29" i="26"/>
  <c r="G29" i="26"/>
  <c r="H29" i="26"/>
  <c r="I29" i="26"/>
  <c r="J29" i="26"/>
  <c r="K29" i="26"/>
  <c r="L29" i="26"/>
  <c r="D29" i="26"/>
  <c r="E21" i="26"/>
  <c r="F21" i="26"/>
  <c r="G21" i="26"/>
  <c r="H21" i="26"/>
  <c r="I21" i="26"/>
  <c r="J21" i="26"/>
  <c r="K21" i="26"/>
  <c r="L21" i="26"/>
  <c r="D21" i="26"/>
  <c r="E12" i="26"/>
  <c r="F12" i="26"/>
  <c r="G12" i="26"/>
  <c r="H12" i="26"/>
  <c r="I12" i="26"/>
  <c r="J12" i="26"/>
  <c r="K12" i="26"/>
  <c r="L12" i="26"/>
  <c r="D12" i="26"/>
  <c r="M29" i="26" l="1"/>
  <c r="M21" i="26"/>
  <c r="M12" i="26"/>
  <c r="E27" i="26" l="1"/>
  <c r="F27" i="26"/>
  <c r="G27" i="26"/>
  <c r="H27" i="26"/>
  <c r="I27" i="26"/>
  <c r="J27" i="26"/>
  <c r="K27" i="26"/>
  <c r="L27" i="26"/>
  <c r="D27" i="26"/>
  <c r="E32" i="26"/>
  <c r="F32" i="26"/>
  <c r="G32" i="26"/>
  <c r="H32" i="26"/>
  <c r="I32" i="26"/>
  <c r="J32" i="26"/>
  <c r="K32" i="26"/>
  <c r="L32" i="26"/>
  <c r="D32" i="26"/>
  <c r="E18" i="26"/>
  <c r="F18" i="26"/>
  <c r="G18" i="26"/>
  <c r="H18" i="26"/>
  <c r="I18" i="26"/>
  <c r="J18" i="26"/>
  <c r="K18" i="26"/>
  <c r="L18" i="26"/>
  <c r="D18" i="26"/>
  <c r="E11" i="26"/>
  <c r="F11" i="26"/>
  <c r="G11" i="26"/>
  <c r="H11" i="26"/>
  <c r="I11" i="26"/>
  <c r="J11" i="26"/>
  <c r="K11" i="26"/>
  <c r="L11" i="26"/>
  <c r="D11" i="26"/>
  <c r="M18" i="26" l="1"/>
  <c r="M27" i="26"/>
  <c r="M32" i="26"/>
  <c r="M11" i="26"/>
  <c r="D16" i="3" s="1"/>
  <c r="M92" i="21"/>
  <c r="D97" i="28" s="1"/>
  <c r="E26" i="26"/>
  <c r="F26" i="26"/>
  <c r="G26" i="26"/>
  <c r="H26" i="26"/>
  <c r="I26" i="26"/>
  <c r="J26" i="26"/>
  <c r="K26" i="26"/>
  <c r="L26" i="26"/>
  <c r="D26" i="26"/>
  <c r="E6" i="26"/>
  <c r="F6" i="26"/>
  <c r="G6" i="26"/>
  <c r="H6" i="26"/>
  <c r="I6" i="26"/>
  <c r="J6" i="26"/>
  <c r="K6" i="26"/>
  <c r="L6" i="26"/>
  <c r="D6" i="26"/>
  <c r="M3" i="26"/>
  <c r="D8" i="3" s="1"/>
  <c r="E8" i="3" s="1"/>
  <c r="M40" i="21"/>
  <c r="D45" i="28" s="1"/>
  <c r="M41" i="21"/>
  <c r="D46" i="28" s="1"/>
  <c r="M42" i="21"/>
  <c r="D47" i="28" s="1"/>
  <c r="M43" i="21"/>
  <c r="D48" i="28" s="1"/>
  <c r="M45" i="21"/>
  <c r="D50" i="28" s="1"/>
  <c r="M47" i="21"/>
  <c r="D52" i="28" s="1"/>
  <c r="M48" i="21"/>
  <c r="D53" i="28" s="1"/>
  <c r="M50" i="21"/>
  <c r="D55" i="28" s="1"/>
  <c r="M51" i="21"/>
  <c r="D56" i="28" s="1"/>
  <c r="M54" i="21"/>
  <c r="D59" i="28" s="1"/>
  <c r="M56" i="21"/>
  <c r="D61" i="28" s="1"/>
  <c r="M57" i="21"/>
  <c r="D62" i="28" s="1"/>
  <c r="M59" i="21"/>
  <c r="D64" i="28" s="1"/>
  <c r="M60" i="21"/>
  <c r="D65" i="28" s="1"/>
  <c r="E65" i="28" s="1"/>
  <c r="M63" i="21"/>
  <c r="D68" i="28" s="1"/>
  <c r="E68" i="28" s="1"/>
  <c r="M65" i="21"/>
  <c r="D70" i="28" s="1"/>
  <c r="E70" i="28" s="1"/>
  <c r="M66" i="21"/>
  <c r="D71" i="28" s="1"/>
  <c r="E71" i="28" s="1"/>
  <c r="M67" i="21"/>
  <c r="D72" i="28" s="1"/>
  <c r="E72" i="28" s="1"/>
  <c r="M70" i="21"/>
  <c r="D75" i="28" s="1"/>
  <c r="E75" i="28" s="1"/>
  <c r="M73" i="21"/>
  <c r="D78" i="28" s="1"/>
  <c r="E78" i="28" s="1"/>
  <c r="M75" i="21"/>
  <c r="D80" i="28" s="1"/>
  <c r="E80" i="28" s="1"/>
  <c r="M78" i="21"/>
  <c r="D83" i="28" s="1"/>
  <c r="E83" i="28" s="1"/>
  <c r="M79" i="21"/>
  <c r="M81" i="21"/>
  <c r="D86" i="28" s="1"/>
  <c r="M83" i="21"/>
  <c r="D88" i="28" s="1"/>
  <c r="M84" i="21"/>
  <c r="D89" i="28" s="1"/>
  <c r="M85" i="21"/>
  <c r="D90" i="28" s="1"/>
  <c r="M86" i="21"/>
  <c r="D91" i="28" s="1"/>
  <c r="M89" i="21"/>
  <c r="D94" i="28" s="1"/>
  <c r="M90" i="21"/>
  <c r="D95" i="28" s="1"/>
  <c r="M93" i="21"/>
  <c r="D98" i="28" s="1"/>
  <c r="M94" i="21"/>
  <c r="D99" i="28" s="1"/>
  <c r="AO78" i="28" l="1"/>
  <c r="AP78" i="28" s="1"/>
  <c r="AQ78" i="28" s="1"/>
  <c r="C74" i="22"/>
  <c r="AO75" i="28"/>
  <c r="AP75" i="28" s="1"/>
  <c r="AQ75" i="28" s="1"/>
  <c r="AR75" i="28" s="1"/>
  <c r="C71" i="22"/>
  <c r="AO83" i="28"/>
  <c r="AP83" i="28" s="1"/>
  <c r="AQ83" i="28" s="1"/>
  <c r="C79" i="22"/>
  <c r="AO72" i="28"/>
  <c r="AP72" i="28" s="1"/>
  <c r="AQ72" i="28" s="1"/>
  <c r="AS72" i="28" s="1"/>
  <c r="C68" i="22"/>
  <c r="AO65" i="28"/>
  <c r="AP65" i="28" s="1"/>
  <c r="AQ65" i="28" s="1"/>
  <c r="C61" i="22"/>
  <c r="AO70" i="28"/>
  <c r="AP70" i="28" s="1"/>
  <c r="AQ70" i="28" s="1"/>
  <c r="AS70" i="28" s="1"/>
  <c r="C66" i="22"/>
  <c r="D84" i="28"/>
  <c r="AO68" i="28"/>
  <c r="AP68" i="28" s="1"/>
  <c r="AQ68" i="28" s="1"/>
  <c r="AR68" i="28" s="1"/>
  <c r="C64" i="22"/>
  <c r="AO80" i="28"/>
  <c r="AP80" i="28" s="1"/>
  <c r="AQ80" i="28" s="1"/>
  <c r="AS80" i="28" s="1"/>
  <c r="C76" i="22"/>
  <c r="AO71" i="28"/>
  <c r="AP71" i="28" s="1"/>
  <c r="AQ71" i="28" s="1"/>
  <c r="AS71" i="28" s="1"/>
  <c r="C67" i="22"/>
  <c r="AR70" i="28"/>
  <c r="AS65" i="28"/>
  <c r="AR65" i="28"/>
  <c r="AR78" i="28"/>
  <c r="AS78" i="28"/>
  <c r="AR83" i="28"/>
  <c r="AS83" i="28"/>
  <c r="C4" i="23"/>
  <c r="M49" i="21"/>
  <c r="D54" i="28" s="1"/>
  <c r="M46" i="21"/>
  <c r="D51" i="28" s="1"/>
  <c r="M6" i="26"/>
  <c r="D11" i="3" s="1"/>
  <c r="N5" i="26"/>
  <c r="M26" i="26"/>
  <c r="N4" i="26"/>
  <c r="N3" i="26"/>
  <c r="M76" i="21"/>
  <c r="D81" i="28" s="1"/>
  <c r="E81" i="28" s="1"/>
  <c r="M55" i="21"/>
  <c r="D60" i="28" s="1"/>
  <c r="M62" i="21"/>
  <c r="D67" i="28" s="1"/>
  <c r="E67" i="28" s="1"/>
  <c r="M53" i="21"/>
  <c r="D58" i="28" s="1"/>
  <c r="M95" i="21"/>
  <c r="D100" i="28" s="1"/>
  <c r="M98" i="21"/>
  <c r="D103" i="28" s="1"/>
  <c r="M82" i="21"/>
  <c r="D87" i="28" s="1"/>
  <c r="M91" i="21"/>
  <c r="D96" i="28" s="1"/>
  <c r="M64" i="21"/>
  <c r="D69" i="28" s="1"/>
  <c r="E69" i="28" s="1"/>
  <c r="M97" i="21"/>
  <c r="D102" i="28" s="1"/>
  <c r="M61" i="21"/>
  <c r="D66" i="28" s="1"/>
  <c r="E66" i="28" s="1"/>
  <c r="M87" i="21"/>
  <c r="D92" i="28" s="1"/>
  <c r="M71" i="21"/>
  <c r="D76" i="28" s="1"/>
  <c r="E76" i="28" s="1"/>
  <c r="M58" i="21"/>
  <c r="D63" i="28" s="1"/>
  <c r="M77" i="21"/>
  <c r="D82" i="28" s="1"/>
  <c r="E82" i="28" s="1"/>
  <c r="M69" i="21"/>
  <c r="D74" i="28" s="1"/>
  <c r="E74" i="28" s="1"/>
  <c r="M44" i="21"/>
  <c r="D49" i="28" s="1"/>
  <c r="AR71" i="28" l="1"/>
  <c r="AR72" i="28"/>
  <c r="AS68" i="28"/>
  <c r="I64" i="22" s="1"/>
  <c r="J64" i="22" s="1"/>
  <c r="AS75" i="28"/>
  <c r="I71" i="22" s="1"/>
  <c r="J71" i="22" s="1"/>
  <c r="I76" i="22"/>
  <c r="J76" i="22" s="1"/>
  <c r="AO82" i="28"/>
  <c r="AP82" i="28" s="1"/>
  <c r="AQ82" i="28" s="1"/>
  <c r="AR82" i="28" s="1"/>
  <c r="C78" i="22"/>
  <c r="AO67" i="28"/>
  <c r="AP67" i="28" s="1"/>
  <c r="AQ67" i="28" s="1"/>
  <c r="AS67" i="28" s="1"/>
  <c r="C63" i="22"/>
  <c r="AR80" i="28"/>
  <c r="I74" i="22"/>
  <c r="J74" i="22" s="1"/>
  <c r="AO66" i="28"/>
  <c r="AP66" i="28" s="1"/>
  <c r="AQ66" i="28" s="1"/>
  <c r="AR66" i="28" s="1"/>
  <c r="C62" i="22"/>
  <c r="I67" i="22"/>
  <c r="J67" i="22" s="1"/>
  <c r="I61" i="22"/>
  <c r="J61" i="22" s="1"/>
  <c r="AO76" i="28"/>
  <c r="AP76" i="28" s="1"/>
  <c r="AQ76" i="28" s="1"/>
  <c r="AS76" i="28" s="1"/>
  <c r="C72" i="22"/>
  <c r="AO69" i="28"/>
  <c r="AP69" i="28" s="1"/>
  <c r="AQ69" i="28" s="1"/>
  <c r="AR69" i="28" s="1"/>
  <c r="C65" i="22"/>
  <c r="AO81" i="28"/>
  <c r="AP81" i="28" s="1"/>
  <c r="AQ81" i="28" s="1"/>
  <c r="AS81" i="28" s="1"/>
  <c r="C77" i="22"/>
  <c r="I68" i="22"/>
  <c r="J68" i="22" s="1"/>
  <c r="AO74" i="28"/>
  <c r="AP74" i="28" s="1"/>
  <c r="AQ74" i="28" s="1"/>
  <c r="AS74" i="28" s="1"/>
  <c r="C70" i="22"/>
  <c r="I79" i="22"/>
  <c r="J79" i="22" s="1"/>
  <c r="I66" i="22"/>
  <c r="J66" i="22" s="1"/>
  <c r="AS82" i="28"/>
  <c r="AS66" i="28"/>
  <c r="AR67" i="28" l="1"/>
  <c r="AS69" i="28"/>
  <c r="I70" i="22"/>
  <c r="J70" i="22" s="1"/>
  <c r="I77" i="22"/>
  <c r="J77" i="22" s="1"/>
  <c r="I72" i="22"/>
  <c r="J72" i="22" s="1"/>
  <c r="I78" i="22"/>
  <c r="J78" i="22" s="1"/>
  <c r="AR81" i="28"/>
  <c r="AR76" i="28"/>
  <c r="I63" i="22"/>
  <c r="J63" i="22" s="1"/>
  <c r="I62" i="22"/>
  <c r="J62" i="22" s="1"/>
  <c r="AR74" i="28"/>
  <c r="I65" i="22"/>
  <c r="J65" i="22" s="1"/>
  <c r="M80" i="21"/>
  <c r="D85" i="28" s="1"/>
  <c r="M52" i="21" l="1"/>
  <c r="D57" i="28" s="1"/>
  <c r="M96" i="21"/>
  <c r="D101" i="28" s="1"/>
  <c r="M4" i="21"/>
  <c r="D9" i="28" s="1"/>
  <c r="M5" i="21"/>
  <c r="D10" i="28" s="1"/>
  <c r="M6" i="21"/>
  <c r="D11" i="28" s="1"/>
  <c r="M7" i="21"/>
  <c r="D12" i="28" s="1"/>
  <c r="M8" i="21"/>
  <c r="D13" i="28" s="1"/>
  <c r="M9" i="21"/>
  <c r="D14" i="28" s="1"/>
  <c r="M10" i="21"/>
  <c r="D15" i="28" s="1"/>
  <c r="M11" i="21"/>
  <c r="D16" i="28" s="1"/>
  <c r="M12" i="21"/>
  <c r="D17" i="28" s="1"/>
  <c r="M13" i="21"/>
  <c r="D18" i="28" s="1"/>
  <c r="M14" i="21"/>
  <c r="D19" i="28" s="1"/>
  <c r="M15" i="21"/>
  <c r="D20" i="28" s="1"/>
  <c r="M16" i="21"/>
  <c r="D21" i="28" s="1"/>
  <c r="M17" i="21"/>
  <c r="D22" i="28" s="1"/>
  <c r="M18" i="21"/>
  <c r="D23" i="28" s="1"/>
  <c r="M19" i="21"/>
  <c r="D24" i="28" s="1"/>
  <c r="M20" i="21"/>
  <c r="D25" i="28" s="1"/>
  <c r="M21" i="21"/>
  <c r="D26" i="28" s="1"/>
  <c r="M22" i="21"/>
  <c r="D27" i="28" s="1"/>
  <c r="M23" i="21"/>
  <c r="D28" i="28" s="1"/>
  <c r="M24" i="21"/>
  <c r="D29" i="28" s="1"/>
  <c r="M25" i="21"/>
  <c r="D30" i="28" s="1"/>
  <c r="M27" i="21"/>
  <c r="D32" i="28" s="1"/>
  <c r="M28" i="21"/>
  <c r="D33" i="28" s="1"/>
  <c r="M29" i="21"/>
  <c r="D34" i="28" s="1"/>
  <c r="M30" i="21"/>
  <c r="D35" i="28" s="1"/>
  <c r="M31" i="21"/>
  <c r="D36" i="28" s="1"/>
  <c r="M32" i="21"/>
  <c r="D37" i="28" s="1"/>
  <c r="M33" i="21"/>
  <c r="D38" i="28" s="1"/>
  <c r="M34" i="21"/>
  <c r="D39" i="28" s="1"/>
  <c r="M35" i="21"/>
  <c r="D40" i="28" s="1"/>
  <c r="M36" i="21"/>
  <c r="D41" i="28" s="1"/>
  <c r="M38" i="21"/>
  <c r="D43" i="28" s="1"/>
  <c r="M39" i="21"/>
  <c r="D44" i="28" s="1"/>
  <c r="M3" i="21"/>
  <c r="D8" i="28" s="1"/>
  <c r="M74" i="21" l="1"/>
  <c r="D79" i="28" s="1"/>
  <c r="E79" i="28" s="1"/>
  <c r="M88" i="21"/>
  <c r="D93" i="28" s="1"/>
  <c r="M68" i="21"/>
  <c r="D73" i="28" s="1"/>
  <c r="E73" i="28" s="1"/>
  <c r="M72" i="21"/>
  <c r="D77" i="28" s="1"/>
  <c r="E77" i="28" s="1"/>
  <c r="AO73" i="28" l="1"/>
  <c r="AP73" i="28" s="1"/>
  <c r="AQ73" i="28" s="1"/>
  <c r="C69" i="22"/>
  <c r="AO77" i="28"/>
  <c r="AP77" i="28" s="1"/>
  <c r="AQ77" i="28" s="1"/>
  <c r="AS77" i="28" s="1"/>
  <c r="C73" i="22"/>
  <c r="AO79" i="28"/>
  <c r="AP79" i="28" s="1"/>
  <c r="AQ79" i="28" s="1"/>
  <c r="AR79" i="28" s="1"/>
  <c r="C75" i="22"/>
  <c r="AS73" i="28"/>
  <c r="AR73" i="28"/>
  <c r="AS79" i="28"/>
  <c r="M26" i="21"/>
  <c r="D31" i="28" s="1"/>
  <c r="E31" i="28" s="1"/>
  <c r="C27" i="22" s="1"/>
  <c r="M37" i="21"/>
  <c r="D42" i="28" s="1"/>
  <c r="E42" i="28" s="1"/>
  <c r="C38" i="22" s="1"/>
  <c r="E8" i="28"/>
  <c r="E9" i="28"/>
  <c r="C5" i="22" s="1"/>
  <c r="E10" i="28"/>
  <c r="C6" i="22" s="1"/>
  <c r="E11" i="28"/>
  <c r="C7" i="22" s="1"/>
  <c r="E12" i="28"/>
  <c r="C8" i="22" s="1"/>
  <c r="E13" i="28"/>
  <c r="C9" i="22" s="1"/>
  <c r="E14" i="28"/>
  <c r="C10" i="22" s="1"/>
  <c r="E15" i="28"/>
  <c r="C11" i="22" s="1"/>
  <c r="E16" i="28"/>
  <c r="C12" i="22" s="1"/>
  <c r="E17" i="28"/>
  <c r="C13" i="22" s="1"/>
  <c r="E18" i="28"/>
  <c r="C14" i="22" s="1"/>
  <c r="E19" i="28"/>
  <c r="C15" i="22" s="1"/>
  <c r="E20" i="28"/>
  <c r="C16" i="22" s="1"/>
  <c r="E21" i="28"/>
  <c r="C17" i="22" s="1"/>
  <c r="E22" i="28"/>
  <c r="C18" i="22" s="1"/>
  <c r="E23" i="28"/>
  <c r="E24" i="28"/>
  <c r="C20" i="22" s="1"/>
  <c r="E25" i="28"/>
  <c r="C21" i="22" s="1"/>
  <c r="E26" i="28"/>
  <c r="E27" i="28"/>
  <c r="C23" i="22" s="1"/>
  <c r="E28" i="28"/>
  <c r="C24" i="22" s="1"/>
  <c r="E29" i="28"/>
  <c r="C25" i="22" s="1"/>
  <c r="E30" i="28"/>
  <c r="C26" i="22" s="1"/>
  <c r="E32" i="28"/>
  <c r="C28" i="22" s="1"/>
  <c r="E33" i="28"/>
  <c r="C29" i="22" s="1"/>
  <c r="E34" i="28"/>
  <c r="C30" i="22" s="1"/>
  <c r="E35" i="28"/>
  <c r="C31" i="22" s="1"/>
  <c r="E36" i="28"/>
  <c r="C32" i="22" s="1"/>
  <c r="E37" i="28"/>
  <c r="C33" i="22" s="1"/>
  <c r="E38" i="28"/>
  <c r="C34" i="22" s="1"/>
  <c r="E39" i="28"/>
  <c r="C35" i="22" s="1"/>
  <c r="E40" i="28"/>
  <c r="C36" i="22" s="1"/>
  <c r="E41" i="28"/>
  <c r="C37" i="22" s="1"/>
  <c r="E43" i="28"/>
  <c r="C39" i="22" s="1"/>
  <c r="E44" i="28"/>
  <c r="C40" i="22" s="1"/>
  <c r="E45" i="28"/>
  <c r="C41" i="22" s="1"/>
  <c r="E46" i="28"/>
  <c r="C42" i="22" s="1"/>
  <c r="E47" i="28"/>
  <c r="C43" i="22" s="1"/>
  <c r="E48" i="28"/>
  <c r="C44" i="22" s="1"/>
  <c r="E49" i="28"/>
  <c r="E50" i="28"/>
  <c r="E51" i="28"/>
  <c r="E52" i="28"/>
  <c r="E53" i="28"/>
  <c r="E54" i="28"/>
  <c r="E55" i="28"/>
  <c r="E56" i="28"/>
  <c r="C52" i="22" s="1"/>
  <c r="E57" i="28"/>
  <c r="C53" i="22" s="1"/>
  <c r="E58" i="28"/>
  <c r="E59" i="28"/>
  <c r="E60" i="28"/>
  <c r="E61" i="28"/>
  <c r="E62" i="28"/>
  <c r="E63" i="28"/>
  <c r="E85" i="28"/>
  <c r="E86" i="28"/>
  <c r="E87" i="28"/>
  <c r="C83" i="22" s="1"/>
  <c r="E88" i="28"/>
  <c r="E89" i="28"/>
  <c r="E90" i="28"/>
  <c r="C86" i="22" s="1"/>
  <c r="E92" i="28"/>
  <c r="E93" i="28"/>
  <c r="E94" i="28"/>
  <c r="E96" i="28"/>
  <c r="E97" i="28"/>
  <c r="E98" i="28"/>
  <c r="E99" i="28"/>
  <c r="E100" i="28"/>
  <c r="C96" i="22" s="1"/>
  <c r="E101" i="28"/>
  <c r="E102" i="28"/>
  <c r="C98" i="22" s="1"/>
  <c r="E103" i="28"/>
  <c r="C4" i="30"/>
  <c r="E9" i="3"/>
  <c r="AO9" i="3" s="1"/>
  <c r="AP9" i="3" s="1"/>
  <c r="AQ9" i="3" s="1"/>
  <c r="E10" i="3"/>
  <c r="AO10" i="3" s="1"/>
  <c r="AP10" i="3" s="1"/>
  <c r="AQ10" i="3" s="1"/>
  <c r="E11" i="3"/>
  <c r="AO11" i="3" s="1"/>
  <c r="AP11" i="3" s="1"/>
  <c r="AQ11" i="3" s="1"/>
  <c r="E12" i="3"/>
  <c r="AO12" i="3" s="1"/>
  <c r="AP12" i="3" s="1"/>
  <c r="AQ12" i="3" s="1"/>
  <c r="E13" i="3"/>
  <c r="AO13" i="3" s="1"/>
  <c r="AP13" i="3" s="1"/>
  <c r="AQ13" i="3" s="1"/>
  <c r="E14" i="3"/>
  <c r="AO14" i="3" s="1"/>
  <c r="AP14" i="3" s="1"/>
  <c r="AQ14" i="3" s="1"/>
  <c r="E15" i="3"/>
  <c r="AO15" i="3" s="1"/>
  <c r="AP15" i="3" s="1"/>
  <c r="AQ15" i="3" s="1"/>
  <c r="E16" i="3"/>
  <c r="AO16" i="3" s="1"/>
  <c r="AP16" i="3" s="1"/>
  <c r="AQ16" i="3" s="1"/>
  <c r="AS9" i="3" l="1"/>
  <c r="AR9" i="3"/>
  <c r="AR11" i="3"/>
  <c r="AS11" i="3"/>
  <c r="AS13" i="3"/>
  <c r="AR13" i="3"/>
  <c r="AS16" i="3"/>
  <c r="AR16" i="3"/>
  <c r="AR12" i="3"/>
  <c r="AS12" i="3"/>
  <c r="AR15" i="3"/>
  <c r="AS15" i="3"/>
  <c r="AR14" i="3"/>
  <c r="AS14" i="3"/>
  <c r="AR10" i="3"/>
  <c r="AS10" i="3"/>
  <c r="AR77" i="28"/>
  <c r="AO86" i="28"/>
  <c r="AP86" i="28" s="1"/>
  <c r="AQ86" i="28" s="1"/>
  <c r="AR86" i="28" s="1"/>
  <c r="C82" i="22"/>
  <c r="I75" i="22"/>
  <c r="J75" i="22" s="1"/>
  <c r="AO103" i="28"/>
  <c r="AP103" i="28" s="1"/>
  <c r="AQ103" i="28" s="1"/>
  <c r="AS103" i="28" s="1"/>
  <c r="C99" i="22"/>
  <c r="AO99" i="28"/>
  <c r="AP99" i="28" s="1"/>
  <c r="AQ99" i="28" s="1"/>
  <c r="AS99" i="28" s="1"/>
  <c r="C95" i="22"/>
  <c r="C91" i="22"/>
  <c r="C90" i="22"/>
  <c r="AO89" i="28"/>
  <c r="AP89" i="28" s="1"/>
  <c r="AQ89" i="28" s="1"/>
  <c r="AR89" i="28" s="1"/>
  <c r="C85" i="22"/>
  <c r="AO85" i="28"/>
  <c r="AP85" i="28" s="1"/>
  <c r="AQ85" i="28" s="1"/>
  <c r="AR85" i="28" s="1"/>
  <c r="C81" i="22"/>
  <c r="AO60" i="28"/>
  <c r="AP60" i="28" s="1"/>
  <c r="AQ60" i="28" s="1"/>
  <c r="AS60" i="28" s="1"/>
  <c r="C56" i="22"/>
  <c r="AO52" i="28"/>
  <c r="AP52" i="28" s="1"/>
  <c r="AQ52" i="28" s="1"/>
  <c r="AS52" i="28" s="1"/>
  <c r="C48" i="22"/>
  <c r="C19" i="22"/>
  <c r="C22" i="22"/>
  <c r="I69" i="22"/>
  <c r="J69" i="22" s="1"/>
  <c r="AO61" i="28"/>
  <c r="AP61" i="28" s="1"/>
  <c r="AQ61" i="28" s="1"/>
  <c r="AR61" i="28" s="1"/>
  <c r="C57" i="22"/>
  <c r="AO98" i="28"/>
  <c r="AP98" i="28" s="1"/>
  <c r="AQ98" i="28" s="1"/>
  <c r="AR98" i="28" s="1"/>
  <c r="C94" i="22"/>
  <c r="AO93" i="28"/>
  <c r="AP93" i="28" s="1"/>
  <c r="AQ93" i="28" s="1"/>
  <c r="AS93" i="28" s="1"/>
  <c r="C89" i="22"/>
  <c r="AO88" i="28"/>
  <c r="AP88" i="28" s="1"/>
  <c r="AQ88" i="28" s="1"/>
  <c r="AS88" i="28" s="1"/>
  <c r="C84" i="22"/>
  <c r="AO63" i="28"/>
  <c r="AP63" i="28" s="1"/>
  <c r="AQ63" i="28" s="1"/>
  <c r="AR63" i="28" s="1"/>
  <c r="C59" i="22"/>
  <c r="AO59" i="28"/>
  <c r="AP59" i="28" s="1"/>
  <c r="AQ59" i="28" s="1"/>
  <c r="AS59" i="28" s="1"/>
  <c r="C55" i="22"/>
  <c r="AO55" i="28"/>
  <c r="AP55" i="28" s="1"/>
  <c r="AQ55" i="28" s="1"/>
  <c r="AS55" i="28" s="1"/>
  <c r="C51" i="22"/>
  <c r="AO51" i="28"/>
  <c r="AP51" i="28" s="1"/>
  <c r="AQ51" i="28" s="1"/>
  <c r="AR51" i="28" s="1"/>
  <c r="C47" i="22"/>
  <c r="AO96" i="28"/>
  <c r="AP96" i="28" s="1"/>
  <c r="AQ96" i="28" s="1"/>
  <c r="AR96" i="28" s="1"/>
  <c r="C92" i="22"/>
  <c r="AO53" i="28"/>
  <c r="AP53" i="28" s="1"/>
  <c r="AQ53" i="28" s="1"/>
  <c r="AR53" i="28" s="1"/>
  <c r="C49" i="22"/>
  <c r="AO49" i="28"/>
  <c r="AP49" i="28" s="1"/>
  <c r="AQ49" i="28" s="1"/>
  <c r="AR49" i="28" s="1"/>
  <c r="C45" i="22"/>
  <c r="AO101" i="28"/>
  <c r="AP101" i="28" s="1"/>
  <c r="AQ101" i="28" s="1"/>
  <c r="AR101" i="28" s="1"/>
  <c r="C97" i="22"/>
  <c r="AO97" i="28"/>
  <c r="AP97" i="28" s="1"/>
  <c r="AQ97" i="28" s="1"/>
  <c r="AS97" i="28" s="1"/>
  <c r="C93" i="22"/>
  <c r="AO92" i="28"/>
  <c r="AP92" i="28" s="1"/>
  <c r="AQ92" i="28" s="1"/>
  <c r="AS92" i="28" s="1"/>
  <c r="C88" i="22"/>
  <c r="AO62" i="28"/>
  <c r="AP62" i="28" s="1"/>
  <c r="AQ62" i="28" s="1"/>
  <c r="AS62" i="28" s="1"/>
  <c r="C58" i="22"/>
  <c r="AO58" i="28"/>
  <c r="AP58" i="28" s="1"/>
  <c r="AQ58" i="28" s="1"/>
  <c r="AR58" i="28" s="1"/>
  <c r="C54" i="22"/>
  <c r="AO54" i="28"/>
  <c r="AP54" i="28" s="1"/>
  <c r="AQ54" i="28" s="1"/>
  <c r="AR54" i="28" s="1"/>
  <c r="C50" i="22"/>
  <c r="AO50" i="28"/>
  <c r="AP50" i="28" s="1"/>
  <c r="AQ50" i="28" s="1"/>
  <c r="AS50" i="28" s="1"/>
  <c r="C46" i="22"/>
  <c r="I73" i="22"/>
  <c r="J73" i="22" s="1"/>
  <c r="AO94" i="28"/>
  <c r="AP94" i="28" s="1"/>
  <c r="AQ94" i="28" s="1"/>
  <c r="AS89" i="28"/>
  <c r="AO46" i="28"/>
  <c r="AP46" i="28" s="1"/>
  <c r="AQ46" i="28" s="1"/>
  <c r="AO41" i="28"/>
  <c r="AP41" i="28" s="1"/>
  <c r="AQ41" i="28" s="1"/>
  <c r="AO37" i="28"/>
  <c r="AP37" i="28" s="1"/>
  <c r="AQ37" i="28" s="1"/>
  <c r="AO33" i="28"/>
  <c r="AP33" i="28" s="1"/>
  <c r="AQ33" i="28" s="1"/>
  <c r="AO29" i="28"/>
  <c r="AP29" i="28" s="1"/>
  <c r="AQ29" i="28" s="1"/>
  <c r="AO25" i="28"/>
  <c r="AP25" i="28" s="1"/>
  <c r="AQ25" i="28" s="1"/>
  <c r="AO21" i="28"/>
  <c r="AP21" i="28" s="1"/>
  <c r="AQ21" i="28" s="1"/>
  <c r="AO17" i="28"/>
  <c r="AP17" i="28" s="1"/>
  <c r="AQ17" i="28" s="1"/>
  <c r="AO13" i="28"/>
  <c r="AP13" i="28" s="1"/>
  <c r="AQ13" i="28" s="1"/>
  <c r="AO102" i="28"/>
  <c r="AP102" i="28" s="1"/>
  <c r="AQ102" i="28" s="1"/>
  <c r="AO57" i="28"/>
  <c r="AP57" i="28" s="1"/>
  <c r="AQ57" i="28" s="1"/>
  <c r="AS53" i="28"/>
  <c r="AO45" i="28"/>
  <c r="AP45" i="28" s="1"/>
  <c r="AQ45" i="28" s="1"/>
  <c r="AO40" i="28"/>
  <c r="AP40" i="28" s="1"/>
  <c r="AQ40" i="28" s="1"/>
  <c r="AO36" i="28"/>
  <c r="AP36" i="28" s="1"/>
  <c r="AQ36" i="28" s="1"/>
  <c r="AO32" i="28"/>
  <c r="AP32" i="28" s="1"/>
  <c r="AQ32" i="28" s="1"/>
  <c r="AO28" i="28"/>
  <c r="AP28" i="28" s="1"/>
  <c r="AQ28" i="28" s="1"/>
  <c r="AO24" i="28"/>
  <c r="AP24" i="28" s="1"/>
  <c r="AQ24" i="28" s="1"/>
  <c r="AO20" i="28"/>
  <c r="AP20" i="28" s="1"/>
  <c r="AQ20" i="28" s="1"/>
  <c r="AO16" i="28"/>
  <c r="AP16" i="28" s="1"/>
  <c r="AQ16" i="28" s="1"/>
  <c r="AO12" i="28"/>
  <c r="AP12" i="28" s="1"/>
  <c r="AQ12" i="28" s="1"/>
  <c r="C4" i="22"/>
  <c r="AO8" i="28"/>
  <c r="AP8" i="28" s="1"/>
  <c r="AQ8" i="28" s="1"/>
  <c r="AO87" i="28"/>
  <c r="AP87" i="28" s="1"/>
  <c r="AQ87" i="28" s="1"/>
  <c r="AO56" i="28"/>
  <c r="AP56" i="28" s="1"/>
  <c r="AQ56" i="28" s="1"/>
  <c r="AR52" i="28"/>
  <c r="AO48" i="28"/>
  <c r="AP48" i="28" s="1"/>
  <c r="AQ48" i="28" s="1"/>
  <c r="AO44" i="28"/>
  <c r="AP44" i="28" s="1"/>
  <c r="AQ44" i="28" s="1"/>
  <c r="AO39" i="28"/>
  <c r="AP39" i="28" s="1"/>
  <c r="AQ39" i="28" s="1"/>
  <c r="AO35" i="28"/>
  <c r="AP35" i="28" s="1"/>
  <c r="AQ35" i="28" s="1"/>
  <c r="AO31" i="28"/>
  <c r="AP31" i="28" s="1"/>
  <c r="AQ31" i="28" s="1"/>
  <c r="AO27" i="28"/>
  <c r="AP27" i="28" s="1"/>
  <c r="AQ27" i="28" s="1"/>
  <c r="AO23" i="28"/>
  <c r="AP23" i="28" s="1"/>
  <c r="AQ23" i="28" s="1"/>
  <c r="AO19" i="28"/>
  <c r="AP19" i="28" s="1"/>
  <c r="AQ19" i="28" s="1"/>
  <c r="AO15" i="28"/>
  <c r="AP15" i="28" s="1"/>
  <c r="AQ15" i="28" s="1"/>
  <c r="AO11" i="28"/>
  <c r="AP11" i="28" s="1"/>
  <c r="AQ11" i="28" s="1"/>
  <c r="AO42" i="28"/>
  <c r="AP42" i="28" s="1"/>
  <c r="AQ42" i="28" s="1"/>
  <c r="AO100" i="28"/>
  <c r="AP100" i="28" s="1"/>
  <c r="AQ100" i="28" s="1"/>
  <c r="AO90" i="28"/>
  <c r="AP90" i="28" s="1"/>
  <c r="AQ90" i="28" s="1"/>
  <c r="AO47" i="28"/>
  <c r="AP47" i="28" s="1"/>
  <c r="AQ47" i="28" s="1"/>
  <c r="AO43" i="28"/>
  <c r="AP43" i="28" s="1"/>
  <c r="AQ43" i="28" s="1"/>
  <c r="AO38" i="28"/>
  <c r="AP38" i="28" s="1"/>
  <c r="AQ38" i="28" s="1"/>
  <c r="AO34" i="28"/>
  <c r="AP34" i="28" s="1"/>
  <c r="AQ34" i="28" s="1"/>
  <c r="AO30" i="28"/>
  <c r="AP30" i="28" s="1"/>
  <c r="AQ30" i="28" s="1"/>
  <c r="AO26" i="28"/>
  <c r="AP26" i="28" s="1"/>
  <c r="AQ26" i="28" s="1"/>
  <c r="AO22" i="28"/>
  <c r="AP22" i="28" s="1"/>
  <c r="AQ22" i="28" s="1"/>
  <c r="AO18" i="28"/>
  <c r="AP18" i="28" s="1"/>
  <c r="AQ18" i="28" s="1"/>
  <c r="AO14" i="28"/>
  <c r="AP14" i="28" s="1"/>
  <c r="AQ14" i="28" s="1"/>
  <c r="AO10" i="28"/>
  <c r="AP10" i="28" s="1"/>
  <c r="AQ10" i="28" s="1"/>
  <c r="AM5" i="29"/>
  <c r="R5" i="29"/>
  <c r="AK5" i="28"/>
  <c r="P5" i="28"/>
  <c r="G6" i="23"/>
  <c r="H6" i="23" s="1"/>
  <c r="T16" i="29" l="1"/>
  <c r="U16" i="29" s="1"/>
  <c r="V16" i="29" s="1"/>
  <c r="W16" i="29" s="1"/>
  <c r="T24" i="29"/>
  <c r="U24" i="29" s="1"/>
  <c r="V24" i="29" s="1"/>
  <c r="W24" i="29" s="1"/>
  <c r="T32" i="29"/>
  <c r="U32" i="29" s="1"/>
  <c r="V32" i="29" s="1"/>
  <c r="W32" i="29" s="1"/>
  <c r="T9" i="29"/>
  <c r="U9" i="29" s="1"/>
  <c r="V9" i="29" s="1"/>
  <c r="W9" i="29" s="1"/>
  <c r="T11" i="29"/>
  <c r="U11" i="29" s="1"/>
  <c r="V11" i="29" s="1"/>
  <c r="W11" i="29" s="1"/>
  <c r="T14" i="29"/>
  <c r="U14" i="29" s="1"/>
  <c r="T17" i="29"/>
  <c r="U17" i="29" s="1"/>
  <c r="T19" i="29"/>
  <c r="U19" i="29" s="1"/>
  <c r="T22" i="29"/>
  <c r="U22" i="29" s="1"/>
  <c r="T25" i="29"/>
  <c r="U25" i="29" s="1"/>
  <c r="V25" i="29" s="1"/>
  <c r="W25" i="29" s="1"/>
  <c r="T27" i="29"/>
  <c r="U27" i="29" s="1"/>
  <c r="T30" i="29"/>
  <c r="U30" i="29" s="1"/>
  <c r="T33" i="29"/>
  <c r="U33" i="29" s="1"/>
  <c r="V33" i="29" s="1"/>
  <c r="W33" i="29" s="1"/>
  <c r="T13" i="29"/>
  <c r="U13" i="29" s="1"/>
  <c r="T18" i="29"/>
  <c r="U18" i="29" s="1"/>
  <c r="T23" i="29"/>
  <c r="U23" i="29" s="1"/>
  <c r="T29" i="29"/>
  <c r="U29" i="29" s="1"/>
  <c r="V29" i="29" s="1"/>
  <c r="W29" i="29" s="1"/>
  <c r="T34" i="29"/>
  <c r="U34" i="29" s="1"/>
  <c r="T12" i="29"/>
  <c r="U12" i="29" s="1"/>
  <c r="T20" i="29"/>
  <c r="U20" i="29" s="1"/>
  <c r="V20" i="29" s="1"/>
  <c r="W20" i="29" s="1"/>
  <c r="T28" i="29"/>
  <c r="U28" i="29" s="1"/>
  <c r="V28" i="29" s="1"/>
  <c r="W28" i="29" s="1"/>
  <c r="T10" i="29"/>
  <c r="U10" i="29" s="1"/>
  <c r="T15" i="29"/>
  <c r="U15" i="29" s="1"/>
  <c r="V15" i="29" s="1"/>
  <c r="W15" i="29" s="1"/>
  <c r="T21" i="29"/>
  <c r="U21" i="29" s="1"/>
  <c r="V21" i="29" s="1"/>
  <c r="W21" i="29" s="1"/>
  <c r="T26" i="29"/>
  <c r="U26" i="29" s="1"/>
  <c r="T31" i="29"/>
  <c r="U31" i="29" s="1"/>
  <c r="AS96" i="28"/>
  <c r="AS54" i="28"/>
  <c r="AS61" i="28"/>
  <c r="I57" i="22" s="1"/>
  <c r="J57" i="22" s="1"/>
  <c r="AS63" i="28"/>
  <c r="AS86" i="28"/>
  <c r="AS49" i="28"/>
  <c r="I45" i="22" s="1"/>
  <c r="J45" i="22" s="1"/>
  <c r="AR93" i="28"/>
  <c r="AR62" i="28"/>
  <c r="AR55" i="28"/>
  <c r="AS85" i="28"/>
  <c r="AR103" i="28"/>
  <c r="AR97" i="28"/>
  <c r="AR92" i="28"/>
  <c r="AS101" i="28"/>
  <c r="I97" i="22" s="1"/>
  <c r="J97" i="22" s="1"/>
  <c r="AR88" i="28"/>
  <c r="AS98" i="28"/>
  <c r="I94" i="22" s="1"/>
  <c r="J94" i="22" s="1"/>
  <c r="AR50" i="28"/>
  <c r="AS58" i="28"/>
  <c r="I54" i="22" s="1"/>
  <c r="J54" i="22" s="1"/>
  <c r="AS51" i="28"/>
  <c r="AR59" i="28"/>
  <c r="AR60" i="28"/>
  <c r="AR99" i="28"/>
  <c r="I46" i="22"/>
  <c r="J46" i="22" s="1"/>
  <c r="I55" i="22"/>
  <c r="J55" i="22" s="1"/>
  <c r="I56" i="22"/>
  <c r="J56" i="22" s="1"/>
  <c r="I93" i="22"/>
  <c r="J93" i="22" s="1"/>
  <c r="I89" i="22"/>
  <c r="J89" i="22" s="1"/>
  <c r="I58" i="22"/>
  <c r="J58" i="22" s="1"/>
  <c r="I95" i="22"/>
  <c r="J95" i="22" s="1"/>
  <c r="I92" i="22"/>
  <c r="J92" i="22" s="1"/>
  <c r="I50" i="22"/>
  <c r="J50" i="22" s="1"/>
  <c r="I85" i="22"/>
  <c r="J85" i="22" s="1"/>
  <c r="I47" i="22"/>
  <c r="J47" i="22" s="1"/>
  <c r="I82" i="22"/>
  <c r="J82" i="22" s="1"/>
  <c r="I88" i="22"/>
  <c r="J88" i="22" s="1"/>
  <c r="I84" i="22"/>
  <c r="J84" i="22" s="1"/>
  <c r="I51" i="22"/>
  <c r="J51" i="22" s="1"/>
  <c r="I48" i="22"/>
  <c r="J48" i="22" s="1"/>
  <c r="I49" i="22"/>
  <c r="J49" i="22" s="1"/>
  <c r="I59" i="22"/>
  <c r="J59" i="22" s="1"/>
  <c r="I81" i="22"/>
  <c r="J81" i="22" s="1"/>
  <c r="I99" i="22"/>
  <c r="J99" i="22" s="1"/>
  <c r="AR26" i="28"/>
  <c r="AS26" i="28"/>
  <c r="AS43" i="28"/>
  <c r="AR43" i="28"/>
  <c r="AR15" i="28"/>
  <c r="AS15" i="28"/>
  <c r="AR31" i="28"/>
  <c r="AS31" i="28"/>
  <c r="AR48" i="28"/>
  <c r="AS48" i="28"/>
  <c r="AS56" i="28"/>
  <c r="AR56" i="28"/>
  <c r="AR16" i="28"/>
  <c r="AS16" i="28"/>
  <c r="AR32" i="28"/>
  <c r="AS32" i="28"/>
  <c r="AS13" i="28"/>
  <c r="AR13" i="28"/>
  <c r="AS29" i="28"/>
  <c r="AR29" i="28"/>
  <c r="AR37" i="28"/>
  <c r="AS37" i="28"/>
  <c r="AR14" i="28"/>
  <c r="AS14" i="28"/>
  <c r="AS22" i="28"/>
  <c r="AR22" i="28"/>
  <c r="AR30" i="28"/>
  <c r="AS30" i="28"/>
  <c r="AS38" i="28"/>
  <c r="AR38" i="28"/>
  <c r="AR47" i="28"/>
  <c r="AS47" i="28"/>
  <c r="AR90" i="28"/>
  <c r="AS90" i="28"/>
  <c r="AS100" i="28"/>
  <c r="AR100" i="28"/>
  <c r="AS11" i="28"/>
  <c r="AR11" i="28"/>
  <c r="AR19" i="28"/>
  <c r="AS19" i="28"/>
  <c r="AS27" i="28"/>
  <c r="AR27" i="28"/>
  <c r="AR35" i="28"/>
  <c r="AS35" i="28"/>
  <c r="AR44" i="28"/>
  <c r="AS44" i="28"/>
  <c r="AR12" i="28"/>
  <c r="AS12" i="28"/>
  <c r="AS20" i="28"/>
  <c r="AR20" i="28"/>
  <c r="AR28" i="28"/>
  <c r="AS28" i="28"/>
  <c r="AS36" i="28"/>
  <c r="AR36" i="28"/>
  <c r="AS45" i="28"/>
  <c r="AR45" i="28"/>
  <c r="AR102" i="28"/>
  <c r="AS102" i="28"/>
  <c r="AR17" i="28"/>
  <c r="AS17" i="28"/>
  <c r="AS25" i="28"/>
  <c r="AR25" i="28"/>
  <c r="AR33" i="28"/>
  <c r="AS33" i="28"/>
  <c r="AS41" i="28"/>
  <c r="AR41" i="28"/>
  <c r="AR10" i="28"/>
  <c r="AS10" i="28"/>
  <c r="AS18" i="28"/>
  <c r="AR18" i="28"/>
  <c r="AS34" i="28"/>
  <c r="AR34" i="28"/>
  <c r="AR42" i="28"/>
  <c r="AS42" i="28"/>
  <c r="AR23" i="28"/>
  <c r="AS23" i="28"/>
  <c r="AR39" i="28"/>
  <c r="AS39" i="28"/>
  <c r="AR87" i="28"/>
  <c r="AS87" i="28"/>
  <c r="AS8" i="28"/>
  <c r="I4" i="22" s="1"/>
  <c r="J4" i="22" s="1"/>
  <c r="AR8" i="28"/>
  <c r="AS24" i="28"/>
  <c r="AR24" i="28"/>
  <c r="AS40" i="28"/>
  <c r="AR40" i="28"/>
  <c r="AR57" i="28"/>
  <c r="AS57" i="28"/>
  <c r="AR21" i="28"/>
  <c r="AS21" i="28"/>
  <c r="AR46" i="28"/>
  <c r="AS46" i="28"/>
  <c r="AR94" i="28"/>
  <c r="AS94" i="28"/>
  <c r="G6" i="30"/>
  <c r="H6" i="30" s="1"/>
  <c r="AO7" i="29"/>
  <c r="AP7" i="29" s="1"/>
  <c r="AQ7" i="29" s="1"/>
  <c r="AR7" i="29" s="1"/>
  <c r="AS7" i="29" s="1"/>
  <c r="T8" i="29"/>
  <c r="U8" i="29" s="1"/>
  <c r="R40" i="28"/>
  <c r="S40" i="28" s="1"/>
  <c r="R51" i="28"/>
  <c r="S51" i="28" s="1"/>
  <c r="R59" i="28"/>
  <c r="S59" i="28" s="1"/>
  <c r="R62" i="28"/>
  <c r="S62" i="28" s="1"/>
  <c r="R70" i="28"/>
  <c r="S70" i="28" s="1"/>
  <c r="R75" i="28"/>
  <c r="S75" i="28" s="1"/>
  <c r="R77" i="28"/>
  <c r="S77" i="28" s="1"/>
  <c r="R80" i="28"/>
  <c r="S80" i="28" s="1"/>
  <c r="R82" i="28"/>
  <c r="S82" i="28" s="1"/>
  <c r="R87" i="28"/>
  <c r="S87" i="28" s="1"/>
  <c r="R89" i="28"/>
  <c r="S89" i="28" s="1"/>
  <c r="R94" i="28"/>
  <c r="S94" i="28" s="1"/>
  <c r="R103" i="28"/>
  <c r="S103" i="28" s="1"/>
  <c r="R50" i="28"/>
  <c r="S50" i="28" s="1"/>
  <c r="R61" i="28"/>
  <c r="S61" i="28" s="1"/>
  <c r="R69" i="28"/>
  <c r="S69" i="28" s="1"/>
  <c r="R74" i="28"/>
  <c r="S74" i="28" s="1"/>
  <c r="R102" i="28"/>
  <c r="S102" i="28" s="1"/>
  <c r="R49" i="28"/>
  <c r="S49" i="28" s="1"/>
  <c r="R54" i="28"/>
  <c r="S54" i="28" s="1"/>
  <c r="R57" i="28"/>
  <c r="S57" i="28" s="1"/>
  <c r="R63" i="28"/>
  <c r="S63" i="28" s="1"/>
  <c r="R65" i="28"/>
  <c r="S65" i="28" s="1"/>
  <c r="R68" i="28"/>
  <c r="S68" i="28" s="1"/>
  <c r="R71" i="28"/>
  <c r="S71" i="28" s="1"/>
  <c r="R73" i="28"/>
  <c r="S73" i="28" s="1"/>
  <c r="R78" i="28"/>
  <c r="S78" i="28" s="1"/>
  <c r="R83" i="28"/>
  <c r="S83" i="28" s="1"/>
  <c r="R85" i="28"/>
  <c r="S85" i="28" s="1"/>
  <c r="R92" i="28"/>
  <c r="S92" i="28" s="1"/>
  <c r="R95" i="28"/>
  <c r="S95" i="28" s="1"/>
  <c r="R97" i="28"/>
  <c r="S97" i="28" s="1"/>
  <c r="R100" i="28"/>
  <c r="S100" i="28" s="1"/>
  <c r="R53" i="28"/>
  <c r="S53" i="28" s="1"/>
  <c r="R64" i="28"/>
  <c r="S64" i="28" s="1"/>
  <c r="T64" i="28" s="1"/>
  <c r="U64" i="28" s="1"/>
  <c r="V64" i="28" s="1"/>
  <c r="R84" i="28"/>
  <c r="S84" i="28" s="1"/>
  <c r="R91" i="28"/>
  <c r="S91" i="28" s="1"/>
  <c r="R96" i="28"/>
  <c r="S96" i="28" s="1"/>
  <c r="R99" i="28"/>
  <c r="S99" i="28" s="1"/>
  <c r="R52" i="28"/>
  <c r="S52" i="28" s="1"/>
  <c r="R55" i="28"/>
  <c r="S55" i="28" s="1"/>
  <c r="R60" i="28"/>
  <c r="S60" i="28" s="1"/>
  <c r="R66" i="28"/>
  <c r="S66" i="28" s="1"/>
  <c r="R76" i="28"/>
  <c r="S76" i="28" s="1"/>
  <c r="R79" i="28"/>
  <c r="S79" i="28" s="1"/>
  <c r="R81" i="28"/>
  <c r="S81" i="28" s="1"/>
  <c r="R88" i="28"/>
  <c r="S88" i="28" s="1"/>
  <c r="R90" i="28"/>
  <c r="S90" i="28" s="1"/>
  <c r="R93" i="28"/>
  <c r="S93" i="28" s="1"/>
  <c r="R98" i="28"/>
  <c r="S98" i="28" s="1"/>
  <c r="R101" i="28"/>
  <c r="S101" i="28" s="1"/>
  <c r="R56" i="28"/>
  <c r="S56" i="28" s="1"/>
  <c r="R58" i="28"/>
  <c r="S58" i="28" s="1"/>
  <c r="R67" i="28"/>
  <c r="S67" i="28" s="1"/>
  <c r="R72" i="28"/>
  <c r="S72" i="28" s="1"/>
  <c r="R86" i="28"/>
  <c r="S86" i="28" s="1"/>
  <c r="R35" i="28"/>
  <c r="R43" i="28"/>
  <c r="R20" i="28"/>
  <c r="S20" i="28" s="1"/>
  <c r="R28" i="28"/>
  <c r="R36" i="28"/>
  <c r="R44" i="28"/>
  <c r="R11" i="28"/>
  <c r="AM7" i="28"/>
  <c r="R14" i="28"/>
  <c r="R19" i="28"/>
  <c r="R15" i="28"/>
  <c r="R23" i="28"/>
  <c r="R31" i="28"/>
  <c r="R39" i="28"/>
  <c r="R47" i="28"/>
  <c r="R27" i="28"/>
  <c r="AM9" i="28"/>
  <c r="R16" i="28"/>
  <c r="R24" i="28"/>
  <c r="R32" i="28"/>
  <c r="T7" i="29"/>
  <c r="G14" i="30"/>
  <c r="H14" i="30" s="1"/>
  <c r="G13" i="30"/>
  <c r="H13" i="30" s="1"/>
  <c r="G10" i="30"/>
  <c r="H10" i="30" s="1"/>
  <c r="R48" i="28"/>
  <c r="S48" i="28" s="1"/>
  <c r="R10" i="28"/>
  <c r="R9" i="28"/>
  <c r="R8" i="28"/>
  <c r="S8" i="28" s="1"/>
  <c r="E4" i="22" s="1"/>
  <c r="R7" i="28"/>
  <c r="S7" i="28" s="1"/>
  <c r="R12" i="28"/>
  <c r="R18" i="28"/>
  <c r="R22" i="28"/>
  <c r="R26" i="28"/>
  <c r="R30" i="28"/>
  <c r="R34" i="28"/>
  <c r="S34" i="28" s="1"/>
  <c r="R38" i="28"/>
  <c r="S38" i="28" s="1"/>
  <c r="R42" i="28"/>
  <c r="S42" i="28" s="1"/>
  <c r="R46" i="28"/>
  <c r="S46" i="28" s="1"/>
  <c r="R13" i="28"/>
  <c r="R17" i="28"/>
  <c r="R21" i="28"/>
  <c r="R25" i="28"/>
  <c r="R29" i="28"/>
  <c r="S29" i="28" s="1"/>
  <c r="R33" i="28"/>
  <c r="R37" i="28"/>
  <c r="R41" i="28"/>
  <c r="R45" i="28"/>
  <c r="S45" i="28" s="1"/>
  <c r="AK5" i="3"/>
  <c r="AN4" i="3"/>
  <c r="P5" i="3"/>
  <c r="R38" i="3" s="1"/>
  <c r="S38" i="3" s="1"/>
  <c r="X21" i="29" l="1"/>
  <c r="D17" i="30"/>
  <c r="X9" i="29"/>
  <c r="Z9" i="29" s="1"/>
  <c r="AA9" i="29" s="1"/>
  <c r="D5" i="30"/>
  <c r="X15" i="29"/>
  <c r="D11" i="30"/>
  <c r="X32" i="29"/>
  <c r="D28" i="30"/>
  <c r="X25" i="29"/>
  <c r="D21" i="30"/>
  <c r="X24" i="29"/>
  <c r="Y24" i="29" s="1"/>
  <c r="D20" i="30"/>
  <c r="X20" i="29"/>
  <c r="D16" i="30"/>
  <c r="X28" i="29"/>
  <c r="Z28" i="29" s="1"/>
  <c r="AA28" i="29" s="1"/>
  <c r="D24" i="30"/>
  <c r="X29" i="29"/>
  <c r="D25" i="30"/>
  <c r="X33" i="29"/>
  <c r="Z33" i="29" s="1"/>
  <c r="AA33" i="29" s="1"/>
  <c r="D29" i="30"/>
  <c r="X11" i="29"/>
  <c r="D7" i="30"/>
  <c r="X16" i="29"/>
  <c r="Y16" i="29" s="1"/>
  <c r="D12" i="30"/>
  <c r="Y20" i="29"/>
  <c r="Z20" i="29"/>
  <c r="AA20" i="29" s="1"/>
  <c r="V30" i="29"/>
  <c r="W30" i="29" s="1"/>
  <c r="D26" i="30" s="1"/>
  <c r="X30" i="29"/>
  <c r="Y15" i="29"/>
  <c r="Z15" i="29"/>
  <c r="AA15" i="29" s="1"/>
  <c r="V12" i="29"/>
  <c r="W12" i="29" s="1"/>
  <c r="V18" i="29"/>
  <c r="W18" i="29" s="1"/>
  <c r="V27" i="29"/>
  <c r="W27" i="29" s="1"/>
  <c r="V17" i="29"/>
  <c r="W17" i="29" s="1"/>
  <c r="Z32" i="29"/>
  <c r="AA32" i="29" s="1"/>
  <c r="Y32" i="29"/>
  <c r="V23" i="29"/>
  <c r="W23" i="29" s="1"/>
  <c r="V19" i="29"/>
  <c r="W19" i="29" s="1"/>
  <c r="V31" i="29"/>
  <c r="W31" i="29" s="1"/>
  <c r="V10" i="29"/>
  <c r="W10" i="29" s="1"/>
  <c r="V34" i="29"/>
  <c r="W34" i="29" s="1"/>
  <c r="V13" i="29"/>
  <c r="W13" i="29" s="1"/>
  <c r="D9" i="30" s="1"/>
  <c r="Z25" i="29"/>
  <c r="AA25" i="29" s="1"/>
  <c r="Y25" i="29"/>
  <c r="V14" i="29"/>
  <c r="W14" i="29" s="1"/>
  <c r="Z21" i="29"/>
  <c r="AA21" i="29" s="1"/>
  <c r="Y21" i="29"/>
  <c r="V26" i="29"/>
  <c r="W26" i="29" s="1"/>
  <c r="Y29" i="29"/>
  <c r="Z29" i="29"/>
  <c r="AA29" i="29" s="1"/>
  <c r="V22" i="29"/>
  <c r="W22" i="29" s="1"/>
  <c r="Y11" i="29"/>
  <c r="Z11" i="29"/>
  <c r="AA11" i="29" s="1"/>
  <c r="I86" i="22"/>
  <c r="J86" i="22" s="1"/>
  <c r="I33" i="22"/>
  <c r="J33" i="22" s="1"/>
  <c r="I12" i="22"/>
  <c r="J12" i="22" s="1"/>
  <c r="I36" i="22"/>
  <c r="J36" i="22" s="1"/>
  <c r="I14" i="22"/>
  <c r="J14" i="22" s="1"/>
  <c r="I37" i="22"/>
  <c r="J37" i="22" s="1"/>
  <c r="I21" i="22"/>
  <c r="J21" i="22" s="1"/>
  <c r="I32" i="22"/>
  <c r="J32" i="22" s="1"/>
  <c r="I16" i="22"/>
  <c r="J16" i="22" s="1"/>
  <c r="I23" i="22"/>
  <c r="J23" i="22" s="1"/>
  <c r="I7" i="22"/>
  <c r="J7" i="22" s="1"/>
  <c r="I34" i="22"/>
  <c r="J34" i="22" s="1"/>
  <c r="I18" i="22"/>
  <c r="J18" i="22" s="1"/>
  <c r="I9" i="22"/>
  <c r="J9" i="22" s="1"/>
  <c r="I91" i="22"/>
  <c r="J91" i="22" s="1"/>
  <c r="I90" i="22"/>
  <c r="J90" i="22" s="1"/>
  <c r="I17" i="22"/>
  <c r="J17" i="22" s="1"/>
  <c r="I35" i="22"/>
  <c r="J35" i="22" s="1"/>
  <c r="I40" i="22"/>
  <c r="J40" i="22" s="1"/>
  <c r="I42" i="22"/>
  <c r="J42" i="22" s="1"/>
  <c r="I53" i="22"/>
  <c r="J53" i="22" s="1"/>
  <c r="I6" i="22"/>
  <c r="J6" i="22" s="1"/>
  <c r="I8" i="22"/>
  <c r="J8" i="22" s="1"/>
  <c r="I15" i="22"/>
  <c r="J15" i="22" s="1"/>
  <c r="I43" i="22"/>
  <c r="J43" i="22" s="1"/>
  <c r="I28" i="22"/>
  <c r="J28" i="22" s="1"/>
  <c r="I27" i="22"/>
  <c r="J27" i="22" s="1"/>
  <c r="I38" i="22"/>
  <c r="J38" i="22" s="1"/>
  <c r="I98" i="22"/>
  <c r="J98" i="22" s="1"/>
  <c r="I44" i="22"/>
  <c r="J44" i="22" s="1"/>
  <c r="I11" i="22"/>
  <c r="J11" i="22" s="1"/>
  <c r="I19" i="22"/>
  <c r="J19" i="22" s="1"/>
  <c r="I22" i="22"/>
  <c r="J22" i="22" s="1"/>
  <c r="I83" i="22"/>
  <c r="J83" i="22" s="1"/>
  <c r="I29" i="22"/>
  <c r="J29" i="22" s="1"/>
  <c r="I13" i="22"/>
  <c r="J13" i="22" s="1"/>
  <c r="I24" i="22"/>
  <c r="J24" i="22" s="1"/>
  <c r="I31" i="22"/>
  <c r="J31" i="22" s="1"/>
  <c r="I26" i="22"/>
  <c r="J26" i="22" s="1"/>
  <c r="I10" i="22"/>
  <c r="J10" i="22" s="1"/>
  <c r="I20" i="22"/>
  <c r="J20" i="22" s="1"/>
  <c r="I30" i="22"/>
  <c r="J30" i="22" s="1"/>
  <c r="I41" i="22"/>
  <c r="J41" i="22" s="1"/>
  <c r="I96" i="22"/>
  <c r="J96" i="22" s="1"/>
  <c r="I25" i="22"/>
  <c r="J25" i="22" s="1"/>
  <c r="I52" i="22"/>
  <c r="J52" i="22" s="1"/>
  <c r="I39" i="22"/>
  <c r="J39" i="22" s="1"/>
  <c r="AO7" i="28"/>
  <c r="AP7" i="28" s="1"/>
  <c r="AN7" i="28"/>
  <c r="AN9" i="28"/>
  <c r="V8" i="29"/>
  <c r="W8" i="29" s="1"/>
  <c r="X8" i="29" s="1"/>
  <c r="E4" i="30"/>
  <c r="T56" i="28"/>
  <c r="U56" i="28" s="1"/>
  <c r="T84" i="28"/>
  <c r="U84" i="28" s="1"/>
  <c r="T83" i="28"/>
  <c r="U83" i="28" s="1"/>
  <c r="D79" i="22" s="1"/>
  <c r="T54" i="28"/>
  <c r="U54" i="28" s="1"/>
  <c r="D50" i="22" s="1"/>
  <c r="T94" i="28"/>
  <c r="U94" i="28" s="1"/>
  <c r="T62" i="28"/>
  <c r="U62" i="28" s="1"/>
  <c r="D58" i="22" s="1"/>
  <c r="T86" i="28"/>
  <c r="U86" i="28" s="1"/>
  <c r="D82" i="22" s="1"/>
  <c r="T76" i="28"/>
  <c r="U76" i="28" s="1"/>
  <c r="D72" i="22" s="1"/>
  <c r="T97" i="28"/>
  <c r="U97" i="28" s="1"/>
  <c r="D93" i="22" s="1"/>
  <c r="T68" i="28"/>
  <c r="U68" i="28" s="1"/>
  <c r="D64" i="22" s="1"/>
  <c r="T80" i="28"/>
  <c r="U80" i="28" s="1"/>
  <c r="D76" i="22" s="1"/>
  <c r="T72" i="28"/>
  <c r="U72" i="28" s="1"/>
  <c r="D68" i="22" s="1"/>
  <c r="T101" i="28"/>
  <c r="U101" i="28" s="1"/>
  <c r="D97" i="22" s="1"/>
  <c r="T88" i="28"/>
  <c r="U88" i="28" s="1"/>
  <c r="D84" i="22" s="1"/>
  <c r="T66" i="28"/>
  <c r="U66" i="28" s="1"/>
  <c r="D62" i="22" s="1"/>
  <c r="T99" i="28"/>
  <c r="U99" i="28" s="1"/>
  <c r="D95" i="22" s="1"/>
  <c r="W64" i="28"/>
  <c r="X64" i="28"/>
  <c r="T95" i="28"/>
  <c r="U95" i="28" s="1"/>
  <c r="T78" i="28"/>
  <c r="U78" i="28" s="1"/>
  <c r="D74" i="22" s="1"/>
  <c r="T49" i="28"/>
  <c r="U49" i="28" s="1"/>
  <c r="D45" i="22" s="1"/>
  <c r="T61" i="28"/>
  <c r="U61" i="28" s="1"/>
  <c r="D57" i="22" s="1"/>
  <c r="T89" i="28"/>
  <c r="U89" i="28" s="1"/>
  <c r="D85" i="22" s="1"/>
  <c r="T77" i="28"/>
  <c r="U77" i="28" s="1"/>
  <c r="D73" i="22" s="1"/>
  <c r="T59" i="28"/>
  <c r="U59" i="28" s="1"/>
  <c r="D55" i="22" s="1"/>
  <c r="V62" i="28"/>
  <c r="X62" i="28" s="1"/>
  <c r="T52" i="28"/>
  <c r="U52" i="28" s="1"/>
  <c r="D48" i="22" s="1"/>
  <c r="T67" i="28"/>
  <c r="U67" i="28" s="1"/>
  <c r="D63" i="22" s="1"/>
  <c r="T98" i="28"/>
  <c r="U98" i="28" s="1"/>
  <c r="D94" i="22" s="1"/>
  <c r="T81" i="28"/>
  <c r="U81" i="28" s="1"/>
  <c r="D77" i="22" s="1"/>
  <c r="T60" i="28"/>
  <c r="U60" i="28" s="1"/>
  <c r="D56" i="22" s="1"/>
  <c r="T96" i="28"/>
  <c r="U96" i="28" s="1"/>
  <c r="D92" i="22" s="1"/>
  <c r="T53" i="28"/>
  <c r="U53" i="28" s="1"/>
  <c r="D49" i="22" s="1"/>
  <c r="T92" i="28"/>
  <c r="U92" i="28" s="1"/>
  <c r="D88" i="22" s="1"/>
  <c r="T73" i="28"/>
  <c r="U73" i="28" s="1"/>
  <c r="D69" i="22" s="1"/>
  <c r="T63" i="28"/>
  <c r="U63" i="28" s="1"/>
  <c r="D59" i="22" s="1"/>
  <c r="T50" i="28"/>
  <c r="U50" i="28" s="1"/>
  <c r="D46" i="22" s="1"/>
  <c r="T87" i="28"/>
  <c r="U87" i="28" s="1"/>
  <c r="T75" i="28"/>
  <c r="U75" i="28" s="1"/>
  <c r="D71" i="22" s="1"/>
  <c r="T51" i="28"/>
  <c r="U51" i="28" s="1"/>
  <c r="D47" i="22" s="1"/>
  <c r="T90" i="28"/>
  <c r="U90" i="28" s="1"/>
  <c r="T20" i="28"/>
  <c r="U20" i="28" s="1"/>
  <c r="D16" i="22" s="1"/>
  <c r="T93" i="28"/>
  <c r="U93" i="28" s="1"/>
  <c r="D89" i="22" s="1"/>
  <c r="T79" i="28"/>
  <c r="U79" i="28" s="1"/>
  <c r="D75" i="22" s="1"/>
  <c r="T55" i="28"/>
  <c r="U55" i="28" s="1"/>
  <c r="D51" i="22" s="1"/>
  <c r="T91" i="28"/>
  <c r="U91" i="28" s="1"/>
  <c r="T100" i="28"/>
  <c r="U100" i="28" s="1"/>
  <c r="T85" i="28"/>
  <c r="U85" i="28" s="1"/>
  <c r="D81" i="22" s="1"/>
  <c r="T71" i="28"/>
  <c r="U71" i="28" s="1"/>
  <c r="D67" i="22" s="1"/>
  <c r="T74" i="28"/>
  <c r="U74" i="28" s="1"/>
  <c r="D70" i="22" s="1"/>
  <c r="T103" i="28"/>
  <c r="U103" i="28" s="1"/>
  <c r="D99" i="22" s="1"/>
  <c r="T82" i="28"/>
  <c r="U82" i="28" s="1"/>
  <c r="D78" i="22" s="1"/>
  <c r="T70" i="28"/>
  <c r="U70" i="28" s="1"/>
  <c r="D66" i="22" s="1"/>
  <c r="T40" i="28"/>
  <c r="U40" i="28" s="1"/>
  <c r="V86" i="28"/>
  <c r="W86" i="28" s="1"/>
  <c r="V54" i="28"/>
  <c r="W54" i="28" s="1"/>
  <c r="T102" i="28"/>
  <c r="U102" i="28" s="1"/>
  <c r="D98" i="22" s="1"/>
  <c r="T69" i="28"/>
  <c r="U69" i="28" s="1"/>
  <c r="D65" i="22" s="1"/>
  <c r="T65" i="28"/>
  <c r="U65" i="28" s="1"/>
  <c r="T58" i="28"/>
  <c r="U58" i="28" s="1"/>
  <c r="D54" i="22" s="1"/>
  <c r="T57" i="28"/>
  <c r="U57" i="28" s="1"/>
  <c r="D53" i="22" s="1"/>
  <c r="U7" i="29"/>
  <c r="V7" i="29" s="1"/>
  <c r="W7" i="29" s="1"/>
  <c r="X7" i="29" s="1"/>
  <c r="S13" i="28"/>
  <c r="AQ7" i="28"/>
  <c r="AS7" i="28" s="1"/>
  <c r="S23" i="28"/>
  <c r="S47" i="28"/>
  <c r="S44" i="28"/>
  <c r="S43" i="28"/>
  <c r="S41" i="28"/>
  <c r="S39" i="28"/>
  <c r="S37" i="28"/>
  <c r="S36" i="28"/>
  <c r="S35" i="28"/>
  <c r="S33" i="28"/>
  <c r="S32" i="28"/>
  <c r="S31" i="28"/>
  <c r="S30" i="28"/>
  <c r="S28" i="28"/>
  <c r="S27" i="28"/>
  <c r="S26" i="28"/>
  <c r="S25" i="28"/>
  <c r="S24" i="28"/>
  <c r="S22" i="28"/>
  <c r="S21" i="28"/>
  <c r="S19" i="28"/>
  <c r="S17" i="28"/>
  <c r="S16" i="28"/>
  <c r="S15" i="28"/>
  <c r="S14" i="28"/>
  <c r="S12" i="28"/>
  <c r="S11" i="28"/>
  <c r="S10" i="28"/>
  <c r="S18" i="28"/>
  <c r="S9" i="28"/>
  <c r="R9" i="3"/>
  <c r="S9" i="3" s="1"/>
  <c r="AT7" i="29"/>
  <c r="AV7" i="29" s="1"/>
  <c r="AU7" i="29"/>
  <c r="I6" i="30"/>
  <c r="J6" i="30" s="1"/>
  <c r="T7" i="28"/>
  <c r="U7" i="28" s="1"/>
  <c r="V7" i="28" s="1"/>
  <c r="T38" i="28"/>
  <c r="U38" i="28" s="1"/>
  <c r="D34" i="22" s="1"/>
  <c r="T42" i="28"/>
  <c r="U42" i="28" s="1"/>
  <c r="D38" i="22" s="1"/>
  <c r="T48" i="28"/>
  <c r="U48" i="28" s="1"/>
  <c r="D44" i="22" s="1"/>
  <c r="T8" i="28"/>
  <c r="U8" i="28" s="1"/>
  <c r="T29" i="28"/>
  <c r="U29" i="28" s="1"/>
  <c r="D25" i="22" s="1"/>
  <c r="T34" i="28"/>
  <c r="U34" i="28" s="1"/>
  <c r="D30" i="22" s="1"/>
  <c r="T45" i="28"/>
  <c r="U45" i="28" s="1"/>
  <c r="D41" i="22" s="1"/>
  <c r="T46" i="28"/>
  <c r="U46" i="28" s="1"/>
  <c r="D42" i="22" s="1"/>
  <c r="R23" i="3"/>
  <c r="R30" i="3"/>
  <c r="S30" i="3" s="1"/>
  <c r="R18" i="3"/>
  <c r="S18" i="3" s="1"/>
  <c r="R26" i="3"/>
  <c r="S26" i="3" s="1"/>
  <c r="R14" i="3"/>
  <c r="S14" i="3" s="1"/>
  <c r="G30" i="23"/>
  <c r="H30" i="23" s="1"/>
  <c r="R25" i="3"/>
  <c r="R22" i="3"/>
  <c r="S22" i="3" s="1"/>
  <c r="R32" i="3"/>
  <c r="G9" i="23"/>
  <c r="H9" i="23" s="1"/>
  <c r="R35" i="3"/>
  <c r="S35" i="3" s="1"/>
  <c r="R17" i="3"/>
  <c r="S17" i="3" s="1"/>
  <c r="R24" i="3"/>
  <c r="S24" i="3" s="1"/>
  <c r="R37" i="3"/>
  <c r="S37" i="3" s="1"/>
  <c r="R12" i="3"/>
  <c r="S12" i="3" s="1"/>
  <c r="AM8" i="3"/>
  <c r="AN8" i="3" s="1"/>
  <c r="G4" i="23" s="1"/>
  <c r="H4" i="23" s="1"/>
  <c r="R27" i="3"/>
  <c r="R15" i="3"/>
  <c r="S15" i="3" s="1"/>
  <c r="R29" i="3"/>
  <c r="S29" i="3" s="1"/>
  <c r="R19" i="3"/>
  <c r="S19" i="3" s="1"/>
  <c r="R33" i="3"/>
  <c r="R39" i="3"/>
  <c r="S39" i="3" s="1"/>
  <c r="R21" i="3"/>
  <c r="S21" i="3" s="1"/>
  <c r="R36" i="3"/>
  <c r="S36" i="3" s="1"/>
  <c r="R28" i="3"/>
  <c r="S28" i="3" s="1"/>
  <c r="R8" i="3"/>
  <c r="S8" i="3" s="1"/>
  <c r="R10" i="3"/>
  <c r="S10" i="3" s="1"/>
  <c r="R16" i="3"/>
  <c r="S16" i="3" s="1"/>
  <c r="R31" i="3"/>
  <c r="R20" i="3"/>
  <c r="S20" i="3" s="1"/>
  <c r="R7" i="3"/>
  <c r="R11" i="3"/>
  <c r="S11" i="3" s="1"/>
  <c r="R34" i="3"/>
  <c r="S34" i="3" s="1"/>
  <c r="R13" i="3"/>
  <c r="S13" i="3" s="1"/>
  <c r="T38" i="3"/>
  <c r="U38" i="3" s="1"/>
  <c r="V38" i="3" s="1"/>
  <c r="G17" i="23"/>
  <c r="H17" i="23" s="1"/>
  <c r="G14" i="23"/>
  <c r="H14" i="23" s="1"/>
  <c r="G25" i="23"/>
  <c r="H25" i="23" s="1"/>
  <c r="G10" i="23"/>
  <c r="H10" i="23" s="1"/>
  <c r="AM7" i="3"/>
  <c r="AN7" i="3" s="1"/>
  <c r="Z16" i="29" l="1"/>
  <c r="AA16" i="29" s="1"/>
  <c r="Z24" i="29"/>
  <c r="AA24" i="29" s="1"/>
  <c r="D4" i="30"/>
  <c r="Y9" i="29"/>
  <c r="Y33" i="29"/>
  <c r="Y28" i="29"/>
  <c r="AV16" i="29"/>
  <c r="F12" i="30"/>
  <c r="X10" i="29"/>
  <c r="Y10" i="29" s="1"/>
  <c r="D6" i="30"/>
  <c r="X18" i="29"/>
  <c r="Z18" i="29" s="1"/>
  <c r="AA18" i="29" s="1"/>
  <c r="D14" i="30"/>
  <c r="AV9" i="29"/>
  <c r="F5" i="30"/>
  <c r="X13" i="29"/>
  <c r="Z13" i="29" s="1"/>
  <c r="AA13" i="29" s="1"/>
  <c r="X31" i="29"/>
  <c r="Z31" i="29" s="1"/>
  <c r="AA31" i="29" s="1"/>
  <c r="D27" i="30"/>
  <c r="AV32" i="29"/>
  <c r="F28" i="30"/>
  <c r="X12" i="29"/>
  <c r="Y12" i="29" s="1"/>
  <c r="D8" i="30"/>
  <c r="AV25" i="29"/>
  <c r="F21" i="30"/>
  <c r="AV33" i="29"/>
  <c r="F29" i="30"/>
  <c r="X19" i="29"/>
  <c r="Y19" i="29" s="1"/>
  <c r="D15" i="30"/>
  <c r="X17" i="29"/>
  <c r="Z17" i="29" s="1"/>
  <c r="AA17" i="29" s="1"/>
  <c r="D13" i="30"/>
  <c r="AV15" i="29"/>
  <c r="F11" i="30"/>
  <c r="AV20" i="29"/>
  <c r="F16" i="30"/>
  <c r="X22" i="29"/>
  <c r="Z22" i="29" s="1"/>
  <c r="AA22" i="29" s="1"/>
  <c r="D18" i="30"/>
  <c r="AV24" i="29"/>
  <c r="F20" i="30"/>
  <c r="AV11" i="29"/>
  <c r="F7" i="30"/>
  <c r="AV28" i="29"/>
  <c r="F24" i="30"/>
  <c r="X14" i="29"/>
  <c r="Z14" i="29" s="1"/>
  <c r="AA14" i="29" s="1"/>
  <c r="D10" i="30"/>
  <c r="AV29" i="29"/>
  <c r="F25" i="30"/>
  <c r="X26" i="29"/>
  <c r="Z26" i="29" s="1"/>
  <c r="AA26" i="29" s="1"/>
  <c r="D22" i="30"/>
  <c r="AV21" i="29"/>
  <c r="F17" i="30"/>
  <c r="X34" i="29"/>
  <c r="Z34" i="29" s="1"/>
  <c r="AA34" i="29" s="1"/>
  <c r="D30" i="30"/>
  <c r="X23" i="29"/>
  <c r="Y23" i="29" s="1"/>
  <c r="D19" i="30"/>
  <c r="X27" i="29"/>
  <c r="Z27" i="29" s="1"/>
  <c r="AA27" i="29" s="1"/>
  <c r="D23" i="30"/>
  <c r="W38" i="3"/>
  <c r="X38" i="3"/>
  <c r="Y38" i="3" s="1"/>
  <c r="Y14" i="29"/>
  <c r="Y26" i="29"/>
  <c r="Y27" i="29"/>
  <c r="Z19" i="29"/>
  <c r="AA19" i="29" s="1"/>
  <c r="Z30" i="29"/>
  <c r="AA30" i="29" s="1"/>
  <c r="Y30" i="29"/>
  <c r="Y34" i="29"/>
  <c r="Y8" i="29"/>
  <c r="Z8" i="29"/>
  <c r="AA8" i="29" s="1"/>
  <c r="F4" i="30" s="1"/>
  <c r="V92" i="28"/>
  <c r="X92" i="28" s="1"/>
  <c r="V100" i="28"/>
  <c r="X100" i="28" s="1"/>
  <c r="Y100" i="28" s="1"/>
  <c r="D96" i="22"/>
  <c r="V87" i="28"/>
  <c r="W87" i="28" s="1"/>
  <c r="D83" i="22"/>
  <c r="V40" i="28"/>
  <c r="W40" i="28" s="1"/>
  <c r="D36" i="22"/>
  <c r="V65" i="28"/>
  <c r="X65" i="28" s="1"/>
  <c r="Y65" i="28" s="1"/>
  <c r="D61" i="22"/>
  <c r="V20" i="28"/>
  <c r="W20" i="28" s="1"/>
  <c r="V90" i="28"/>
  <c r="X90" i="28" s="1"/>
  <c r="Y90" i="28" s="1"/>
  <c r="D86" i="22"/>
  <c r="D91" i="22"/>
  <c r="D90" i="22"/>
  <c r="V56" i="28"/>
  <c r="W56" i="28" s="1"/>
  <c r="D52" i="22"/>
  <c r="Y92" i="28"/>
  <c r="Y62" i="28"/>
  <c r="W62" i="28"/>
  <c r="V61" i="28"/>
  <c r="X61" i="28" s="1"/>
  <c r="Y61" i="28" s="1"/>
  <c r="V101" i="28"/>
  <c r="X101" i="28" s="1"/>
  <c r="Y101" i="28" s="1"/>
  <c r="V80" i="28"/>
  <c r="X80" i="28" s="1"/>
  <c r="Y80" i="28" s="1"/>
  <c r="V97" i="28"/>
  <c r="X97" i="28" s="1"/>
  <c r="Y97" i="28" s="1"/>
  <c r="X86" i="28"/>
  <c r="Y86" i="28" s="1"/>
  <c r="V73" i="28"/>
  <c r="X73" i="28" s="1"/>
  <c r="Y73" i="28" s="1"/>
  <c r="V94" i="28"/>
  <c r="W92" i="28"/>
  <c r="V74" i="28"/>
  <c r="X74" i="28" s="1"/>
  <c r="Y74" i="28" s="1"/>
  <c r="V99" i="28"/>
  <c r="V59" i="28"/>
  <c r="V88" i="28"/>
  <c r="W88" i="28" s="1"/>
  <c r="X54" i="28"/>
  <c r="Y54" i="28" s="1"/>
  <c r="V93" i="28"/>
  <c r="V89" i="28"/>
  <c r="V72" i="28"/>
  <c r="V51" i="28"/>
  <c r="X51" i="28" s="1"/>
  <c r="Y51" i="28" s="1"/>
  <c r="W100" i="28"/>
  <c r="X40" i="28"/>
  <c r="AO9" i="28"/>
  <c r="AP9" i="28" s="1"/>
  <c r="AQ9" i="28" s="1"/>
  <c r="AR9" i="28" s="1"/>
  <c r="V85" i="28"/>
  <c r="V50" i="28"/>
  <c r="V98" i="28"/>
  <c r="G23" i="23"/>
  <c r="H23" i="23" s="1"/>
  <c r="V76" i="28"/>
  <c r="V49" i="28"/>
  <c r="V63" i="28"/>
  <c r="V78" i="28"/>
  <c r="V77" i="28"/>
  <c r="V66" i="28"/>
  <c r="V83" i="28"/>
  <c r="AR7" i="28"/>
  <c r="AT7" i="28" s="1"/>
  <c r="S7" i="3"/>
  <c r="T7" i="3" s="1"/>
  <c r="U7" i="3" s="1"/>
  <c r="V7" i="3" s="1"/>
  <c r="E4" i="23"/>
  <c r="T8" i="3"/>
  <c r="U8" i="3" s="1"/>
  <c r="T10" i="28"/>
  <c r="U10" i="28" s="1"/>
  <c r="D6" i="22" s="1"/>
  <c r="T15" i="28"/>
  <c r="U15" i="28" s="1"/>
  <c r="T21" i="28"/>
  <c r="U21" i="28" s="1"/>
  <c r="D17" i="22" s="1"/>
  <c r="T26" i="28"/>
  <c r="U26" i="28" s="1"/>
  <c r="D22" i="22" s="1"/>
  <c r="T31" i="28"/>
  <c r="U31" i="28" s="1"/>
  <c r="D27" i="22" s="1"/>
  <c r="T36" i="28"/>
  <c r="U36" i="28" s="1"/>
  <c r="T43" i="28"/>
  <c r="U43" i="28" s="1"/>
  <c r="D39" i="22" s="1"/>
  <c r="V70" i="28"/>
  <c r="T11" i="28"/>
  <c r="U11" i="28" s="1"/>
  <c r="T16" i="28"/>
  <c r="U16" i="28" s="1"/>
  <c r="T22" i="28"/>
  <c r="U22" i="28" s="1"/>
  <c r="D18" i="22" s="1"/>
  <c r="T27" i="28"/>
  <c r="U27" i="28" s="1"/>
  <c r="T32" i="28"/>
  <c r="U32" i="28" s="1"/>
  <c r="T37" i="28"/>
  <c r="U37" i="28" s="1"/>
  <c r="D33" i="22" s="1"/>
  <c r="T44" i="28"/>
  <c r="U44" i="28" s="1"/>
  <c r="D40" i="22" s="1"/>
  <c r="T13" i="28"/>
  <c r="U13" i="28" s="1"/>
  <c r="V91" i="28"/>
  <c r="V79" i="28"/>
  <c r="V96" i="28"/>
  <c r="V67" i="28"/>
  <c r="V82" i="28"/>
  <c r="T9" i="28"/>
  <c r="U9" i="28" s="1"/>
  <c r="D5" i="22" s="1"/>
  <c r="T12" i="28"/>
  <c r="U12" i="28" s="1"/>
  <c r="T17" i="28"/>
  <c r="U17" i="28" s="1"/>
  <c r="T24" i="28"/>
  <c r="U24" i="28" s="1"/>
  <c r="T28" i="28"/>
  <c r="U28" i="28" s="1"/>
  <c r="D24" i="22" s="1"/>
  <c r="T33" i="28"/>
  <c r="U33" i="28" s="1"/>
  <c r="T39" i="28"/>
  <c r="U39" i="28" s="1"/>
  <c r="D35" i="22" s="1"/>
  <c r="T47" i="28"/>
  <c r="U47" i="28" s="1"/>
  <c r="V75" i="28"/>
  <c r="V95" i="28"/>
  <c r="V84" i="28"/>
  <c r="V68" i="28"/>
  <c r="V53" i="28"/>
  <c r="T18" i="28"/>
  <c r="U18" i="28" s="1"/>
  <c r="T14" i="28"/>
  <c r="U14" i="28" s="1"/>
  <c r="T19" i="28"/>
  <c r="U19" i="28" s="1"/>
  <c r="T25" i="28"/>
  <c r="U25" i="28" s="1"/>
  <c r="D21" i="22" s="1"/>
  <c r="T30" i="28"/>
  <c r="U30" i="28" s="1"/>
  <c r="T35" i="28"/>
  <c r="U35" i="28" s="1"/>
  <c r="T41" i="28"/>
  <c r="U41" i="28" s="1"/>
  <c r="T23" i="28"/>
  <c r="U23" i="28" s="1"/>
  <c r="V23" i="28" s="1"/>
  <c r="V103" i="28"/>
  <c r="V71" i="28"/>
  <c r="V55" i="28"/>
  <c r="V60" i="28"/>
  <c r="V52" i="28"/>
  <c r="V81" i="28"/>
  <c r="V34" i="28"/>
  <c r="W34" i="28" s="1"/>
  <c r="V46" i="28"/>
  <c r="X46" i="28" s="1"/>
  <c r="V8" i="28"/>
  <c r="X8" i="28" s="1"/>
  <c r="Y8" i="28" s="1"/>
  <c r="F4" i="22" s="1"/>
  <c r="D4" i="22"/>
  <c r="V48" i="28"/>
  <c r="X48" i="28" s="1"/>
  <c r="V38" i="28"/>
  <c r="X38" i="28" s="1"/>
  <c r="V69" i="28"/>
  <c r="X69" i="28" s="1"/>
  <c r="Y69" i="28" s="1"/>
  <c r="V29" i="28"/>
  <c r="X29" i="28" s="1"/>
  <c r="Y29" i="28" s="1"/>
  <c r="V57" i="28"/>
  <c r="X57" i="28" s="1"/>
  <c r="Y57" i="28" s="1"/>
  <c r="V102" i="28"/>
  <c r="W102" i="28" s="1"/>
  <c r="V45" i="28"/>
  <c r="X45" i="28" s="1"/>
  <c r="Y45" i="28" s="1"/>
  <c r="V42" i="28"/>
  <c r="X42" i="28" s="1"/>
  <c r="V31" i="28"/>
  <c r="X31" i="28" s="1"/>
  <c r="V58" i="28"/>
  <c r="W58" i="28" s="1"/>
  <c r="Z7" i="29"/>
  <c r="Y7" i="29"/>
  <c r="S31" i="3"/>
  <c r="S33" i="3"/>
  <c r="S27" i="3"/>
  <c r="S32" i="3"/>
  <c r="S25" i="3"/>
  <c r="S23" i="3"/>
  <c r="I10" i="30"/>
  <c r="J10" i="30" s="1"/>
  <c r="I13" i="30"/>
  <c r="J13" i="30" s="1"/>
  <c r="X7" i="28"/>
  <c r="W7" i="28"/>
  <c r="T37" i="3"/>
  <c r="U37" i="3" s="1"/>
  <c r="V37" i="3" s="1"/>
  <c r="T14" i="3"/>
  <c r="U14" i="3" s="1"/>
  <c r="V14" i="3" s="1"/>
  <c r="T18" i="3"/>
  <c r="U18" i="3" s="1"/>
  <c r="V18" i="3" s="1"/>
  <c r="T9" i="3"/>
  <c r="U9" i="3" s="1"/>
  <c r="T30" i="3"/>
  <c r="U30" i="3" s="1"/>
  <c r="V30" i="3" s="1"/>
  <c r="T21" i="3"/>
  <c r="U21" i="3" s="1"/>
  <c r="V21" i="3" s="1"/>
  <c r="T29" i="3"/>
  <c r="U29" i="3" s="1"/>
  <c r="V29" i="3" s="1"/>
  <c r="T12" i="3"/>
  <c r="U12" i="3" s="1"/>
  <c r="V12" i="3" s="1"/>
  <c r="T36" i="3"/>
  <c r="U36" i="3" s="1"/>
  <c r="V36" i="3" s="1"/>
  <c r="T19" i="3"/>
  <c r="U19" i="3" s="1"/>
  <c r="V19" i="3" s="1"/>
  <c r="T16" i="3"/>
  <c r="U16" i="3" s="1"/>
  <c r="V16" i="3" s="1"/>
  <c r="T10" i="3"/>
  <c r="U10" i="3" s="1"/>
  <c r="V10" i="3" s="1"/>
  <c r="AO8" i="3"/>
  <c r="AP8" i="3" s="1"/>
  <c r="AQ8" i="3" s="1"/>
  <c r="T15" i="3"/>
  <c r="U15" i="3" s="1"/>
  <c r="V15" i="3" s="1"/>
  <c r="T28" i="3"/>
  <c r="U28" i="3" s="1"/>
  <c r="V28" i="3" s="1"/>
  <c r="T24" i="3"/>
  <c r="U24" i="3" s="1"/>
  <c r="V24" i="3" s="1"/>
  <c r="T20" i="3"/>
  <c r="U20" i="3" s="1"/>
  <c r="V20" i="3" s="1"/>
  <c r="AT20" i="3"/>
  <c r="T39" i="3"/>
  <c r="U39" i="3" s="1"/>
  <c r="V39" i="3" s="1"/>
  <c r="T26" i="3"/>
  <c r="U26" i="3" s="1"/>
  <c r="V26" i="3" s="1"/>
  <c r="T11" i="3"/>
  <c r="U11" i="3" s="1"/>
  <c r="V11" i="3" s="1"/>
  <c r="T17" i="3"/>
  <c r="U17" i="3" s="1"/>
  <c r="V17" i="3" s="1"/>
  <c r="T34" i="3"/>
  <c r="U34" i="3" s="1"/>
  <c r="V34" i="3" s="1"/>
  <c r="T35" i="3"/>
  <c r="U35" i="3" s="1"/>
  <c r="V35" i="3" s="1"/>
  <c r="T22" i="3"/>
  <c r="U22" i="3" s="1"/>
  <c r="V22" i="3" s="1"/>
  <c r="AO7" i="3"/>
  <c r="AP7" i="3" s="1"/>
  <c r="AQ7" i="3" s="1"/>
  <c r="Y17" i="29" l="1"/>
  <c r="Z10" i="29"/>
  <c r="AA10" i="29" s="1"/>
  <c r="AV10" i="29" s="1"/>
  <c r="Z12" i="29"/>
  <c r="AA12" i="29" s="1"/>
  <c r="AV12" i="29" s="1"/>
  <c r="Y13" i="29"/>
  <c r="Y31" i="29"/>
  <c r="AV8" i="29"/>
  <c r="Y18" i="29"/>
  <c r="Z23" i="29"/>
  <c r="AA23" i="29" s="1"/>
  <c r="F19" i="30" s="1"/>
  <c r="F22" i="30"/>
  <c r="AV26" i="29"/>
  <c r="F18" i="30"/>
  <c r="AV22" i="29"/>
  <c r="AV27" i="29"/>
  <c r="F23" i="30"/>
  <c r="F30" i="30"/>
  <c r="AV34" i="29"/>
  <c r="F10" i="30"/>
  <c r="AV14" i="29"/>
  <c r="AV17" i="29"/>
  <c r="F13" i="30"/>
  <c r="Y22" i="29"/>
  <c r="F14" i="30"/>
  <c r="AV18" i="29"/>
  <c r="F26" i="30"/>
  <c r="AV30" i="29"/>
  <c r="F6" i="30"/>
  <c r="AV31" i="29"/>
  <c r="F27" i="30"/>
  <c r="AV19" i="29"/>
  <c r="F15" i="30"/>
  <c r="AV13" i="29"/>
  <c r="F9" i="30"/>
  <c r="W34" i="3"/>
  <c r="X34" i="3"/>
  <c r="Y34" i="3" s="1"/>
  <c r="W16" i="3"/>
  <c r="X16" i="3"/>
  <c r="Y16" i="3" s="1"/>
  <c r="X15" i="3"/>
  <c r="Y15" i="3" s="1"/>
  <c r="W15" i="3"/>
  <c r="X19" i="3"/>
  <c r="Y19" i="3" s="1"/>
  <c r="W19" i="3"/>
  <c r="X21" i="3"/>
  <c r="Y21" i="3" s="1"/>
  <c r="W21" i="3"/>
  <c r="X14" i="3"/>
  <c r="Y14" i="3" s="1"/>
  <c r="W14" i="3"/>
  <c r="W28" i="3"/>
  <c r="X28" i="3"/>
  <c r="Y28" i="3" s="1"/>
  <c r="X29" i="3"/>
  <c r="Y29" i="3" s="1"/>
  <c r="W29" i="3"/>
  <c r="W17" i="3"/>
  <c r="X17" i="3"/>
  <c r="Y17" i="3" s="1"/>
  <c r="W22" i="3"/>
  <c r="X22" i="3"/>
  <c r="Y22" i="3" s="1"/>
  <c r="W20" i="3"/>
  <c r="X20" i="3"/>
  <c r="Y20" i="3" s="1"/>
  <c r="W36" i="3"/>
  <c r="X36" i="3"/>
  <c r="Y36" i="3" s="1"/>
  <c r="W30" i="3"/>
  <c r="X30" i="3"/>
  <c r="Y30" i="3" s="1"/>
  <c r="W37" i="3"/>
  <c r="X37" i="3"/>
  <c r="Y37" i="3" s="1"/>
  <c r="X39" i="3"/>
  <c r="Y39" i="3" s="1"/>
  <c r="W39" i="3"/>
  <c r="W18" i="3"/>
  <c r="X18" i="3"/>
  <c r="Y18" i="3" s="1"/>
  <c r="X11" i="3"/>
  <c r="Y11" i="3" s="1"/>
  <c r="W11" i="3"/>
  <c r="X35" i="3"/>
  <c r="Y35" i="3" s="1"/>
  <c r="W35" i="3"/>
  <c r="W26" i="3"/>
  <c r="X26" i="3"/>
  <c r="Y26" i="3" s="1"/>
  <c r="W24" i="3"/>
  <c r="X24" i="3"/>
  <c r="Y24" i="3" s="1"/>
  <c r="W10" i="3"/>
  <c r="X10" i="3"/>
  <c r="Y10" i="3" s="1"/>
  <c r="W12" i="3"/>
  <c r="X12" i="3"/>
  <c r="Y12" i="3" s="1"/>
  <c r="W90" i="28"/>
  <c r="X20" i="28"/>
  <c r="Y20" i="28" s="1"/>
  <c r="V10" i="28"/>
  <c r="W10" i="28" s="1"/>
  <c r="X88" i="28"/>
  <c r="Y88" i="28" s="1"/>
  <c r="F84" i="22" s="1"/>
  <c r="W61" i="28"/>
  <c r="X87" i="28"/>
  <c r="Y87" i="28" s="1"/>
  <c r="F83" i="22" s="1"/>
  <c r="W31" i="28"/>
  <c r="X56" i="28"/>
  <c r="Y56" i="28" s="1"/>
  <c r="AT56" i="28" s="1"/>
  <c r="V39" i="28"/>
  <c r="W39" i="28" s="1"/>
  <c r="F50" i="22"/>
  <c r="AT54" i="28"/>
  <c r="F82" i="22"/>
  <c r="AT86" i="28"/>
  <c r="F61" i="22"/>
  <c r="AT65" i="28"/>
  <c r="F41" i="22"/>
  <c r="AT45" i="28"/>
  <c r="F53" i="22"/>
  <c r="AT57" i="28"/>
  <c r="F93" i="22"/>
  <c r="AT97" i="28"/>
  <c r="F47" i="22"/>
  <c r="AT51" i="28"/>
  <c r="W65" i="28"/>
  <c r="F25" i="22"/>
  <c r="AT29" i="28"/>
  <c r="F76" i="22"/>
  <c r="AT80" i="28"/>
  <c r="F58" i="22"/>
  <c r="AT62" i="28"/>
  <c r="F70" i="22"/>
  <c r="AT74" i="28"/>
  <c r="F57" i="22"/>
  <c r="AT61" i="28"/>
  <c r="V21" i="28"/>
  <c r="X21" i="28" s="1"/>
  <c r="Y21" i="28" s="1"/>
  <c r="F65" i="22"/>
  <c r="AT69" i="28"/>
  <c r="F86" i="22"/>
  <c r="AT90" i="28"/>
  <c r="F96" i="22"/>
  <c r="AT100" i="28"/>
  <c r="F69" i="22"/>
  <c r="AT73" i="28"/>
  <c r="F97" i="22"/>
  <c r="AT101" i="28"/>
  <c r="F88" i="22"/>
  <c r="AT92" i="28"/>
  <c r="V16" i="28"/>
  <c r="X16" i="28" s="1"/>
  <c r="Y16" i="28" s="1"/>
  <c r="D12" i="22"/>
  <c r="V36" i="28"/>
  <c r="W36" i="28" s="1"/>
  <c r="D32" i="22"/>
  <c r="V15" i="28"/>
  <c r="X15" i="28" s="1"/>
  <c r="Y15" i="28" s="1"/>
  <c r="D11" i="22"/>
  <c r="V18" i="28"/>
  <c r="W18" i="28" s="1"/>
  <c r="D14" i="22"/>
  <c r="V12" i="28"/>
  <c r="W12" i="28" s="1"/>
  <c r="D8" i="22"/>
  <c r="V22" i="28"/>
  <c r="X22" i="28" s="1"/>
  <c r="Y22" i="28" s="1"/>
  <c r="V43" i="28"/>
  <c r="X43" i="28" s="1"/>
  <c r="Y43" i="28" s="1"/>
  <c r="V28" i="28"/>
  <c r="X28" i="28" s="1"/>
  <c r="Y28" i="28" s="1"/>
  <c r="V41" i="28"/>
  <c r="W41" i="28" s="1"/>
  <c r="D37" i="22"/>
  <c r="V19" i="28"/>
  <c r="W19" i="28" s="1"/>
  <c r="D15" i="22"/>
  <c r="V47" i="28"/>
  <c r="X47" i="28" s="1"/>
  <c r="Y47" i="28" s="1"/>
  <c r="D43" i="22"/>
  <c r="V24" i="28"/>
  <c r="W24" i="28" s="1"/>
  <c r="D20" i="22"/>
  <c r="V32" i="28"/>
  <c r="W32" i="28" s="1"/>
  <c r="D28" i="22"/>
  <c r="V11" i="28"/>
  <c r="W11" i="28" s="1"/>
  <c r="D7" i="22"/>
  <c r="W51" i="28"/>
  <c r="V30" i="28"/>
  <c r="W30" i="28" s="1"/>
  <c r="D26" i="22"/>
  <c r="V33" i="28"/>
  <c r="X33" i="28" s="1"/>
  <c r="Y33" i="28" s="1"/>
  <c r="D29" i="22"/>
  <c r="V9" i="28"/>
  <c r="W9" i="28" s="1"/>
  <c r="V35" i="28"/>
  <c r="X35" i="28" s="1"/>
  <c r="Y35" i="28" s="1"/>
  <c r="D31" i="22"/>
  <c r="V14" i="28"/>
  <c r="W14" i="28" s="1"/>
  <c r="D10" i="22"/>
  <c r="V17" i="28"/>
  <c r="X17" i="28" s="1"/>
  <c r="Y17" i="28" s="1"/>
  <c r="D13" i="22"/>
  <c r="V13" i="28"/>
  <c r="W13" i="28" s="1"/>
  <c r="D9" i="22"/>
  <c r="V27" i="28"/>
  <c r="W27" i="28" s="1"/>
  <c r="D23" i="22"/>
  <c r="V26" i="28"/>
  <c r="X26" i="28" s="1"/>
  <c r="D19" i="22"/>
  <c r="W42" i="28"/>
  <c r="W46" i="28"/>
  <c r="W97" i="28"/>
  <c r="W22" i="28"/>
  <c r="V44" i="28"/>
  <c r="W44" i="28" s="1"/>
  <c r="Y31" i="28"/>
  <c r="Y48" i="28"/>
  <c r="Y46" i="28"/>
  <c r="Y26" i="28"/>
  <c r="Y42" i="28"/>
  <c r="Y38" i="28"/>
  <c r="Y40" i="28"/>
  <c r="AS9" i="28"/>
  <c r="I5" i="22" s="1"/>
  <c r="J5" i="22" s="1"/>
  <c r="X36" i="28"/>
  <c r="Y36" i="28" s="1"/>
  <c r="W48" i="28"/>
  <c r="W74" i="28"/>
  <c r="W73" i="28"/>
  <c r="W101" i="28"/>
  <c r="W80" i="28"/>
  <c r="W94" i="28"/>
  <c r="X94" i="28"/>
  <c r="Y94" i="28" s="1"/>
  <c r="W23" i="28"/>
  <c r="X23" i="28"/>
  <c r="Y23" i="28" s="1"/>
  <c r="AT23" i="28" s="1"/>
  <c r="W29" i="28"/>
  <c r="X72" i="28"/>
  <c r="Y72" i="28" s="1"/>
  <c r="W72" i="28"/>
  <c r="X99" i="28"/>
  <c r="Y99" i="28" s="1"/>
  <c r="W99" i="28"/>
  <c r="X13" i="28"/>
  <c r="Y13" i="28" s="1"/>
  <c r="W45" i="28"/>
  <c r="V25" i="28"/>
  <c r="X25" i="28" s="1"/>
  <c r="Y25" i="28" s="1"/>
  <c r="W89" i="28"/>
  <c r="X89" i="28"/>
  <c r="Y89" i="28" s="1"/>
  <c r="X59" i="28"/>
  <c r="W59" i="28"/>
  <c r="W93" i="28"/>
  <c r="X93" i="28"/>
  <c r="Y93" i="28" s="1"/>
  <c r="X32" i="28"/>
  <c r="Y32" i="28" s="1"/>
  <c r="X49" i="28"/>
  <c r="W49" i="28"/>
  <c r="AT10" i="3"/>
  <c r="V37" i="28"/>
  <c r="X37" i="28" s="1"/>
  <c r="X34" i="28"/>
  <c r="W76" i="28"/>
  <c r="X76" i="28"/>
  <c r="Y76" i="28" s="1"/>
  <c r="X98" i="28"/>
  <c r="Y98" i="28" s="1"/>
  <c r="W98" i="28"/>
  <c r="W50" i="28"/>
  <c r="X50" i="28"/>
  <c r="Y50" i="28" s="1"/>
  <c r="W57" i="28"/>
  <c r="W85" i="28"/>
  <c r="X85" i="28"/>
  <c r="Y85" i="28" s="1"/>
  <c r="I14" i="30"/>
  <c r="J14" i="30" s="1"/>
  <c r="X58" i="28"/>
  <c r="X63" i="28"/>
  <c r="Y63" i="28" s="1"/>
  <c r="W63" i="28"/>
  <c r="X77" i="28"/>
  <c r="Y77" i="28" s="1"/>
  <c r="W77" i="28"/>
  <c r="W66" i="28"/>
  <c r="X66" i="28"/>
  <c r="Y66" i="28" s="1"/>
  <c r="W83" i="28"/>
  <c r="X83" i="28"/>
  <c r="Y83" i="28" s="1"/>
  <c r="W78" i="28"/>
  <c r="X78" i="28"/>
  <c r="Y78" i="28" s="1"/>
  <c r="X7" i="3"/>
  <c r="W7" i="3"/>
  <c r="T25" i="3"/>
  <c r="U25" i="3" s="1"/>
  <c r="V25" i="3" s="1"/>
  <c r="T31" i="3"/>
  <c r="U31" i="3" s="1"/>
  <c r="V31" i="3" s="1"/>
  <c r="T32" i="3"/>
  <c r="U32" i="3" s="1"/>
  <c r="V32" i="3" s="1"/>
  <c r="T27" i="3"/>
  <c r="U27" i="3" s="1"/>
  <c r="V27" i="3" s="1"/>
  <c r="T23" i="3"/>
  <c r="U23" i="3" s="1"/>
  <c r="V23" i="3" s="1"/>
  <c r="T33" i="3"/>
  <c r="U33" i="3" s="1"/>
  <c r="V33" i="3" s="1"/>
  <c r="V8" i="3"/>
  <c r="X8" i="3" s="1"/>
  <c r="D4" i="23"/>
  <c r="V9" i="3"/>
  <c r="X9" i="3" s="1"/>
  <c r="Y9" i="3" s="1"/>
  <c r="AT26" i="3"/>
  <c r="AT11" i="3"/>
  <c r="X41" i="28"/>
  <c r="Y41" i="28" s="1"/>
  <c r="X30" i="28"/>
  <c r="W52" i="28"/>
  <c r="X52" i="28"/>
  <c r="X84" i="28"/>
  <c r="W84" i="28"/>
  <c r="W91" i="28"/>
  <c r="X91" i="28"/>
  <c r="W82" i="28"/>
  <c r="X82" i="28"/>
  <c r="Y82" i="28" s="1"/>
  <c r="W38" i="28"/>
  <c r="W60" i="28"/>
  <c r="X60" i="28"/>
  <c r="Y60" i="28" s="1"/>
  <c r="X71" i="28"/>
  <c r="Y71" i="28" s="1"/>
  <c r="W71" i="28"/>
  <c r="X53" i="28"/>
  <c r="Y53" i="28" s="1"/>
  <c r="W53" i="28"/>
  <c r="X67" i="28"/>
  <c r="Y67" i="28" s="1"/>
  <c r="W67" i="28"/>
  <c r="W79" i="28"/>
  <c r="X79" i="28"/>
  <c r="Y79" i="28" s="1"/>
  <c r="X70" i="28"/>
  <c r="Y70" i="28" s="1"/>
  <c r="W70" i="28"/>
  <c r="X102" i="28"/>
  <c r="W68" i="28"/>
  <c r="X68" i="28"/>
  <c r="Y68" i="28" s="1"/>
  <c r="W95" i="28"/>
  <c r="X95" i="28"/>
  <c r="X81" i="28"/>
  <c r="Y81" i="28" s="1"/>
  <c r="W81" i="28"/>
  <c r="X55" i="28"/>
  <c r="W55" i="28"/>
  <c r="W103" i="28"/>
  <c r="X103" i="28"/>
  <c r="W75" i="28"/>
  <c r="X75" i="28"/>
  <c r="Y75" i="28" s="1"/>
  <c r="W96" i="28"/>
  <c r="X96" i="28"/>
  <c r="Y96" i="28" s="1"/>
  <c r="AT8" i="28"/>
  <c r="W8" i="28"/>
  <c r="W69" i="28"/>
  <c r="T13" i="3"/>
  <c r="U13" i="3" s="1"/>
  <c r="V13" i="3" s="1"/>
  <c r="AT30" i="3"/>
  <c r="AR8" i="3"/>
  <c r="AS8" i="3"/>
  <c r="W9" i="3"/>
  <c r="AS7" i="3"/>
  <c r="AR7" i="3"/>
  <c r="AT7" i="3" s="1"/>
  <c r="F8" i="30" l="1"/>
  <c r="AV23" i="29"/>
  <c r="W32" i="3"/>
  <c r="X32" i="3"/>
  <c r="Y32" i="3" s="1"/>
  <c r="X27" i="3"/>
  <c r="Y27" i="3" s="1"/>
  <c r="W27" i="3"/>
  <c r="X33" i="3"/>
  <c r="Y33" i="3" s="1"/>
  <c r="W33" i="3"/>
  <c r="X31" i="3"/>
  <c r="Y31" i="3" s="1"/>
  <c r="W31" i="3"/>
  <c r="W13" i="3"/>
  <c r="X13" i="3"/>
  <c r="Y13" i="3" s="1"/>
  <c r="X23" i="3"/>
  <c r="Y23" i="3" s="1"/>
  <c r="W23" i="3"/>
  <c r="W25" i="3"/>
  <c r="X25" i="3"/>
  <c r="Y25" i="3" s="1"/>
  <c r="W15" i="28"/>
  <c r="F52" i="22"/>
  <c r="W21" i="28"/>
  <c r="X12" i="28"/>
  <c r="Y12" i="28" s="1"/>
  <c r="W28" i="28"/>
  <c r="AT88" i="28"/>
  <c r="X10" i="28"/>
  <c r="Y10" i="28" s="1"/>
  <c r="AT87" i="28"/>
  <c r="W47" i="28"/>
  <c r="X39" i="28"/>
  <c r="Y39" i="28" s="1"/>
  <c r="W33" i="28"/>
  <c r="W26" i="28"/>
  <c r="X14" i="28"/>
  <c r="Y14" i="28" s="1"/>
  <c r="F10" i="22" s="1"/>
  <c r="W16" i="28"/>
  <c r="X9" i="28"/>
  <c r="Y9" i="28" s="1"/>
  <c r="F5" i="22" s="1"/>
  <c r="X18" i="28"/>
  <c r="Y18" i="28" s="1"/>
  <c r="F17" i="22"/>
  <c r="AT21" i="28"/>
  <c r="F39" i="22"/>
  <c r="AT43" i="28"/>
  <c r="F43" i="22"/>
  <c r="AT47" i="28"/>
  <c r="F13" i="22"/>
  <c r="AT17" i="28"/>
  <c r="F56" i="22"/>
  <c r="AT60" i="28"/>
  <c r="F37" i="22"/>
  <c r="AT41" i="28"/>
  <c r="F59" i="22"/>
  <c r="AT63" i="28"/>
  <c r="F81" i="22"/>
  <c r="AT85" i="28"/>
  <c r="F46" i="22"/>
  <c r="AT50" i="28"/>
  <c r="F72" i="22"/>
  <c r="AT76" i="28"/>
  <c r="W35" i="28"/>
  <c r="F21" i="22"/>
  <c r="AT25" i="28"/>
  <c r="F95" i="22"/>
  <c r="AT99" i="28"/>
  <c r="F11" i="22"/>
  <c r="AT15" i="28"/>
  <c r="F16" i="22"/>
  <c r="AT20" i="28"/>
  <c r="F42" i="22"/>
  <c r="AT46" i="28"/>
  <c r="F92" i="22"/>
  <c r="AT96" i="28"/>
  <c r="F66" i="22"/>
  <c r="AT70" i="28"/>
  <c r="F67" i="22"/>
  <c r="AT71" i="28"/>
  <c r="F74" i="22"/>
  <c r="AT78" i="28"/>
  <c r="F77" i="22"/>
  <c r="AT81" i="28"/>
  <c r="F75" i="22"/>
  <c r="AT79" i="28"/>
  <c r="F71" i="22"/>
  <c r="AT75" i="28"/>
  <c r="F49" i="22"/>
  <c r="AT53" i="28"/>
  <c r="X19" i="28"/>
  <c r="F79" i="22"/>
  <c r="AT83" i="28"/>
  <c r="F18" i="22"/>
  <c r="AT22" i="28"/>
  <c r="F36" i="22"/>
  <c r="AT40" i="28"/>
  <c r="F44" i="22"/>
  <c r="AT48" i="28"/>
  <c r="F6" i="22"/>
  <c r="AT10" i="28"/>
  <c r="F64" i="22"/>
  <c r="AT68" i="28"/>
  <c r="F63" i="22"/>
  <c r="AT67" i="28"/>
  <c r="F62" i="22"/>
  <c r="AT66" i="28"/>
  <c r="F94" i="22"/>
  <c r="AT98" i="28"/>
  <c r="F32" i="22"/>
  <c r="AT36" i="28"/>
  <c r="F38" i="22"/>
  <c r="AT42" i="28"/>
  <c r="F31" i="22"/>
  <c r="AT35" i="28"/>
  <c r="X24" i="28"/>
  <c r="Y24" i="28" s="1"/>
  <c r="F78" i="22"/>
  <c r="AT82" i="28"/>
  <c r="X11" i="28"/>
  <c r="Y11" i="28" s="1"/>
  <c r="F73" i="22"/>
  <c r="AT77" i="28"/>
  <c r="F28" i="22"/>
  <c r="AT32" i="28"/>
  <c r="F89" i="22"/>
  <c r="AT93" i="28"/>
  <c r="F85" i="22"/>
  <c r="AT89" i="28"/>
  <c r="F9" i="22"/>
  <c r="AT13" i="28"/>
  <c r="F68" i="22"/>
  <c r="AT72" i="28"/>
  <c r="F34" i="22"/>
  <c r="AT38" i="28"/>
  <c r="F29" i="22"/>
  <c r="AT33" i="28"/>
  <c r="F27" i="22"/>
  <c r="AT31" i="28"/>
  <c r="F24" i="22"/>
  <c r="AT28" i="28"/>
  <c r="F12" i="22"/>
  <c r="AT16" i="28"/>
  <c r="X27" i="28"/>
  <c r="Y27" i="28" s="1"/>
  <c r="F91" i="22"/>
  <c r="F90" i="22"/>
  <c r="W43" i="28"/>
  <c r="F19" i="22"/>
  <c r="F22" i="22"/>
  <c r="X44" i="28"/>
  <c r="Y44" i="28" s="1"/>
  <c r="W17" i="28"/>
  <c r="Y55" i="28"/>
  <c r="Y19" i="28"/>
  <c r="AT26" i="28"/>
  <c r="Y103" i="28"/>
  <c r="Y102" i="28"/>
  <c r="Y37" i="28"/>
  <c r="Y58" i="28"/>
  <c r="Y52" i="28"/>
  <c r="Y30" i="28"/>
  <c r="Y34" i="28"/>
  <c r="Y49" i="28"/>
  <c r="Y59" i="28"/>
  <c r="AT94" i="28"/>
  <c r="W25" i="28"/>
  <c r="AT38" i="3"/>
  <c r="AT8" i="3"/>
  <c r="I4" i="23"/>
  <c r="J4" i="23" s="1"/>
  <c r="W37" i="28"/>
  <c r="AT34" i="3"/>
  <c r="AT33" i="3"/>
  <c r="AT23" i="3"/>
  <c r="AT27" i="3"/>
  <c r="AT19" i="3"/>
  <c r="W8" i="3"/>
  <c r="AT9" i="3"/>
  <c r="AT32" i="3"/>
  <c r="AT25" i="3"/>
  <c r="AT31" i="3"/>
  <c r="AT35" i="3"/>
  <c r="AT17" i="3"/>
  <c r="AT22" i="3"/>
  <c r="AT18" i="3"/>
  <c r="AT21" i="3"/>
  <c r="AT12" i="3"/>
  <c r="AT29" i="3"/>
  <c r="AT39" i="3"/>
  <c r="AT37" i="3"/>
  <c r="AT14" i="28" l="1"/>
  <c r="AT24" i="3"/>
  <c r="F48" i="22"/>
  <c r="AT52" i="28"/>
  <c r="F55" i="22"/>
  <c r="AT59" i="28"/>
  <c r="F54" i="22"/>
  <c r="AT58" i="28"/>
  <c r="F35" i="22"/>
  <c r="AT39" i="28"/>
  <c r="AT9" i="28"/>
  <c r="F33" i="22"/>
  <c r="AT37" i="28"/>
  <c r="F8" i="22"/>
  <c r="AT12" i="28"/>
  <c r="F40" i="22"/>
  <c r="AT44" i="28"/>
  <c r="F45" i="22"/>
  <c r="AT49" i="28"/>
  <c r="F26" i="22"/>
  <c r="AT30" i="28"/>
  <c r="F7" i="22"/>
  <c r="AT11" i="28"/>
  <c r="F98" i="22"/>
  <c r="AT102" i="28"/>
  <c r="F15" i="22"/>
  <c r="AT19" i="28"/>
  <c r="F23" i="22"/>
  <c r="AT27" i="28"/>
  <c r="F30" i="22"/>
  <c r="AT34" i="28"/>
  <c r="F14" i="22"/>
  <c r="AT18" i="28"/>
  <c r="F20" i="22"/>
  <c r="AT24" i="28"/>
  <c r="F99" i="22"/>
  <c r="AT103" i="28"/>
  <c r="F51" i="22"/>
  <c r="AT55" i="28"/>
  <c r="AT15" i="3"/>
  <c r="AT16" i="3"/>
  <c r="AT36" i="3"/>
  <c r="AT13" i="3"/>
  <c r="AT28" i="3"/>
  <c r="AT14" i="3"/>
</calcChain>
</file>

<file path=xl/sharedStrings.xml><?xml version="1.0" encoding="utf-8"?>
<sst xmlns="http://schemas.openxmlformats.org/spreadsheetml/2006/main" count="1583" uniqueCount="586">
  <si>
    <t>Student</t>
  </si>
  <si>
    <t>Practical 
Component</t>
  </si>
  <si>
    <t>Practical 
Component  Adjusted (a)</t>
  </si>
  <si>
    <t>Exam 
1st Call</t>
  </si>
  <si>
    <t>Final 
Grade</t>
  </si>
  <si>
    <t>RFE the student missed the exam</t>
  </si>
  <si>
    <t>RFF the sudent didn´t attend the course</t>
  </si>
  <si>
    <t>Henriqueta Nóvoa, José Faria</t>
  </si>
  <si>
    <t>1st part
assignments</t>
  </si>
  <si>
    <t>Exam 
1st call</t>
  </si>
  <si>
    <t>Final</t>
  </si>
  <si>
    <t># Certas</t>
  </si>
  <si>
    <t># Erro</t>
  </si>
  <si>
    <t>NR</t>
  </si>
  <si>
    <t>CMR</t>
  </si>
  <si>
    <t>TP-NE</t>
  </si>
  <si>
    <t>TP ajustado</t>
  </si>
  <si>
    <t>média</t>
  </si>
  <si>
    <t xml:space="preserve"> </t>
  </si>
  <si>
    <t>Criatividade/
Inovação</t>
  </si>
  <si>
    <t>Descontos</t>
  </si>
  <si>
    <t>Groupwork 
(0-20)</t>
  </si>
  <si>
    <t xml:space="preserve">Attendance </t>
  </si>
  <si>
    <t>Henriqueta Nóvoa</t>
  </si>
  <si>
    <t>Número</t>
  </si>
  <si>
    <t>Exam 
2nd call</t>
  </si>
  <si>
    <t>Exam
2nd call</t>
  </si>
  <si>
    <t>Lectures
(total 19)</t>
  </si>
  <si>
    <t>Romeu Filipe de Castro Xavier</t>
  </si>
  <si>
    <t>Q1:
Caracterização de Y e variáveis</t>
  </si>
  <si>
    <t>Q2: X´s vitais  e 
análise 
individual</t>
  </si>
  <si>
    <t xml:space="preserve"> 
Q3: análise comparativa</t>
  </si>
  <si>
    <r>
      <t xml:space="preserve">Q4: 
</t>
    </r>
    <r>
      <rPr>
        <sz val="8"/>
        <color rgb="FFFFFFFF"/>
        <rFont val="Calibri"/>
        <family val="2"/>
      </rPr>
      <t>Statistical
Control</t>
    </r>
  </si>
  <si>
    <r>
      <t>Q5: 
Proce</t>
    </r>
    <r>
      <rPr>
        <sz val="8"/>
        <color rgb="FFFFFFFF"/>
        <rFont val="Calibri"/>
        <family val="2"/>
      </rPr>
      <t>ss Capability
Analysis</t>
    </r>
  </si>
  <si>
    <t>weight</t>
  </si>
  <si>
    <t>scale</t>
  </si>
  <si>
    <t>(0..5)</t>
  </si>
  <si>
    <t>(0..20)</t>
  </si>
  <si>
    <t>swimlane
model</t>
  </si>
  <si>
    <t>multilevel
model</t>
  </si>
  <si>
    <t>weighted
average</t>
  </si>
  <si>
    <t>2nd part Assignments</t>
  </si>
  <si>
    <t>4-a)</t>
  </si>
  <si>
    <t>4-b)</t>
  </si>
  <si>
    <t>Final grade 
1st call</t>
  </si>
  <si>
    <t>test</t>
  </si>
  <si>
    <t xml:space="preserve">group-
work </t>
  </si>
  <si>
    <t>&gt; 0.3</t>
  </si>
  <si>
    <t>H. Nóvoa and J. Faria</t>
  </si>
  <si>
    <t>copiou</t>
  </si>
  <si>
    <t>subi de 15 para 16</t>
  </si>
  <si>
    <t>5-a)</t>
  </si>
  <si>
    <t>5-b)</t>
  </si>
  <si>
    <t>grade 
2nd call</t>
  </si>
  <si>
    <t>&lt;--anotações (hide)</t>
  </si>
  <si>
    <t xml:space="preserve">Final 
grade </t>
  </si>
  <si>
    <t>Practical
assignments</t>
  </si>
  <si>
    <t>João Cristiano Mourão Rodrigues</t>
  </si>
  <si>
    <t>Ordinário</t>
  </si>
  <si>
    <t>M.EEC</t>
  </si>
  <si>
    <t>up201406183</t>
  </si>
  <si>
    <t>up201406183@edu.fe.up.pt</t>
  </si>
  <si>
    <t>M.EGI</t>
  </si>
  <si>
    <t>Trabalhador-Estudante</t>
  </si>
  <si>
    <t>Caroline Cruz Torres</t>
  </si>
  <si>
    <t>Estudante internacional</t>
  </si>
  <si>
    <t>up201700121</t>
  </si>
  <si>
    <t>up201700121@edu.fe.up.pt</t>
  </si>
  <si>
    <t>M.EM</t>
  </si>
  <si>
    <t>Dirigente Associativo</t>
  </si>
  <si>
    <t>Paulo André Gouveia Costa</t>
  </si>
  <si>
    <t>up201806801</t>
  </si>
  <si>
    <t>up201806801@edu.fe.up.pt</t>
  </si>
  <si>
    <t>up200001856</t>
  </si>
  <si>
    <t>up200001856@edu.fe.up.pt</t>
  </si>
  <si>
    <t>Ana Beatriz Ferreira de Almeida</t>
  </si>
  <si>
    <t>Ana Margarida da Silva Cruz</t>
  </si>
  <si>
    <t>António Maria Avides Moreira Amorim Alves</t>
  </si>
  <si>
    <t>Bruno Martins Guerreiro Maia</t>
  </si>
  <si>
    <t>Catarina Pereira Mourato</t>
  </si>
  <si>
    <t>Diogo da Silva Dias</t>
  </si>
  <si>
    <t>Dumitru Blanaru</t>
  </si>
  <si>
    <t>Edson Jorge Samuel</t>
  </si>
  <si>
    <t>Gonçalo Pires Xavier Ferreira</t>
  </si>
  <si>
    <t>Inês Barros Canedo</t>
  </si>
  <si>
    <t>Inês Maria Roque Fernandes</t>
  </si>
  <si>
    <t>Inês Trigo Cabral Gutierres</t>
  </si>
  <si>
    <t>Javier Ciriano Ledesma</t>
  </si>
  <si>
    <t>Joana Oliveira Monteiro</t>
  </si>
  <si>
    <t>João Alberto Lopes Montanha dos Santos Alves</t>
  </si>
  <si>
    <t>João Dias Sampaio</t>
  </si>
  <si>
    <t>João Nuno Silva Aleixo Cardoso</t>
  </si>
  <si>
    <t>Manuel Luís Pires Guimarães</t>
  </si>
  <si>
    <t>Maria Eduarda Valente Leal de Barros</t>
  </si>
  <si>
    <t>Maria Manuel Campos Ferreira</t>
  </si>
  <si>
    <t>Mariana Gonçalves Barrias</t>
  </si>
  <si>
    <t>Marta Coutinho Lemos</t>
  </si>
  <si>
    <t>Miguel Mendes Ribeiro</t>
  </si>
  <si>
    <t>Orlando Miguel Passos Silva</t>
  </si>
  <si>
    <t>Pedro Miguel Rocha Lopes</t>
  </si>
  <si>
    <t>Rafael Almeida da Silva</t>
  </si>
  <si>
    <t>Rita Alexandra de Lourenço Roriz Mendes</t>
  </si>
  <si>
    <t>Rúben André de Oliveira Bastos</t>
  </si>
  <si>
    <t>Rui Lourenço Matos Soares</t>
  </si>
  <si>
    <t>Sara Maria Esteves Paraty</t>
  </si>
  <si>
    <t>Sérgio Tiago Lopes de Oliveira</t>
  </si>
  <si>
    <t>Susana Moura Neves</t>
  </si>
  <si>
    <t>Master In Industrial Engineering and Management</t>
  </si>
  <si>
    <t>Master in Electrical and Computer Engineering</t>
  </si>
  <si>
    <t xml:space="preserve">Master in Mechanical Engineering </t>
  </si>
  <si>
    <t>Master In Industrial Engineering and Management :: QM 2122</t>
  </si>
  <si>
    <t>Master in  Electrical and Computer Engineering :: QM 2122</t>
  </si>
  <si>
    <t>Number</t>
  </si>
  <si>
    <t>2nd part assign</t>
  </si>
  <si>
    <r>
      <t xml:space="preserve">Q6: 
</t>
    </r>
    <r>
      <rPr>
        <sz val="8"/>
        <color rgb="FFFFFFFF"/>
        <rFont val="Calibri"/>
        <family val="2"/>
      </rPr>
      <t>Cost 
Analysis</t>
    </r>
  </si>
  <si>
    <t>Apresentação
Correção ling estatística</t>
  </si>
  <si>
    <t>FEUP, 1 February 2022</t>
  </si>
  <si>
    <t>1-a)</t>
  </si>
  <si>
    <t>1-b)</t>
  </si>
  <si>
    <t>1-c)</t>
  </si>
  <si>
    <t>1-d)</t>
  </si>
  <si>
    <t>2-a)</t>
  </si>
  <si>
    <t>2-b)</t>
  </si>
  <si>
    <t>1st part assign</t>
  </si>
  <si>
    <t>FEUP, 11 February 2022</t>
  </si>
  <si>
    <t>(a) The practical component of the student was adjusted according to the course rules at Sigarra</t>
  </si>
  <si>
    <t>5-c)</t>
  </si>
  <si>
    <t>Final 
1st Call</t>
  </si>
  <si>
    <t>Final 
2nd call</t>
  </si>
  <si>
    <t>FEUP, 8th of March 2022</t>
  </si>
  <si>
    <t>Final 
 1st call</t>
  </si>
  <si>
    <t>Final Grades after 2nd call</t>
  </si>
  <si>
    <t>Nome</t>
  </si>
  <si>
    <t>Estatuto</t>
  </si>
  <si>
    <t>Login</t>
  </si>
  <si>
    <t>Email</t>
  </si>
  <si>
    <t>up201707165</t>
  </si>
  <si>
    <t>up201707165@edu.fe.up.pt</t>
  </si>
  <si>
    <t>up201706178</t>
  </si>
  <si>
    <t>up201706178@edu.fe.up.pt</t>
  </si>
  <si>
    <t>up201603436</t>
  </si>
  <si>
    <t>up201603436@edu.fe.up.pt</t>
  </si>
  <si>
    <t>up201002993</t>
  </si>
  <si>
    <t>up201002993@edu.fe.up.pt</t>
  </si>
  <si>
    <t>up201704979</t>
  </si>
  <si>
    <t>up201704979@edu.fe.up.pt</t>
  </si>
  <si>
    <t>up201604037</t>
  </si>
  <si>
    <t>up201604037@edu.fe.up.pt</t>
  </si>
  <si>
    <t>up202101838</t>
  </si>
  <si>
    <t>up202101838@edu.fe.up.pt</t>
  </si>
  <si>
    <t>up201708041</t>
  </si>
  <si>
    <t>up201708041@edu.fe.up.pt</t>
  </si>
  <si>
    <t>up201704387</t>
  </si>
  <si>
    <t>up201704387@edu.fe.up.pt</t>
  </si>
  <si>
    <t>up201709336</t>
  </si>
  <si>
    <t>up201709336@edu.fe.up.pt</t>
  </si>
  <si>
    <t>up201704420</t>
  </si>
  <si>
    <t>up201704420@edu.fe.up.pt</t>
  </si>
  <si>
    <t>up201705127</t>
  </si>
  <si>
    <t>up201705127@edu.fe.up.pt</t>
  </si>
  <si>
    <t>up202102424</t>
  </si>
  <si>
    <t>up202102424@edu.fe.up.pt</t>
  </si>
  <si>
    <t>up201705129</t>
  </si>
  <si>
    <t>up201705129@edu.fe.up.pt</t>
  </si>
  <si>
    <t>up201603143</t>
  </si>
  <si>
    <t>up201603143@edu.fe.up.pt</t>
  </si>
  <si>
    <t>up201704797</t>
  </si>
  <si>
    <t>up201704797@edu.fe.up.pt</t>
  </si>
  <si>
    <t>up201705133</t>
  </si>
  <si>
    <t>up201705133@edu.fe.up.pt</t>
  </si>
  <si>
    <t>up201703836</t>
  </si>
  <si>
    <t>up201703836@edu.fe.up.pt</t>
  </si>
  <si>
    <t>up202010007</t>
  </si>
  <si>
    <t>up202010007@edu.fe.up.pt</t>
  </si>
  <si>
    <t>up201704398</t>
  </si>
  <si>
    <t>up201704398@edu.fe.up.pt</t>
  </si>
  <si>
    <t>up201705202</t>
  </si>
  <si>
    <t>up201705202@edu.fe.up.pt</t>
  </si>
  <si>
    <t>up201705204</t>
  </si>
  <si>
    <t>up201705204@edu.fe.up.pt</t>
  </si>
  <si>
    <t>up201605380</t>
  </si>
  <si>
    <t>up201605380@edu.fe.up.pt</t>
  </si>
  <si>
    <t>up201101917</t>
  </si>
  <si>
    <t>up201101917@edu.fe.up.pt</t>
  </si>
  <si>
    <t>up201704658</t>
  </si>
  <si>
    <t>up201704658@edu.fe.up.pt</t>
  </si>
  <si>
    <t>up201705620</t>
  </si>
  <si>
    <t>up201705620@edu.fe.up.pt</t>
  </si>
  <si>
    <t>up201603592</t>
  </si>
  <si>
    <t>up201603592@edu.fe.up.pt</t>
  </si>
  <si>
    <t>up202010008</t>
  </si>
  <si>
    <t>up202010008@edu.fe.up.pt</t>
  </si>
  <si>
    <t>up201705954</t>
  </si>
  <si>
    <t>up201705954@edu.fe.up.pt</t>
  </si>
  <si>
    <t>up201704403</t>
  </si>
  <si>
    <t>up201704403@edu.fe.up.pt</t>
  </si>
  <si>
    <t>up201705260</t>
  </si>
  <si>
    <t>up201705260@edu.fe.up.pt</t>
  </si>
  <si>
    <t>up201606499</t>
  </si>
  <si>
    <t>up201606499@edu.fe.up.pt</t>
  </si>
  <si>
    <t>QM course 2022/23   |   Final grades</t>
  </si>
  <si>
    <t>Afonso Pinho Lourenço</t>
  </si>
  <si>
    <t>up201806853</t>
  </si>
  <si>
    <t>up201806853@edu.fe.up.pt</t>
  </si>
  <si>
    <t>Álvaro José Santos Teles</t>
  </si>
  <si>
    <t>up201908083</t>
  </si>
  <si>
    <t>up201908083@edu.fe.up.pt</t>
  </si>
  <si>
    <t>Ana Adelaide Martins Moreira</t>
  </si>
  <si>
    <t>up201906553</t>
  </si>
  <si>
    <t>up201906553@edu.fe.up.pt</t>
  </si>
  <si>
    <t>Ana Beatriz Sampaio Durães</t>
  </si>
  <si>
    <t>up201906509</t>
  </si>
  <si>
    <t>up201906509@edu.fe.up.pt</t>
  </si>
  <si>
    <t>Ana Margarida Costa Vieira de Jesus</t>
  </si>
  <si>
    <t>up202103311@edu.fe.up.pt</t>
  </si>
  <si>
    <t>Antonino Fuschi</t>
  </si>
  <si>
    <t>up202203511</t>
  </si>
  <si>
    <t>up202203511@edu.fe.up.pt</t>
  </si>
  <si>
    <t>António Miguel Pereira Nunes</t>
  </si>
  <si>
    <t>up202210495</t>
  </si>
  <si>
    <t>up202210495@edu.fe.up.pt</t>
  </si>
  <si>
    <t>Ari Sakari Lankinen</t>
  </si>
  <si>
    <t>up202202583</t>
  </si>
  <si>
    <t>up202202583@edu.fe.up.pt</t>
  </si>
  <si>
    <t>Artur Morais Carvalho</t>
  </si>
  <si>
    <t>up201905545</t>
  </si>
  <si>
    <t>up201905545@edu.fe.up.pt</t>
  </si>
  <si>
    <t>Aurora Lambiasi</t>
  </si>
  <si>
    <t>up202203781</t>
  </si>
  <si>
    <t>up202203781@edu.fe.up.pt</t>
  </si>
  <si>
    <t>Bárbara Martins Teixeira</t>
  </si>
  <si>
    <t>up201909926</t>
  </si>
  <si>
    <t>up201909926@edu.fe.up.pt</t>
  </si>
  <si>
    <t>Beatriz Rodrigues Cruz</t>
  </si>
  <si>
    <t>up201905946</t>
  </si>
  <si>
    <t>up201905946@edu.fe.up.pt</t>
  </si>
  <si>
    <t>Bernardo José Duarte Xavier</t>
  </si>
  <si>
    <t>up201907297</t>
  </si>
  <si>
    <t>up201907297@edu.fe.up.pt</t>
  </si>
  <si>
    <t>Bruno André Pacheco Barbosa</t>
  </si>
  <si>
    <t>up201809681</t>
  </si>
  <si>
    <t>up201809681@edu.fe.up.pt</t>
  </si>
  <si>
    <t>Bruno Miguel Vieira Moreira</t>
  </si>
  <si>
    <t>up201806305</t>
  </si>
  <si>
    <t>up201806305@edu.fe.up.pt</t>
  </si>
  <si>
    <t>Carolina Abreu Loureiro</t>
  </si>
  <si>
    <t>up201905197</t>
  </si>
  <si>
    <t>up201905197@edu.fe.up.pt</t>
  </si>
  <si>
    <t>Carolina de António Ferraz</t>
  </si>
  <si>
    <t>up201904605</t>
  </si>
  <si>
    <t>up201904605@edu.fe.up.pt</t>
  </si>
  <si>
    <t>Carolina Vieira da Cunha Palatinsky</t>
  </si>
  <si>
    <t>up202202628</t>
  </si>
  <si>
    <t>up202202628@edu.fe.up.pt</t>
  </si>
  <si>
    <t>Catarina Isabel Marinho Ferreira</t>
  </si>
  <si>
    <t>up201906464</t>
  </si>
  <si>
    <t>up201906464@edu.fe.up.pt</t>
  </si>
  <si>
    <t>Catarina Vanessa da Costa Santos</t>
  </si>
  <si>
    <t>up201904573</t>
  </si>
  <si>
    <t>up201904573@edu.fe.up.pt</t>
  </si>
  <si>
    <t>Cláudia Sofia Rodrigues de Sousa</t>
  </si>
  <si>
    <t>up202202957</t>
  </si>
  <si>
    <t>up202202957@edu.fe.up.pt</t>
  </si>
  <si>
    <t>Claudio Alessandro Casula Moreira</t>
  </si>
  <si>
    <t>up202202728</t>
  </si>
  <si>
    <t>up202202728@edu.fe.up.pt</t>
  </si>
  <si>
    <t>Cristiana Ribeiro Vale</t>
  </si>
  <si>
    <t>up201905948</t>
  </si>
  <si>
    <t>up201905948@edu.fe.up.pt</t>
  </si>
  <si>
    <t>Daniel Leão Cardoso</t>
  </si>
  <si>
    <t>up201906700</t>
  </si>
  <si>
    <t>up201906700@edu.fe.up.pt</t>
  </si>
  <si>
    <t>Daniel Moltó Sempere</t>
  </si>
  <si>
    <t>up202202242</t>
  </si>
  <si>
    <t>up202202242@edu.fe.up.pt</t>
  </si>
  <si>
    <t>Diogo Mendes Sampaio</t>
  </si>
  <si>
    <t>up201906720</t>
  </si>
  <si>
    <t>up201906720@edu.fe.up.pt</t>
  </si>
  <si>
    <t>Eduardo Coelho de Melo</t>
  </si>
  <si>
    <t>up201905152</t>
  </si>
  <si>
    <t>up201905152@edu.fe.up.pt</t>
  </si>
  <si>
    <t>Eduardo Flores Lemos Ferreira</t>
  </si>
  <si>
    <t>up201905443</t>
  </si>
  <si>
    <t>up201905443@edu.fe.up.pt</t>
  </si>
  <si>
    <t>Emma Klara Karlsson Ralston</t>
  </si>
  <si>
    <t>up202202866</t>
  </si>
  <si>
    <t>up202202866@edu.fe.up.pt</t>
  </si>
  <si>
    <t>Erik Otto Fredrik Ludvig Hultman</t>
  </si>
  <si>
    <t>up202202737</t>
  </si>
  <si>
    <t>up202202737@edu.fe.up.pt</t>
  </si>
  <si>
    <t>FEVRIER Jeanne</t>
  </si>
  <si>
    <t>up202202858</t>
  </si>
  <si>
    <t>up202202858@edu.fe.up.pt</t>
  </si>
  <si>
    <t>Filipa Manuela Carvalho dos Santos</t>
  </si>
  <si>
    <t>up201403686</t>
  </si>
  <si>
    <t>up201403686@edu.fe.up.pt</t>
  </si>
  <si>
    <t>Francesco Facchini</t>
  </si>
  <si>
    <t>up202202351</t>
  </si>
  <si>
    <t>up202202351@edu.fe.up.pt</t>
  </si>
  <si>
    <t>Francisca Lêdo de Matos Ferreira Teixeira</t>
  </si>
  <si>
    <t>up201905861</t>
  </si>
  <si>
    <t>up201905861@edu.fe.up.pt</t>
  </si>
  <si>
    <t>Francisco Castelo Seabra</t>
  </si>
  <si>
    <t>up201906470</t>
  </si>
  <si>
    <t>up201906470@edu.fe.up.pt</t>
  </si>
  <si>
    <t>Francisco Marques Carvalho</t>
  </si>
  <si>
    <t>up201806858</t>
  </si>
  <si>
    <t>up201806858@edu.fe.up.pt</t>
  </si>
  <si>
    <t>Francisco Oliveira Gala Fagulha</t>
  </si>
  <si>
    <t>up202209755</t>
  </si>
  <si>
    <t>up202209755@edu.fe.up.pt</t>
  </si>
  <si>
    <t>Giuseppe Coppola</t>
  </si>
  <si>
    <t>up202202882</t>
  </si>
  <si>
    <t>up202202882@edu.fe.up.pt</t>
  </si>
  <si>
    <t>Gonçalo Franco Fonseca Fernandes</t>
  </si>
  <si>
    <t>up201906116</t>
  </si>
  <si>
    <t>up201906116@edu.fe.up.pt</t>
  </si>
  <si>
    <t>Guilherme de Sá Barbosa Carvalho</t>
  </si>
  <si>
    <t>up201904732@edu.fe.up.pt</t>
  </si>
  <si>
    <t>Guilherme Manuel Ferreira da Silva Cardoso</t>
  </si>
  <si>
    <t>up201905974</t>
  </si>
  <si>
    <t>up201905974@edu.fe.up.pt</t>
  </si>
  <si>
    <t>Helena Isabel Coutinho Costa</t>
  </si>
  <si>
    <t>up201101613</t>
  </si>
  <si>
    <t>up201101613@edu.fe.up.pt</t>
  </si>
  <si>
    <t>Ida-Maaria Tervala</t>
  </si>
  <si>
    <t>up202202746</t>
  </si>
  <si>
    <t>up202202746@edu.fe.up.pt</t>
  </si>
  <si>
    <t>Inês de Canedo Gonçalves Barreiros Duarte</t>
  </si>
  <si>
    <t>up201905584</t>
  </si>
  <si>
    <t>up201905584@edu.fe.up.pt</t>
  </si>
  <si>
    <t>Inês Teixeira Ribeiro dos Santos</t>
  </si>
  <si>
    <t>up201806346</t>
  </si>
  <si>
    <t>up201806346@edu.fe.up.pt</t>
  </si>
  <si>
    <t>Janine Arienne Centina Visser</t>
  </si>
  <si>
    <t>up202202847</t>
  </si>
  <si>
    <t>up202202847@edu.fe.up.pt</t>
  </si>
  <si>
    <t>Joana Guedes Marques Pina</t>
  </si>
  <si>
    <t>up201806349</t>
  </si>
  <si>
    <t>up201806349@edu.fe.up.pt</t>
  </si>
  <si>
    <t>João Alexandre Nunes Antunes</t>
  </si>
  <si>
    <t>up201905191</t>
  </si>
  <si>
    <t>up201905191@edu.fe.up.pt</t>
  </si>
  <si>
    <t>João Carlos Marques Grilo de Sousa</t>
  </si>
  <si>
    <t>Estudante-Atleta</t>
  </si>
  <si>
    <t>up201904858</t>
  </si>
  <si>
    <t>up201904858@edu.fe.up.pt</t>
  </si>
  <si>
    <t>João Coelho e Sousa Barreiro Gomes</t>
  </si>
  <si>
    <t>up201904634</t>
  </si>
  <si>
    <t>up201904634@edu.fe.up.pt</t>
  </si>
  <si>
    <t>João Macedo Afonso Moreira</t>
  </si>
  <si>
    <t>up201806769</t>
  </si>
  <si>
    <t>up201806769@edu.fe.up.pt</t>
  </si>
  <si>
    <t>João Paulo Ferreira da Silva</t>
  </si>
  <si>
    <t>up201906250</t>
  </si>
  <si>
    <t>up201906250@edu.fe.up.pt</t>
  </si>
  <si>
    <t>João Pedro Pinto Oliveira</t>
  </si>
  <si>
    <t>up201906771</t>
  </si>
  <si>
    <t>up201906771@edu.fe.up.pt</t>
  </si>
  <si>
    <t>João Ricardo Soares Coelho da Silva</t>
  </si>
  <si>
    <t>up201905619</t>
  </si>
  <si>
    <t>up201905619@edu.fe.up.pt</t>
  </si>
  <si>
    <t>Johan Isac Love Logeke</t>
  </si>
  <si>
    <t>up202202738</t>
  </si>
  <si>
    <t>up202202738@edu.fe.up.pt</t>
  </si>
  <si>
    <t>Jorge Miguel Cardoso Duarte do Aido</t>
  </si>
  <si>
    <t>up201709436</t>
  </si>
  <si>
    <t>up201709436@edu.fe.up.pt</t>
  </si>
  <si>
    <t>Juliana Gouveia de Sá Couto</t>
  </si>
  <si>
    <t>up201904928</t>
  </si>
  <si>
    <t>up201904928@edu.fe.up.pt</t>
  </si>
  <si>
    <t>Juliana Nunes Gonçalves</t>
  </si>
  <si>
    <t>up201906517</t>
  </si>
  <si>
    <t>up201906517@edu.fe.up.pt</t>
  </si>
  <si>
    <t>Léonie Agnès Jacqueline Chamussy</t>
  </si>
  <si>
    <t>up202202861</t>
  </si>
  <si>
    <t>up202202861@edu.fe.up.pt</t>
  </si>
  <si>
    <t>Lucas Martins-Salgado</t>
  </si>
  <si>
    <t>up202112469</t>
  </si>
  <si>
    <t>up202112469@edu.letras.up.pt</t>
  </si>
  <si>
    <t>Luís Miguel Ferreira Meireles</t>
  </si>
  <si>
    <t>up201705629</t>
  </si>
  <si>
    <t>up201705629@edu.fe.up.pt</t>
  </si>
  <si>
    <t>Lukas Alber</t>
  </si>
  <si>
    <t>up202203095</t>
  </si>
  <si>
    <t>up202203095@edu.fe.up.pt</t>
  </si>
  <si>
    <t>Manuel Luís Ferreira Duarte Correia</t>
  </si>
  <si>
    <t>up201403773</t>
  </si>
  <si>
    <t>up201403773@edu.fe.up.pt</t>
  </si>
  <si>
    <t>Marcel Nimke</t>
  </si>
  <si>
    <t>up202202469</t>
  </si>
  <si>
    <t>up202202469@edu.fe.up.pt</t>
  </si>
  <si>
    <t>Maria de Barros Pereira Correia Botelho</t>
  </si>
  <si>
    <t>up201806820</t>
  </si>
  <si>
    <t>up201806820@edu.fe.up.pt</t>
  </si>
  <si>
    <t>Maria Francisca Sousa de Garcez Osório e Silva</t>
  </si>
  <si>
    <t>up201905525</t>
  </si>
  <si>
    <t>up201905525@edu.fe.up.pt</t>
  </si>
  <si>
    <t>Maria João Rocha Furtado</t>
  </si>
  <si>
    <t>up201905900</t>
  </si>
  <si>
    <t>up201905900@edu.fe.up.pt</t>
  </si>
  <si>
    <t>Maria Leonor Magalhães Queirós</t>
  </si>
  <si>
    <t>up201906249</t>
  </si>
  <si>
    <t>up201906249@edu.fe.up.pt</t>
  </si>
  <si>
    <t>Mariapaz Widow Navarro</t>
  </si>
  <si>
    <t>up202202905</t>
  </si>
  <si>
    <t>up202202905@edu.fe.up.pt</t>
  </si>
  <si>
    <t>Marília Gomes Newton</t>
  </si>
  <si>
    <t>up201900205</t>
  </si>
  <si>
    <t>up201900205@edu.fe.up.pt</t>
  </si>
  <si>
    <t>Mário Rui Mata de Lima</t>
  </si>
  <si>
    <t>up201905157</t>
  </si>
  <si>
    <t>up201905157@edu.fe.up.pt</t>
  </si>
  <si>
    <t>Marta Beleza Ferreira Azevedo</t>
  </si>
  <si>
    <t>up201909928</t>
  </si>
  <si>
    <t>up201909928@edu.fe.up.pt</t>
  </si>
  <si>
    <t>Niccolò Suagher</t>
  </si>
  <si>
    <t>up202203502</t>
  </si>
  <si>
    <t>up202203502@edu.fe.up.pt</t>
  </si>
  <si>
    <t>Pablo Lanza</t>
  </si>
  <si>
    <t>up202202730</t>
  </si>
  <si>
    <t>up202202730@edu.fe.up.pt</t>
  </si>
  <si>
    <t>Pablo Trujillo Bernaola</t>
  </si>
  <si>
    <t>up202203001</t>
  </si>
  <si>
    <t>up202203001@edu.fe.up.pt</t>
  </si>
  <si>
    <t>Pedro Castelo Santos Ferreira</t>
  </si>
  <si>
    <t>up201504772</t>
  </si>
  <si>
    <t>up201504772@edu.fe.up.pt</t>
  </si>
  <si>
    <t>Pedro Eduardo de Bourbon Faria Ribeiro Lopes</t>
  </si>
  <si>
    <t>up201908123</t>
  </si>
  <si>
    <t>up201908123@edu.fe.up.pt</t>
  </si>
  <si>
    <t>Pedro Gustavo Gonçalves Gomes</t>
  </si>
  <si>
    <t>up201907316</t>
  </si>
  <si>
    <t>up201907316@edu.fe.up.pt</t>
  </si>
  <si>
    <t>Pedro Manuel Carvalho de Sousa</t>
  </si>
  <si>
    <t>up201906673</t>
  </si>
  <si>
    <t>up201906673@edu.fe.up.pt</t>
  </si>
  <si>
    <t>Pedro Nascimento Rolo</t>
  </si>
  <si>
    <t>up201800147</t>
  </si>
  <si>
    <t>up201800147@edu.fe.up.pt</t>
  </si>
  <si>
    <t>Pedro Vieira Machado</t>
  </si>
  <si>
    <t>up201706952</t>
  </si>
  <si>
    <t>up201706952@edu.fe.up.pt</t>
  </si>
  <si>
    <t>Philippe Almeida Mirault</t>
  </si>
  <si>
    <t>up201904831</t>
  </si>
  <si>
    <t>up201904831@edu.fe.up.pt</t>
  </si>
  <si>
    <t>Rita Isabel Morais Lopes</t>
  </si>
  <si>
    <t>up201906454</t>
  </si>
  <si>
    <t>up201906454@edu.fe.up.pt</t>
  </si>
  <si>
    <t>Robin Brien</t>
  </si>
  <si>
    <t>up202202852</t>
  </si>
  <si>
    <t>up202202852@edu.fe.up.pt</t>
  </si>
  <si>
    <t>Sara Ana Fernandes Sousa Pereira</t>
  </si>
  <si>
    <t>up202204795</t>
  </si>
  <si>
    <t>up202204795@edu.fe.up.pt</t>
  </si>
  <si>
    <t>Sara Dantas Sousa Pereira</t>
  </si>
  <si>
    <t>up201906549</t>
  </si>
  <si>
    <t>up201906549@edu.fe.up.pt</t>
  </si>
  <si>
    <t>Sara Eklund</t>
  </si>
  <si>
    <t>up202203778</t>
  </si>
  <si>
    <t>up202203778@edu.fe.up.pt</t>
  </si>
  <si>
    <t>Sara Filipa Oliveira Santos</t>
  </si>
  <si>
    <t>up202108675</t>
  </si>
  <si>
    <t>up202108675@edu.fe.up.pt</t>
  </si>
  <si>
    <t>Sarah de Best</t>
  </si>
  <si>
    <t>up202202869</t>
  </si>
  <si>
    <t>up202202869@edu.fe.up.pt</t>
  </si>
  <si>
    <t>STEFANO SCANDELLA</t>
  </si>
  <si>
    <t>up202202870</t>
  </si>
  <si>
    <t>up202202870@edu.fe.up.pt</t>
  </si>
  <si>
    <t>Tiago Emanuel Figueiredo Sousa</t>
  </si>
  <si>
    <t>up201905354</t>
  </si>
  <si>
    <t>up201905354@edu.fe.up.pt</t>
  </si>
  <si>
    <t>Tiago Ferreira Nunes</t>
  </si>
  <si>
    <t>up201904639</t>
  </si>
  <si>
    <t>up201904639@edu.fe.up.pt</t>
  </si>
  <si>
    <t>Tiago Filipe Fernandes Rodrigues</t>
  </si>
  <si>
    <t>up201806877</t>
  </si>
  <si>
    <t>up201806877@edu.fe.up.pt</t>
  </si>
  <si>
    <t>Tiago Miguel Cardoso Moreira</t>
  </si>
  <si>
    <t>up201905523</t>
  </si>
  <si>
    <t>up201905523@edu.fe.up.pt</t>
  </si>
  <si>
    <t>Tobias Wejdling</t>
  </si>
  <si>
    <t>up202202859</t>
  </si>
  <si>
    <t>up202202859@edu.fe.up.pt</t>
  </si>
  <si>
    <t>Tomás Campos Leichsenring Franco</t>
  </si>
  <si>
    <t>up201908119</t>
  </si>
  <si>
    <t>up201908119@edu.fe.up.pt</t>
  </si>
  <si>
    <t>Tomás Correia Fernandes Pereira Leite</t>
  </si>
  <si>
    <t>up201806587</t>
  </si>
  <si>
    <t>up201806587@edu.fe.up.pt</t>
  </si>
  <si>
    <t>Valéria Carneiro Pereira e Costa</t>
  </si>
  <si>
    <t>up201906535</t>
  </si>
  <si>
    <t>up201906535@edu.fe.up.pt</t>
  </si>
  <si>
    <t>Vera Lúcia Batista Santos</t>
  </si>
  <si>
    <t>up201906537</t>
  </si>
  <si>
    <t>up201906537@edu.fe.up.pt</t>
  </si>
  <si>
    <t>Willem Vincent</t>
  </si>
  <si>
    <t>up202203056</t>
  </si>
  <si>
    <t>up202203056@edu.fe.up.pt</t>
  </si>
  <si>
    <t>Master in Industrial Engineering and Management :: QM 2223</t>
  </si>
  <si>
    <t>Master in Mechanical Engineering  :: QM 2223</t>
  </si>
  <si>
    <t>FEUP, xth of june 2023</t>
  </si>
  <si>
    <t>FEUP, xx June 2023</t>
  </si>
  <si>
    <t>Alexandre Miguel Cabaça Marques de Queirós</t>
  </si>
  <si>
    <t>up201806652</t>
  </si>
  <si>
    <t>up201806652@edu.fe.up.pt</t>
  </si>
  <si>
    <t>Ana Rita da Silva Oliveira</t>
  </si>
  <si>
    <t>up201806650</t>
  </si>
  <si>
    <t>up201806650@edu.fe.up.pt</t>
  </si>
  <si>
    <t>Bernardo Costa Fonte</t>
  </si>
  <si>
    <t>up201606331</t>
  </si>
  <si>
    <t>up201606331@edu.fe.up.pt</t>
  </si>
  <si>
    <t>Catarina de Oliveira Samagaio Alfaiate Reste</t>
  </si>
  <si>
    <t>up201806184</t>
  </si>
  <si>
    <t>up201806184@edu.fe.up.pt</t>
  </si>
  <si>
    <t>Cosmina-Elena Ban</t>
  </si>
  <si>
    <t>up202202998</t>
  </si>
  <si>
    <t>up202202998@edu.fe.up.pt</t>
  </si>
  <si>
    <t>Daniel Rodrigues da Silva</t>
  </si>
  <si>
    <t>up201806384</t>
  </si>
  <si>
    <t>up201806384@edu.fe.up.pt</t>
  </si>
  <si>
    <t>Diogo Figueiredo Fernandes</t>
  </si>
  <si>
    <t>up201806260</t>
  </si>
  <si>
    <t>up201806260@edu.fe.up.pt</t>
  </si>
  <si>
    <t>Francisco de Magalhães Bastos</t>
  </si>
  <si>
    <t>up201809640</t>
  </si>
  <si>
    <t>up201809640@edu.fe.up.pt</t>
  </si>
  <si>
    <t>Francisco Gonçalves Sousa</t>
  </si>
  <si>
    <t>up201806136</t>
  </si>
  <si>
    <t>up201806136@edu.fe.up.pt</t>
  </si>
  <si>
    <t>Francisco Tiago de Espírito Santo e Caetano</t>
  </si>
  <si>
    <t>up201705031</t>
  </si>
  <si>
    <t>up201705031@edu.fe.up.pt</t>
  </si>
  <si>
    <t>Helena Isabel Teixeira Gonçalves</t>
  </si>
  <si>
    <t>up201806583</t>
  </si>
  <si>
    <t>up201806583@edu.fe.up.pt</t>
  </si>
  <si>
    <t>João Pedro Silva Casal</t>
  </si>
  <si>
    <t>up201806187</t>
  </si>
  <si>
    <t>up201806187@edu.fe.up.pt</t>
  </si>
  <si>
    <t>José Francisco Figueira Mendes Samagaio</t>
  </si>
  <si>
    <t>up201806575</t>
  </si>
  <si>
    <t>up201806575@edu.fe.up.pt</t>
  </si>
  <si>
    <t>José Pedro de Araújo Cunha Gil Marinho</t>
  </si>
  <si>
    <t>up201705592</t>
  </si>
  <si>
    <t>up201705592@edu.fe.up.pt</t>
  </si>
  <si>
    <t>José Pedro Matos Soares Pereira</t>
  </si>
  <si>
    <t>up201806375</t>
  </si>
  <si>
    <t>up201806375@edu.fe.up.pt</t>
  </si>
  <si>
    <t>Kristen Vidal Diniz de Almeida</t>
  </si>
  <si>
    <t>up201801004</t>
  </si>
  <si>
    <t>up201801004@edu.fe.up.pt</t>
  </si>
  <si>
    <t>Lucas da Cunha Soares</t>
  </si>
  <si>
    <t>up201806376</t>
  </si>
  <si>
    <t>up201806376@edu.fe.up.pt</t>
  </si>
  <si>
    <t>Manuel João Videira Silva</t>
  </si>
  <si>
    <t>up201806123</t>
  </si>
  <si>
    <t>up201806123@edu.fe.up.pt</t>
  </si>
  <si>
    <t>Maria Pimentel Pestana Cardoso Ribeiro</t>
  </si>
  <si>
    <t>up201703844</t>
  </si>
  <si>
    <t>up201703844@edu.fe.up.pt</t>
  </si>
  <si>
    <t>Micael Pires Gomes</t>
  </si>
  <si>
    <t>up201709390</t>
  </si>
  <si>
    <t>up201709390@edu.fe.up.pt</t>
  </si>
  <si>
    <t>Pedro Miguel Abreu Ramos</t>
  </si>
  <si>
    <t>up201809561</t>
  </si>
  <si>
    <t>up201809561@edu.fe.up.pt</t>
  </si>
  <si>
    <t>Pedro Miguel Veiga de Almeida e Silva</t>
  </si>
  <si>
    <t>up201806445</t>
  </si>
  <si>
    <t>up201806445@edu.fe.up.pt</t>
  </si>
  <si>
    <t>Renata Jacome Coelho</t>
  </si>
  <si>
    <t>up201806656</t>
  </si>
  <si>
    <t>up201806656@edu.fe.up.pt</t>
  </si>
  <si>
    <t>Robert Andrei Lacatus</t>
  </si>
  <si>
    <t>up202203500</t>
  </si>
  <si>
    <t>up202203500@edu.fe.up.pt</t>
  </si>
  <si>
    <t>Tiago Daniel Almeida Tavares</t>
  </si>
  <si>
    <t>up201806892</t>
  </si>
  <si>
    <t>up201806892@edu.fe.up.pt</t>
  </si>
  <si>
    <t>Vasco Andre Ribeiro da Silva Gonçalves</t>
  </si>
  <si>
    <t>up201806084</t>
  </si>
  <si>
    <t>up201806084@edu.fe.up.pt</t>
  </si>
  <si>
    <t>Master in Electrical and Computer Engineering
:: QMS 2223</t>
  </si>
  <si>
    <t xml:space="preserve">Mechanical Engineering :: QM 2223 </t>
  </si>
  <si>
    <t>Miguel do Vale Correia</t>
  </si>
  <si>
    <t>Nicolás Leguizamón Escobar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</si>
</sst>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4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9"/>
      <name val="Calibri"/>
      <family val="2"/>
    </font>
    <font>
      <b/>
      <sz val="10"/>
      <name val="Calibri"/>
      <family val="2"/>
    </font>
    <font>
      <b/>
      <sz val="8"/>
      <color rgb="FFFFFFFF"/>
      <name val="Calibri"/>
      <family val="2"/>
    </font>
    <font>
      <b/>
      <sz val="9"/>
      <color rgb="FF000000"/>
      <name val="Calibri"/>
      <family val="2"/>
    </font>
    <font>
      <b/>
      <sz val="9"/>
      <color rgb="FFC00000"/>
      <name val="Calibri"/>
      <family val="2"/>
    </font>
    <font>
      <sz val="11"/>
      <color rgb="FF000000"/>
      <name val="Calibri"/>
      <family val="2"/>
    </font>
    <font>
      <sz val="8"/>
      <color rgb="FFFFFFFF"/>
      <name val="Calibri"/>
      <family val="2"/>
    </font>
    <font>
      <sz val="9"/>
      <color rgb="FF000000"/>
      <name val="Calibri"/>
      <family val="2"/>
    </font>
    <font>
      <b/>
      <sz val="12"/>
      <color rgb="FFFF0000"/>
      <name val="Calibri"/>
      <family val="2"/>
    </font>
    <font>
      <sz val="9"/>
      <color theme="1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name val="Calibri Light"/>
      <family val="2"/>
      <scheme val="major"/>
    </font>
    <font>
      <sz val="11"/>
      <color rgb="FF000000"/>
      <name val="Calibri"/>
      <family val="2"/>
    </font>
    <font>
      <b/>
      <sz val="9"/>
      <color rgb="FF000000"/>
      <name val="Calibri Light"/>
      <family val="2"/>
      <scheme val="major"/>
    </font>
    <font>
      <sz val="9"/>
      <color rgb="FF000000"/>
      <name val="Calibri Light"/>
      <family val="2"/>
      <scheme val="major"/>
    </font>
    <font>
      <b/>
      <sz val="9"/>
      <color rgb="FFFFFFFF"/>
      <name val="Calibri Light"/>
      <family val="2"/>
      <scheme val="major"/>
    </font>
    <font>
      <sz val="9"/>
      <color rgb="FFFF0000"/>
      <name val="Calibri Light"/>
      <family val="2"/>
      <scheme val="major"/>
    </font>
    <font>
      <i/>
      <sz val="9"/>
      <color theme="1"/>
      <name val="Calibri Light"/>
      <family val="2"/>
      <scheme val="major"/>
    </font>
    <font>
      <b/>
      <sz val="9"/>
      <color rgb="FFFF0000"/>
      <name val="Calibri Light"/>
      <family val="2"/>
      <scheme val="major"/>
    </font>
    <font>
      <b/>
      <sz val="8"/>
      <color rgb="FF000000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color rgb="FF000000"/>
      <name val="Calibri Light"/>
      <family val="2"/>
      <scheme val="major"/>
    </font>
    <font>
      <i/>
      <sz val="9"/>
      <color rgb="FFFF0000"/>
      <name val="Calibri Light"/>
      <family val="2"/>
      <scheme val="major"/>
    </font>
    <font>
      <sz val="8"/>
      <name val="Calibri Light"/>
      <family val="2"/>
      <scheme val="major"/>
    </font>
    <font>
      <i/>
      <sz val="8"/>
      <name val="Calibri Light"/>
      <family val="2"/>
      <scheme val="major"/>
    </font>
    <font>
      <i/>
      <sz val="9"/>
      <name val="Calibri Light"/>
      <family val="2"/>
      <scheme val="major"/>
    </font>
    <font>
      <i/>
      <sz val="9"/>
      <color rgb="FF000000"/>
      <name val="Calibri Light"/>
      <family val="2"/>
      <scheme val="major"/>
    </font>
    <font>
      <sz val="8"/>
      <color rgb="FFFF0000"/>
      <name val="Calibri Light"/>
      <family val="2"/>
      <scheme val="major"/>
    </font>
    <font>
      <sz val="11"/>
      <color rgb="FF333333"/>
      <name val="Trebuchet MS"/>
      <family val="2"/>
    </font>
    <font>
      <sz val="9"/>
      <color theme="0"/>
      <name val="Calibri Light"/>
      <family val="2"/>
      <scheme val="major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9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A8D08D"/>
        <bgColor rgb="FFA8D08D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C8C8C8"/>
        <bgColor rgb="FFC8C8C8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F2F2F2"/>
      </patternFill>
    </fill>
    <fill>
      <patternFill patternType="solid">
        <fgColor theme="0" tint="-0.249977111117893"/>
        <bgColor rgb="FF007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rgb="FF0070C0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4.9989318521683403E-2"/>
        <bgColor rgb="FFD0CE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5">
    <xf numFmtId="0" fontId="0" fillId="0" borderId="0"/>
    <xf numFmtId="0" fontId="2" fillId="0" borderId="4"/>
    <xf numFmtId="0" fontId="11" fillId="0" borderId="4"/>
    <xf numFmtId="0" fontId="1" fillId="0" borderId="4"/>
    <xf numFmtId="9" fontId="18" fillId="0" borderId="0" applyFont="0" applyFill="0" applyBorder="0" applyAlignment="0" applyProtection="0"/>
  </cellStyleXfs>
  <cellXfs count="204">
    <xf numFmtId="0" fontId="0" fillId="0" borderId="0" xfId="0" applyFont="1" applyAlignment="1"/>
    <xf numFmtId="0" fontId="11" fillId="0" borderId="0" xfId="0" applyFont="1" applyAlignment="1"/>
    <xf numFmtId="0" fontId="0" fillId="0" borderId="0" xfId="0" applyFont="1" applyAlignment="1"/>
    <xf numFmtId="0" fontId="14" fillId="0" borderId="0" xfId="0" applyFont="1" applyAlignment="1"/>
    <xf numFmtId="0" fontId="15" fillId="0" borderId="15" xfId="0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4" fillId="0" borderId="4" xfId="2" applyFont="1" applyAlignment="1">
      <alignment vertical="center"/>
    </xf>
    <xf numFmtId="0" fontId="3" fillId="0" borderId="4" xfId="2" applyFont="1" applyAlignment="1">
      <alignment vertical="center"/>
    </xf>
    <xf numFmtId="0" fontId="8" fillId="10" borderId="13" xfId="2" applyFont="1" applyFill="1" applyBorder="1" applyAlignment="1">
      <alignment horizontal="center" vertical="center" wrapText="1"/>
    </xf>
    <xf numFmtId="0" fontId="8" fillId="4" borderId="9" xfId="2" applyFont="1" applyFill="1" applyBorder="1" applyAlignment="1">
      <alignment horizontal="center" vertical="center"/>
    </xf>
    <xf numFmtId="0" fontId="7" fillId="0" borderId="8" xfId="2" applyFont="1" applyBorder="1" applyAlignment="1">
      <alignment horizontal="center" vertical="center" wrapText="1"/>
    </xf>
    <xf numFmtId="0" fontId="11" fillId="0" borderId="4" xfId="2" applyFont="1" applyAlignment="1"/>
    <xf numFmtId="164" fontId="10" fillId="0" borderId="9" xfId="2" applyNumberFormat="1" applyFont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/>
    </xf>
    <xf numFmtId="164" fontId="6" fillId="0" borderId="9" xfId="2" applyNumberFormat="1" applyFont="1" applyBorder="1" applyAlignment="1">
      <alignment horizontal="center" vertical="center"/>
    </xf>
    <xf numFmtId="0" fontId="1" fillId="0" borderId="15" xfId="3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164" fontId="4" fillId="0" borderId="1" xfId="2" applyNumberFormat="1" applyFont="1" applyBorder="1" applyAlignment="1">
      <alignment horizontal="center" vertical="center"/>
    </xf>
    <xf numFmtId="0" fontId="11" fillId="0" borderId="15" xfId="2" applyFont="1" applyBorder="1" applyAlignment="1"/>
    <xf numFmtId="0" fontId="1" fillId="0" borderId="19" xfId="3" applyBorder="1" applyAlignment="1">
      <alignment vertical="center"/>
    </xf>
    <xf numFmtId="0" fontId="1" fillId="0" borderId="18" xfId="3" applyBorder="1" applyAlignment="1">
      <alignment vertical="center"/>
    </xf>
    <xf numFmtId="0" fontId="5" fillId="0" borderId="4" xfId="2" applyFont="1" applyAlignment="1">
      <alignment horizontal="left" vertical="center"/>
    </xf>
    <xf numFmtId="0" fontId="4" fillId="0" borderId="4" xfId="2" applyFont="1" applyAlignment="1">
      <alignment horizontal="left" vertical="center"/>
    </xf>
    <xf numFmtId="0" fontId="4" fillId="0" borderId="4" xfId="2" applyFont="1" applyAlignment="1">
      <alignment horizontal="left" vertical="center" wrapText="1"/>
    </xf>
    <xf numFmtId="0" fontId="4" fillId="0" borderId="4" xfId="2" applyFont="1" applyAlignment="1">
      <alignment horizontal="center" vertical="center"/>
    </xf>
    <xf numFmtId="0" fontId="9" fillId="9" borderId="11" xfId="2" applyFont="1" applyFill="1" applyBorder="1" applyAlignment="1">
      <alignment horizontal="center" vertical="center"/>
    </xf>
    <xf numFmtId="165" fontId="10" fillId="0" borderId="9" xfId="2" applyNumberFormat="1" applyFont="1" applyBorder="1" applyAlignment="1">
      <alignment horizontal="center" vertical="center"/>
    </xf>
    <xf numFmtId="165" fontId="10" fillId="9" borderId="1" xfId="2" applyNumberFormat="1" applyFont="1" applyFill="1" applyBorder="1" applyAlignment="1">
      <alignment horizontal="center" vertical="center"/>
    </xf>
    <xf numFmtId="164" fontId="4" fillId="0" borderId="4" xfId="2" applyNumberFormat="1" applyFont="1" applyAlignment="1">
      <alignment vertical="center"/>
    </xf>
    <xf numFmtId="0" fontId="11" fillId="0" borderId="18" xfId="2" applyFont="1" applyBorder="1" applyAlignment="1">
      <alignment vertical="center"/>
    </xf>
    <xf numFmtId="0" fontId="20" fillId="0" borderId="0" xfId="0" applyFont="1" applyAlignment="1"/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4" fontId="20" fillId="0" borderId="1" xfId="0" applyNumberFormat="1" applyFont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2" fillId="5" borderId="1" xfId="0" applyNumberFormat="1" applyFont="1" applyFill="1" applyBorder="1" applyAlignment="1">
      <alignment horizontal="center" vertical="center"/>
    </xf>
    <xf numFmtId="164" fontId="23" fillId="0" borderId="4" xfId="0" applyNumberFormat="1" applyFont="1" applyBorder="1" applyAlignment="1">
      <alignment horizontal="right" vertical="center"/>
    </xf>
    <xf numFmtId="0" fontId="20" fillId="0" borderId="0" xfId="0" applyFont="1" applyAlignment="1">
      <alignment horizontal="center" vertical="center"/>
    </xf>
    <xf numFmtId="165" fontId="22" fillId="5" borderId="8" xfId="0" applyNumberFormat="1" applyFont="1" applyFill="1" applyBorder="1" applyAlignment="1">
      <alignment horizontal="center" vertical="center"/>
    </xf>
    <xf numFmtId="2" fontId="22" fillId="5" borderId="8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2" fontId="17" fillId="11" borderId="1" xfId="0" applyNumberFormat="1" applyFont="1" applyFill="1" applyBorder="1" applyAlignment="1">
      <alignment horizontal="center" vertical="center"/>
    </xf>
    <xf numFmtId="0" fontId="15" fillId="0" borderId="15" xfId="1" applyFont="1" applyBorder="1" applyAlignment="1">
      <alignment horizontal="center" vertical="center"/>
    </xf>
    <xf numFmtId="0" fontId="15" fillId="0" borderId="15" xfId="1" applyFont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164" fontId="20" fillId="0" borderId="11" xfId="0" applyNumberFormat="1" applyFont="1" applyBorder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15" fillId="0" borderId="17" xfId="0" applyFont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20" fillId="0" borderId="15" xfId="0" applyFont="1" applyBorder="1" applyAlignment="1"/>
    <xf numFmtId="0" fontId="20" fillId="0" borderId="0" xfId="0" applyFont="1" applyAlignment="1">
      <alignment horizontal="left" vertical="center"/>
    </xf>
    <xf numFmtId="164" fontId="19" fillId="15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164" fontId="26" fillId="0" borderId="15" xfId="0" applyNumberFormat="1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0" fillId="0" borderId="4" xfId="0" applyFont="1" applyBorder="1" applyAlignment="1">
      <alignment vertical="center"/>
    </xf>
    <xf numFmtId="0" fontId="26" fillId="0" borderId="20" xfId="0" applyFont="1" applyBorder="1" applyAlignment="1">
      <alignment horizontal="center" vertical="center"/>
    </xf>
    <xf numFmtId="164" fontId="20" fillId="0" borderId="10" xfId="0" applyNumberFormat="1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9" fontId="26" fillId="0" borderId="15" xfId="0" applyNumberFormat="1" applyFont="1" applyBorder="1" applyAlignment="1">
      <alignment horizontal="center" vertical="center"/>
    </xf>
    <xf numFmtId="9" fontId="27" fillId="0" borderId="15" xfId="0" applyNumberFormat="1" applyFont="1" applyBorder="1" applyAlignment="1">
      <alignment horizontal="center" vertical="center"/>
    </xf>
    <xf numFmtId="9" fontId="26" fillId="0" borderId="15" xfId="4" applyNumberFormat="1" applyFont="1" applyBorder="1" applyAlignment="1">
      <alignment horizontal="center" vertical="center"/>
    </xf>
    <xf numFmtId="1" fontId="30" fillId="17" borderId="18" xfId="0" applyNumberFormat="1" applyFont="1" applyFill="1" applyBorder="1" applyAlignment="1">
      <alignment horizontal="center" vertical="center"/>
    </xf>
    <xf numFmtId="164" fontId="20" fillId="0" borderId="4" xfId="0" applyNumberFormat="1" applyFont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7" fillId="0" borderId="3" xfId="0" applyFont="1" applyBorder="1"/>
    <xf numFmtId="164" fontId="23" fillId="15" borderId="4" xfId="0" applyNumberFormat="1" applyFont="1" applyFill="1" applyBorder="1" applyAlignment="1">
      <alignment horizontal="right" vertical="center"/>
    </xf>
    <xf numFmtId="164" fontId="32" fillId="18" borderId="8" xfId="0" applyNumberFormat="1" applyFont="1" applyFill="1" applyBorder="1" applyAlignment="1">
      <alignment horizontal="center" vertical="center"/>
    </xf>
    <xf numFmtId="164" fontId="32" fillId="15" borderId="1" xfId="0" applyNumberFormat="1" applyFont="1" applyFill="1" applyBorder="1" applyAlignment="1">
      <alignment horizontal="center" vertical="center"/>
    </xf>
    <xf numFmtId="2" fontId="31" fillId="11" borderId="1" xfId="0" applyNumberFormat="1" applyFont="1" applyFill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1" fontId="31" fillId="5" borderId="13" xfId="0" applyNumberFormat="1" applyFont="1" applyFill="1" applyBorder="1" applyAlignment="1">
      <alignment horizontal="center" vertical="center"/>
    </xf>
    <xf numFmtId="2" fontId="28" fillId="5" borderId="13" xfId="0" applyNumberFormat="1" applyFont="1" applyFill="1" applyBorder="1" applyAlignment="1">
      <alignment horizontal="center" vertical="center"/>
    </xf>
    <xf numFmtId="0" fontId="17" fillId="0" borderId="15" xfId="0" applyFont="1" applyBorder="1"/>
    <xf numFmtId="0" fontId="32" fillId="0" borderId="17" xfId="0" applyFont="1" applyFill="1" applyBorder="1" applyAlignment="1">
      <alignment vertical="center"/>
    </xf>
    <xf numFmtId="1" fontId="19" fillId="0" borderId="1" xfId="0" applyNumberFormat="1" applyFont="1" applyFill="1" applyBorder="1" applyAlignment="1">
      <alignment horizontal="center" vertical="center"/>
    </xf>
    <xf numFmtId="165" fontId="29" fillId="5" borderId="15" xfId="0" applyNumberFormat="1" applyFont="1" applyFill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vertical="center"/>
    </xf>
    <xf numFmtId="164" fontId="20" fillId="15" borderId="9" xfId="0" applyNumberFormat="1" applyFont="1" applyFill="1" applyBorder="1" applyAlignment="1">
      <alignment horizontal="center" vertical="center"/>
    </xf>
    <xf numFmtId="164" fontId="20" fillId="0" borderId="9" xfId="0" applyNumberFormat="1" applyFont="1" applyFill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" fontId="20" fillId="0" borderId="7" xfId="0" applyNumberFormat="1" applyFont="1" applyFill="1" applyBorder="1" applyAlignment="1">
      <alignment horizontal="center" vertical="center"/>
    </xf>
    <xf numFmtId="0" fontId="27" fillId="0" borderId="4" xfId="0" applyFont="1" applyBorder="1" applyAlignment="1">
      <alignment vertical="center"/>
    </xf>
    <xf numFmtId="0" fontId="29" fillId="0" borderId="15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1" xfId="0" applyFont="1" applyBorder="1" applyAlignment="1">
      <alignment horizontal="center" vertical="center"/>
    </xf>
    <xf numFmtId="165" fontId="27" fillId="0" borderId="15" xfId="0" applyNumberFormat="1" applyFont="1" applyBorder="1" applyAlignment="1">
      <alignment vertical="center"/>
    </xf>
    <xf numFmtId="164" fontId="32" fillId="15" borderId="9" xfId="0" applyNumberFormat="1" applyFont="1" applyFill="1" applyBorder="1" applyAlignment="1">
      <alignment horizontal="center" vertical="center"/>
    </xf>
    <xf numFmtId="164" fontId="32" fillId="0" borderId="9" xfId="0" applyNumberFormat="1" applyFont="1" applyBorder="1" applyAlignment="1">
      <alignment horizontal="center" vertical="center"/>
    </xf>
    <xf numFmtId="164" fontId="32" fillId="0" borderId="9" xfId="0" applyNumberFormat="1" applyFont="1" applyFill="1" applyBorder="1" applyAlignment="1">
      <alignment horizontal="center" vertical="center"/>
    </xf>
    <xf numFmtId="164" fontId="32" fillId="0" borderId="7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vertical="center"/>
    </xf>
    <xf numFmtId="0" fontId="15" fillId="0" borderId="15" xfId="0" applyFont="1" applyBorder="1" applyAlignment="1">
      <alignment vertical="center"/>
    </xf>
    <xf numFmtId="1" fontId="20" fillId="0" borderId="15" xfId="0" applyNumberFormat="1" applyFont="1" applyFill="1" applyBorder="1" applyAlignment="1">
      <alignment horizontal="center" vertical="center"/>
    </xf>
    <xf numFmtId="2" fontId="33" fillId="0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164" fontId="20" fillId="0" borderId="0" xfId="0" applyNumberFormat="1" applyFont="1" applyAlignment="1"/>
    <xf numFmtId="164" fontId="20" fillId="19" borderId="4" xfId="0" applyNumberFormat="1" applyFont="1" applyFill="1" applyBorder="1" applyAlignment="1">
      <alignment vertical="center"/>
    </xf>
    <xf numFmtId="164" fontId="32" fillId="0" borderId="1" xfId="0" applyNumberFormat="1" applyFont="1" applyBorder="1" applyAlignment="1">
      <alignment horizontal="center" vertical="center"/>
    </xf>
    <xf numFmtId="0" fontId="24" fillId="0" borderId="0" xfId="0" applyFont="1" applyAlignment="1"/>
    <xf numFmtId="1" fontId="19" fillId="15" borderId="15" xfId="0" applyNumberFormat="1" applyFont="1" applyFill="1" applyBorder="1" applyAlignment="1">
      <alignment horizontal="center" vertical="center"/>
    </xf>
    <xf numFmtId="0" fontId="11" fillId="0" borderId="4" xfId="2" applyFont="1" applyAlignment="1"/>
    <xf numFmtId="0" fontId="11" fillId="2" borderId="1" xfId="2" applyFont="1" applyFill="1" applyBorder="1" applyAlignment="1">
      <alignment horizontal="center" vertical="center" wrapText="1"/>
    </xf>
    <xf numFmtId="0" fontId="11" fillId="13" borderId="8" xfId="2" applyFont="1" applyFill="1" applyBorder="1" applyAlignment="1">
      <alignment horizontal="center" vertical="center" wrapText="1"/>
    </xf>
    <xf numFmtId="164" fontId="13" fillId="0" borderId="10" xfId="2" applyNumberFormat="1" applyFont="1" applyBorder="1" applyAlignment="1">
      <alignment horizontal="center" vertical="center"/>
    </xf>
    <xf numFmtId="1" fontId="4" fillId="0" borderId="1" xfId="2" applyNumberFormat="1" applyFont="1" applyBorder="1" applyAlignment="1">
      <alignment horizontal="center" vertical="center"/>
    </xf>
    <xf numFmtId="0" fontId="11" fillId="0" borderId="15" xfId="2" applyFont="1" applyBorder="1" applyAlignment="1">
      <alignment horizontal="center"/>
    </xf>
    <xf numFmtId="164" fontId="13" fillId="0" borderId="4" xfId="2" applyNumberFormat="1" applyFont="1" applyAlignment="1">
      <alignment horizontal="center"/>
    </xf>
    <xf numFmtId="0" fontId="11" fillId="0" borderId="4" xfId="2" applyFont="1" applyAlignment="1">
      <alignment horizontal="center"/>
    </xf>
    <xf numFmtId="0" fontId="7" fillId="0" borderId="12" xfId="2" applyFont="1" applyBorder="1" applyAlignment="1">
      <alignment horizontal="center" vertical="center" wrapText="1"/>
    </xf>
    <xf numFmtId="0" fontId="11" fillId="0" borderId="4" xfId="2" applyFont="1" applyAlignment="1"/>
    <xf numFmtId="0" fontId="34" fillId="0" borderId="0" xfId="0" applyFont="1" applyAlignment="1">
      <alignment vertical="center" wrapText="1"/>
    </xf>
    <xf numFmtId="0" fontId="3" fillId="0" borderId="4" xfId="2" applyFont="1" applyAlignment="1">
      <alignment vertical="center" wrapText="1"/>
    </xf>
    <xf numFmtId="0" fontId="11" fillId="0" borderId="10" xfId="2" applyFont="1" applyBorder="1"/>
    <xf numFmtId="0" fontId="35" fillId="20" borderId="17" xfId="0" applyFont="1" applyFill="1" applyBorder="1" applyAlignment="1">
      <alignment horizontal="center" vertical="center" wrapText="1"/>
    </xf>
    <xf numFmtId="9" fontId="6" fillId="0" borderId="9" xfId="4" applyFont="1" applyBorder="1" applyAlignment="1">
      <alignment horizontal="center" vertical="center"/>
    </xf>
    <xf numFmtId="9" fontId="6" fillId="21" borderId="9" xfId="4" applyFont="1" applyFill="1" applyBorder="1" applyAlignment="1">
      <alignment horizontal="center" vertical="center"/>
    </xf>
    <xf numFmtId="164" fontId="20" fillId="22" borderId="1" xfId="0" applyNumberFormat="1" applyFont="1" applyFill="1" applyBorder="1" applyAlignment="1">
      <alignment horizontal="center" vertical="center"/>
    </xf>
    <xf numFmtId="2" fontId="33" fillId="22" borderId="1" xfId="0" applyNumberFormat="1" applyFont="1" applyFill="1" applyBorder="1" applyAlignment="1">
      <alignment horizontal="center" vertical="center"/>
    </xf>
    <xf numFmtId="164" fontId="20" fillId="22" borderId="9" xfId="0" applyNumberFormat="1" applyFont="1" applyFill="1" applyBorder="1" applyAlignment="1">
      <alignment horizontal="center" vertical="center"/>
    </xf>
    <xf numFmtId="164" fontId="20" fillId="22" borderId="7" xfId="0" applyNumberFormat="1" applyFont="1" applyFill="1" applyBorder="1" applyAlignment="1">
      <alignment horizontal="center" vertical="center"/>
    </xf>
    <xf numFmtId="1" fontId="20" fillId="22" borderId="7" xfId="0" applyNumberFormat="1" applyFont="1" applyFill="1" applyBorder="1" applyAlignment="1">
      <alignment horizontal="center" vertical="center"/>
    </xf>
    <xf numFmtId="0" fontId="20" fillId="22" borderId="0" xfId="0" applyFont="1" applyFill="1" applyAlignment="1">
      <alignment vertical="center"/>
    </xf>
    <xf numFmtId="2" fontId="8" fillId="4" borderId="9" xfId="2" applyNumberFormat="1" applyFont="1" applyFill="1" applyBorder="1" applyAlignment="1">
      <alignment horizontal="center" vertical="center"/>
    </xf>
    <xf numFmtId="2" fontId="6" fillId="21" borderId="9" xfId="4" applyNumberFormat="1" applyFont="1" applyFill="1" applyBorder="1" applyAlignment="1">
      <alignment horizontal="center" vertical="center"/>
    </xf>
    <xf numFmtId="2" fontId="4" fillId="0" borderId="4" xfId="2" applyNumberFormat="1" applyFont="1" applyAlignment="1">
      <alignment vertical="center"/>
    </xf>
    <xf numFmtId="2" fontId="11" fillId="0" borderId="4" xfId="2" applyNumberFormat="1" applyFont="1" applyAlignment="1"/>
    <xf numFmtId="9" fontId="6" fillId="0" borderId="9" xfId="4" applyFont="1" applyFill="1" applyBorder="1" applyAlignment="1">
      <alignment horizontal="center" vertical="center"/>
    </xf>
    <xf numFmtId="2" fontId="6" fillId="0" borderId="9" xfId="4" applyNumberFormat="1" applyFont="1" applyFill="1" applyBorder="1" applyAlignment="1">
      <alignment horizontal="center" vertical="center"/>
    </xf>
    <xf numFmtId="1" fontId="1" fillId="0" borderId="15" xfId="3" applyNumberFormat="1" applyBorder="1" applyAlignment="1">
      <alignment horizontal="center" vertical="center"/>
    </xf>
    <xf numFmtId="1" fontId="4" fillId="0" borderId="4" xfId="2" applyNumberFormat="1" applyFont="1" applyAlignment="1">
      <alignment horizontal="center" vertical="center"/>
    </xf>
    <xf numFmtId="1" fontId="11" fillId="0" borderId="4" xfId="2" applyNumberFormat="1" applyFont="1" applyAlignment="1">
      <alignment horizontal="center"/>
    </xf>
    <xf numFmtId="1" fontId="15" fillId="0" borderId="15" xfId="1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16" fillId="0" borderId="20" xfId="0" applyFont="1" applyFill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164" fontId="15" fillId="0" borderId="15" xfId="0" applyNumberFormat="1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35" fillId="23" borderId="17" xfId="0" applyFont="1" applyFill="1" applyBorder="1" applyAlignment="1">
      <alignment horizontal="center" vertical="center" wrapText="1"/>
    </xf>
    <xf numFmtId="0" fontId="11" fillId="2" borderId="23" xfId="2" applyFont="1" applyFill="1" applyBorder="1" applyAlignment="1">
      <alignment horizontal="center" vertical="center" wrapText="1"/>
    </xf>
    <xf numFmtId="0" fontId="11" fillId="2" borderId="24" xfId="2" applyFont="1" applyFill="1" applyBorder="1" applyAlignment="1">
      <alignment horizontal="center" vertical="center" wrapText="1"/>
    </xf>
    <xf numFmtId="0" fontId="4" fillId="0" borderId="4" xfId="2" applyFont="1" applyBorder="1" applyAlignment="1">
      <alignment horizontal="left" vertical="center"/>
    </xf>
    <xf numFmtId="0" fontId="4" fillId="0" borderId="4" xfId="2" applyFont="1" applyBorder="1" applyAlignment="1">
      <alignment vertical="center"/>
    </xf>
    <xf numFmtId="0" fontId="11" fillId="0" borderId="25" xfId="2" applyFont="1" applyBorder="1"/>
    <xf numFmtId="164" fontId="17" fillId="0" borderId="15" xfId="0" applyNumberFormat="1" applyFont="1" applyFill="1" applyBorder="1" applyAlignment="1">
      <alignment horizontal="center" vertical="center"/>
    </xf>
    <xf numFmtId="164" fontId="15" fillId="0" borderId="15" xfId="0" applyNumberFormat="1" applyFont="1" applyFill="1" applyBorder="1" applyAlignment="1">
      <alignment horizontal="center" vertical="center"/>
    </xf>
    <xf numFmtId="1" fontId="20" fillId="19" borderId="4" xfId="0" applyNumberFormat="1" applyFont="1" applyFill="1" applyBorder="1" applyAlignment="1">
      <alignment vertical="center"/>
    </xf>
    <xf numFmtId="0" fontId="11" fillId="0" borderId="4" xfId="2" applyFont="1" applyAlignment="1"/>
    <xf numFmtId="164" fontId="20" fillId="22" borderId="10" xfId="0" applyNumberFormat="1" applyFont="1" applyFill="1" applyBorder="1" applyAlignment="1">
      <alignment horizontal="center" vertical="center"/>
    </xf>
    <xf numFmtId="164" fontId="19" fillId="22" borderId="1" xfId="0" applyNumberFormat="1" applyFont="1" applyFill="1" applyBorder="1" applyAlignment="1">
      <alignment horizontal="center" vertical="center"/>
    </xf>
    <xf numFmtId="164" fontId="4" fillId="0" borderId="15" xfId="2" applyNumberFormat="1" applyFont="1" applyBorder="1" applyAlignment="1">
      <alignment horizontal="center"/>
    </xf>
    <xf numFmtId="0" fontId="11" fillId="12" borderId="15" xfId="2" applyFont="1" applyFill="1" applyBorder="1" applyAlignment="1"/>
    <xf numFmtId="0" fontId="37" fillId="0" borderId="4" xfId="2" applyFont="1" applyAlignment="1"/>
    <xf numFmtId="0" fontId="15" fillId="0" borderId="15" xfId="1" applyFont="1" applyFill="1" applyBorder="1" applyAlignment="1">
      <alignment vertical="center"/>
    </xf>
    <xf numFmtId="0" fontId="20" fillId="0" borderId="15" xfId="0" applyFont="1" applyFill="1" applyBorder="1" applyAlignment="1">
      <alignment vertical="center"/>
    </xf>
    <xf numFmtId="0" fontId="17" fillId="0" borderId="22" xfId="0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35" fillId="0" borderId="0" xfId="0" applyFont="1" applyFill="1" applyAlignment="1"/>
    <xf numFmtId="0" fontId="20" fillId="0" borderId="0" xfId="0" applyFont="1" applyFill="1" applyAlignment="1"/>
    <xf numFmtId="14" fontId="38" fillId="0" borderId="0" xfId="0" applyNumberFormat="1" applyFont="1" applyAlignment="1"/>
    <xf numFmtId="0" fontId="32" fillId="8" borderId="4" xfId="0" applyFont="1" applyFill="1" applyBorder="1" applyAlignment="1">
      <alignment horizontal="center" vertical="center"/>
    </xf>
    <xf numFmtId="0" fontId="11" fillId="0" borderId="4" xfId="2" applyFont="1" applyFill="1" applyAlignment="1"/>
    <xf numFmtId="0" fontId="36" fillId="0" borderId="4" xfId="2" applyFont="1" applyFill="1" applyAlignment="1"/>
    <xf numFmtId="0" fontId="16" fillId="0" borderId="21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9" fontId="6" fillId="0" borderId="9" xfId="2" applyNumberFormat="1" applyFont="1" applyFill="1" applyBorder="1" applyAlignment="1">
      <alignment horizontal="center" vertical="center"/>
    </xf>
    <xf numFmtId="164" fontId="16" fillId="5" borderId="2" xfId="0" applyNumberFormat="1" applyFont="1" applyFill="1" applyBorder="1" applyAlignment="1">
      <alignment horizontal="center" vertical="center" wrapText="1"/>
    </xf>
    <xf numFmtId="164" fontId="17" fillId="0" borderId="6" xfId="0" applyNumberFormat="1" applyFont="1" applyBorder="1"/>
    <xf numFmtId="164" fontId="16" fillId="5" borderId="12" xfId="0" applyNumberFormat="1" applyFont="1" applyFill="1" applyBorder="1" applyAlignment="1">
      <alignment horizontal="center" vertical="center" wrapText="1"/>
    </xf>
    <xf numFmtId="164" fontId="17" fillId="0" borderId="7" xfId="0" applyNumberFormat="1" applyFont="1" applyBorder="1"/>
    <xf numFmtId="164" fontId="16" fillId="5" borderId="15" xfId="0" applyNumberFormat="1" applyFont="1" applyFill="1" applyBorder="1" applyAlignment="1">
      <alignment horizontal="center" vertical="center" wrapText="1"/>
    </xf>
    <xf numFmtId="164" fontId="17" fillId="0" borderId="15" xfId="0" applyNumberFormat="1" applyFont="1" applyBorder="1"/>
    <xf numFmtId="0" fontId="19" fillId="3" borderId="4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21" fillId="16" borderId="15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/>
    </xf>
    <xf numFmtId="164" fontId="16" fillId="5" borderId="16" xfId="0" applyNumberFormat="1" applyFont="1" applyFill="1" applyBorder="1" applyAlignment="1">
      <alignment horizontal="center" vertical="center" wrapText="1"/>
    </xf>
    <xf numFmtId="0" fontId="17" fillId="0" borderId="17" xfId="0" applyFont="1" applyBorder="1"/>
    <xf numFmtId="0" fontId="21" fillId="14" borderId="15" xfId="0" applyFont="1" applyFill="1" applyBorder="1" applyAlignment="1">
      <alignment horizontal="center" vertical="center" wrapText="1"/>
    </xf>
    <xf numFmtId="0" fontId="21" fillId="14" borderId="15" xfId="0" applyFont="1" applyFill="1" applyBorder="1" applyAlignment="1">
      <alignment horizontal="center" vertical="center"/>
    </xf>
    <xf numFmtId="0" fontId="11" fillId="0" borderId="4" xfId="2" applyFont="1" applyAlignment="1"/>
    <xf numFmtId="0" fontId="39" fillId="0" borderId="15" xfId="0" applyFont="1" applyFill="1" applyBorder="1" applyAlignment="1">
      <alignment horizontal="left" vertical="center"/>
    </xf>
    <xf numFmtId="0" fontId="39" fillId="0" borderId="15" xfId="0" applyFont="1" applyFill="1" applyBorder="1" applyAlignment="1">
      <alignment vertical="center"/>
    </xf>
  </cellXfs>
  <cellStyles count="5">
    <cellStyle name="Normal" xfId="0" builtinId="0"/>
    <cellStyle name="Normal 2" xfId="1"/>
    <cellStyle name="Normal 2 2" xfId="3"/>
    <cellStyle name="Normal 3" xfId="2"/>
    <cellStyle name="Percent" xfId="4" builtinId="5"/>
  </cellStyles>
  <dxfs count="22">
    <dxf>
      <fill>
        <patternFill>
          <fgColor theme="2"/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/>
          <bgColor theme="6" tint="0.7999816888943144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fgColor theme="2"/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/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/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/>
          <bgColor theme="6" tint="0.7999816888943144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fgColor theme="2"/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/>
          <bgColor theme="6" tint="0.7999816888943144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609600" cy="561975"/>
    <xdr:sp macro="" textlink="">
      <xdr:nvSpPr>
        <xdr:cNvPr id="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52450"/>
          <a:ext cx="609600" cy="56197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</xdr:row>
      <xdr:rowOff>0</xdr:rowOff>
    </xdr:from>
    <xdr:ext cx="609600" cy="561975"/>
    <xdr:sp macro="" textlink="">
      <xdr:nvSpPr>
        <xdr:cNvPr id="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52450"/>
          <a:ext cx="609600" cy="56197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</xdr:row>
      <xdr:rowOff>0</xdr:rowOff>
    </xdr:from>
    <xdr:ext cx="609600" cy="561975"/>
    <xdr:sp macro="" textlink="">
      <xdr:nvSpPr>
        <xdr:cNvPr id="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52450"/>
          <a:ext cx="609600" cy="56197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</xdr:row>
      <xdr:rowOff>0</xdr:rowOff>
    </xdr:from>
    <xdr:ext cx="609600" cy="276225"/>
    <xdr:sp macro="" textlink="">
      <xdr:nvSpPr>
        <xdr:cNvPr id="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476500"/>
          <a:ext cx="609600" cy="2762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476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3810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4000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1816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1817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781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9818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382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609600" cy="314325"/>
    <xdr:sp macro="" textlink="">
      <xdr:nvSpPr>
        <xdr:cNvPr id="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581775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5817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5817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4381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5</xdr:row>
      <xdr:rowOff>0</xdr:rowOff>
    </xdr:from>
    <xdr:ext cx="609600" cy="276225"/>
    <xdr:sp macro="" textlink="">
      <xdr:nvSpPr>
        <xdr:cNvPr id="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1524000"/>
          <a:ext cx="609600" cy="2762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1524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1524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1905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095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286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3619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5816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5816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7816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9817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73818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77819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</xdr:row>
      <xdr:rowOff>0</xdr:rowOff>
    </xdr:from>
    <xdr:ext cx="609600" cy="314325"/>
    <xdr:sp macro="" textlink="">
      <xdr:nvSpPr>
        <xdr:cNvPr id="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4765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609600" cy="352425"/>
    <xdr:sp macro="" textlink="">
      <xdr:nvSpPr>
        <xdr:cNvPr id="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581775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</xdr:row>
      <xdr:rowOff>0</xdr:rowOff>
    </xdr:from>
    <xdr:ext cx="609600" cy="266700"/>
    <xdr:sp macro="" textlink="">
      <xdr:nvSpPr>
        <xdr:cNvPr id="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4765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609600" cy="304800"/>
    <xdr:sp macro="" textlink="">
      <xdr:nvSpPr>
        <xdr:cNvPr id="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581775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</xdr:row>
      <xdr:rowOff>0</xdr:rowOff>
    </xdr:from>
    <xdr:ext cx="609600" cy="266700"/>
    <xdr:sp macro="" textlink="">
      <xdr:nvSpPr>
        <xdr:cNvPr id="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4765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476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3810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4000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1816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1817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781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9818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382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609600" cy="304800"/>
    <xdr:sp macro="" textlink="">
      <xdr:nvSpPr>
        <xdr:cNvPr id="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581775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5817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5817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1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4381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5</xdr:row>
      <xdr:rowOff>0</xdr:rowOff>
    </xdr:from>
    <xdr:ext cx="609600" cy="266700"/>
    <xdr:sp macro="" textlink="">
      <xdr:nvSpPr>
        <xdr:cNvPr id="1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15240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1524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1524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1905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095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286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3048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3619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5816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5816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7816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9817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73818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1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77819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1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1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1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1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1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1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</xdr:row>
      <xdr:rowOff>0</xdr:rowOff>
    </xdr:from>
    <xdr:ext cx="609600" cy="314325"/>
    <xdr:sp macro="" textlink="">
      <xdr:nvSpPr>
        <xdr:cNvPr id="1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4765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609600" cy="352425"/>
    <xdr:sp macro="" textlink="">
      <xdr:nvSpPr>
        <xdr:cNvPr id="1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581775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5</xdr:row>
      <xdr:rowOff>0</xdr:rowOff>
    </xdr:from>
    <xdr:ext cx="609600" cy="314325"/>
    <xdr:sp macro="" textlink="">
      <xdr:nvSpPr>
        <xdr:cNvPr id="1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15240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</xdr:row>
      <xdr:rowOff>0</xdr:rowOff>
    </xdr:from>
    <xdr:ext cx="609600" cy="266700"/>
    <xdr:sp macro="" textlink="">
      <xdr:nvSpPr>
        <xdr:cNvPr id="1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4765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609600" cy="304800"/>
    <xdr:sp macro="" textlink="">
      <xdr:nvSpPr>
        <xdr:cNvPr id="1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581775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1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17585</xdr:colOff>
      <xdr:row>100</xdr:row>
      <xdr:rowOff>58616</xdr:rowOff>
    </xdr:from>
    <xdr:ext cx="304800" cy="304800"/>
    <xdr:sp macro="" textlink="">
      <xdr:nvSpPr>
        <xdr:cNvPr id="1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764345" y="3571436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1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17585</xdr:colOff>
      <xdr:row>100</xdr:row>
      <xdr:rowOff>58616</xdr:rowOff>
    </xdr:from>
    <xdr:ext cx="304800" cy="304800"/>
    <xdr:sp macro="" textlink="">
      <xdr:nvSpPr>
        <xdr:cNvPr id="2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764345" y="3571436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2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2010508</xdr:colOff>
      <xdr:row>100</xdr:row>
      <xdr:rowOff>1</xdr:rowOff>
    </xdr:from>
    <xdr:ext cx="304800" cy="304800"/>
    <xdr:sp macro="" textlink="">
      <xdr:nvSpPr>
        <xdr:cNvPr id="3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2754923" y="19870616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3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4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741426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252046</xdr:colOff>
      <xdr:row>99</xdr:row>
      <xdr:rowOff>152400</xdr:rowOff>
    </xdr:from>
    <xdr:ext cx="304800" cy="304800"/>
    <xdr:sp macro="" textlink="">
      <xdr:nvSpPr>
        <xdr:cNvPr id="4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996461" y="19636154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75028</xdr:colOff>
      <xdr:row>100</xdr:row>
      <xdr:rowOff>80890</xdr:rowOff>
    </xdr:from>
    <xdr:ext cx="304800" cy="304800"/>
    <xdr:sp macro="" textlink="">
      <xdr:nvSpPr>
        <xdr:cNvPr id="4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819443" y="1995150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2FFC11B-FA0F-4674-A430-DB2F6C4C73FD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70A3C55-5A90-4BF4-9E8C-D0280CEE96E6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3C5F69C-2432-4388-8368-133CB2796390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AB00C2E-33A1-4DC5-981E-54F228A7E4B2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3DD4359-F1DF-4AC4-B51F-3DB3BF56C2FB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B7C5171-FB83-4C06-A822-6D7010EF7954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F085535-9B0D-4548-8415-AB4B3F9F7E4A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E27E741-E57D-4287-82FC-EC4A9D6BD845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A13CD8B-1C03-4BA6-846E-27631969DA01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C4378EB-5CFB-4EC9-84A9-749F3A0B787F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CA08595-A55C-4ABA-B970-16E0E7727646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4E93E93-FC08-4C3B-8F83-C5371229071A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418D337-22F6-410F-8444-9E25C53901FE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14D8264-5CAC-4155-BEC5-6A8698C501EA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53C43B4-67B9-4ED8-AB88-8697C3E5DD21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595E98B-321A-453F-B3E9-FA9E94B87FC6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C899617-E361-4835-A29B-17FCBF5BC1D0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03089D1-9495-4E1D-BD93-56872C0C49BB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54072D5-CF2E-4A62-BA49-F2A651A98689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5DB3C96-37DA-45D7-AFD8-394D91A9B3CE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FE4F346-A5E6-4713-AAB3-6C3374C0DF24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537B8FB-47BE-4A53-9F24-C453E3CF0BEF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43203D0-1E19-4F88-BEF4-A1791DDCF110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BD93B98-BCFD-45C7-ADA4-C6BA7FEAFC23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C77F206-B26B-48CD-B3B9-ADBACB0FED76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A8E5F5A-B4F8-4C41-9494-75272EB11CA1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BDC9916-B67A-46CB-959E-C6407D10FAC2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7B643DD-8E19-4D53-9533-EBD2FE73ED8C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BC70DAD-057A-4C53-9AFD-4CFD2A0DB572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D3E1823-92AD-4BA4-A5DB-71A797785083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7C8C32B-15DB-4C74-A022-81B016195AEA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B0F7CD3-5D19-4ACC-A020-91E634807A6F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4E9497C-6973-43E3-B172-7F55F1CD94B4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6B467BD-3675-49C6-86D7-B9938845298E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C5BEA47-14F7-4B5E-9D7F-1BBE1AEA4143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C57C95A-2DB7-447C-B93B-453C8B174D59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B108D31-7E74-45C9-98C1-FB6DA480C157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A0C1489-8052-478D-8FB1-E6F263ED0D5F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9067EC0-80CC-4314-9882-4A9819277FAE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DD12DF1-3686-4E69-A8E6-94AA5EF100F9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CB40513-F7B1-4D03-8E9C-F46109D122DA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DFDEA26-3707-4750-9C1F-0F8BF0EAC22B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290C59E-1B47-4C6B-A4EF-E4AB1D8930E5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F2DC387-A702-48DC-9DDE-991D10429E78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74CFD8B-9106-4CAB-98AF-01D14348DF3B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0804378-A631-4459-810B-72338215FADA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FFD6408-F397-452E-BE56-26DB8E948565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AA2E093-965E-4B43-A3C7-834956BB82A1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37E977C-AD2C-4D35-9BEE-FAF8DF01BDC8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A74ECCE-8C42-4DB3-8A28-5B851FE86C73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E8B1F90-1E73-4D40-BD75-0455ED98EEB4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CCB4FF1-7D88-403E-A1B9-9F8C47A90DB6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1CC198D-DD5B-4858-B7D6-E1C7D3205B25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750CFB1-10F6-48B1-A63C-CAF596DB20EA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E146B7D-D6E9-42B5-BAE3-A014276F1AC8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A74F1E9-8620-458F-A37E-A2AF94DE4894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A0A86F4-146E-457F-8AF3-A1FD919B3E93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E560FC8-DA3B-4DB1-B893-1B63274B1C9C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6EB11E9-4C57-453A-9000-7D0E3D0600C0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8599349-C86F-42B5-ACFA-5D655DCCEBDB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07020B2-0361-4F9B-AFCA-43F5F8D9C4FA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B7DF826-9A5D-43DB-8CC2-3B4A5734CF7A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800EE0C-E7AB-4D07-A3CF-66C62E00937A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8A1C694-56DE-474C-8D00-3776D52351AF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05A7DA4-CBD0-44DA-A8D3-482006F7BA12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7DC378C-C6DE-40B2-AC24-4F59DC2A7D39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4CA462A-DF04-4638-8FA5-3F36819226E2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13249E2-3EA2-44BD-8FA1-9B906BE88ACA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3514C6C-C840-4465-80CA-EA2183221205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A500375-0E05-4275-8565-BA798775E4E5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7E772FA-3C47-43CD-995B-9E6BDEDBBD00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D5A9C64-FB20-4F31-98ED-F47EECD2D7B0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F03E61C-11CF-4237-839F-13E503B521CF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090F377-0CCD-4B8F-8758-2AD722519361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9CF26E9-3717-4F32-97D8-670101D12AE2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2BDB41E-CA1F-418C-970A-47C634489088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40C5501-DD6E-4CF0-AFDB-EC9378A9F286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7FD98CB-8BCE-464A-A8CE-F142C2FF3B56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613C129-C80A-4756-97D5-A678D58FD321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B97DA5D-DE86-4D39-B67C-9D6074C676D1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8B3252B-BCA5-44CD-AAE8-D834EEAC748B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5DC28E7-AA76-45F4-9F24-2EE7F18E140A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DBF1101-8114-4501-85B4-EF7ABB84F97A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5C544A5-B0A7-4A92-BB8A-62A1A8DE6514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C8D683B-8DD7-455C-A089-FB4C0834DE4D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406B1C1-6E34-42DF-B246-088E5EAFC678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79849A3-B326-4A68-9B9A-51BE660BD7EB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72A19E7-2731-4D19-A9B1-00CC333796D2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5464D7E-BF0D-480E-8DBD-1CC1FDAD130E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8CAACF9-16E7-4235-8AE3-5C0101884706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60E936F-06FD-489D-864F-F8F04DCA635E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F414D09-F8EF-4149-A60C-8100E5A1A7FB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FA06EC4-3AB7-4928-B84F-6BEE993A68BC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DA1DA52-BB11-4838-8CCC-385EA33FD741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8CAD516-D50F-4C51-8E47-7FFBC750B24A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A1859D8-BDF8-4184-8776-B157E77EEDE2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4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8C65EB8-5AB1-4166-94A7-86B27DBF4E3F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45CEC7E-4939-4695-B71C-195FC0F8829F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2A72A5A-7448-42E9-91E8-DDD3E216DD2F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29DF3B1-24B2-4DE8-8C38-1A17CA3B3E3F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D62199A-A050-4ECD-8F16-E8436ECD2E23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C1633C5-38BC-4A3A-8497-6C920824214C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249D23C-A364-4E41-8B6F-F2F958A7FAA4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4D0BC72-C711-43A6-B14E-606E2F4DF4BF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8EE0387-E561-4745-9774-53ED36CB7955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F59B2FF-0BBF-499A-9E4D-53DDC16B6708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F492A92-592F-40D5-B99A-898CCE60E7C8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B23AD4D-2369-4F9F-AE2D-F4DF7FAEEA9C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CB5F449-84CE-40B6-B44A-CF28A1D11C9C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F7C8A01-F0AC-46C4-9B6C-39C60E3CC6D4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99C5A9B-1B83-460E-B838-AF986F90C20B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FFE8007-5A0D-4F12-873C-AD159A8D8602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BA90032-BCC7-4261-A4DE-6EFAD270CC96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249698B-8577-406A-8BA8-4EAF8F8B1437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FD5DBB7-9BA8-44D4-A80E-00736BC29F77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0BF2A4F-61BB-4C24-9DAF-3FC12559EFBF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B85B417-7ECB-4DF4-BFD4-07CEBED91FC1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083DEFF-0AD9-4319-A090-B2A3423216DD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CEE2D8A-9E48-493D-9CBC-BEE8185463AA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34CC50B-C6C7-40ED-A3B7-D10B54C4F802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D00DE68-C4A9-4C54-8C01-B73ED92A52D4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FC554C3-323E-448F-909B-483DF2746AD5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819E4BC-59E2-4928-AEF8-84D1DADF7C82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A04EFEB-4169-4C62-9DF3-3113E07A932E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2384762-E1F4-472D-9F0C-19F24ED63184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07E01DE-02B3-40A0-85C0-4F3C9E390875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2A3DF3B-19C2-4F95-8D3E-6506F6EE2284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7D2BD40-D3B6-4073-9BDB-62BC263ED6BB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5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576CA93-806B-4972-93E6-036D161AA984}"/>
            </a:ext>
          </a:extLst>
        </xdr:cNvPr>
        <xdr:cNvSpPr>
          <a:spLocks noChangeAspect="1" noChangeArrowheads="1"/>
        </xdr:cNvSpPr>
      </xdr:nvSpPr>
      <xdr:spPr bwMode="auto">
        <a:xfrm>
          <a:off x="74295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0</xdr:col>
      <xdr:colOff>581025</xdr:colOff>
      <xdr:row>107</xdr:row>
      <xdr:rowOff>180975</xdr:rowOff>
    </xdr:from>
    <xdr:ext cx="304800" cy="304800"/>
    <xdr:sp macro="" textlink="">
      <xdr:nvSpPr>
        <xdr:cNvPr id="5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0E0516D-7B00-4235-A7CA-2D309357F92C}"/>
            </a:ext>
          </a:extLst>
        </xdr:cNvPr>
        <xdr:cNvSpPr>
          <a:spLocks noChangeAspect="1" noChangeArrowheads="1"/>
        </xdr:cNvSpPr>
      </xdr:nvSpPr>
      <xdr:spPr bwMode="auto">
        <a:xfrm>
          <a:off x="581025" y="7762875"/>
          <a:ext cx="304800" cy="304800"/>
        </a:xfrm>
        <a:prstGeom prst="rect">
          <a:avLst/>
        </a:prstGeom>
        <a:noFill/>
      </xdr:spPr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609600" cy="561975"/>
    <xdr:sp macro="" textlink="">
      <xdr:nvSpPr>
        <xdr:cNvPr id="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2950" y="552450"/>
          <a:ext cx="609600" cy="56197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</xdr:row>
      <xdr:rowOff>0</xdr:rowOff>
    </xdr:from>
    <xdr:ext cx="609600" cy="561975"/>
    <xdr:sp macro="" textlink="">
      <xdr:nvSpPr>
        <xdr:cNvPr id="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2950" y="552450"/>
          <a:ext cx="609600" cy="56197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</xdr:row>
      <xdr:rowOff>0</xdr:rowOff>
    </xdr:from>
    <xdr:ext cx="609600" cy="561975"/>
    <xdr:sp macro="" textlink="">
      <xdr:nvSpPr>
        <xdr:cNvPr id="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2950" y="552450"/>
          <a:ext cx="609600" cy="56197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</xdr:row>
      <xdr:rowOff>0</xdr:rowOff>
    </xdr:from>
    <xdr:ext cx="609600" cy="561975"/>
    <xdr:sp macro="" textlink="">
      <xdr:nvSpPr>
        <xdr:cNvPr id="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52450"/>
          <a:ext cx="609600" cy="56197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</xdr:row>
      <xdr:rowOff>0</xdr:rowOff>
    </xdr:from>
    <xdr:ext cx="609600" cy="561975"/>
    <xdr:sp macro="" textlink="">
      <xdr:nvSpPr>
        <xdr:cNvPr id="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52450"/>
          <a:ext cx="609600" cy="56197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1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46760" y="351282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0</xdr:col>
      <xdr:colOff>581025</xdr:colOff>
      <xdr:row>36</xdr:row>
      <xdr:rowOff>180975</xdr:rowOff>
    </xdr:from>
    <xdr:ext cx="304800" cy="304800"/>
    <xdr:sp macro="" textlink="">
      <xdr:nvSpPr>
        <xdr:cNvPr id="1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581025" y="77628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0</xdr:col>
      <xdr:colOff>693420</xdr:colOff>
      <xdr:row>34</xdr:row>
      <xdr:rowOff>0</xdr:rowOff>
    </xdr:from>
    <xdr:ext cx="304800" cy="304800"/>
    <xdr:sp macro="" textlink="">
      <xdr:nvSpPr>
        <xdr:cNvPr id="1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693420" y="7018020"/>
          <a:ext cx="304800" cy="304800"/>
        </a:xfrm>
        <a:prstGeom prst="rect">
          <a:avLst/>
        </a:prstGeom>
        <a:noFill/>
      </xdr:spPr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609600" cy="561975"/>
    <xdr:sp macro="" textlink="">
      <xdr:nvSpPr>
        <xdr:cNvPr id="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52450"/>
          <a:ext cx="609600" cy="56197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</xdr:row>
      <xdr:rowOff>0</xdr:rowOff>
    </xdr:from>
    <xdr:ext cx="609600" cy="561975"/>
    <xdr:sp macro="" textlink="">
      <xdr:nvSpPr>
        <xdr:cNvPr id="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52450"/>
          <a:ext cx="609600" cy="56197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</xdr:row>
      <xdr:rowOff>0</xdr:rowOff>
    </xdr:from>
    <xdr:ext cx="609600" cy="561975"/>
    <xdr:sp macro="" textlink="">
      <xdr:nvSpPr>
        <xdr:cNvPr id="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52450"/>
          <a:ext cx="609600" cy="56197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</xdr:row>
      <xdr:rowOff>0</xdr:rowOff>
    </xdr:from>
    <xdr:ext cx="609600" cy="276225"/>
    <xdr:sp macro="" textlink="">
      <xdr:nvSpPr>
        <xdr:cNvPr id="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476500"/>
          <a:ext cx="609600" cy="2762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476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3810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4000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1816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1817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781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9818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382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5817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5817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4381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5</xdr:row>
      <xdr:rowOff>0</xdr:rowOff>
    </xdr:from>
    <xdr:ext cx="609600" cy="276225"/>
    <xdr:sp macro="" textlink="">
      <xdr:nvSpPr>
        <xdr:cNvPr id="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1524000"/>
          <a:ext cx="609600" cy="2762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1524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1524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1905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095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286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3619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5816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5816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7816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9817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73818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7581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77819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</xdr:row>
      <xdr:rowOff>0</xdr:rowOff>
    </xdr:from>
    <xdr:ext cx="609600" cy="314325"/>
    <xdr:sp macro="" textlink="">
      <xdr:nvSpPr>
        <xdr:cNvPr id="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4765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</xdr:row>
      <xdr:rowOff>0</xdr:rowOff>
    </xdr:from>
    <xdr:ext cx="609600" cy="266700"/>
    <xdr:sp macro="" textlink="">
      <xdr:nvSpPr>
        <xdr:cNvPr id="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4765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</xdr:row>
      <xdr:rowOff>0</xdr:rowOff>
    </xdr:from>
    <xdr:ext cx="609600" cy="266700"/>
    <xdr:sp macro="" textlink="">
      <xdr:nvSpPr>
        <xdr:cNvPr id="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4765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476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3810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4000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1816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1817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781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69818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382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8582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592015</xdr:colOff>
      <xdr:row>21</xdr:row>
      <xdr:rowOff>187570</xdr:rowOff>
    </xdr:from>
    <xdr:ext cx="304800" cy="304800"/>
    <xdr:sp macro="" textlink="">
      <xdr:nvSpPr>
        <xdr:cNvPr id="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4290646" y="4882662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5</xdr:row>
      <xdr:rowOff>0</xdr:rowOff>
    </xdr:from>
    <xdr:ext cx="609600" cy="266700"/>
    <xdr:sp macro="" textlink="">
      <xdr:nvSpPr>
        <xdr:cNvPr id="1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15240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1524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1524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1905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095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286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3048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</xdr:row>
      <xdr:rowOff>0</xdr:rowOff>
    </xdr:from>
    <xdr:ext cx="609600" cy="314325"/>
    <xdr:sp macro="" textlink="">
      <xdr:nvSpPr>
        <xdr:cNvPr id="1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4765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5</xdr:row>
      <xdr:rowOff>0</xdr:rowOff>
    </xdr:from>
    <xdr:ext cx="609600" cy="314325"/>
    <xdr:sp macro="" textlink="">
      <xdr:nvSpPr>
        <xdr:cNvPr id="1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15240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</xdr:row>
      <xdr:rowOff>0</xdr:rowOff>
    </xdr:from>
    <xdr:ext cx="609600" cy="266700"/>
    <xdr:sp macro="" textlink="">
      <xdr:nvSpPr>
        <xdr:cNvPr id="1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24765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</xdr:row>
      <xdr:rowOff>0</xdr:rowOff>
    </xdr:from>
    <xdr:ext cx="609600" cy="561975"/>
    <xdr:sp macro="" textlink="">
      <xdr:nvSpPr>
        <xdr:cNvPr id="1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52450"/>
          <a:ext cx="609600" cy="56197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</xdr:row>
      <xdr:rowOff>0</xdr:rowOff>
    </xdr:from>
    <xdr:ext cx="609600" cy="561975"/>
    <xdr:sp macro="" textlink="">
      <xdr:nvSpPr>
        <xdr:cNvPr id="1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52450"/>
          <a:ext cx="609600" cy="56197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</xdr:row>
      <xdr:rowOff>0</xdr:rowOff>
    </xdr:from>
    <xdr:ext cx="609600" cy="561975"/>
    <xdr:sp macro="" textlink="">
      <xdr:nvSpPr>
        <xdr:cNvPr id="1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23900" y="552450"/>
          <a:ext cx="609600" cy="561975"/>
        </a:xfrm>
        <a:prstGeom prst="rect">
          <a:avLst/>
        </a:prstGeom>
        <a:noFill/>
      </xdr:spPr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81025" y="109061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609600" cy="304800"/>
    <xdr:sp macro="" textlink="">
      <xdr:nvSpPr>
        <xdr:cNvPr id="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609600" cy="352425"/>
    <xdr:sp macro="" textlink="">
      <xdr:nvSpPr>
        <xdr:cNvPr id="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609600" cy="304800"/>
    <xdr:sp macro="" textlink="">
      <xdr:nvSpPr>
        <xdr:cNvPr id="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609600" cy="314325"/>
    <xdr:sp macro="" textlink="">
      <xdr:nvSpPr>
        <xdr:cNvPr id="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609600" cy="304800"/>
    <xdr:sp macro="" textlink="">
      <xdr:nvSpPr>
        <xdr:cNvPr id="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609600" cy="266700"/>
    <xdr:sp macro="" textlink="">
      <xdr:nvSpPr>
        <xdr:cNvPr id="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609600" cy="266700"/>
    <xdr:sp macro="" textlink="">
      <xdr:nvSpPr>
        <xdr:cNvPr id="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609600" cy="266700"/>
    <xdr:sp macro="" textlink="">
      <xdr:nvSpPr>
        <xdr:cNvPr id="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609600" cy="266700"/>
    <xdr:sp macro="" textlink="">
      <xdr:nvSpPr>
        <xdr:cNvPr id="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609600" cy="266700"/>
    <xdr:sp macro="" textlink="">
      <xdr:nvSpPr>
        <xdr:cNvPr id="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609600" cy="266700"/>
    <xdr:sp macro="" textlink="">
      <xdr:nvSpPr>
        <xdr:cNvPr id="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609600" cy="266700"/>
    <xdr:sp macro="" textlink="">
      <xdr:nvSpPr>
        <xdr:cNvPr id="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609600" cy="266700"/>
    <xdr:sp macro="" textlink="">
      <xdr:nvSpPr>
        <xdr:cNvPr id="1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609600" cy="304800"/>
    <xdr:sp macro="" textlink="">
      <xdr:nvSpPr>
        <xdr:cNvPr id="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609600" cy="352425"/>
    <xdr:sp macro="" textlink="">
      <xdr:nvSpPr>
        <xdr:cNvPr id="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609600" cy="304800"/>
    <xdr:sp macro="" textlink="">
      <xdr:nvSpPr>
        <xdr:cNvPr id="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609600" cy="314325"/>
    <xdr:sp macro="" textlink="">
      <xdr:nvSpPr>
        <xdr:cNvPr id="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609600" cy="304800"/>
    <xdr:sp macro="" textlink="">
      <xdr:nvSpPr>
        <xdr:cNvPr id="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609600" cy="266700"/>
    <xdr:sp macro="" textlink="">
      <xdr:nvSpPr>
        <xdr:cNvPr id="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609600" cy="266700"/>
    <xdr:sp macro="" textlink="">
      <xdr:nvSpPr>
        <xdr:cNvPr id="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609600" cy="266700"/>
    <xdr:sp macro="" textlink="">
      <xdr:nvSpPr>
        <xdr:cNvPr id="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609600" cy="266700"/>
    <xdr:sp macro="" textlink="">
      <xdr:nvSpPr>
        <xdr:cNvPr id="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2857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609600" cy="266700"/>
    <xdr:sp macro="" textlink="">
      <xdr:nvSpPr>
        <xdr:cNvPr id="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609600" cy="266700"/>
    <xdr:sp macro="" textlink="">
      <xdr:nvSpPr>
        <xdr:cNvPr id="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609600" cy="266700"/>
    <xdr:sp macro="" textlink="">
      <xdr:nvSpPr>
        <xdr:cNvPr id="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609600" cy="304800"/>
    <xdr:sp macro="" textlink="">
      <xdr:nvSpPr>
        <xdr:cNvPr id="1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609600" cy="266700"/>
    <xdr:sp macro="" textlink="">
      <xdr:nvSpPr>
        <xdr:cNvPr id="1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609600" cy="352425"/>
    <xdr:sp macro="" textlink="">
      <xdr:nvSpPr>
        <xdr:cNvPr id="1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609600" cy="304800"/>
    <xdr:sp macro="" textlink="">
      <xdr:nvSpPr>
        <xdr:cNvPr id="1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609600" cy="314325"/>
    <xdr:sp macro="" textlink="">
      <xdr:nvSpPr>
        <xdr:cNvPr id="1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609600" cy="304800"/>
    <xdr:sp macro="" textlink="">
      <xdr:nvSpPr>
        <xdr:cNvPr id="1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2987040" y="5524500"/>
          <a:ext cx="304800" cy="304800"/>
        </a:xfrm>
        <a:prstGeom prst="rect">
          <a:avLst/>
        </a:prstGeom>
        <a:noFill/>
      </xdr:spPr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609600" cy="304800"/>
    <xdr:sp macro="" textlink="">
      <xdr:nvSpPr>
        <xdr:cNvPr id="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609600" cy="352425"/>
    <xdr:sp macro="" textlink="">
      <xdr:nvSpPr>
        <xdr:cNvPr id="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609600" cy="304800"/>
    <xdr:sp macro="" textlink="">
      <xdr:nvSpPr>
        <xdr:cNvPr id="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609600" cy="314325"/>
    <xdr:sp macro="" textlink="">
      <xdr:nvSpPr>
        <xdr:cNvPr id="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609600" cy="304800"/>
    <xdr:sp macro="" textlink="">
      <xdr:nvSpPr>
        <xdr:cNvPr id="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609600" cy="266700"/>
    <xdr:sp macro="" textlink="">
      <xdr:nvSpPr>
        <xdr:cNvPr id="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609600" cy="266700"/>
    <xdr:sp macro="" textlink="">
      <xdr:nvSpPr>
        <xdr:cNvPr id="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609600" cy="266700"/>
    <xdr:sp macro="" textlink="">
      <xdr:nvSpPr>
        <xdr:cNvPr id="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609600" cy="266700"/>
    <xdr:sp macro="" textlink="">
      <xdr:nvSpPr>
        <xdr:cNvPr id="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609600" cy="266700"/>
    <xdr:sp macro="" textlink="">
      <xdr:nvSpPr>
        <xdr:cNvPr id="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609600" cy="266700"/>
    <xdr:sp macro="" textlink="">
      <xdr:nvSpPr>
        <xdr:cNvPr id="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609600" cy="266700"/>
    <xdr:sp macro="" textlink="">
      <xdr:nvSpPr>
        <xdr:cNvPr id="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609600" cy="304800"/>
    <xdr:sp macro="" textlink="">
      <xdr:nvSpPr>
        <xdr:cNvPr id="1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609600" cy="266700"/>
    <xdr:sp macro="" textlink="">
      <xdr:nvSpPr>
        <xdr:cNvPr id="1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609600" cy="304800"/>
    <xdr:sp macro="" textlink="">
      <xdr:nvSpPr>
        <xdr:cNvPr id="1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609600" cy="314325"/>
    <xdr:sp macro="" textlink="">
      <xdr:nvSpPr>
        <xdr:cNvPr id="1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609600" cy="304800"/>
    <xdr:sp macro="" textlink="">
      <xdr:nvSpPr>
        <xdr:cNvPr id="1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5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3152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066E2B4-395E-4542-8794-63A3F92680A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F4BDBE1-34EE-4E27-88CE-375190982C6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E64EDCA-DFF3-4B4A-A6E6-D1139D10AFB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56C21D2-C314-4310-B877-510D17BF8C5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53AEC35-2CCD-4454-9E3B-EE22EB9BAFA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F6530E7-3E76-46CA-B11F-4883CC3C3F0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4483F29-3D13-4205-AC8E-C690DCBF62E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AA9078F-B52F-4233-BD5B-5D5D48CB039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3FB0920-55E9-49E9-97A4-13C3EE86ACF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59EAA58-97B1-492E-950F-011A4E0BEAE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63EA306-B1B5-413A-806D-EC78FB4EAE1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1F12F4E-2D4E-4F96-BBB5-362175CA995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609600" cy="304800"/>
    <xdr:sp macro="" textlink="">
      <xdr:nvSpPr>
        <xdr:cNvPr id="1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0223E51-73F0-4B0C-A177-BFAB0CBE082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D692E99-4A05-4B26-9321-E97C8EC33A3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3EE67CD-AC6C-4409-A956-CD431CD915B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187B8C7-C8E5-427C-ADC3-43DFAAD5AF7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C21C39D-A6B5-4346-846F-D444C96E0AA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3B84C84-22B4-4020-8C95-7365137D8BA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3D4A041-0610-438D-AF99-63B18D3025A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EDA5093-13D2-43C1-850A-8A5EBD85B61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87989E2-3A01-4BA9-851E-137F9A8AA00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1BB19DD-09A7-4D30-903F-FB9F43E2289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D696518-A00A-42BC-88E4-1C13F9356A2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609600" cy="352425"/>
    <xdr:sp macro="" textlink="">
      <xdr:nvSpPr>
        <xdr:cNvPr id="1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1626D90-53EC-4B2F-ADAB-3A1CC1A7A43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609600" cy="304800"/>
    <xdr:sp macro="" textlink="">
      <xdr:nvSpPr>
        <xdr:cNvPr id="1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88C7C23-1B27-48E1-80D2-06C46CA0D68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8D79348-5972-436E-913E-BE25F35CBAD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3A00D36-28AB-43EE-85FC-B6929554377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609600" cy="314325"/>
    <xdr:sp macro="" textlink="">
      <xdr:nvSpPr>
        <xdr:cNvPr id="1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62730C9-7F70-47AC-B3B9-BA1D8887F1F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8EF25EA-985A-4FA2-A42B-5C4EE3A6BC2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0B03500-9442-4667-A363-9CC0B1FB4BD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91B0D77-D928-4621-A439-5BAE695596E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DE83AFF-A52E-49C8-9816-3C39DEF326D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D62E8EF-8912-46CF-BED3-1902F87FCB9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7BABF8B-DFCE-44EF-9E1D-4EEE9B7A0DE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4591285-60B7-4816-BE7E-429B5B4297D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46816C9-F791-4CB4-AA85-6D1AD594AFB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E1D608D-5037-453C-BD6D-3E6DA16A66A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822809B-9C14-4CE7-9FA8-6C6152BB5D9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609600" cy="304800"/>
    <xdr:sp macro="" textlink="">
      <xdr:nvSpPr>
        <xdr:cNvPr id="1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FA32BE1-1D4B-4A45-8B07-3B4549345BD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C8FE0E2-862F-4280-B106-AED9FE1E6D0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5249CE4-75A3-4602-AC19-6B16C683069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C794AFD-CCB5-4728-9970-B6EC4B43287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570631C-6C37-4A86-B6AF-DD48F46F6A3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3D320DC-909C-4D18-B1C5-FED76DAFBC0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514F1FB-E6AF-4734-8734-AD040E310DA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0EC1515-A86C-40AE-ABEE-826A443B508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609600" cy="266700"/>
    <xdr:sp macro="" textlink="">
      <xdr:nvSpPr>
        <xdr:cNvPr id="1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E3F3807-BB47-496A-AD20-27B83CDC805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FDB9252-39C7-40BB-BEEF-560CC935F3D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1783CE0-957C-4B47-A3AC-2874697CF04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2AB7B9C-7F09-47DF-B96E-D0A7C8F2F0F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4FF7AAA-68C2-4987-9BAD-175A511D8A8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609600" cy="266700"/>
    <xdr:sp macro="" textlink="">
      <xdr:nvSpPr>
        <xdr:cNvPr id="1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33CC290-DC39-4764-B458-F538E068724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625F8A2-9A00-49FA-8CED-4C9C223285D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B156995-D656-47BF-B497-618AAC4F056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19BC707-A784-485C-BCD1-33C1DAB1A35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B252B21-1D32-4360-83A1-CF745815139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9707170-5AE5-4A01-91F7-90B298DE019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11EC43C-4FFF-4DC5-BABF-4F61BE13A12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2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D0F022C-4857-4D37-B26A-130F160E617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2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2FA9862-CAB2-4571-A0EA-4A210F2B4D2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2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A978F30-2957-4FF3-B58C-994562F5455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2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33B5B3C-2B3A-48E0-9A3E-79FD902C148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609600" cy="266700"/>
    <xdr:sp macro="" textlink="">
      <xdr:nvSpPr>
        <xdr:cNvPr id="2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6BD3745-0BC2-462E-B26D-3B10600D4EF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2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B03E392-6982-4EEE-BCD2-1A80378E415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2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6A9D144-1CF4-485B-A223-CEE082230C8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2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3571A86-97FD-4BD3-827A-CCC6F8EA300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2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841495D-76B7-40BA-9BF7-620DD347462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609600" cy="266700"/>
    <xdr:sp macro="" textlink="">
      <xdr:nvSpPr>
        <xdr:cNvPr id="2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338C004-52C6-4BF4-8666-C82883538D8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2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C067C2A-3740-4E40-B777-5A99D6E26FD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2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D3FE7C7-4442-4971-9C55-B3E8FAE2FBE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2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5433144-CCEC-443C-B60E-F01CE53D7F0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2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C1A7C7A-FAA0-4A68-9633-EA68127D412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2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ED3B0E9-409E-4E58-8C7A-11C5553986B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2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BE41E8B-4739-446A-BC51-4F8FDB11FB5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2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102289E-9F09-4B02-A4FE-E91656DE9E0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2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5C1A91F-B264-45DA-9CF5-EB9B85A4614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2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1E1F9FB-E414-4A80-86C5-A5D001967C4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2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686F598-6260-4B4E-B5F4-288626520D4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6895196-7270-4ABA-A138-C94D192258F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B5BD7E3-6F9C-4455-B026-DDFD4DD2486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314E971-4A71-4B7E-AC5B-2054A624B76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014AC13-D34C-4D2E-89C6-4BEBA042893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3C673C9-6ECF-4668-B74F-49B1238967B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B1F6DDE-3543-439D-8101-72E0098FE2C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3BF7552-19D8-453A-B318-46F562D9010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5FCF827-896A-4BA9-8B89-B87FC85726D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9C2C927-839F-4CAF-83C8-67158C3CF64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C51B585-00F0-4105-9FEF-403272D0A4A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EC7AE8F-0C66-4E69-893E-A62675F4797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ABF0266-48A3-40B1-859D-62EAB917D40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609600" cy="304800"/>
    <xdr:sp macro="" textlink="">
      <xdr:nvSpPr>
        <xdr:cNvPr id="2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D2B90D6-5E7D-4329-A850-425F0839DCD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27DB92D-F7E7-4CD4-AA30-0DEB3C0142C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F0E02DC-8808-461F-83FE-56C2D67DF1D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BE8C5AF-BB79-465B-A5E8-697FDD2B926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581260B-9EBE-48D3-9CF0-23539C3984C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8462F7D-4EE6-4F51-AE82-39F9774D7EC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3B0F293-B571-4234-A2BB-B1A9F6EE4A1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B01CFF0-474C-4964-B7A3-6416040A327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7D1DD80-EBE8-4CA3-86FA-7D8867C23D9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7147DB4-54CF-4452-9118-E23566497C1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70D2493-F013-492E-8686-B4891C14A2A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609600" cy="352425"/>
    <xdr:sp macro="" textlink="">
      <xdr:nvSpPr>
        <xdr:cNvPr id="2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6EFE6D7-4194-4ED0-ACF6-BE907394E81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609600" cy="304800"/>
    <xdr:sp macro="" textlink="">
      <xdr:nvSpPr>
        <xdr:cNvPr id="2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8B5EC81-C906-4820-8252-A8C49345167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6F9A435-F09B-471E-8E49-0C99E51BAD8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CA70C0B-937F-491E-840D-0C50FC4A3C1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609600" cy="314325"/>
    <xdr:sp macro="" textlink="">
      <xdr:nvSpPr>
        <xdr:cNvPr id="2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3836DF1-94BF-4E26-B9BE-6EC6D409127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4CA5799-2877-4802-A7F3-F3AB941B8D4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A03A535-CF7A-4E0A-B4EF-78982A5E47A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D6AE3F0-5249-4C65-9CCE-9F0991C4699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21609C3-6033-41D3-BF76-533712BA8F9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6D54A2F-0DBB-45E1-A68F-57BA7CA55DC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C14BE5A-0B96-468C-BA3B-D7141A4E0B4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BFA2568-75D9-49B4-B820-C1E8EBE35DC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5CB9FC6-4E5D-4649-8028-04DAFD0F3A6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B54F178-03C3-4E7A-B573-DD184BBB806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712D302-2771-440C-8137-621AC91D9F5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609600" cy="304800"/>
    <xdr:sp macro="" textlink="">
      <xdr:nvSpPr>
        <xdr:cNvPr id="2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5CF3542-D8B0-4EF3-91FF-85C94394C5A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D4D9041-FF60-4642-854A-55031A9FDAB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1170AFF-B527-41D0-AFA2-DAD17E45146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6D8C45A-38F9-42A1-B96D-D08E25F6B3E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FD0B23B-0652-47A7-B9EF-ECD81C238A5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D5D82BF-CB0D-407B-8D6D-72FB8A82B1D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C336567-FFA5-438C-A4AE-5CB17182FE7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46CBBF7-FD92-4164-B565-96DFBB76EB6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609600" cy="266700"/>
    <xdr:sp macro="" textlink="">
      <xdr:nvSpPr>
        <xdr:cNvPr id="2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A3E722D-28D5-4CA5-A7EA-F163A77F186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9DCD78A-0187-4C92-A80C-8F656167931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A3865E3-5DC4-4E59-B668-654F39C3A19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2D252C0-43D5-4472-91B7-5339DC69C67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2541ACF-0B4E-48BF-9172-EF2EAAD9BD6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609600" cy="266700"/>
    <xdr:sp macro="" textlink="">
      <xdr:nvSpPr>
        <xdr:cNvPr id="2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773817B-BFD2-46EB-A4DC-05856A6E882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482F874-C4EB-4378-A133-4AC8D1ECFCF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608E844-7F04-4928-9FB5-AC219E9993D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6BD538C-2D28-4807-BB60-EA84673967E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03B5289-C866-4689-8D4A-EBCE9303EF7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3C8E96A-695E-4437-8488-4988EACD07C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A699C90-8B6A-4DF6-B824-140FB5D9370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BE05444-BB52-4EC7-BC56-8DF919AFC2A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60EF1FE-5783-4637-9C8D-ED7DC3371DE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7BF4AB8-5213-409D-BC3B-F06CA48F7DA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5841350-A725-4670-B996-1F0527AEC25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609600" cy="266700"/>
    <xdr:sp macro="" textlink="">
      <xdr:nvSpPr>
        <xdr:cNvPr id="2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6B1C433-75B3-4D41-BB6E-7F9C59E4DAF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11311FB-F1D2-48E6-8C7E-56B27F4D217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CBD9EBB-9F46-4974-83E1-135E74E8F1C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BB9218C-888E-4440-9B81-20D847EC375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F320D60-012B-4C31-9FD0-3E05D4DD0FC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609600" cy="266700"/>
    <xdr:sp macro="" textlink="">
      <xdr:nvSpPr>
        <xdr:cNvPr id="2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B83106A-A710-46B5-9702-F922841FC9D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3F762FD-6726-4971-8E66-4491D7A20AD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8895D79-4490-4B56-9D01-1CA3E97F585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118426E-5493-42D1-A248-2C4B25CB998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2F89324-9CC7-46EB-A6EE-78F5400A677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810B838-9144-49E3-9A89-46531202019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DA6E9B8-7E1D-4C17-8F96-683D38DE6D7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343DAA9-9C06-4CF3-A926-EDB6D5647C4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494EA46-1329-4CC4-945F-1D171F4EB80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0B67BDD-93EF-4E7F-9F23-379000FE468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2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71F081A-C598-410F-94E3-BC82932F1BD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2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457E007-DE7D-40C6-8758-F3E5AA3A1B5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2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43094F3-11CF-416B-9D49-A5683FDC33C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23B0A16-4DB2-43E2-A499-E747A5F55BD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393D9B3-A951-4ACA-8F3A-A8F307C6593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E8789FF-3BBD-481C-BC08-F50F3A5D175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3BBFC0D-B6AC-439C-84F0-F5D670CA627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260DB1E-31E6-4A56-BC35-4E2D72F01F1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B32DFC8-9F4B-41EF-97F7-275D541F23C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098B61F-ACD7-4800-B133-2C35A801282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657E604-5D43-4001-A321-0368D55F68C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CB626BB-8D9B-4FB6-BBE7-7359DCFACD8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3E05867-847D-41F4-9663-8EF7DAC4F0E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609600" cy="304800"/>
    <xdr:sp macro="" textlink="">
      <xdr:nvSpPr>
        <xdr:cNvPr id="3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C48E9CB-9DF2-4FCE-A866-A2C8E3400A6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BD316E1-62AD-491E-BD34-5B58F6FD4B3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8597874-A282-4439-9B17-81FFFB6FC06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7A18F11-BAE8-4E59-BF49-F1FE612F5AB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DCB6686-7EFE-46E8-8282-411E8C31EAB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8A0FD2E-DE6D-4C2D-A992-BF44398F0AF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C45B9DC-EE8E-4658-A0FB-3CAF7857084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2B82E04-504B-4DE1-9D9F-6B68D5B5CEE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AE31DE7-9E09-4E4B-AFCF-1B36C7A92E4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139109F-A191-4344-87EE-B8018BBE983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645BA51-0DEB-416F-A431-6022604110A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609600" cy="352425"/>
    <xdr:sp macro="" textlink="">
      <xdr:nvSpPr>
        <xdr:cNvPr id="3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74F282F-5241-4B0E-B537-DAF2D89980E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609600" cy="304800"/>
    <xdr:sp macro="" textlink="">
      <xdr:nvSpPr>
        <xdr:cNvPr id="3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68BC842-E1F5-4D0A-8F77-104C2A53197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ADCB717-B929-4F7B-B47D-502BD385A3B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E82A406-8EF4-4657-94A4-5AE84C139EF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609600" cy="314325"/>
    <xdr:sp macro="" textlink="">
      <xdr:nvSpPr>
        <xdr:cNvPr id="3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6A63B35-F29E-4632-AE36-B160D8CDA60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F36BC3F-3DB8-4B8C-96E3-D0C6BD4AC4C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76FD158-8D08-4A08-B88A-EFB24A87113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46FA5AE-B473-44F7-A9F0-95F5DD41760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D3516F7-4AB0-48A5-A9ED-610D8911E67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55A9AE4-8D23-4B69-AC42-CDBEE96CA5F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0CA04D5-399D-4FD7-BB40-3C10AD924BD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A0F0F54-03D4-49BF-82B3-9848FB369AE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E710A53-7FBF-4745-BE28-744D22FA810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7A8BA82-45CD-4230-9BD0-FA462E5307C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77A3F87-0B4E-4657-B07B-209F052B9B4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609600" cy="304800"/>
    <xdr:sp macro="" textlink="">
      <xdr:nvSpPr>
        <xdr:cNvPr id="3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F1420D3-B01A-4F63-A07A-1ABFA2E681F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EA56273-FF2D-4CEE-9066-EFB0FB08F5A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A3880FD-77AB-438D-B05E-8C2237BE343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7D100DB-946B-45C2-93D9-A3D37F18436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3EA2839-9AFA-4FDB-A959-5FF460346FF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6378F2C-934F-48A1-95D3-127886D8192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7C15175-8FDE-4369-ABB4-93BC46687A9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C5CEF15-313F-436C-BC50-937DA3C6A96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609600" cy="266700"/>
    <xdr:sp macro="" textlink="">
      <xdr:nvSpPr>
        <xdr:cNvPr id="3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883909E-D593-4E9F-B217-423DE83D784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D3CFF60-8C9F-4FD2-BEF2-D9922DE6ABC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36FCF1F-A7E1-4979-A67E-B209F122BCD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FEEDF28-9216-4DDE-ABC2-25204635761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543279E-3040-4621-ADD5-BD14A2FC9AC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609600" cy="266700"/>
    <xdr:sp macro="" textlink="">
      <xdr:nvSpPr>
        <xdr:cNvPr id="3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6AC0125-79E9-42F2-8038-252370AD419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195BA7B-0CA5-4FC6-9B4D-57257C2DF12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DA77CD3-3D5E-4A0F-8DF6-752C2835CE3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665E199-BC43-46BC-A007-95A493024B0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5492263-E3F5-458B-9AFF-4F521B3F693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D9D7C58-A63C-4FB0-B7B3-9E611652A72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01072A0-A825-4764-A257-60DB5CF148E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A9F1359-9B5A-44BE-8D6A-6ACB11F47D8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711747F-C454-4AF1-9D3F-F82421A7768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1A5AA12-73D4-4F2B-80F0-B8500E39D58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5AC5DE3-8082-449D-B2DC-CD4FB805BBB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609600" cy="266700"/>
    <xdr:sp macro="" textlink="">
      <xdr:nvSpPr>
        <xdr:cNvPr id="3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3F63F17-B58A-447D-98B4-C2641FC6246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55CA846-7563-4498-8231-44B5BB073C0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A002210-8C4F-45B6-9D69-C7B30B26E5E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5C18EC5-6FC6-4E56-ABB6-0074C96C0AE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0ECF5DF-03F1-48A5-B16A-123EAEB2B01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609600" cy="266700"/>
    <xdr:sp macro="" textlink="">
      <xdr:nvSpPr>
        <xdr:cNvPr id="3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63749B4-B8FF-46E2-9A3B-8852046A45C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20DEE6D-802E-4140-8A52-E7437FA062B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AC5EA53-1422-4A32-8150-5F113DE2CA6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DB9C36F-CDB3-4F30-BA44-24CF8FE4969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1D77C7F-A5DF-4291-9AA3-BB5D0D5CAD5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399621A-9131-4A97-8355-992FFC1FEFE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64E29FD-FCB6-4A6E-A134-B203313B778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7FCA5D9-A3C2-455C-AB8D-7BB1CCD952A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5E13932-F4B8-4571-B002-6BD26177CCA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EBE3BA8-7769-4A5E-8683-9A6837E8121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385A158-06B5-4DF3-B90A-5D5FB5EFED3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82E7D4F-1EAE-49E6-8F55-0D52D09589C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3FBD657-62DC-49D2-94EC-F98F13409B9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1A30878-CA18-4283-A14F-BAA5A395934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69DA58A-6969-4824-87C3-7DCA09DE37B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BFF44F1-2376-4C16-94C1-25CBE6312A6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07F9A32-6611-432F-AAC5-A7C46F5D985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FEF47D4-C5D9-4891-A1BF-37F03DFC0EB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E6FB936-9650-4CD9-8DC9-D19093FBEDE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9B8AB29-F4FF-4FBC-8048-BC57EC4A1D4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2673E57-8737-4DB3-ADEC-7EA2934B7D2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9B1DEE1-8D3D-4E26-B887-A845D03BFDC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5B7AF1B-128B-4685-BE70-73650EBE17D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609600" cy="304800"/>
    <xdr:sp macro="" textlink="">
      <xdr:nvSpPr>
        <xdr:cNvPr id="3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0D20D85-663B-4F79-B4F5-E0852FE60BB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9395D28-B1D0-4DAC-AF43-76C43224FBF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488428A-C592-4F3C-8740-87E39773558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559BC75-C32F-456E-886E-695004EB6E4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DA21990-3638-45AD-ACF2-37E86B9B2E4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660071C-43A7-42E2-B092-92A2D23F828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44D41E8-EBC3-4126-8EA3-77536E5D01F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5F23438-B3B3-49F8-AA03-69F3EB199ED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369A7C3-281D-4535-904B-14409B825E0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8BFFA61-6AA2-4AB1-BBB3-0CAEED377E2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435714E-CC77-4D80-87C7-354E89A0C25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609600" cy="352425"/>
    <xdr:sp macro="" textlink="">
      <xdr:nvSpPr>
        <xdr:cNvPr id="3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32EA351-003C-4857-915E-5831C089B2E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609600" cy="304800"/>
    <xdr:sp macro="" textlink="">
      <xdr:nvSpPr>
        <xdr:cNvPr id="4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B3A2E4D-BD35-41CB-89E3-54C59A4253B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F8A0951-74EE-40ED-9E41-4B4D14A1152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27B168A-83C3-4D60-8264-E12A88CDE46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609600" cy="314325"/>
    <xdr:sp macro="" textlink="">
      <xdr:nvSpPr>
        <xdr:cNvPr id="4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F7F76B8-008E-4733-AD94-980ACBB6A73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9D2178F-3617-4C43-966F-9567602909D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5D1E26E-5BB9-4E27-8F92-857BA947579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5ED633A-7D50-4285-911F-64EE2951EAC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765F357-DDB0-4709-8EAD-BA3C18D9421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0204AB9-55C1-417A-A6B6-E3C3479FC08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5584A56-118A-4505-AD5B-A3FB4CF9381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8432F4F-7F43-47EA-BF70-C1283A37124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EBCE265-B011-4143-9B6A-E7EA4F8EC10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6758880-FE77-4AC7-87FB-E879CB1CB57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B2A7C65-75AC-416C-9B89-AF85B8EE386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609600" cy="304800"/>
    <xdr:sp macro="" textlink="">
      <xdr:nvSpPr>
        <xdr:cNvPr id="4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14CA13E-9883-4B5D-B93E-1C9F450ED62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584F637-1E72-4095-B51E-93EF265DDAF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4F3D155-FEC0-4B41-835A-68C6745AD84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18FBD53-3864-4356-89EB-3AA63BFEB6F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6D5262C-A9F2-4F89-962C-5362FE2A357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6BD7A37-9DD4-48D6-86C3-5134A05AA79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E4C79E6-C208-41E4-8258-ED7E4875FCD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B04F658-FCA5-455C-94C3-805BB105A1B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609600" cy="266700"/>
    <xdr:sp macro="" textlink="">
      <xdr:nvSpPr>
        <xdr:cNvPr id="4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E56FA06-0DC3-448F-AAC2-67C69F0E925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A3C67D2-0862-4744-89AE-2EB3B8F7073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73CAA8A-D0D3-4B51-B2EB-37AF52502D3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8147267-8C43-4552-BB72-E4265DB6AD0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8AFF3F3-9CF4-468F-8613-580B975BF1E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609600" cy="266700"/>
    <xdr:sp macro="" textlink="">
      <xdr:nvSpPr>
        <xdr:cNvPr id="4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D8F15CE-ACC1-4614-B8CB-69EE63AFC63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54257BB-236A-4B65-9068-384D43B1BE0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3D20001-6BF5-41EC-80EF-A10BE72CA99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48BB1CF-8B47-494A-BFAF-239624C2B4C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0F39288-E4E9-410C-BADF-FF26292F06B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DB1ABF0-3C22-4D1B-B2C6-73206637507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EA4E2C5-E890-490E-A347-BF432BB0479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D91EEF0-54D9-4215-99A9-779BA5F6E4C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97CA356-9725-4BF4-A5E4-2E68CF661CB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5B7FD44-E2C4-4842-93D0-A0B351D7228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C2B6E6A-D7DF-4B38-B555-EDF8A1FD873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609600" cy="266700"/>
    <xdr:sp macro="" textlink="">
      <xdr:nvSpPr>
        <xdr:cNvPr id="4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77F90AC-6C3C-4E91-AD6F-7367F2A6195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988B82A-245A-44D6-9CD7-FA5D3044357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2EA027E-63CE-4372-A019-615EDB653D5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0B02AFD-9108-4C09-989F-C0F9E3F4B8B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B972E0F-B5F7-494D-8FDA-4CBBD1F7D10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609600" cy="266700"/>
    <xdr:sp macro="" textlink="">
      <xdr:nvSpPr>
        <xdr:cNvPr id="4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03981C7-3D62-4886-A8B2-104EC837984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561576F-3697-47C3-954C-5086404A095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C342A10-B574-464C-9EF4-EC3DD10D783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8E68074-43B1-4B56-950E-3174D1A5AED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31859AC-7699-455C-ABBC-EC9D7919E3C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6C126BC-2303-42E7-B231-810A4BF29F7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C9F707D-5666-41C7-ABD1-101D9E30FAC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FCCBCF5-BB83-4A54-9980-396C3113C34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D27F113-7602-4219-990A-BF67CA1E656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B1EBFC5-15D5-4EEA-8FDB-21974CA0224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4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B07CEB7-5963-4068-A2AB-5DF04434B58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D8C0A77-1E2C-4CDA-A7D5-658A5319B77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7ECFFC8-7EE5-4D4E-BDAE-3B53F4D70A3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9B05F6A-828E-499B-96FB-A0510FB8A56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8ADC758-6846-4D74-8A55-94E9682B9DC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FE3E74A-912C-4E37-AD89-57B854837BB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10521A5-86CD-422E-AD2E-518D9564AD3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D968236-DE6A-4B7A-8C88-C69EBCCE9E7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A92683-F23E-4983-AFFD-CE5FA86C3B3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225507A-2F7C-409B-B4BC-E8BFEE7BD0B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47FCFFC-3EB1-4A71-8196-7DD73399BE5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69CE8D6-B351-4D46-B721-3F54928FAE6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05888A1-7894-4F27-B77B-31550885D38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609600" cy="304800"/>
    <xdr:sp macro="" textlink="">
      <xdr:nvSpPr>
        <xdr:cNvPr id="4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E6952F9-CFC4-44FD-89F8-E2EC97CA6E2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0DB19AF-238A-4833-BA0C-E8527853CA3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19A9261-4AC2-46FD-90FB-899DD58C05F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2DA15D7-6BFE-4924-B64E-046E3FA6ED5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542FDF0-0229-41F4-A42C-2B20763EB64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779CAAF-003D-4DD4-876C-B29D3E4BF4A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76C02FF-427C-44BB-AECD-2829429FC49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22C80C8-D002-4DF1-A260-FE8ACF5F12C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D064F1A-3AA0-4A11-93CB-D2A7ADB3BDB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94A8EB0-2A96-4AE8-BC91-3369D0D0279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3DB0A35-21C0-4E17-8F92-5C978188856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609600" cy="352425"/>
    <xdr:sp macro="" textlink="">
      <xdr:nvSpPr>
        <xdr:cNvPr id="4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ACE9610-02A3-4DC6-A04F-2D58BEE026B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609600" cy="304800"/>
    <xdr:sp macro="" textlink="">
      <xdr:nvSpPr>
        <xdr:cNvPr id="4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872818A-866B-49BC-8966-A95249B73FA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D253EBC-A730-4E2D-BF16-B2F61DAD7F3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C42FD0B-CA8B-42BE-A1EB-10FCDA48F10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609600" cy="314325"/>
    <xdr:sp macro="" textlink="">
      <xdr:nvSpPr>
        <xdr:cNvPr id="4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1B97346-1A28-4654-97A4-2D742CAC61C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052E6BA-1B34-4EBB-AD74-BF20AC70503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DBD299D-F95F-49CE-B377-5251D6D5FC0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9C12708-03A2-4392-A260-F7D27972F3E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8D2B0D7-491A-4A4F-A76C-B74CC9D7CB5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8D09646-CF25-44EC-8CE2-381D565C919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0F53BBD-35EE-439E-8F33-C7F969E845F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2FB3D51-1A04-48C5-A0B7-C43285D182C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72C7465-36D7-4662-9544-7F49FF213E3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1ED7BC2-B3D9-4281-81A7-459278ABA09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142E94D-9E31-4A3B-9342-25F07D408AD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609600" cy="304800"/>
    <xdr:sp macro="" textlink="">
      <xdr:nvSpPr>
        <xdr:cNvPr id="4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EE085D9-2025-4ABD-9B99-06176AC9579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1C16035-E9CD-41F0-BF4A-99C748FFB0B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36843EF-3A11-42E4-A838-BDE5A27C3B7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64502D1-D6B5-4969-B266-DE6DBA311D2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A1C4B67-972F-4EA9-BCE6-6346941014A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A3B381E-2386-4F39-9690-A89A77B8A51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132E79A-7DBE-4D9E-B655-F8A9D0A9D35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4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B434D71-55A9-4D80-ADF8-3F7B99F727B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609600" cy="266700"/>
    <xdr:sp macro="" textlink="">
      <xdr:nvSpPr>
        <xdr:cNvPr id="5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15CAB41-4207-4178-B7B5-7C0E59D2A9A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4B33BBB-8DE4-4334-AAD2-E199B47B913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31AE875-9720-4E31-B322-19DB6EE9E84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5BC4208-37D9-4150-A549-1DB7E77C721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23B0FB5-CDCB-42D8-AEBB-814D6C40FB7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609600" cy="266700"/>
    <xdr:sp macro="" textlink="">
      <xdr:nvSpPr>
        <xdr:cNvPr id="5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A0B3CA5-5354-4318-BD10-F0F6B2BA0AC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E0684A3-1BF5-4C5C-8C33-C60D5827B7F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C5E78CA-29CC-4DF6-8D8B-BE3975ED26D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7BF74FC-C28C-4DFA-922F-E435E737C0E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2C0D838-F563-47E8-B21E-F9CFED2B654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A4EC784-0F67-45D3-BD47-FEE89F46558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5C34ADB-CE54-4647-8C00-F3BBEED3D77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7E24845-8423-42FC-8780-3C1DFFF6864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E8B7469-13BF-4BF9-B33D-2A5EC90C011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600CD45-DC64-4063-9BF7-84154A7C415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8C3CC41-F0C1-4836-9970-8293BE12547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609600" cy="266700"/>
    <xdr:sp macro="" textlink="">
      <xdr:nvSpPr>
        <xdr:cNvPr id="5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BBEF63C-D8E2-4074-A424-024CDDF72D1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34D3341-C022-445D-B885-DEBF18EFA46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2A64D03-3007-4EC7-9C30-2F780E542F0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4D864FE-80EF-4170-ACE9-4319D444F0C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F4EA594-C8F2-4284-AE78-740F6FEC0B8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609600" cy="266700"/>
    <xdr:sp macro="" textlink="">
      <xdr:nvSpPr>
        <xdr:cNvPr id="5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04E0ADF-082B-4429-A9DC-763960B317D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7277EA0-DD98-41F1-A169-82A6BBB6BBC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38B27E3-E476-45DD-BB00-3937DA90852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83852DD-CBE8-4209-B43C-A2D431EBE76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FB5668D-8B6E-41B5-BB9D-C384572B172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18BBDD2-B368-4C4F-95FA-FD577EF8C3F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8218BB7-4984-4131-BBDD-ABE4B84E5AF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DE428E5-3A95-4531-9CB5-52565F29E61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983D1D0-DECD-45F0-81EA-C0AB8F256FA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C369073-1078-4F34-882D-332247C38FC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5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332F65F-0DC7-4517-BC07-557901375FE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AD7BFEE-1A62-4A96-AA7D-8EF6390F0A5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264EFD6-EDF5-4A30-9015-CC4B5F24F39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694761D-F313-4C36-A886-A99A8FE8FFE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43C5582-EBEA-4790-B25A-AB89A190AB6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B0C9769-C552-4AD0-985E-9F73F623762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3A0F5BB-8500-4447-B18A-3781FE96C1B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124E3A3-B341-4CA4-8C1B-F29D55CB4B1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B784AFA-2306-4217-A754-3CA0C163182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9EF0550-B0EA-4E0F-93F2-BC9AF940B48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75B99F2-FF01-479D-95F2-B64B6A63AAA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0E7D5B6-A69A-49BB-8F0A-58F6A9A89B9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9E1866D-A0AE-4519-84E5-E71CF91941D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609600" cy="304800"/>
    <xdr:sp macro="" textlink="">
      <xdr:nvSpPr>
        <xdr:cNvPr id="5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8DAD682-E72F-4C2E-9E1C-A7259C14932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4A16FB6-4B18-46E3-8CDD-C49CED5C563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49E9AFB-62D1-4222-B10F-5C153FFD192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D57CBF9-BBAD-42AE-8B5F-1E1458B451B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44BCF7E-D083-4E19-B863-DEED66513D4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5EBEAFB-A4F2-46F5-BA30-A684DCA1AE4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0D4888E-AC5C-4989-BFA3-87BFD9CE747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11F4A70-5447-423A-BD80-BF1E5AB21CC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67BDA11-0791-4C37-A171-1B3A812EA7D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F24BEF2-286D-41EE-96C9-F7E89F6530E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554A1A7-F358-4338-8D69-A13356034D9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609600" cy="352425"/>
    <xdr:sp macro="" textlink="">
      <xdr:nvSpPr>
        <xdr:cNvPr id="5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96EA413-0512-4D70-878B-24AC9357F76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609600" cy="304800"/>
    <xdr:sp macro="" textlink="">
      <xdr:nvSpPr>
        <xdr:cNvPr id="5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F901464-1FEC-4AD9-934C-0D90F008EBA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71B2A69-EFDA-41CF-AD6B-19D08994279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AC3449D-2BDA-4937-8061-1A344131934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609600" cy="314325"/>
    <xdr:sp macro="" textlink="">
      <xdr:nvSpPr>
        <xdr:cNvPr id="5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ECF5A0A-9897-4385-96B4-F9966680683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3D2A2FF-D200-4056-A9C9-96FE168777F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0A13D78-D72C-4169-A1F9-7C4ADE1C1FC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3A93D20-0390-4E71-999B-33589B675DC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468999C-A985-43AC-B473-57520781ACF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3FC6D61-F52D-46B0-A5D6-BC6D6C4A5FC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909A78B-A95F-4FD1-8F09-6797B9AAFA9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581CB19-DF66-47B5-9D0F-CAFFE9C9050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B372759-8B1F-4F2E-B3FB-F2B5DE15D1E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6515B0B-5206-42FD-8EF8-FC54268FADD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BC3A9A7-3BBF-45DA-A783-D337D8F609C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609600" cy="304800"/>
    <xdr:sp macro="" textlink="">
      <xdr:nvSpPr>
        <xdr:cNvPr id="5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197DCDE-CA15-40B3-A84A-08FC7CEB820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60311A7-4C14-4F4F-A0DE-FDAF68D1AF5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AAFA16A-4927-4E1A-A387-B8474EB94E3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FC2B447-F8A8-4520-B854-31BFE60BD73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67E19FD-D79E-4264-A757-20A49C179DA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BB06FFD-2E63-49A5-B9B4-AD693DB72B9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2282267-DAC3-4AEB-ABA9-A9B0F7147F6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B6C770F-7AA6-4738-B047-B9D03C6BDD5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609600" cy="266700"/>
    <xdr:sp macro="" textlink="">
      <xdr:nvSpPr>
        <xdr:cNvPr id="5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CF20877-B500-47FE-A365-9240DF051BB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C4F240D-1092-4A12-A824-C1CF6AB254D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34A0EA6-EBD2-40C3-941C-FAD50C5DA8A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2E6F75C-F9BB-43D4-8A76-138B4B4566E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3E2C418-3CDE-4E0A-89AD-119934E6105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609600" cy="266700"/>
    <xdr:sp macro="" textlink="">
      <xdr:nvSpPr>
        <xdr:cNvPr id="5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AEAD77B-7FE9-479D-8E53-D1C4E0121B7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3E09333-B949-40DE-8B83-69ABE2413FA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6BC361E-4122-4C80-B81A-40AE7E5A0F7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CD60BF3-6E8D-4761-9511-E76265E3BBE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651CF72-4C84-4B6D-8B3D-932FB2F357F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213DACF-78DB-475C-A6C8-0651D62BDD6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1BEDAA3-A5C7-4A39-A5F2-2F31FEE989A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D41373F-CACC-4137-9DEA-6F0121DC1BF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CC51492-4E93-422D-A210-90B53620294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7EFBDBA-FD2B-4FC6-8721-546CEA50DB0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F6CAB53-946F-4D72-8D0F-36C5CA26FBF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609600" cy="266700"/>
    <xdr:sp macro="" textlink="">
      <xdr:nvSpPr>
        <xdr:cNvPr id="5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DC25268-D58B-47B9-8897-EE9FF9DBF41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92269F6-384E-440F-9CE7-A66DAAEAD13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2883562-A5B5-4B79-911B-30E13DBCEF6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C83D099-97A9-4837-A8B1-FEEAE737E80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5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62EC28E-7EFA-4041-82DA-E2F5A27C8A9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609600" cy="266700"/>
    <xdr:sp macro="" textlink="">
      <xdr:nvSpPr>
        <xdr:cNvPr id="5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A5CE5BF-FFB1-4C46-9601-5FB3B257AB2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6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CA1E711-46C5-4D31-A4AE-49FD0C93103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6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63E3602-F6AB-4DA2-9B48-06310BD24B4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6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36766A6-4164-41BC-A80B-C2BEE98D15B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6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97D6614-F1F6-4205-9AC8-61BDA7805CF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6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D71DBDC-27FE-4CE3-89E8-B4BB88C6829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6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2C20292-608E-41ED-B813-16E35E4437A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6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E7AD94F-3EA0-40C5-9CCD-4BF3C5BBD34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6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13FEB48-B012-4939-BDAE-5884AA3B83B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6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7330DE5-8A85-4FE9-95CF-5056A123830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6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D8B71AB-7C61-4D50-9173-8B85A1C446A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2E54D71-3059-45D0-93D0-E6AD0E08D6D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E5AFD94-2F77-4BF3-A2DC-C6B070A9FEC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DFE69FA-AA53-4847-88D5-4323421A1B5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E44A76D-F0D7-4E58-8B18-D88253FF578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B9F27D7-20BF-496C-BB1C-7FE7F939B80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C834F54-9C2A-4F17-A969-0DB1E4731CB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688DF36-57DC-4A49-89F8-FD7F4EB5DDC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226C989-FC58-46EC-B8BA-9F4B427F7C2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AAE81A7-0E62-4551-BA93-8B94D7252CE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44F828E-52E6-4EF3-958E-E0ACD8A9CAB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0B3F5C8-4FA5-4EC3-A901-022F1E28226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3F4A46A-3C6A-4ADE-94A7-498A311C858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609600" cy="304800"/>
    <xdr:sp macro="" textlink="">
      <xdr:nvSpPr>
        <xdr:cNvPr id="6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DD5BD66-55B4-4698-A331-EFBA796D20F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17103F4-BF94-4AA8-A0A7-0E9F5A4B2F7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FA3B666-C584-4DAA-B293-913309AAAB3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17EBB40-F2BC-4614-B8BF-A9423F2373D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7C112BE-88F8-4CAA-B981-982C22EFA22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DBE018F-37FE-458A-9498-B6E32245221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339CF3A-A98E-436E-B78C-2244C7BB648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7AE8904-E313-4D32-9AEE-8A13E330EDA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E271CE0-CA5C-46FE-8933-9AAFC5EE431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373B6BE-1C05-4A10-88B4-F32D4924637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366293-0B86-4FF2-BA3F-0082442AA91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609600" cy="352425"/>
    <xdr:sp macro="" textlink="">
      <xdr:nvSpPr>
        <xdr:cNvPr id="6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2610082-EE2D-4D29-9B33-D940F6C364F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609600" cy="304800"/>
    <xdr:sp macro="" textlink="">
      <xdr:nvSpPr>
        <xdr:cNvPr id="6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1870124-BD88-4096-97FC-4A4899B3243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4750A0F-25E2-43C0-B9DB-76824272154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1979AF2-5953-412D-B841-79FD0FC1E42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609600" cy="314325"/>
    <xdr:sp macro="" textlink="">
      <xdr:nvSpPr>
        <xdr:cNvPr id="6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39EF33D-D0B4-421C-AB8C-EE32CF07C05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497E832-C0F3-4FA1-B794-A789A095B72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2FCA276-1F1F-4240-AE8E-BDE7B769074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BCE7021-D4B0-4A19-BBE7-6FAFEDCA6B2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20AA1D1-04B8-40FB-9282-9D991A4BE33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9A2C157-E1B7-4CFB-82B7-6237ACDE75A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F27C6FD-F92F-43DA-9D20-1DB050CAF0D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1835CB9-DD7D-40EB-A8E7-8F432C19C62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829C9CF-8A34-475A-AFD7-438D9878366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393F267-D4BF-4A48-AD05-3915E10EFF6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884AE2F-6C0A-460D-8060-F86C192BD59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609600" cy="304800"/>
    <xdr:sp macro="" textlink="">
      <xdr:nvSpPr>
        <xdr:cNvPr id="6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EC62CDD-FD57-4D81-88CA-DBBCEB7E284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B48AF6D-3194-4A77-9FBB-88EC1560FA0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AA5C53F-0102-478A-81C0-1A707D95F05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0857B01-CAC5-4FAF-8208-250B3E29C3B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8C3822D-5F4F-4E5B-A6F1-3957F31BF2C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3D1139C-55D4-45F2-B61F-08F14487414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2646B85-CAA5-4631-BC10-70091CEE19E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F7FDE02-A2AF-4302-808D-AEE8C0F3B59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609600" cy="266700"/>
    <xdr:sp macro="" textlink="">
      <xdr:nvSpPr>
        <xdr:cNvPr id="6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F747B9E-2EF3-42EE-9C66-66FF64378CA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9475A96-62B5-4B1B-911B-42F69145ECA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7B8B050-6DE2-43F8-A595-3E29B6C1417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F4A6B56-88F1-435F-9D04-98C7707AB12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96CC623-2CF7-458B-9FB2-628ECD7036A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609600" cy="266700"/>
    <xdr:sp macro="" textlink="">
      <xdr:nvSpPr>
        <xdr:cNvPr id="6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7A88542-F807-4CCE-B60A-95A20E35EED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4DA2CB9-8EF1-439F-899D-7EC2AB9AEC4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039EB75-9F08-4557-A67D-A6266D505A2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1306139-4198-499E-A714-2CB1852E87E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51EA66E-13E2-41BC-BAC1-0F90F2F9335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6BBEB18-F386-41E0-8C14-3CF8B61F8B5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20E11F1-51A6-4C12-8CBF-114C0680194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21CD316-1DBA-4BA7-9C0D-D81E77C7C90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413B367-8DF5-458E-AF67-FBA7A64031D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05EB9DF-03FA-4732-9D63-B519EC2BC9A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ABAF738-9258-4BDC-8BFD-108B0C320ED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609600" cy="266700"/>
    <xdr:sp macro="" textlink="">
      <xdr:nvSpPr>
        <xdr:cNvPr id="6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6E01A70-8121-4BDC-B0FA-1DE753BE447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EE95192-9E00-49E5-A069-EA9C94F822F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986BD0D-4908-4419-9097-837C3C6D30F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9433716-C3C4-4B04-AB21-B2EBB84CE55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92BCB68-3C28-4F2F-980E-2B0DE793672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609600" cy="266700"/>
    <xdr:sp macro="" textlink="">
      <xdr:nvSpPr>
        <xdr:cNvPr id="6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7F1BFD8-F8FC-4CEA-8078-6C4B7C85B49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C9CDBF7-0A89-4B24-BEDE-1B8485CE9DF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BC19790-240A-4653-8C14-1CA47CF7D32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6839CB6-EBD7-4DC0-AFB2-8E4AEB2206D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7FF9C68-1E24-456A-91F6-C17872C4027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ED21F3B-4B57-430E-AEE9-D2B179CBD2D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A008109-2D6F-43FD-AE41-EE6CD5D1668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5F4E1F3-0128-477C-86E7-8C0DED4D812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B0B5707-6865-4004-B838-EA44E6EBB38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E675248-8D6A-40F5-B220-24B8775847A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6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A0CB130-BD7B-40E5-BA3C-95300B99FE5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6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944E0EC-6EF1-4095-84D5-227BBBAE613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6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5C016FF-F7F5-4FF2-82BF-7F1CE696544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6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8E3A176-8189-4607-95F4-026408DC2B6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6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8B6FE22-5DBF-4864-9E0E-0D0A104671C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6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A859AE8-6637-4DBF-878D-862EFA33AD7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6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B0E6701-A22A-44B8-8AEB-BDFDFF737C9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6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F855DFA-1CBD-4192-9330-AD3DD52815E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6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262DEC3-22A3-4BED-9F2D-3B7B4160F8A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6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C0C1363-5A79-4EB0-B244-71ACB51457E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6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2B38B75-5489-465E-87A3-4E1648068A2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6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5815949-6D2D-4740-957A-347E7F75EE6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6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AF61A59-CDA0-4556-ADA3-3C049734280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609600" cy="304800"/>
    <xdr:sp macro="" textlink="">
      <xdr:nvSpPr>
        <xdr:cNvPr id="7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B80DE73-B56A-4DFF-8766-3FDD87A2BBC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806EEC5-842F-4F81-AFBA-65F02A26AAA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F69D268-EFA4-43A1-8940-3611424B7B2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7688348-9F52-409A-B059-65B9BAB46F7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6A41857-A3F2-478A-835B-5D50F70EE8C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982F60E-3352-4429-BEC5-5ED0A627210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B19E290-8148-46AB-BC1F-C4E3F688BA5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2BE75D0-B8B5-4F54-A5B7-52EC9A67AE3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89C29EE-0154-4E76-87EE-43A9DC16738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6783957-41C4-4EFF-8048-0900735535A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C868988-6012-4EAD-9492-D9494A2C1B5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609600" cy="352425"/>
    <xdr:sp macro="" textlink="">
      <xdr:nvSpPr>
        <xdr:cNvPr id="7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7885481-9B21-4DBB-B28D-A449B210687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609600" cy="304800"/>
    <xdr:sp macro="" textlink="">
      <xdr:nvSpPr>
        <xdr:cNvPr id="7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AA6EA59-539A-4133-8010-BB79B30988D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413B8E6-5D01-40C1-84E4-0A5D459E177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5937D5F-1EB9-4C31-AF5B-51299224487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609600" cy="314325"/>
    <xdr:sp macro="" textlink="">
      <xdr:nvSpPr>
        <xdr:cNvPr id="7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6B00759-7763-4C4D-84F8-6D2A65EF054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5A86707-17B6-4799-BEC2-7BF6DCBDDCA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5C36CBB-98BC-46F1-AF19-668AA7B80F4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DE1C65C-47AF-4BA8-8E4E-8064FDDC3BB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925AAC8-476F-4276-A572-4916D028FEF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CD4CE37-FF1A-43A2-85FD-5BD25CD868E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B44F87B-567F-4E72-BCA1-AFE9A3DC5C9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785DEBD-4514-4787-94FA-B7DC9D30959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42C3D6F-BAF5-4465-B2D2-5D6F1C2DDE6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7ADDA82-5C7C-4BAC-8EB0-BB095A0B2A3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0674ECC-A37B-48D3-ADD8-87A83D1D66C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609600" cy="304800"/>
    <xdr:sp macro="" textlink="">
      <xdr:nvSpPr>
        <xdr:cNvPr id="7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99C88BE-0066-4834-B9E9-96D1DBFAA14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4309CD1-639E-4663-BCD6-A827CAF7340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09E131E-21FC-45FD-8DA9-05FF02C8A84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399BAB5-9AE0-4A93-82B7-5064938DFB9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C7C0C6D-F11F-4B93-AAF1-BF24F52BE32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1848A8D-E91F-4D51-8E84-8343307F882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64286D2-AE9E-4990-B2A6-BAD3C01C1FF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5ABEF49-32D4-4E83-A3ED-7A0E968F7E9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609600" cy="266700"/>
    <xdr:sp macro="" textlink="">
      <xdr:nvSpPr>
        <xdr:cNvPr id="7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79FA234-BF8C-481E-92B1-300FFB7DCEB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792A240-9DFA-4BD9-9448-A0F97E4BF11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1ECD9D3-0C46-43E7-A287-871FF4D010E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4AF7039-5E97-4730-ADAC-DE2AB8DC9E2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4BFA406-4D07-447E-BC59-1D952706E56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609600" cy="266700"/>
    <xdr:sp macro="" textlink="">
      <xdr:nvSpPr>
        <xdr:cNvPr id="7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D9B93CA-AAB3-49D7-8D00-86200FDC48A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94399E5-00C0-429A-9976-F50D449B254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A5B8532-41F8-4EBA-BF95-3A03A8293B1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0B3C50D-826C-4D27-8276-99F0178B21D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0211BDB-6F04-4737-9D64-684A9251EB5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FC50CB9-F961-48B9-A844-3497107D7D7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AE82855-8C71-45CD-926E-071A38EBF9E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2CD2332-FAD7-4022-A7C7-B6D2C265D79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04CC897-3C1F-4C5B-A268-0C93F7C8A27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4DB4802-19BF-41B2-AFAA-0347B63BA76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FC89C9F-EC7C-41A6-8449-947152EC52A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609600" cy="266700"/>
    <xdr:sp macro="" textlink="">
      <xdr:nvSpPr>
        <xdr:cNvPr id="7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6DCC00D-60D2-4DF5-9A34-CF2696B2FC6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C9BFFF0-96D8-4A85-9754-B033FA3D3C4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AD8170C-568F-4B43-9136-AA97BF47037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1CE0210-FDA6-450B-A2D3-43C74745C49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4F098B0-8D6B-4239-A467-8A2CCD3E6BC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609600" cy="266700"/>
    <xdr:sp macro="" textlink="">
      <xdr:nvSpPr>
        <xdr:cNvPr id="7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E4DFCFB-4C47-47C1-BDEC-EA9A2F9FD33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6CE8B08-F4D0-452B-A3C7-0FE1F5DB771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5EE11FD-7EED-400E-AAEB-A9BA04C33E9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296E2B4-4A42-4A42-AEF9-E8BE2AB9264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C2E98F9-412B-4D51-9A62-FFFE6C8C799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EAFF0D7-1A97-43A0-BA94-2AA84FB6D3D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4C93B77-AEB8-43D4-B35B-E299BCA4938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1FD717D-E8CE-42E8-9434-055741F39EB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E3CCD5D-177F-4222-8008-FFEF725403F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AD886F2-D101-436D-87E4-D93A140692A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7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E96BEA1-D848-48A7-BCCE-15EEA45627F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7ACC2C6-47EC-40D1-902E-77E6D2F4B22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C6FFCC1-C467-451A-8665-02A3C99B0CB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C281C7D-FDAD-4EFD-BD64-24F2D9CEF30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F3EA2A-4AC8-4995-B10F-6D375CDFB87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A7C911F-0E96-47F1-92F4-5B00B88AD80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9050524-C823-426B-AF01-6ED08BBF3CA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7D3207E-CD96-4F49-98A1-D909324D563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FB9E9C1-535D-473F-A397-354AAFCBC82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439126A-51B2-46A8-A8D1-D3027922F48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9BBB9B9-3F45-42B9-981B-D716F8201BA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7235E74-1007-481C-B1E0-799A0B21474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8FD386B-6B35-4316-825A-E649680AF4B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609600" cy="304800"/>
    <xdr:sp macro="" textlink="">
      <xdr:nvSpPr>
        <xdr:cNvPr id="7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09D73FE-531C-44BC-BC2B-C38B352AED4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589D2D2-C1DD-4402-BD9B-E53D4A8153F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36FD31A-981D-4046-A491-AA6B0A244EA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EA2A2BD-23B7-42CF-B9AB-65E6B8E39D9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ED8B9AC-A9B0-4428-A8D8-18F1024C5A9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80071BA-8036-4670-BE93-E225E5E3565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4F078B8-D18D-4EC6-B7FF-850C27AB49F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5ED4559-E798-4792-BF25-2253C1D6EFA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7058D96-1985-4F01-A90A-1ED11F9035F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44E03E4-FFD9-4C6C-B6AE-0441D96B0A8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5D5B268-1E4A-45CD-BD0E-24343D7F955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609600" cy="352425"/>
    <xdr:sp macro="" textlink="">
      <xdr:nvSpPr>
        <xdr:cNvPr id="7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34E8C23-BCBB-4B54-AD70-46641F9F24E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609600" cy="304800"/>
    <xdr:sp macro="" textlink="">
      <xdr:nvSpPr>
        <xdr:cNvPr id="7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1B27A3C-2AA0-4602-884B-BDFF0156127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4B993D0-132B-4747-895B-172C9F529D8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455FBEA-D02D-41F8-BCBB-D6B04EC2C6A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609600" cy="314325"/>
    <xdr:sp macro="" textlink="">
      <xdr:nvSpPr>
        <xdr:cNvPr id="7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781D5B2-128E-4BC8-8C39-C0F0C852E3E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0D74A3D-0026-433B-A8F4-D618EC596EB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22606BF-5DB8-4182-8E2F-E366DE59EFA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6C7845B-D962-4594-A13B-541520C57C4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9E16E96-C707-4BFE-AC71-F8DF942D040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4B6E98C-FA81-495C-8565-8B4896DE066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7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2B88C38-591C-4253-8A88-2F0B883B01D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8E49296-1920-4625-91A9-BE6D3C33009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B0071AB-0CA1-44DD-BA37-B94EFD58E1E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0F5D0B1-3586-40A1-81C2-8C497FF79E5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0F2DDCF-B17C-47F2-8F54-CE15B2BB79F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609600" cy="304800"/>
    <xdr:sp macro="" textlink="">
      <xdr:nvSpPr>
        <xdr:cNvPr id="8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9C6CCAE-E5BF-48DC-ADFD-06033AEC376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4C25E98-9178-4CA9-8DB6-DCB117BA3D2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BF61F4F-78E1-49B2-8A43-589C434754A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8CFC8AD-69DE-4CCB-BF39-9E27FDFAAD1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814A731-044C-4E81-9951-B89AB454878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ED52F1B-590F-4DE4-A8AE-C11392D224E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8534F6C-6A08-4AA5-8DAF-FC5CCCD5042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FC846DA-0CFB-4BC6-AA31-FCBD294C884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609600" cy="266700"/>
    <xdr:sp macro="" textlink="">
      <xdr:nvSpPr>
        <xdr:cNvPr id="8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5D4F76A-995F-4434-AA11-BB5EDE9412C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904B7C7-B2BD-4051-9373-3DD41DAE089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EBA4BA7-45F8-4F85-BCAE-47F4E63AC3C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03CF901-4AFE-4EBA-8B53-A80140A5FA7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BCB1CB1-1063-4DED-8FB3-743A74BAD32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609600" cy="266700"/>
    <xdr:sp macro="" textlink="">
      <xdr:nvSpPr>
        <xdr:cNvPr id="8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A19B3E8-2D61-4C25-BF2E-6D66FD89FD0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E8F6876-29A1-49F0-9FBB-5906FC91000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BC3173F-83F8-4150-A4AA-989F3EB83D4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C0EC6AD-D7E5-4EA5-8AC2-D4714A91B1D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D9E596B-DE86-4A29-9C06-9551241D1CF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2284D8D-5485-47D3-A6DC-46C2DBF7B9B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FB3DBDB-EBA2-40BE-B700-25A10E267BE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D998E47-9139-4F30-A090-D446AF31887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D1DFDB3-79AE-4E4D-BF8A-2448E468EDF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29747CD-B9C1-48E0-A428-48EF306B57A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E78F741-D1B7-4FA9-A2A2-1F1F60CD306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609600" cy="266700"/>
    <xdr:sp macro="" textlink="">
      <xdr:nvSpPr>
        <xdr:cNvPr id="8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9D9A6AF-2E77-4B8B-A1B4-4C54D8FB26F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9843A55-B272-4567-9D86-D638BA6C1A7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8E916F1-779E-4A95-9347-D8287CECE6D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7625AEE-E9F9-4CC4-BA08-36DE7E8BD15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3A7F298-A46F-4A4E-955E-DE61187695A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609600" cy="266700"/>
    <xdr:sp macro="" textlink="">
      <xdr:nvSpPr>
        <xdr:cNvPr id="8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C8790C4-1DC1-43A4-AE12-BC0ABBD20ED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2DC57C5-EADB-4144-B33D-1A0573AA98D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3852757-A636-45F5-ABE5-99FC00A7648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E27D308-FAB0-4079-A4FB-1E95E4F19D8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712EA63-AA88-4F65-BF45-BACA56244A2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A39E368-73D3-4001-9BAB-D9373D29C5C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E7AD7D4-E16F-4CFA-BBD4-93254D8CD5B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03D8449-6CCD-4F55-89B4-9EC1BC54109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C07BCB3-3861-4981-83FA-09DB4B1E6B2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E516C03-51E3-4444-8ED6-44AF2C39C78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8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D852D22-CC59-4A5F-BF83-DAA624822C6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0C11FC8-59C2-4AAF-9BA3-06906986E79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0EA1A7E-5B3D-4CCC-8126-8A65D5CD279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5F9F8EE-CC17-4281-821C-9821507B3D8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2A26B43-403F-46B0-9573-2B404E976B1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7E54BB3-C9FA-4596-B92E-4E313AED688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6E67097-60EA-4CBB-944A-9314477137C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F736C76-0BBC-48D6-AC3F-7B2EEFE83BF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D5B7D3F-D179-4767-9BF4-D873185EF76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6B5EA4E-BDC9-4904-B5C8-8F0D5E014A2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79FF54A-2FE9-4E91-B730-542AFCBD636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2FBAD07-0DB0-4323-8B27-526047575FA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DAC38CE-3A60-4013-982E-2651B9519F4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609600" cy="304800"/>
    <xdr:sp macro="" textlink="">
      <xdr:nvSpPr>
        <xdr:cNvPr id="8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0D0B859-79DA-4D60-8FBC-9FE81D4D22C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1AA49BF-6119-4FCA-A50D-4C1A3F8F435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1089A66-8008-4372-B394-482146D0A4E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CC486E5-F715-4D9D-8BF0-47344D6D998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123DB58-6738-49D3-81B2-116C54C97BD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6F5DFFE-CB06-4274-BA24-61A340EC983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17D50E8-452D-4C4D-AF23-66E1AD7856C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58654C4-EB59-4793-A92D-61CCC14F7D7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F04946F-472A-41AF-8F74-A0FAB7C82D0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A39B618-38D6-4DA4-AA2D-116CA2A8377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3B8780E-80BB-4E49-BCCC-1C89216E8B9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609600" cy="352425"/>
    <xdr:sp macro="" textlink="">
      <xdr:nvSpPr>
        <xdr:cNvPr id="8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2105AAE-12A5-448A-8AE5-BB56833786A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609600" cy="304800"/>
    <xdr:sp macro="" textlink="">
      <xdr:nvSpPr>
        <xdr:cNvPr id="8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32AEB98-42C3-421B-B851-9E4EB35A696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DCB4638-3CD2-4352-90D1-085288CD196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E30B122-EE1C-484D-8894-399A922CC0A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609600" cy="314325"/>
    <xdr:sp macro="" textlink="">
      <xdr:nvSpPr>
        <xdr:cNvPr id="8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6201D8D-9A5D-4F54-AC23-8E8F80C2EF7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BCDE6BE-F04B-4F79-89EE-9E74C8CD545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C7E82E1-F327-48FE-B791-E71D17D56F0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EDA2122-6C14-489A-9E2F-6C0E3130554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A09CA64-72A3-472A-BDBF-E76391D6C40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CFFFEAB-DA57-40AF-AB9D-E80E7AD8AD9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75397CB-F2A1-45EE-A4C6-CB9ACBFC2F2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381B7FA-DB63-4C22-8B42-E925CF708BE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2A74150-7362-4D64-B27E-EC012875777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79EF680-D24F-45BA-8D5A-8F6CA89649A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7D0073D-4933-4886-8532-C1E4B8223A3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609600" cy="304800"/>
    <xdr:sp macro="" textlink="">
      <xdr:nvSpPr>
        <xdr:cNvPr id="8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C9B26DB-DCD3-4A71-ABFA-E33CB7F3508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41A5898-579C-4D88-94E1-189546FE94D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B3EFF0E-DD0E-4DF9-A73D-F85D5563B3A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9DD1AF6-5B39-402A-A29A-46DDE6C9B70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6BE0ACB-1FE6-4A50-A726-B1608065950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9D48FAB-C80B-491A-939D-956D04AC946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2D2C4A4-986C-48B1-ABE2-BC78A37669F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4AA1C0F-8C33-4E58-81AE-1E601E090EB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609600" cy="266700"/>
    <xdr:sp macro="" textlink="">
      <xdr:nvSpPr>
        <xdr:cNvPr id="8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E55F86A-89D4-4859-82B0-31E00DA8E88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7FC8846-0E60-4FD6-92D8-0A03F2ABE85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528D455-CFFD-47F4-BE2C-658F04373EB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FA129B6-9A9C-4163-ABB8-09AF83C7C10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A506756-FA28-4E11-9BE5-11F26852121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609600" cy="266700"/>
    <xdr:sp macro="" textlink="">
      <xdr:nvSpPr>
        <xdr:cNvPr id="8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C70E4D5-D8B8-4C2A-989E-3D38FD56D49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664BEBD-6D7F-4510-83FE-8BF412346C8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9440DB7-5828-459E-8AEB-589326EFDD9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D09C8FB-80E1-4E14-B5C0-DECFB34B7AC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8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CFFF737-217F-4CE8-A70E-9DAE5AEDBDE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9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A408B7B-30CA-44E1-8FFC-5E3414C8181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9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F61032E-B4B1-458F-8AFB-62A095B2AB1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9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C942BEA-A28C-4CBB-840C-E209CA4B997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9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47B69E4-BA74-4E98-996C-10AB8F59105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9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A97CC8B-E97E-487C-AC3D-BFC2933E7AA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9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499098B-AFD6-4F26-BECE-B90C1AACD97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609600" cy="266700"/>
    <xdr:sp macro="" textlink="">
      <xdr:nvSpPr>
        <xdr:cNvPr id="9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4718BC4-C3B6-4C0E-81CB-8C827155ED6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9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1A8D907-D921-4B5F-91F5-8276A662003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9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C9202C4-2E3C-4E0B-99B3-0F5D3905ACA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9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D8BD01F-FC7C-435A-BE34-329295DEF08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9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2231C39-A184-4475-96F3-8FCED6F0BD9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609600" cy="266700"/>
    <xdr:sp macro="" textlink="">
      <xdr:nvSpPr>
        <xdr:cNvPr id="9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7ADCE33-6A21-41CC-97FD-88712ED7AF4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9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2A8F813-1620-4185-82A0-A3B8203EA5E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9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4EED43A-2B89-4E4C-A42C-CA09969FA25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9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CA06F5F-4CE9-4A02-AAEC-7254592918E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9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00C2F89-16E5-463C-A4B7-BDF91FA3020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9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CDB8F8C-5EE5-4D3B-9D64-819F4A8DE89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9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6104414-DECD-4FB2-A5F6-9DE8AC9EF45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9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E817933-8114-480A-9F34-F36A2A431A3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9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0F90A8A-7B89-4393-912F-25A78B9DD18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9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7856723-65CD-4989-A5E9-B835ED23B3D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9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43C7346-227F-44B6-A76A-4CC852F465A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16CB122-518E-4CE2-95E9-70E49E6F980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C9B6E4D-48D9-458E-8721-4372DAA3CA3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8D782F6-2584-4813-82F3-707FA744367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055AAF7-F5A6-4F57-AFAC-D12D2FD5744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4CCDE4B-C492-4250-8828-E9A357A9436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3967DA1-B002-41F4-BF54-2306897E115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D8D8F95-05DE-4CB6-A2B7-2393AB5E595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4F5BE8C-F521-4A26-8595-793B5249299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6785C88-86E0-469B-B5D0-0B5E8AB6230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6906102-7EAF-444D-BB2B-9B3CD90E246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C35EAE4-9D93-4A76-96E9-9C90957A7BD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B27D9DF-BB0C-4456-A498-00004B52611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609600" cy="304800"/>
    <xdr:sp macro="" textlink="">
      <xdr:nvSpPr>
        <xdr:cNvPr id="9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2E16A36-CBF2-420A-803F-A5DD09786B2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1EE4DD1-2FE2-4915-83A8-2E9CEF9832F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3A093F1-C86A-4257-9F89-088F48B90E4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85E7482-87C9-4009-A4D1-DFDC5F685E3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9FCD1B6-83E0-435E-AB92-6186445C37E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BE84B35-22A0-471A-8ABD-6A202CFA0ED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D595844-8BE7-4FD8-A9D4-423F3A10B73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30F1DD3-E75E-44A4-B51E-FD0F14D298A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976009B-9210-40D7-A964-0567B9B9BC2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D358117-7345-46D2-9084-CB25003EEE4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04E396F-1FD8-4D12-959E-410E34F8395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609600" cy="352425"/>
    <xdr:sp macro="" textlink="">
      <xdr:nvSpPr>
        <xdr:cNvPr id="9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C5B1C6A-27ED-4AB4-AF9F-E5A795718A9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609600" cy="304800"/>
    <xdr:sp macro="" textlink="">
      <xdr:nvSpPr>
        <xdr:cNvPr id="9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6356EF1-9D91-4ED0-94D8-5A90B8A58AE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AD5AFB7-1006-4700-9AD9-5FE0C146B76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7CFC00B-7010-413E-82BB-2557FC890A3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609600" cy="314325"/>
    <xdr:sp macro="" textlink="">
      <xdr:nvSpPr>
        <xdr:cNvPr id="9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6397150-0528-463F-A436-87A815B09A2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4972D5B-C7CB-45E0-A8B8-B01E5BB6CF2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94B30E3-7ED6-44CD-87B8-2506FBC1464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37918A7-95E3-4360-908F-EACD9431095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71A9BE6-658F-49E4-B402-C50ADD9B1E4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68682F8-C78E-478B-A51F-A3F070F222A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EDA5AE0-4624-43DC-A3B5-6AD68BC0438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522C444-7B07-46B7-A4D0-EBD957849AC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DAB8063-4FB4-4C7C-8FFE-0DAC0CC1649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35AC496-867B-43DD-9F3D-DDF9FFD4649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64E82E4-CD3D-4D0B-9156-D293BB028EE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609600" cy="304800"/>
    <xdr:sp macro="" textlink="">
      <xdr:nvSpPr>
        <xdr:cNvPr id="9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5F483D6-FE71-4BF6-BA99-7888DBBF8E9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1857A50-7301-4D90-B02F-682DAFF2547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E05BAC0-7BAF-4C0B-87BF-A12F1DEA1B0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6EB062A-D658-4B50-814A-2DB02FAD725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A73567F-C2EB-4658-B133-1428BF7F469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9620476-17A6-4F40-90C7-23DBF844B59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C2FF3B0-9652-414F-A02B-A114CDBD734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996D3C2-E4FB-4892-A675-4F966B6947E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609600" cy="266700"/>
    <xdr:sp macro="" textlink="">
      <xdr:nvSpPr>
        <xdr:cNvPr id="9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BF30BC3-5C9B-4370-9B4F-ED16FE7F506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3FA9171-BB39-4948-BCF8-1E0C1C3DCCE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8CA0C16-DFD8-44DB-9AE1-44306131C58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B0684C3-DC60-4482-ADD2-C716A173D5C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7ED21D9-2014-4E31-B52F-024A860EADB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609600" cy="266700"/>
    <xdr:sp macro="" textlink="">
      <xdr:nvSpPr>
        <xdr:cNvPr id="9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9BFE208-D1AF-4D62-B78D-DB613E3F533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D4022CB-D97F-46B0-8424-6185E3FD511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BAB8660-7CC3-421C-A88B-5F719282D96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3050078-71FE-48C3-9AFD-CEC4A0B6CB4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D1424A4-DA3C-4B04-9F0C-21C50AFF3E1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02C5B9A-EF56-4706-9108-ED7D44FAD39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AB433B3-9681-4E8B-9518-0880652DAEE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3F3AECC-D16B-4ADC-B799-315A20DF098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8D9F874-2EB0-4246-925E-B8B69F6F8CA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4DA50C5-191A-4CED-A290-D4D25D64D17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535F96D-F0FA-4C78-9EC1-36613480773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609600" cy="266700"/>
    <xdr:sp macro="" textlink="">
      <xdr:nvSpPr>
        <xdr:cNvPr id="9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F2FE59D-CB17-46DB-96BF-E343FE3CF61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C317257-9D06-437A-B5E5-7DAA55044FF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360F063-34D5-4191-89E3-699E0E67F01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5F31B57-BE72-4C0C-B19A-2D53EC7AF14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CBBA13B-3466-4444-B1E6-65DA7DD7F8C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609600" cy="266700"/>
    <xdr:sp macro="" textlink="">
      <xdr:nvSpPr>
        <xdr:cNvPr id="9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2AA648A-8C50-410D-A41E-9B154D27EB1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EF8E210-1284-4C48-A219-AD53F6C046C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984F47B-4BE7-4EE7-BAE7-9362530C109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526C8BD-90BE-48D8-98B8-250E9F1E4B4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D11E829-1DE8-4282-B1A5-A4A36577C31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C9A7BF8-3D4B-4833-8991-ED28198179F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9F839FE-F170-40D0-B846-C6CE59C0546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D14420E-C956-4C46-AC77-1CF4BD1C4CA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7292618-89C7-4D7F-94C3-CD70749ABAA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FD57BA4-E760-495D-99FC-3D677C518FF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9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F8AE7A8-8399-449E-98E2-77DF2322E30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98D215C-ABA5-4793-8579-9190FFF0626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15FB1E0-2EDD-41D0-A68D-C996EAA32C7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1505A04-0173-4499-A996-BD4E6329D87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B043A6D-8B14-4404-91F2-917DA8497BE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336FEA1-B853-4F83-8C1F-9457A1D34F7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F56F091-4916-4CF6-9193-64AACD50B02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0C2CE79-4DE1-42C9-8A37-938F5B93A9C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694A914-7869-404D-8502-12206D17E77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AD09C0F-BF57-44F7-9DC4-E2067C1664C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DA97B72-8205-400A-B969-417E7FA27D8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C9AC37E-D481-4878-B2B3-4C288EE32B3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B6A0BC9-36FA-4EC1-BF9C-968332C0DF4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609600" cy="304800"/>
    <xdr:sp macro="" textlink="">
      <xdr:nvSpPr>
        <xdr:cNvPr id="10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63EF051-61AD-44EB-BF05-24888AAECB7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FADB017-061A-4FE6-8D61-417CEE7D6B0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CFFB3C5-C03B-494D-B7C1-50C1C8350DA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F28C72E-716E-45FB-B2DA-04EBC614823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4FFCE23-DE80-4BE5-A7E9-4AD8467C93A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A2FC3DB-CD59-43CF-89ED-DE79217AF04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E567207-859F-47CD-8625-CE6DA7E3AA1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BBB6EE9-9025-47BE-9C38-AACF6C2C7DC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6F13F38-93DB-4CA4-98C0-5C163BCA2CE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649BEAB-06BD-4A53-B8D3-F4CBCC844CD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13E869D-A65E-4EE7-829D-B5F9132F812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609600" cy="352425"/>
    <xdr:sp macro="" textlink="">
      <xdr:nvSpPr>
        <xdr:cNvPr id="10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2C103B5-0F4C-4125-A8C3-77668D133F4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609600" cy="304800"/>
    <xdr:sp macro="" textlink="">
      <xdr:nvSpPr>
        <xdr:cNvPr id="10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33CABB9-9356-43C8-BDCB-BDD7601E4AF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1719BAF-DDCC-4662-BC33-4E5268CE5B6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A934F3B-5D24-4174-AA60-395E3E8BE96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609600" cy="314325"/>
    <xdr:sp macro="" textlink="">
      <xdr:nvSpPr>
        <xdr:cNvPr id="10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CBB8F20-182C-4778-B581-DC510D68049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6900E04-54AC-4DCE-8C06-23D8200EDED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F114561-68B8-42D2-9F83-914FF14BE10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8C7CACE-B664-4E15-B049-EE866F63240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393C89D-B5D3-4BE8-8323-436887DFA9E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6690AFD-F231-40E4-872A-F943A7BB207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5928BFF-77E1-4A32-B25B-0C276D7E79B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7C59661-1284-474C-BF6A-29740378197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7218F80-1D0A-4CF0-A1BC-9304D070221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919CD8A-4BBF-4F64-9D64-8F139D3C9EB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6EE452A-BCC8-4CEE-8B79-91EA176ECB4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609600" cy="304800"/>
    <xdr:sp macro="" textlink="">
      <xdr:nvSpPr>
        <xdr:cNvPr id="10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F8284CF-E76F-47A7-9A2B-C7EACEFEEFA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7C7EC44-DB7D-426E-91E7-3FAC232BADD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BC75040-50D5-4EAB-940E-E1616EBC30B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83C176E-5C2D-424F-9F7D-0640DF77CBE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700B458-F1D0-4ADB-8972-88570C999D0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83BD6E2-5C7C-44B4-B816-37767209D31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CB6318B-500A-42E0-89C9-3577424C63A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085B82D-9793-4897-B4B4-857CCC5A58E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609600" cy="266700"/>
    <xdr:sp macro="" textlink="">
      <xdr:nvSpPr>
        <xdr:cNvPr id="10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5760234-B0FD-4068-A34B-452C4F89FA4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9919E3B-CBD4-4EAE-9EBC-AEE42C79A36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95826C2-FDC4-4939-B287-D3D98CC4339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DF455FC-D04A-48C4-B3EE-0F0C895B121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2B01225-4D69-4F6C-99DF-2B94A4F40A5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609600" cy="266700"/>
    <xdr:sp macro="" textlink="">
      <xdr:nvSpPr>
        <xdr:cNvPr id="10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4249886-1FAE-443A-9CA6-4F8AFD43A39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43F5EAE-567A-4CDB-941E-4E4ED1285B0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BBA6D52-27DA-4215-A8C8-DC00EA92A4F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F069BA4-FD4F-432B-934B-A914B1CAE6D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77DA910-CCB6-43BB-9B84-59CBB9F41B3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7FFB555-D745-4A0B-AFF3-500A70A8F9F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CB61678-3F67-42E9-8B04-3181C425CF8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79F554A-319D-4DB5-9957-511D3E00DEF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3CA5F0F-86E3-4146-BC5A-701BC169430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DF0D012-D820-4DDE-80A2-467C126CC25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9498F1A-4A6C-465C-8AED-4A782BEDC63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609600" cy="266700"/>
    <xdr:sp macro="" textlink="">
      <xdr:nvSpPr>
        <xdr:cNvPr id="10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2E65765-1FB4-412B-9920-4BF061885B6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4B295C9-6AA9-4626-850E-95A4DB2DA90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06385F8-268F-4621-A58C-29B9FE80615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6480D13-F75B-472C-BC01-56B93119AFD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7B68FE6-92D8-4273-99E7-61CE36BDC82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609600" cy="266700"/>
    <xdr:sp macro="" textlink="">
      <xdr:nvSpPr>
        <xdr:cNvPr id="10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77FB188-C219-4435-8F67-0F0EF5EDDCE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AC0F9FF-9E2D-4B36-9AE1-1FD736A6662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B126B7B-4281-4861-9F98-6F18E96A26F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AE36EE5-A075-41B3-BADE-CD343AA28B7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EA5FD5-7C96-424F-B6C0-C445281CD72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5D888C6-DF21-4A01-A30F-57905B5BF5F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9B5B72E-7FA3-433A-9D10-C2A28B78342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B2AE36B-7CE8-4F98-975E-2E5ECC89C67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F524D02-E4A9-46AB-9215-A95B4B61F1B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B29D6AF-034A-4E38-A7BA-A63951A3A0A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0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F11D1DC-222B-4FB1-B306-03144F7B4DB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0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D33E53F-299A-492E-B3CD-2B2CBDB3208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0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259D8C3-2EF8-4CB8-94B7-E845D9F4C02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0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092D481-6376-4930-AABA-EDB5D1217B0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0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49489E1-BEA6-405A-9F0F-36EB42BB61D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0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31CF03A-B16B-4571-AB0A-1D4F4C8D185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0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B0F5022-FA24-4CB3-8B27-F990CBA84AE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0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B7ABAC1-7B8D-4B0C-B4AC-C89A8481E52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0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DBF8C0F-ED85-42FA-85E0-EBD28AAB920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0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F0DF7DB-11B1-41A6-809A-A34337A35DD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0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D08806B-1E60-4E9D-94BA-B3C388B7D7A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0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51173E0-C4BF-41E8-AF9F-23172E17691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0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80C642C-D2DD-4AF7-AD03-71A5D5BE80F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609600" cy="304800"/>
    <xdr:sp macro="" textlink="">
      <xdr:nvSpPr>
        <xdr:cNvPr id="10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8AD73D4-8646-4BAB-B2A4-B305DA192F8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0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D3D3E73-B188-489A-B9CE-3F87C28D111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0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F568971-9B10-44E2-B790-7DC5D2AC3AF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0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F5197D7-1F63-4658-9B8E-8B400799C46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0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67707E6-D8F9-4D53-A9B6-CC5FEB14315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0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6882C24-8434-4015-ABB2-9309E0559AA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0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B5D4070-656A-4C4A-BF35-044B733C94E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0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C9D4494-C2F3-4736-9A91-9C724045E9B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0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AD3C977-D8F0-4CF1-A577-D5F4CE9AE0A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0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A842E91-DFAE-4F46-9AAF-8C700B549A3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87E2D28-065C-4F19-A30E-35362BB171A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609600" cy="352425"/>
    <xdr:sp macro="" textlink="">
      <xdr:nvSpPr>
        <xdr:cNvPr id="11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C5FB32B-7494-4094-A27C-22D9BF3EB8E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609600" cy="304800"/>
    <xdr:sp macro="" textlink="">
      <xdr:nvSpPr>
        <xdr:cNvPr id="11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A1822E3-9F28-4976-86EF-7444E025DF0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FA33DF3-B17E-4C14-94EC-9E33F5EB555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0F19AA6-894E-489C-B87E-E51E673FED7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609600" cy="314325"/>
    <xdr:sp macro="" textlink="">
      <xdr:nvSpPr>
        <xdr:cNvPr id="11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AF6A7EE-B9FB-45DB-B8A0-DBA2DC5C7B7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B95A36C-1371-4DEA-9FB8-15668B2CF62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2796FB1-FE25-456E-B19A-9833EAA3697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063CDDE-AB00-4514-804B-2F242E4DAAA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673FCF5-39BF-468E-95DF-05EDB70D24C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020B363-CDF2-4933-901A-CA6C42CEB08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524D102-B14F-421D-89B6-32FC65B7648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218ABC8-69ED-41AB-8B30-A196F6C45FA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6104B03-53ED-43CD-8F6F-4E1328A0DD9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119D7EC-84A1-4B01-BD07-219559DEC4A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DABF25E-E6A3-438A-8C83-D3C9C96584A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609600" cy="304800"/>
    <xdr:sp macro="" textlink="">
      <xdr:nvSpPr>
        <xdr:cNvPr id="11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EE40ED8-E06F-49EC-8149-C216E859423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2E298A5-19B0-4560-B583-3D5659FC0F0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BAAD494-3ACF-4BFE-BB2F-20C959232F5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5D65FC6-1C4B-4B27-A876-1EAF854D6B8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B34FAD8-2DCC-45B0-ADD4-5438879F1E8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F3D00CC-5BB4-4F58-B290-20FE8AE3B86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FF5DC16-15C5-41E8-92FB-75F76457C66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0327B50-14F4-4B47-8AA8-FE174175C8C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609600" cy="266700"/>
    <xdr:sp macro="" textlink="">
      <xdr:nvSpPr>
        <xdr:cNvPr id="11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E689F8C-21AF-417E-822C-704CF8D383D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BFC9B96-074C-4CD7-80AB-158AFCE0DB1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622B61A-BDE8-40CC-B0F7-974AB9B0307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C9668DA-43C3-4589-AAE4-3B6E4653613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E469F35-8352-47A4-9711-3E51952BC95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609600" cy="266700"/>
    <xdr:sp macro="" textlink="">
      <xdr:nvSpPr>
        <xdr:cNvPr id="11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D56F585-C6A5-4C94-8A16-141DF4A3629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484408B-06C4-4CD8-9CEB-272ED0B13A7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96FDC3A-9658-44D3-AA29-B347FD934B7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B505B5A-F394-4FD8-8813-1FB9C603955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D744FF0-9B49-4871-8AC2-89081126F49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7E8DF90-E79D-47C0-A6D5-F43CF68BD98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B039387-C470-4095-B33E-5B6D487677A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5337413-2054-4787-B6BD-CDE489D09AB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1F75B6B-6C01-404C-8C38-034DCDF8A29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CAADDA2-E823-4490-AA6B-2A8B04CD0C7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091AFC9-FF01-4CA8-9F1E-643939B7783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609600" cy="266700"/>
    <xdr:sp macro="" textlink="">
      <xdr:nvSpPr>
        <xdr:cNvPr id="11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5561211-9D42-4E02-8296-F5ED55AF60A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12F48DC-47ED-41B3-8709-433B5E62271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05C66AA-8370-45D1-86F1-38A1C174CE8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88F9D69-D168-491D-BD65-74E055DE662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4690BCB-B644-4985-A709-B030B001019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609600" cy="266700"/>
    <xdr:sp macro="" textlink="">
      <xdr:nvSpPr>
        <xdr:cNvPr id="11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FC0BE7A-4A65-4D1A-A337-806769F80D9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75E76F9-68AD-4906-B7F6-F620D592BAF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AABADF8-1369-4DA9-B1D0-1F365778F62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36FA696-03B8-4296-852F-056587F1B98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C00D69E-79A6-4F6D-8B19-E38EEC753EA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CBB790B-5CA1-496E-B378-1B213DAF365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4D6C0E3-88AE-44B4-AD1B-72DF93BC1AF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D99D6D1-F514-40D1-9509-DAF4107A440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A8FF2FE-FFB0-419E-BA70-6B26FA96460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5B77159-AEC4-4DC0-A933-548D6E9E3E4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1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6D68E31-AD6E-4812-94DF-1894C866217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9CF9398-BB1B-4BE5-92C4-6BE12332EB2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D266A4C-0D97-44AC-A1BF-8425A7BE474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6E6282E-4E97-4A46-814A-81520952CAA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52F71C9-6B04-47B5-9D01-0629A581BBB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1469839-AA7B-41A5-AFC4-1430580CDF9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14ED836-4C81-4E8F-9F69-41363AC5DBC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AF6B66D-E3D1-4281-A957-52BFD8D6D5B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657FA94-CB95-4B22-B32E-2CFFC0F5A2C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26F3C85-6EF0-4A88-A6A9-F8C13E0C215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51D634E-60DA-4477-8F95-8284FA7CFCF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CD1F319-902D-47E4-B638-E016E2F4F1D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41C1DEA-E986-4B55-A788-9B6761659D6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609600" cy="304800"/>
    <xdr:sp macro="" textlink="">
      <xdr:nvSpPr>
        <xdr:cNvPr id="11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5DF6131-F7CE-479B-9B70-B984BA5EDC6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45492EB-9ACE-45D4-9121-79D3E9186F1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B8F9C34-2C6C-4A6B-86EF-AC8EA900221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40D107B-D51A-4919-B950-FE86704639F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E6D6213-78CD-40C5-8386-5AB70080807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A5F112D-EC16-43A6-A702-901C76DB5D9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C012D85-1C1C-4271-839A-32A5E05210F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0AAC30E-0188-468B-AA8E-EE45376D597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36A2A8B-F65D-4215-8879-DA63536EADF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F12D101-8DC8-4C03-AE82-153437BF89A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1F1F300-39DE-42E4-9B76-26F156CF8C0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609600" cy="352425"/>
    <xdr:sp macro="" textlink="">
      <xdr:nvSpPr>
        <xdr:cNvPr id="11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6551DBC-67EB-4C3D-8539-76B6E08AB80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609600" cy="304800"/>
    <xdr:sp macro="" textlink="">
      <xdr:nvSpPr>
        <xdr:cNvPr id="11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B24F65A-B667-40FC-B1C1-EA1DD6D9F2F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413E58D-2773-451E-887F-DF65B271BB4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F1EEAC2-7C72-4088-A892-1552099E344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609600" cy="314325"/>
    <xdr:sp macro="" textlink="">
      <xdr:nvSpPr>
        <xdr:cNvPr id="11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39AAFFB-940F-42C2-85A6-88A3899D2BE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8B93BBB-EEFF-4DC8-B592-F6E4F5E5701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1C058DA-2171-46F5-AE56-F585309F7C5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70745F1-C9A9-4D60-BA68-3ADD26AAAD3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A36257C-EE5D-430C-9D96-1C5B7A24AFB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560DB80-6EDC-4E35-AC41-7B6A69D65DC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E8D6ABF-5E4D-49E8-ACFF-D81B6844ADE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895C90F-6629-4531-9936-417DFD109BA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F8A3292-78A6-44DE-9DE9-C0BC4D65F8F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7C0094D-6A09-41A4-91A7-54E0550C7F6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F0543DF-DAD8-4520-86A1-C474205B6F8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609600" cy="304800"/>
    <xdr:sp macro="" textlink="">
      <xdr:nvSpPr>
        <xdr:cNvPr id="11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76A8250-6E29-4FD5-990F-CC690D198B3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C9415ED-2DF7-4345-8339-4CFFE170BBD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0B19342-5524-4166-B2AE-DE42BB1AA44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DBA9828-558A-4CC0-886B-87F96EC4D3A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F62B260-FE24-4DA2-A526-C7F47753F63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1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041C14C-8464-4797-AE30-22712873706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2C48814-6C1C-4F31-A5AD-42324180816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CA87248-B382-4DC2-B15A-3CB1914F31E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609600" cy="266700"/>
    <xdr:sp macro="" textlink="">
      <xdr:nvSpPr>
        <xdr:cNvPr id="12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1B28F32-718C-458A-A8E9-07E7623E41A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A06870C-1097-4DF7-AC0F-C2F3AA973E2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CD1F8FE-3BFB-4EBB-9BB5-2B05D23880F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342C373-FE4A-45B0-A641-519BD171926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2498631-C981-4B5B-8C9E-3C9638A9AE9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609600" cy="266700"/>
    <xdr:sp macro="" textlink="">
      <xdr:nvSpPr>
        <xdr:cNvPr id="12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A1A23A8-096B-414A-A826-F129CAE1402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C2BCAE4-074D-4228-BB9D-DCFC51E7A71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3CBB053-A26B-4E11-9E16-98734C965A9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01F875E-12E9-4D08-A27A-59D1BA8AC7C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2524877-3B00-4912-A36E-0C06E847317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192702A-233A-459A-89BB-F0720AD5265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EA42D54-01F8-437F-8BEF-BF3B1B91381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429BED9-CA46-48E0-B22A-8497F8A3DA7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E45EEC6-323D-43AD-910D-D1163D7B1F3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A9B1A0A-7E61-4CC5-B5C4-0A56D49329B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7256555-2339-4D7A-849B-4626ED10937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609600" cy="266700"/>
    <xdr:sp macro="" textlink="">
      <xdr:nvSpPr>
        <xdr:cNvPr id="12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85414B3-DC0B-4CE8-A007-2D3EBB48ECF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EE2EF49-32A6-4460-8309-7EBD9E98EB7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5065888-304D-4973-94F6-6B9C76BABAC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68A717F-D49E-4892-91F7-C3B2354D140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05F3D14-45DA-4306-92AA-094D8147002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609600" cy="266700"/>
    <xdr:sp macro="" textlink="">
      <xdr:nvSpPr>
        <xdr:cNvPr id="12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680315C-8AE4-4BA0-A174-2275ABF2CB6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19ACB00-EE75-4AE1-A4B9-EA3AA5B7736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8A02DF6-EC4F-44A9-B6BA-17B0CAD4E39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CF52024-6A96-403E-A194-F3C43701B21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3B7D31C-44F9-40AE-B06E-727000F792C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43760CD-1BB5-4026-9886-51EB5F5F9EA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A74844B-5213-4481-8294-AFDDD650995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D23BF2B-4B89-41A2-9A94-5739DBE079C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3BA5DB2-F006-478A-9DF6-514F9224A36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09436B4-F650-4C20-8528-A6E5657F8AD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2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58DFB0F-310B-41D0-B6FD-5AEC9FBEC57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3748A3D-B38C-403B-9323-C975D6C3DCD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CB9F8C2-89C7-439B-B54E-6D21838E2B4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F5E7EC9-5D34-4202-9AF9-2676F0D58ED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8001AD0-632A-4D9F-939D-9DAE02F709A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02F0FEB-E436-4F81-8749-006575AA007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31EF3D1-ECE4-472E-8D0E-7BE94F4604F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DBBEEEA-C0A8-44CA-81AD-B66533C136F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18A7AF9-2CB9-493C-B86A-2FC1A244A1E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420BA1A-A35A-469E-A1C0-8F4797D12AD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85E8882-2649-4B8E-9E81-477371B2D91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70EB500-7530-4B46-8F64-E67DCB1FB8F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45E6B65-C716-4AC0-A5FE-4BCD05ACF3A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304800"/>
    <xdr:sp macro="" textlink="">
      <xdr:nvSpPr>
        <xdr:cNvPr id="12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1B71098-70A7-4B2A-917C-75CF1477EB4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F8979ED-1FB0-4C70-BCC5-BCDBD00A214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87EA955-EAC2-4CEA-B630-701EA7F74F4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E3EF876-A23C-4C5C-9BC5-C302131CD9D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1F86A68-3F96-4ED6-A7D5-AD7A01B6B7A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5CEE3FC-1279-4BDF-B574-A6F3A88B4D1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BDC2882-B334-4267-8CD0-1122399FF85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0091989-606D-4F14-8F76-07E5B4EAE20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B0C7543-4EE4-43E8-B465-DD4A3D2727D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0768E5E-87A7-488F-B1D1-E9C4748D5A0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3FB7C16-FFFA-48B5-8E7A-BB95E08046E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352425"/>
    <xdr:sp macro="" textlink="">
      <xdr:nvSpPr>
        <xdr:cNvPr id="12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3312760-5A37-4752-9485-4EF36ACABDC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304800"/>
    <xdr:sp macro="" textlink="">
      <xdr:nvSpPr>
        <xdr:cNvPr id="12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A7E4F23-C82F-44CB-8554-C097209A18C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A0F819C-86D6-4242-80A3-14D08C96911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94D1862-0A36-4ED2-A784-E8C8839D174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314325"/>
    <xdr:sp macro="" textlink="">
      <xdr:nvSpPr>
        <xdr:cNvPr id="12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DFAC510-18A9-42C2-B6D5-6D6407C892C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4A52072-EDA1-4903-A183-BA0E26A699C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CEF2845-ADB2-45F9-B2AA-9FE2ACFA28E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D39DE89-CDCF-45FE-BC42-6C974D38958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30DC4ED-B86A-4ACE-B9AF-1C93800533E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83192BF-AB0B-4AED-B606-B774C5BC3E9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87F378E-BB4C-4E38-B04D-266B8AF4E25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4044948-9485-48C9-96FF-0C1871B6D76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039DF14-9BD4-492E-B65D-196B1FBE22A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A35FD80-E8CD-4EFC-B705-EC5CA62D396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0BCBD6F-F705-4348-B5B5-548C528294F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304800"/>
    <xdr:sp macro="" textlink="">
      <xdr:nvSpPr>
        <xdr:cNvPr id="12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43B446B-7826-47C0-B6E5-F10B895C6B6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1E7DB76-4051-4251-A01A-1D270138FBB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7A75F2E-0DF5-4596-96EF-42EA11374ED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1BD7557-433E-449D-BF2D-25E65D82200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479FE0C-48DD-4CBB-A741-43E43E01535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299CC03-C315-404D-A1F1-0A41217203F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80C435D-FFE3-42FF-9E8C-1D000BFFA00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811F5AF-B79A-41B9-8F0C-EE33F8F49CE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266700"/>
    <xdr:sp macro="" textlink="">
      <xdr:nvSpPr>
        <xdr:cNvPr id="12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AC71D74-E092-445D-B7D7-744C643DA5E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453772B-C4D1-4418-959F-2EB2280C663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68F9F81-CFE4-4696-A52B-F6B0625C3DC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AC16301-2E76-48D0-932E-C67DE56A649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926872A-5209-4207-953B-0764B14E5AA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266700"/>
    <xdr:sp macro="" textlink="">
      <xdr:nvSpPr>
        <xdr:cNvPr id="12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7A0914C-E65A-4C17-A652-BF63EFF316A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5EE9CEF-BBAC-4A26-95DC-446BAA44D2F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5AE6BED-273D-4AF6-83B5-D6E79B58757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827B0B3-2278-4A64-A8B2-E1B1B672A28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95F6907-EA6F-4AE7-84E6-9AFF4782A79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AE7D67D-A2A4-44F5-BF44-9CEAD41CE62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B3C8F87-78CD-4B7F-8CCC-9DE95F33EA5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31C2BBC-84C5-462D-8B7C-E2E19575FE7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1A301A5-E772-48AB-9732-8079F723B94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4332162-E05B-4EB1-8489-C4EB22F0330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07EEEFB-5CFE-459B-934C-6382F444573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266700"/>
    <xdr:sp macro="" textlink="">
      <xdr:nvSpPr>
        <xdr:cNvPr id="12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4B39F26-39B8-4671-B062-9BFC8CB3684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A9B441A-74A7-4679-B823-6DD61B1665D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1E7FEB5-E7E6-4B0B-B366-25148BEEC7F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2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C95A3D7-231C-42DB-86A4-145A9BED9C5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6B314BE-11BD-43F5-9C25-AB284AC765B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266700"/>
    <xdr:sp macro="" textlink="">
      <xdr:nvSpPr>
        <xdr:cNvPr id="13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B5CAE40-0B0F-48C2-A796-BBC7018FA9D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0E6611C-4BD6-45C6-B6C1-2FD6F7592F6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F78272E-5E59-4892-A2B4-B8FA5CCB5C3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A6F05D1-2B32-462B-AA66-DF5E17873C3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78FF541-AC2E-4F4D-867B-FE40B728752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4D0E17C-9CC1-4306-A49A-A3F6E67CDFE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E160EE4-BDE9-441B-B33B-7A833FC3ADA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4FFB2C6-C9AB-4265-80A3-2486F00ADA6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4159CFE-8EDC-445C-9498-B76AF959278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4F8839C-FF15-453C-9090-F400CE7BA29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D2077B5-3B83-46AC-8E1C-2C5FC749F3A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756365D-147B-4E9F-BCC8-A9AA0213A14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5B259D8-86C8-4F50-AB29-44D370E35FC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CA7A2E1-1086-481D-83EB-CD52C7BD4F3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06C398D-4C28-4432-A8A4-D3EFB3CCE64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6D382C8-EF3D-4946-B33A-48BADEE74F6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BC752A2-2E1D-40EE-B545-D4058CF79AD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10C0D8C-9635-4649-9CB1-B70374A7FC0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4F44108-CA37-4D13-942D-5F799521370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88AF43C-5394-4C0D-961E-701AFA6684B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7CD914D-CF21-4E19-8F22-F946E8D13E4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AE71B60-0595-4FDC-A451-6A5BD6205A0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00A9E89-3B17-4E94-B499-D7D473211CE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304800"/>
    <xdr:sp macro="" textlink="">
      <xdr:nvSpPr>
        <xdr:cNvPr id="13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234EE87-AB87-4A9F-B6FD-2538F8DA589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D39EC5E-D6D0-47EC-9780-775B8E5560D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2226B8D-2BB0-402B-9FF4-8CD0E312859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0F53C7D-B696-471B-AEAA-79940D1FD29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C0BCE62-4B51-4BC6-9037-D21BC474E4E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2C60483-3B22-4AFE-9C86-C5B6A53760E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EC4FCBA-D5B3-4878-9B74-CC1B9DD52B5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170BAAB-E9D8-4FF0-8416-B30CE26DA47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79958ED-9D09-4E8E-87E0-AFE375A33B4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AE14BF3-BC71-4099-814B-08813F0F7BD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48A1FF7-8ACD-48B2-994D-BFA97B22FC0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352425"/>
    <xdr:sp macro="" textlink="">
      <xdr:nvSpPr>
        <xdr:cNvPr id="13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6F4F762-3F03-4196-B64D-8A7A80C5F09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304800"/>
    <xdr:sp macro="" textlink="">
      <xdr:nvSpPr>
        <xdr:cNvPr id="13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3BC5F34-93E2-484A-892F-B0922E7EC85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5F7EC39-7FFD-4181-9596-6930794639C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F92F721-CED6-4D09-9989-7CC759918F6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314325"/>
    <xdr:sp macro="" textlink="">
      <xdr:nvSpPr>
        <xdr:cNvPr id="13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56709D1-3856-41B7-A579-354DF89C1AD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635712F-D48A-44DB-989E-8DC02DB4D82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4E8B374-D955-4781-AE96-243D8ACD06C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7C25362-3D11-4B50-B230-8A6B7B575F8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AF708C8-0DD0-4190-8EE6-779F6F21699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036F6B3-3E1A-4F7B-B796-810FA3EFA1F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4CF7137-B7F1-4487-B2A9-42BB607AFE8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97E5DE4-CFEC-4746-86D0-ADD45D07724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195FF51-F812-4477-BEE8-59036FC1C10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4FBB4F3-6737-4AB1-B081-6CBA608411F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D2A59BC-22DB-446B-93DE-018BFD71CD1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304800"/>
    <xdr:sp macro="" textlink="">
      <xdr:nvSpPr>
        <xdr:cNvPr id="13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5DCD8E6-BCE5-4A07-B334-BDC806008CF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F426EBF-3301-4398-B535-EE1BCCEC765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B24161E-DC9B-4300-9DB5-5AC4D88EC69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D6EDB63-4654-4FF0-A5CB-EB733FFC0C1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DD0668B-D0D2-4C94-B7B4-5E14CC43F53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E893104-1BC4-4AF7-AA36-8C2E5FE4BC6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970C91E-7996-4DE7-99D4-0371256B456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560DDB2-9297-429C-97B3-6F782F480C2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266700"/>
    <xdr:sp macro="" textlink="">
      <xdr:nvSpPr>
        <xdr:cNvPr id="13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BB45C45-AEAB-488F-9342-F7D93652349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9076A68-72A7-4389-8858-972DABFBC70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071C296-365B-44B1-A3F7-F9A6FBD43DA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61AD02A-E19F-4C35-A75C-0294829ED70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4A8A27B-819A-474B-8160-C945B396B6B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266700"/>
    <xdr:sp macro="" textlink="">
      <xdr:nvSpPr>
        <xdr:cNvPr id="13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94AD2CF-30A3-488F-B8EE-C88F48130E2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69A126E-76A6-4380-8034-8D428E0290B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90D35FE-0A03-4383-9FF3-9189A539A8E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C11A742-8B77-451F-85AC-8C1C0215300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CD2829C-5677-4D7A-84B7-31E3E4385DE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3002F83-20B4-4278-A223-EFB157BD191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66CC1AE-05C4-42F2-8129-31D816D984C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0CB818D-BDD9-4BF0-A7E1-480899BBF74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4D6EFAF-EF3F-4F13-821B-E98AB2F01CA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A28CFCF-29BD-4B45-8D49-4940D14AAA4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820E42C-CF10-4914-AA80-1210350FC3E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266700"/>
    <xdr:sp macro="" textlink="">
      <xdr:nvSpPr>
        <xdr:cNvPr id="13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E2848B2-F156-495F-A14D-6D3A9CC95B9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DC0F887-BF4B-4883-895D-182594616B6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AAFF1FC-5C9B-43B5-A534-4F1FF592D71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D5747C9-52F8-431F-AD9D-FB9B297DF6B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04C5481-910D-43D4-AE22-FB92AC2D18D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266700"/>
    <xdr:sp macro="" textlink="">
      <xdr:nvSpPr>
        <xdr:cNvPr id="13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44A84DA-0CA5-4835-9962-2D85AD668CF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D21A87C-F90F-4D86-9373-CA3C1FC3BD6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0F46700-1A5C-435D-A442-22DEA3A69F8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2E1DEE8-4FCA-4212-878D-5D034A329F1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5AF03EB-4B42-40A9-B2BA-79D75A647D6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D983208-CAD3-40D9-95A4-EAA5DC7DCA0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AD574EB-0914-4E33-90A0-F030DB397D8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21308FD-D0AA-40C2-837F-492A645D588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062E6B2-55E3-424E-852C-7A18FFCE2FE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6D6CB93-2E22-4D6C-B3B9-CCB1852D3A7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36801E2-897E-4A9D-907D-84B57B33755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63DCEB4-673A-4C24-B6ED-BEB84D99607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CBF6736-08D0-4D65-B1C0-00E5E21871D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0C22944-1B2C-4454-925F-67E086FE3A7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1DF8EDD-C159-4CF7-9472-0B8B2E49402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BDDB581-B02B-49E7-BCE1-7E42E41F2BA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DBA5787-4A01-4C74-AB9D-9780BB73A8D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05DF93D-0425-4F30-82D8-2696E3783CD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C8F6CF7-02DE-4798-8DEB-97A7F85DE45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BB02941-9490-445F-A50A-4AD9F765BD6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F178648-0E6F-45A5-9CC9-86164DD10AD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2EE6550-3789-4650-95A0-E24077CB1BD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83A3341-B3FD-41CE-B774-FD84A1A1238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304800"/>
    <xdr:sp macro="" textlink="">
      <xdr:nvSpPr>
        <xdr:cNvPr id="14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EB9539D-AEBE-4215-94D5-BEF4AF30CFF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1E41922-E0B0-4F65-8DC9-CA96AE36A26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7392B14-DD02-4C65-AD08-5C2525ECDE6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37A1450-7551-4D63-A73D-A705E03703B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403FCA8-CD73-468D-B7C6-D0288A46DE2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D1B2D88-18B1-449C-ADAB-573E20E24C5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39DF3A1-C446-45F8-A6BB-6A147DD3FF1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E33C5B9-F988-4658-A37E-2C0D513FFF8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F17FCFB-D3AF-45A5-A66A-392DD77FA43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33E7FBC-DE74-42C2-AC20-4148477BF29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3907DDD-F01D-40E0-93B1-E9599EA100B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352425"/>
    <xdr:sp macro="" textlink="">
      <xdr:nvSpPr>
        <xdr:cNvPr id="14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4CE4224-3C74-44DC-A643-EE13D6B759A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304800"/>
    <xdr:sp macro="" textlink="">
      <xdr:nvSpPr>
        <xdr:cNvPr id="14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63D51F4-68ED-4DE1-A4A5-FE5D23A93F8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74FD1BF-CEE5-4BFD-99D1-C35D9C4F259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7FAAAFB-6C08-4BF7-980B-9EA0B30DBC3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314325"/>
    <xdr:sp macro="" textlink="">
      <xdr:nvSpPr>
        <xdr:cNvPr id="14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F27EB63-B7DE-42D7-AA75-A81CAE6E918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C0A5074-46B3-4B09-8C0D-92CBA4CD60E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A101700-F204-468A-B394-E56B26B321D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8434690-BC46-40BC-B31E-7A9060093EF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70AC36E-5F7C-47EE-A0E5-F0C668CDEDA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A875F76-723C-4B20-ABD7-7A2976FDF15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2995175-9889-4C16-80EE-FF9BFCC99EC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C272702-516A-42EB-9AF8-9436D4DAF6C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28E7E8E-D4F1-46C7-9FFD-827ABD0392F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22588AF-0886-44F1-8549-EA2C2E028C0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F03269D-BF92-4C1E-893F-E000F5C38DA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304800"/>
    <xdr:sp macro="" textlink="">
      <xdr:nvSpPr>
        <xdr:cNvPr id="14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B003F2E-C294-448A-93BD-895B8050F02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9012293-318A-4EE2-B183-29C29D55C9E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E681E84-300C-4EF0-8846-FDE3379B763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EBE7E90-23FE-4110-8712-C987BD15A7A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0CDDFF8-075B-473C-B724-292A232423A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B602D15-4CE7-4085-9E51-E9E550A74F7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677454D-47E5-412D-A89C-0787A43C28D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9B6D8BE-38DF-472F-9388-0035ADC3F22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266700"/>
    <xdr:sp macro="" textlink="">
      <xdr:nvSpPr>
        <xdr:cNvPr id="14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D76F6FC-7BE5-42CB-9B4B-1C155783FB3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5379837-DD7F-430B-9E77-B6D0C77024D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935F6B3-9FD1-411C-BDBC-FC991B7FAA1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4ABB0B3-E1A5-4552-9377-A08C1B6D090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B7D1801-9E56-4F3E-9284-6CE2B2650E1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266700"/>
    <xdr:sp macro="" textlink="">
      <xdr:nvSpPr>
        <xdr:cNvPr id="14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D4930B8-068D-4BFB-9499-D24D0EE2DA9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0AA5707-BEBD-4395-BBEA-4268A77834B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6ABD401-667F-44AE-A41E-1D806AF743F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35FE698-D33F-40FA-AA33-5FEBB0634D9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925963E-D152-4A3C-BF7F-C9D375F5982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68D41B2-BAB8-4F66-99E0-2B0CF2CCFC1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A9E3232-9D32-49E5-97E4-9C1B12E6DD7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757A94B-9390-4BE6-B5F0-E070B304082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6BD6477-F35F-4864-BE24-9EA3E6CD943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22835A4-378C-4F93-B354-E270B781785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DD8CD3D-0A35-4216-B201-F602978AE81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266700"/>
    <xdr:sp macro="" textlink="">
      <xdr:nvSpPr>
        <xdr:cNvPr id="14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FD1F3D6-A6EB-4B1F-A421-CB107D019B7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FBD3228-BAF0-46BB-92BF-7C1878BF809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ACAD068-D2FE-4BA3-AABF-21C6DAFD34D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12FBEFB-5447-4065-8D2D-469BC8E3894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59F10B0-E778-4982-B085-CFB44B9969A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266700"/>
    <xdr:sp macro="" textlink="">
      <xdr:nvSpPr>
        <xdr:cNvPr id="14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6AA5A3E-97A2-48FE-9D94-96C2670E36D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65D23C6-E97F-4F87-9C64-D88A959EF2C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6EBAFE7-99E0-45F5-85F8-8B6DE5F282D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1731B12-BE74-4FFD-8C30-2BF40FC8BC1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1E039D0-4620-4B8D-B7A3-82D32A65173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38D215C-A82B-4F31-A33F-9420576BE55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C262460-1C4B-46FC-A134-17E4B85B03C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1E59A09-E711-4B64-9810-FAC3FB9EE2A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91EB6B8-CD49-4315-B186-1CBCEE8B363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54379DE-94FE-4920-B8D1-B4626770F1E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965D7AB-BCD2-4947-8454-C8D9999B0EE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4FE2543-5C2A-4D6B-BC78-439D913B066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0351BBD-903E-4A90-A1E9-B4062F33737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AF20798-E4A5-465D-844A-B7A2DACA4EA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20F516F-1EFF-4884-B309-0B1A843A7D2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C0A0E2E-064A-47A0-837D-2057FD38467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086F1EC-5CF6-4322-A462-B86A18B457A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7A41961-9460-4556-A079-EC22F332756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0C227CA-5BA3-4591-8623-AF8CC6D05F2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B6185CF-8FD8-45FD-8ED7-AF828BDC8EB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9A29924-9465-4965-9847-897A4F3662C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7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124988D-F7A5-43BA-BF5B-F814532F19F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7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C0814C2-7AE6-424A-96ED-8D2757E8879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304800"/>
    <xdr:sp macro="" textlink="">
      <xdr:nvSpPr>
        <xdr:cNvPr id="148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7EDFF77-57EC-46B5-A4D6-E84A409C5D4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8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340D91F-8EB3-42F9-A4C8-C02A8FA0171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8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867FC4C-FF72-4A3E-9865-F80586CF6E9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8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28BFF54-474F-4B69-A97A-A10CEFAC0FD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8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54BFB15-1967-41BD-A29F-27C6020A9A2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8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7955026-15EF-4622-AABF-F7C841F4D18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8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D88F0A6-2CDF-4B01-BEE3-F59AE8A7DB8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8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6085214-4545-43D5-BE7B-6CAB8E714B3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8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4E16699-06D6-4C97-B6FF-A5BC2565385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8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EB31C2D-0772-4C0D-B300-46A2B2D5AED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9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751FDA4-2C01-44BA-9FF8-FDCCBDEE7DA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352425"/>
    <xdr:sp macro="" textlink="">
      <xdr:nvSpPr>
        <xdr:cNvPr id="149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6F4B318-84DC-4887-B086-7BD7E162BA1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304800"/>
    <xdr:sp macro="" textlink="">
      <xdr:nvSpPr>
        <xdr:cNvPr id="149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AA31F10-B32F-4D53-9F2E-3DABE64134E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9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4BBF762-41AE-4041-A7A7-9F9196F406C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9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ABFAE19-8753-43DE-8D85-1E42290C6DD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314325"/>
    <xdr:sp macro="" textlink="">
      <xdr:nvSpPr>
        <xdr:cNvPr id="149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A2A14FE-AD58-42E8-821E-0242AFBC040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9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4987990-5EA2-462A-91B1-E0B1A5A6525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9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71114099-C689-4977-AD32-3FF50B7745D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9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FB22EA3-439D-4D6D-8CFA-9E6612087FA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49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0A1E92C-56D0-4D15-8126-44383581348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0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4B63465-6CAD-4D88-BC94-AF3FAEF245A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0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BFA8FD9A-B2B8-4733-B051-4D0988579FA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0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4CE286C-CCF2-49A8-95EC-2A71E43E6D4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0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0C4371F-B31D-4CC0-96D4-1621D5A041C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0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D145200-F55A-4574-BC96-D24546C6C86C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0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C6B2E7C-2CFB-4947-B424-C4EB19E95CB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304800"/>
    <xdr:sp macro="" textlink="">
      <xdr:nvSpPr>
        <xdr:cNvPr id="150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368C0C3-0949-41F2-8BB5-FAD8CF35D1E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0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A668AE5-0ADC-40A5-818F-7F25B01D5C9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0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562C55B-88A0-4EB7-A916-CA0257E4086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0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E23F05B-6A11-4D7F-958A-1275367E0E2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E6D1817-807C-4092-9A1C-00E0FBED768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5790518-2644-4E2F-858A-11CF8684B44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32572E7-5333-4F86-9C38-2122E0C35F1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BF6D536-45AF-4797-B297-3CFA99C11D4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266700"/>
    <xdr:sp macro="" textlink="">
      <xdr:nvSpPr>
        <xdr:cNvPr id="15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2D3B977-E30D-49D2-89C8-21C139C77F8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5C8DB86-3275-414A-B360-1793A516C39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855968D-DAE6-401C-8500-E910FB7475E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CBF39E1-BED9-4A2D-9670-C1E389F6AA19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2DA8806-1235-40AB-959C-678D0B1BFB7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266700"/>
    <xdr:sp macro="" textlink="">
      <xdr:nvSpPr>
        <xdr:cNvPr id="15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ABFFC47-CDFD-44D7-8EC6-60FC7E0AC3A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9C638EE2-A57E-4E5B-AC51-745A5190A74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3EDD14E-CA88-4597-84C0-8DF12D5D77D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33DB42B-831E-4CF6-9A08-E9179F6FF53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8BA3647-C848-4348-BAA8-F6348D5DB6D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FE5CBF09-C617-4680-B9D5-FF60FB56F80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4B88FAE-FC37-4932-9C59-0BDFE91D0E5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CC2A6F1C-561B-47AD-ADD4-5527420863F3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7ACA0C2-72E0-421C-80A2-C7B39BD1106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D3B07A8-3522-4C6D-AFA1-747B6DCA824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31CF027D-C752-4366-B2B8-92B3623C230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266700"/>
    <xdr:sp macro="" textlink="">
      <xdr:nvSpPr>
        <xdr:cNvPr id="15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662BD425-A972-425F-9CCD-C5EAB57F81C6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DEE4A251-467A-4C47-8221-CC98BF9DD65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57EA3562-436F-43C8-BA43-7682ECBB17D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6024AF1-786C-4AC6-8927-0500689D545E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D643A03-B165-4376-9FE6-737A5F652B45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609600" cy="266700"/>
    <xdr:sp macro="" textlink="">
      <xdr:nvSpPr>
        <xdr:cNvPr id="15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4E61CBCA-6D1D-426F-B9BC-07D334F3F658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B5430CF-374A-4F50-95BF-227DEEAB4EA7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19C0DF51-B426-4C2F-B788-98299FE6BDC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21C83B0-1CB0-4CF8-9858-398FB09F40A2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836EFD8-ACF6-4B33-AC4D-CB083CE6D83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58770BB-67DD-483A-BE19-C5B8C1E9104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EC624D57-6CDF-4B1D-9E25-98585724853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2604FDFC-FDFC-435A-8297-48AD918F2C7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F4C11EB-9895-4A11-A683-EBE986B3541B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827B7DBB-A069-4ADD-A85D-0701E2738ED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A5FE766D-79B2-4DEB-A2CE-BD6961F90EB1}"/>
            </a:ext>
          </a:extLst>
        </xdr:cNvPr>
        <xdr:cNvSpPr>
          <a:spLocks noChangeAspect="1" noChangeArrowheads="1"/>
        </xdr:cNvSpPr>
      </xdr:nvSpPr>
      <xdr:spPr bwMode="auto">
        <a:xfrm>
          <a:off x="3238500" y="4114800"/>
          <a:ext cx="304800" cy="304800"/>
        </a:xfrm>
        <a:prstGeom prst="rect">
          <a:avLst/>
        </a:prstGeom>
        <a:noFill/>
      </xdr:spPr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89</xdr:row>
      <xdr:rowOff>0</xdr:rowOff>
    </xdr:from>
    <xdr:ext cx="304800" cy="304800"/>
    <xdr:sp macro="" textlink="">
      <xdr:nvSpPr>
        <xdr:cNvPr id="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9631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914400" cy="314325"/>
    <xdr:sp macro="" textlink="">
      <xdr:nvSpPr>
        <xdr:cNvPr id="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9553575"/>
          <a:ext cx="9144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29</xdr:row>
      <xdr:rowOff>0</xdr:rowOff>
    </xdr:from>
    <xdr:ext cx="609600" cy="314325"/>
    <xdr:sp macro="" textlink="">
      <xdr:nvSpPr>
        <xdr:cNvPr id="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486525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609600" cy="314325"/>
    <xdr:sp macro="" textlink="">
      <xdr:nvSpPr>
        <xdr:cNvPr id="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924675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609600" cy="266700"/>
    <xdr:sp macro="" textlink="">
      <xdr:nvSpPr>
        <xdr:cNvPr id="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9553575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304800" cy="304800"/>
    <xdr:sp macro="" textlink="">
      <xdr:nvSpPr>
        <xdr:cNvPr id="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95535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99917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88</xdr:row>
      <xdr:rowOff>0</xdr:rowOff>
    </xdr:from>
    <xdr:ext cx="304800" cy="304800"/>
    <xdr:sp macro="" textlink="">
      <xdr:nvSpPr>
        <xdr:cNvPr id="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94119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96</xdr:row>
      <xdr:rowOff>0</xdr:rowOff>
    </xdr:from>
    <xdr:ext cx="304800" cy="304800"/>
    <xdr:sp macro="" textlink="">
      <xdr:nvSpPr>
        <xdr:cNvPr id="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11645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98</xdr:row>
      <xdr:rowOff>0</xdr:rowOff>
    </xdr:from>
    <xdr:ext cx="304800" cy="304800"/>
    <xdr:sp macro="" textlink="">
      <xdr:nvSpPr>
        <xdr:cNvPr id="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35743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42957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8458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89</xdr:row>
      <xdr:rowOff>0</xdr:rowOff>
    </xdr:from>
    <xdr:ext cx="304800" cy="304800"/>
    <xdr:sp macro="" textlink="">
      <xdr:nvSpPr>
        <xdr:cNvPr id="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9631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105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7622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32004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0483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9334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47</xdr:row>
      <xdr:rowOff>0</xdr:rowOff>
    </xdr:from>
    <xdr:ext cx="304800" cy="304800"/>
    <xdr:sp macro="" textlink="">
      <xdr:nvSpPr>
        <xdr:cNvPr id="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04298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48</xdr:row>
      <xdr:rowOff>0</xdr:rowOff>
    </xdr:from>
    <xdr:ext cx="304800" cy="304800"/>
    <xdr:sp macro="" textlink="">
      <xdr:nvSpPr>
        <xdr:cNvPr id="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06489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55</xdr:row>
      <xdr:rowOff>0</xdr:rowOff>
    </xdr:from>
    <xdr:ext cx="304800" cy="304800"/>
    <xdr:sp macro="" textlink="">
      <xdr:nvSpPr>
        <xdr:cNvPr id="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21824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66</xdr:row>
      <xdr:rowOff>0</xdr:rowOff>
    </xdr:from>
    <xdr:ext cx="304800" cy="304800"/>
    <xdr:sp macro="" textlink="">
      <xdr:nvSpPr>
        <xdr:cNvPr id="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45923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73</xdr:row>
      <xdr:rowOff>0</xdr:rowOff>
    </xdr:from>
    <xdr:ext cx="304800" cy="304800"/>
    <xdr:sp macro="" textlink="">
      <xdr:nvSpPr>
        <xdr:cNvPr id="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61258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86</xdr:row>
      <xdr:rowOff>0</xdr:rowOff>
    </xdr:from>
    <xdr:ext cx="304800" cy="304800"/>
    <xdr:sp macro="" textlink="">
      <xdr:nvSpPr>
        <xdr:cNvPr id="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8973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95</xdr:row>
      <xdr:rowOff>0</xdr:rowOff>
    </xdr:from>
    <xdr:ext cx="304800" cy="304800"/>
    <xdr:sp macro="" textlink="">
      <xdr:nvSpPr>
        <xdr:cNvPr id="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09454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98</xdr:row>
      <xdr:rowOff>0</xdr:rowOff>
    </xdr:from>
    <xdr:ext cx="304800" cy="304800"/>
    <xdr:sp macro="" textlink="">
      <xdr:nvSpPr>
        <xdr:cNvPr id="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48888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34194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40767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45148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73628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609600" cy="304800"/>
    <xdr:sp macro="" textlink="">
      <xdr:nvSpPr>
        <xdr:cNvPr id="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924675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9246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9246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98</xdr:row>
      <xdr:rowOff>0</xdr:rowOff>
    </xdr:from>
    <xdr:ext cx="304800" cy="304800"/>
    <xdr:sp macro="" textlink="">
      <xdr:nvSpPr>
        <xdr:cNvPr id="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22599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29</xdr:row>
      <xdr:rowOff>0</xdr:rowOff>
    </xdr:from>
    <xdr:ext cx="609600" cy="266700"/>
    <xdr:sp macro="" textlink="">
      <xdr:nvSpPr>
        <xdr:cNvPr id="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486525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4865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4865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71437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82391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88963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56</xdr:row>
      <xdr:rowOff>0</xdr:rowOff>
    </xdr:from>
    <xdr:ext cx="304800" cy="304800"/>
    <xdr:sp macro="" textlink="">
      <xdr:nvSpPr>
        <xdr:cNvPr id="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24015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85</xdr:row>
      <xdr:rowOff>0</xdr:rowOff>
    </xdr:from>
    <xdr:ext cx="304800" cy="304800"/>
    <xdr:sp macro="" textlink="">
      <xdr:nvSpPr>
        <xdr:cNvPr id="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87547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98</xdr:row>
      <xdr:rowOff>0</xdr:rowOff>
    </xdr:from>
    <xdr:ext cx="304800" cy="304800"/>
    <xdr:sp macro="" textlink="">
      <xdr:nvSpPr>
        <xdr:cNvPr id="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42316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98</xdr:row>
      <xdr:rowOff>0</xdr:rowOff>
    </xdr:from>
    <xdr:ext cx="304800" cy="304800"/>
    <xdr:sp macro="" textlink="">
      <xdr:nvSpPr>
        <xdr:cNvPr id="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42316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0096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36385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98</xdr:row>
      <xdr:rowOff>0</xdr:rowOff>
    </xdr:from>
    <xdr:ext cx="304800" cy="304800"/>
    <xdr:sp macro="" textlink="">
      <xdr:nvSpPr>
        <xdr:cNvPr id="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18217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98</xdr:row>
      <xdr:rowOff>0</xdr:rowOff>
    </xdr:from>
    <xdr:ext cx="304800" cy="304800"/>
    <xdr:sp macro="" textlink="">
      <xdr:nvSpPr>
        <xdr:cNvPr id="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29171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3241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4953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51720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91154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51</xdr:row>
      <xdr:rowOff>0</xdr:rowOff>
    </xdr:from>
    <xdr:ext cx="304800" cy="304800"/>
    <xdr:sp macro="" textlink="">
      <xdr:nvSpPr>
        <xdr:cNvPr id="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13061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75</xdr:row>
      <xdr:rowOff>0</xdr:rowOff>
    </xdr:from>
    <xdr:ext cx="304800" cy="304800"/>
    <xdr:sp macro="" textlink="">
      <xdr:nvSpPr>
        <xdr:cNvPr id="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65639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609600" cy="314325"/>
    <xdr:sp macro="" textlink="">
      <xdr:nvSpPr>
        <xdr:cNvPr id="5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9553575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609600" cy="352425"/>
    <xdr:sp macro="" textlink="">
      <xdr:nvSpPr>
        <xdr:cNvPr id="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924675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29</xdr:row>
      <xdr:rowOff>0</xdr:rowOff>
    </xdr:from>
    <xdr:ext cx="609600" cy="314325"/>
    <xdr:sp macro="" textlink="">
      <xdr:nvSpPr>
        <xdr:cNvPr id="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486525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43</xdr:row>
      <xdr:rowOff>0</xdr:rowOff>
    </xdr:from>
    <xdr:ext cx="609600" cy="266700"/>
    <xdr:sp macro="" textlink="">
      <xdr:nvSpPr>
        <xdr:cNvPr id="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9553575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609600" cy="304800"/>
    <xdr:sp macro="" textlink="">
      <xdr:nvSpPr>
        <xdr:cNvPr id="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924675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29</xdr:row>
      <xdr:rowOff>0</xdr:rowOff>
    </xdr:from>
    <xdr:ext cx="609600" cy="266700"/>
    <xdr:sp macro="" textlink="">
      <xdr:nvSpPr>
        <xdr:cNvPr id="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486525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98</xdr:row>
      <xdr:rowOff>0</xdr:rowOff>
    </xdr:from>
    <xdr:ext cx="304800" cy="304800"/>
    <xdr:sp macro="" textlink="">
      <xdr:nvSpPr>
        <xdr:cNvPr id="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48888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98</xdr:row>
      <xdr:rowOff>0</xdr:rowOff>
    </xdr:from>
    <xdr:ext cx="304800" cy="304800"/>
    <xdr:sp macro="" textlink="">
      <xdr:nvSpPr>
        <xdr:cNvPr id="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48888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98</xdr:row>
      <xdr:rowOff>0</xdr:rowOff>
    </xdr:from>
    <xdr:ext cx="304800" cy="304800"/>
    <xdr:sp macro="" textlink="">
      <xdr:nvSpPr>
        <xdr:cNvPr id="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48888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98</xdr:row>
      <xdr:rowOff>0</xdr:rowOff>
    </xdr:from>
    <xdr:ext cx="304800" cy="304800"/>
    <xdr:sp macro="" textlink="">
      <xdr:nvSpPr>
        <xdr:cNvPr id="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48888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98</xdr:row>
      <xdr:rowOff>0</xdr:rowOff>
    </xdr:from>
    <xdr:ext cx="304800" cy="304800"/>
    <xdr:sp macro="" textlink="">
      <xdr:nvSpPr>
        <xdr:cNvPr id="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48888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99</xdr:row>
      <xdr:rowOff>0</xdr:rowOff>
    </xdr:from>
    <xdr:ext cx="304800" cy="304800"/>
    <xdr:sp macro="" textlink="">
      <xdr:nvSpPr>
        <xdr:cNvPr id="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3269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98</xdr:row>
      <xdr:rowOff>0</xdr:rowOff>
    </xdr:from>
    <xdr:ext cx="304800" cy="304800"/>
    <xdr:sp macro="" textlink="">
      <xdr:nvSpPr>
        <xdr:cNvPr id="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48888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99</xdr:row>
      <xdr:rowOff>0</xdr:rowOff>
    </xdr:from>
    <xdr:ext cx="304800" cy="304800"/>
    <xdr:sp macro="" textlink="">
      <xdr:nvSpPr>
        <xdr:cNvPr id="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3269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99</xdr:row>
      <xdr:rowOff>0</xdr:rowOff>
    </xdr:from>
    <xdr:ext cx="304800" cy="304800"/>
    <xdr:sp macro="" textlink="">
      <xdr:nvSpPr>
        <xdr:cNvPr id="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3269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99</xdr:row>
      <xdr:rowOff>0</xdr:rowOff>
    </xdr:from>
    <xdr:ext cx="304800" cy="304800"/>
    <xdr:sp macro="" textlink="">
      <xdr:nvSpPr>
        <xdr:cNvPr id="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3269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99</xdr:row>
      <xdr:rowOff>0</xdr:rowOff>
    </xdr:from>
    <xdr:ext cx="304800" cy="304800"/>
    <xdr:sp macro="" textlink="">
      <xdr:nvSpPr>
        <xdr:cNvPr id="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3269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99</xdr:row>
      <xdr:rowOff>0</xdr:rowOff>
    </xdr:from>
    <xdr:ext cx="304800" cy="304800"/>
    <xdr:sp macro="" textlink="">
      <xdr:nvSpPr>
        <xdr:cNvPr id="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3269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99</xdr:row>
      <xdr:rowOff>0</xdr:rowOff>
    </xdr:from>
    <xdr:ext cx="304800" cy="304800"/>
    <xdr:sp macro="" textlink="">
      <xdr:nvSpPr>
        <xdr:cNvPr id="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3269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99</xdr:row>
      <xdr:rowOff>0</xdr:rowOff>
    </xdr:from>
    <xdr:ext cx="304800" cy="304800"/>
    <xdr:sp macro="" textlink="">
      <xdr:nvSpPr>
        <xdr:cNvPr id="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3269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38100</xdr:colOff>
      <xdr:row>100</xdr:row>
      <xdr:rowOff>123825</xdr:rowOff>
    </xdr:from>
    <xdr:ext cx="304800" cy="304800"/>
    <xdr:sp macro="" textlink="">
      <xdr:nvSpPr>
        <xdr:cNvPr id="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04850" y="25669875"/>
          <a:ext cx="304800" cy="304800"/>
        </a:xfrm>
        <a:prstGeom prst="rect">
          <a:avLst/>
        </a:prstGeom>
        <a:noFill/>
      </xdr:spPr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98215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29</xdr:row>
      <xdr:rowOff>0</xdr:rowOff>
    </xdr:from>
    <xdr:ext cx="609600" cy="314325"/>
    <xdr:sp macro="" textlink="">
      <xdr:nvSpPr>
        <xdr:cNvPr id="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677025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609600" cy="314325"/>
    <xdr:sp macro="" textlink="">
      <xdr:nvSpPr>
        <xdr:cNvPr id="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7115175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609600" cy="266700"/>
    <xdr:sp macro="" textlink="">
      <xdr:nvSpPr>
        <xdr:cNvPr id="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9744075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97440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01822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96024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13550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37648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44862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86487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98215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2955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9527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3390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2388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9525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06203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08394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23729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4782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63163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91643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11359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0793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36099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4267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47053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75533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609600" cy="304800"/>
    <xdr:sp macro="" textlink="">
      <xdr:nvSpPr>
        <xdr:cNvPr id="3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7115175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71151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71151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24504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29</xdr:row>
      <xdr:rowOff>0</xdr:rowOff>
    </xdr:from>
    <xdr:ext cx="609600" cy="266700"/>
    <xdr:sp macro="" textlink="">
      <xdr:nvSpPr>
        <xdr:cNvPr id="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677025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677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677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73342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84296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90868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25920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89452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44221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44221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2001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38290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20122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31076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146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5143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53625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93059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14966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67544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609600" cy="352425"/>
    <xdr:sp macro="" textlink="">
      <xdr:nvSpPr>
        <xdr:cNvPr id="5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7115175"/>
          <a:ext cx="609600" cy="3524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29</xdr:row>
      <xdr:rowOff>0</xdr:rowOff>
    </xdr:from>
    <xdr:ext cx="609600" cy="314325"/>
    <xdr:sp macro="" textlink="">
      <xdr:nvSpPr>
        <xdr:cNvPr id="5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677025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609600" cy="266700"/>
    <xdr:sp macro="" textlink="">
      <xdr:nvSpPr>
        <xdr:cNvPr id="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9744075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609600" cy="304800"/>
    <xdr:sp macro="" textlink="">
      <xdr:nvSpPr>
        <xdr:cNvPr id="6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7115175"/>
          <a:ext cx="6096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29</xdr:row>
      <xdr:rowOff>0</xdr:rowOff>
    </xdr:from>
    <xdr:ext cx="609600" cy="266700"/>
    <xdr:sp macro="" textlink="">
      <xdr:nvSpPr>
        <xdr:cNvPr id="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677025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0793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0793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0793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0793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0793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5174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5174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5174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5174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7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5174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7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5174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7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5174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7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5174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7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5174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38100</xdr:colOff>
      <xdr:row>36</xdr:row>
      <xdr:rowOff>123825</xdr:rowOff>
    </xdr:from>
    <xdr:ext cx="304800" cy="304800"/>
    <xdr:sp macro="" textlink="">
      <xdr:nvSpPr>
        <xdr:cNvPr id="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7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04850" y="25860375"/>
          <a:ext cx="304800" cy="304800"/>
        </a:xfrm>
        <a:prstGeom prst="rect">
          <a:avLst/>
        </a:prstGeom>
        <a:noFill/>
      </xdr:spPr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98215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609600" cy="314325"/>
    <xdr:sp macro="" textlink="">
      <xdr:nvSpPr>
        <xdr:cNvPr id="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677025"/>
          <a:ext cx="6096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609600" cy="266700"/>
    <xdr:sp macro="" textlink="">
      <xdr:nvSpPr>
        <xdr:cNvPr id="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9744075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97440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01822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96024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1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13550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1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37648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1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44862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1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86487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1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98215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2955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9527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33909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1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2388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1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9525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2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06203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2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08394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2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23729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2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47828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2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63163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2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91643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2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11359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2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0793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2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36099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2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42672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3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47053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3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75533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3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71151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3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71151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3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24504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609600" cy="266700"/>
    <xdr:sp macro="" textlink="">
      <xdr:nvSpPr>
        <xdr:cNvPr id="3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677025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3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677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3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6770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3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73342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4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84296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4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90868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4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25920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4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89452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4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44221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4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44221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4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2001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4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38290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4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20122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4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310765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146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5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5143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5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53625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5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93059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5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14966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5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167544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609600" cy="266700"/>
    <xdr:sp macro="" textlink="">
      <xdr:nvSpPr>
        <xdr:cNvPr id="5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9744075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609600" cy="266700"/>
    <xdr:sp macro="" textlink="">
      <xdr:nvSpPr>
        <xdr:cNvPr id="6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6677025"/>
          <a:ext cx="60960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62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0793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63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0793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64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0793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65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0793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66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0793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6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5174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68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07932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69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5174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70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5174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71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5517475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38100</xdr:colOff>
      <xdr:row>33</xdr:row>
      <xdr:rowOff>123825</xdr:rowOff>
    </xdr:from>
    <xdr:ext cx="304800" cy="304800"/>
    <xdr:sp macro="" textlink="">
      <xdr:nvSpPr>
        <xdr:cNvPr id="77" name="AutoShape 1" descr="https://sigarra.up.pt/feup/pt/fotografias_service.foto?pct_cod=201602162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04850" y="25860375"/>
          <a:ext cx="304800" cy="304800"/>
        </a:xfrm>
        <a:prstGeom prst="rect">
          <a:avLst/>
        </a:prstGeom>
        <a:noFill/>
      </xdr:spPr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34998626667073579"/>
    <pageSetUpPr fitToPage="1"/>
  </sheetPr>
  <dimension ref="A1:O114"/>
  <sheetViews>
    <sheetView showGridLines="0" topLeftCell="A79" zoomScaleNormal="100" workbookViewId="0">
      <selection activeCell="B108" sqref="B108"/>
    </sheetView>
  </sheetViews>
  <sheetFormatPr defaultColWidth="14.42578125" defaultRowHeight="15" customHeight="1" x14ac:dyDescent="0.25"/>
  <cols>
    <col min="1" max="1" width="10.85546875" style="117" bestFit="1" customWidth="1"/>
    <col min="2" max="2" width="40.7109375" style="117" customWidth="1"/>
    <col min="3" max="4" width="14.140625" style="117" customWidth="1"/>
    <col min="5" max="5" width="14.140625" style="117" hidden="1" customWidth="1"/>
    <col min="6" max="6" width="11.85546875" style="117" customWidth="1"/>
    <col min="7" max="7" width="14.140625" style="123" hidden="1" customWidth="1"/>
    <col min="8" max="8" width="14.140625" style="123" customWidth="1"/>
    <col min="9" max="9" width="14.140625" style="123" hidden="1" customWidth="1"/>
    <col min="10" max="10" width="15" style="124" customWidth="1"/>
    <col min="11" max="11" width="8.7109375" style="181" customWidth="1"/>
    <col min="12" max="12" width="8.7109375" style="117" customWidth="1"/>
    <col min="13" max="13" width="15.7109375" style="117" customWidth="1"/>
    <col min="14" max="14" width="37.5703125" style="117" customWidth="1"/>
    <col min="15" max="16384" width="14.42578125" style="117"/>
  </cols>
  <sheetData>
    <row r="1" spans="1:15" ht="28.5" customHeight="1" x14ac:dyDescent="0.25">
      <c r="B1" s="7" t="s">
        <v>110</v>
      </c>
      <c r="G1" s="117"/>
      <c r="H1" s="167"/>
      <c r="I1" s="167"/>
      <c r="J1" s="117"/>
    </row>
    <row r="2" spans="1:15" ht="15" customHeight="1" x14ac:dyDescent="0.25">
      <c r="B2" s="172" t="s">
        <v>131</v>
      </c>
      <c r="G2" s="117"/>
      <c r="H2" s="167"/>
      <c r="I2" s="167"/>
      <c r="J2" s="117"/>
    </row>
    <row r="3" spans="1:15" ht="46.5" customHeight="1" x14ac:dyDescent="0.25">
      <c r="A3" s="159" t="s">
        <v>112</v>
      </c>
      <c r="B3" s="118" t="s">
        <v>0</v>
      </c>
      <c r="C3" s="118" t="s">
        <v>1</v>
      </c>
      <c r="D3" s="118" t="s">
        <v>2</v>
      </c>
      <c r="E3" s="118" t="s">
        <v>3</v>
      </c>
      <c r="F3" s="118" t="s">
        <v>127</v>
      </c>
      <c r="G3" s="119" t="s">
        <v>26</v>
      </c>
      <c r="H3" s="119" t="s">
        <v>26</v>
      </c>
      <c r="I3" s="119" t="s">
        <v>128</v>
      </c>
      <c r="J3" s="119" t="s">
        <v>128</v>
      </c>
    </row>
    <row r="4" spans="1:15" x14ac:dyDescent="0.25">
      <c r="A4" s="18">
        <v>201806853</v>
      </c>
      <c r="B4" s="129" t="s">
        <v>201</v>
      </c>
      <c r="C4" s="17">
        <f>INDEX('M.EGI 1st &amp; 2nd call'!E:E,MATCH('print_megi 1c &amp; 2c'!A4,'M.EGI 1st &amp; 2nd call'!A:A,0))</f>
        <v>0</v>
      </c>
      <c r="D4" s="17">
        <f>INDEX('M.EGI 1st &amp; 2nd call'!U:U,MATCH('print_megi 1c &amp; 2c'!$A4,'M.EGI 1st &amp; 2nd call'!$A:$A,0))</f>
        <v>0</v>
      </c>
      <c r="E4" s="17">
        <f>INDEX('M.EGI 1st &amp; 2nd call'!S:S,MATCH('print_megi 1c &amp; 2c'!$A4,'M.EGI 1st &amp; 2nd call'!$A:$A,0))</f>
        <v>0</v>
      </c>
      <c r="F4" s="17">
        <f>INDEX('M.EGI 1st &amp; 2nd call'!Y:Y,MATCH('print_megi 1c &amp; 2c'!$A4,'M.EGI 1st &amp; 2nd call'!$A:$A,0))</f>
        <v>0</v>
      </c>
      <c r="G4" s="17">
        <f>INDEX('M.EGI 1st &amp; 2nd call'!AN:AN,MATCH('print_megi 1c &amp; 2c'!$A4,'M.EGI 1st &amp; 2nd call'!$A:$A,0))</f>
        <v>0</v>
      </c>
      <c r="H4" s="17" t="str">
        <f>+IF(G4=0,"",G4)</f>
        <v/>
      </c>
      <c r="I4" s="17">
        <f>INDEX('M.EGI 1st &amp; 2nd call'!AS:AS,MATCH('print_megi 1c &amp; 2c'!$A4,'M.EGI 1st &amp; 2nd call'!$A:$A,0))</f>
        <v>0</v>
      </c>
      <c r="J4" s="121" t="str">
        <f>+IF(I4=0,"",ROUND(I4,0))</f>
        <v/>
      </c>
      <c r="O4" s="124"/>
    </row>
    <row r="5" spans="1:15" x14ac:dyDescent="0.25">
      <c r="A5" s="18">
        <v>201908083</v>
      </c>
      <c r="B5" s="129" t="s">
        <v>204</v>
      </c>
      <c r="C5" s="17">
        <f>INDEX('M.EGI 1st &amp; 2nd call'!E:E,MATCH('print_megi 1c &amp; 2c'!A5,'M.EGI 1st &amp; 2nd call'!A:A,0))</f>
        <v>0</v>
      </c>
      <c r="D5" s="17">
        <f>INDEX('M.EGI 1st &amp; 2nd call'!U:U,MATCH('print_megi 1c &amp; 2c'!$A5,'M.EGI 1st &amp; 2nd call'!$A:$A,0))</f>
        <v>0</v>
      </c>
      <c r="E5" s="17">
        <f>INDEX('M.EGI 1st &amp; 2nd call'!S:S,MATCH('print_megi 1c &amp; 2c'!$A5,'M.EGI 1st &amp; 2nd call'!$A:$A,0))</f>
        <v>0</v>
      </c>
      <c r="F5" s="17">
        <f>INDEX('M.EGI 1st &amp; 2nd call'!Y:Y,MATCH('print_megi 1c &amp; 2c'!$A5,'M.EGI 1st &amp; 2nd call'!$A:$A,0))</f>
        <v>0</v>
      </c>
      <c r="G5" s="17">
        <f>INDEX('M.EGI 1st &amp; 2nd call'!AN:AN,MATCH('print_megi 1c &amp; 2c'!$A5,'M.EGI 1st &amp; 2nd call'!$A:$A,0))</f>
        <v>0</v>
      </c>
      <c r="H5" s="17" t="str">
        <f t="shared" ref="H5:H68" si="0">+IF(G5=0,"",G5)</f>
        <v/>
      </c>
      <c r="I5" s="17">
        <f>INDEX('M.EGI 1st &amp; 2nd call'!AS:AS,MATCH('print_megi 1c &amp; 2c'!$A5,'M.EGI 1st &amp; 2nd call'!$A:$A,0))</f>
        <v>0</v>
      </c>
      <c r="J5" s="121" t="str">
        <f t="shared" ref="J5:J68" si="1">+IF(I5=0,"",ROUND(I5,0))</f>
        <v/>
      </c>
      <c r="O5" s="124"/>
    </row>
    <row r="6" spans="1:15" x14ac:dyDescent="0.25">
      <c r="A6" s="18">
        <v>201906553</v>
      </c>
      <c r="B6" s="129" t="s">
        <v>207</v>
      </c>
      <c r="C6" s="17">
        <f>INDEX('M.EGI 1st &amp; 2nd call'!E:E,MATCH('print_megi 1c &amp; 2c'!A6,'M.EGI 1st &amp; 2nd call'!A:A,0))</f>
        <v>0</v>
      </c>
      <c r="D6" s="17">
        <f>INDEX('M.EGI 1st &amp; 2nd call'!U:U,MATCH('print_megi 1c &amp; 2c'!$A6,'M.EGI 1st &amp; 2nd call'!$A:$A,0))</f>
        <v>0</v>
      </c>
      <c r="E6" s="17">
        <f>INDEX('M.EGI 1st &amp; 2nd call'!S:S,MATCH('print_megi 1c &amp; 2c'!$A6,'M.EGI 1st &amp; 2nd call'!$A:$A,0))</f>
        <v>0</v>
      </c>
      <c r="F6" s="17">
        <f>INDEX('M.EGI 1st &amp; 2nd call'!Y:Y,MATCH('print_megi 1c &amp; 2c'!$A6,'M.EGI 1st &amp; 2nd call'!$A:$A,0))</f>
        <v>0</v>
      </c>
      <c r="G6" s="17">
        <f>INDEX('M.EGI 1st &amp; 2nd call'!AN:AN,MATCH('print_megi 1c &amp; 2c'!$A6,'M.EGI 1st &amp; 2nd call'!$A:$A,0))</f>
        <v>0</v>
      </c>
      <c r="H6" s="17" t="str">
        <f t="shared" si="0"/>
        <v/>
      </c>
      <c r="I6" s="17">
        <f>INDEX('M.EGI 1st &amp; 2nd call'!AS:AS,MATCH('print_megi 1c &amp; 2c'!$A6,'M.EGI 1st &amp; 2nd call'!$A:$A,0))</f>
        <v>0</v>
      </c>
      <c r="J6" s="121" t="str">
        <f t="shared" si="1"/>
        <v/>
      </c>
      <c r="O6" s="124"/>
    </row>
    <row r="7" spans="1:15" x14ac:dyDescent="0.25">
      <c r="A7" s="18">
        <v>201906509</v>
      </c>
      <c r="B7" s="129" t="s">
        <v>210</v>
      </c>
      <c r="C7" s="17">
        <f>INDEX('M.EGI 1st &amp; 2nd call'!E:E,MATCH('print_megi 1c &amp; 2c'!A7,'M.EGI 1st &amp; 2nd call'!A:A,0))</f>
        <v>0</v>
      </c>
      <c r="D7" s="17">
        <f>INDEX('M.EGI 1st &amp; 2nd call'!U:U,MATCH('print_megi 1c &amp; 2c'!$A7,'M.EGI 1st &amp; 2nd call'!$A:$A,0))</f>
        <v>0</v>
      </c>
      <c r="E7" s="17">
        <f>INDEX('M.EGI 1st &amp; 2nd call'!S:S,MATCH('print_megi 1c &amp; 2c'!$A7,'M.EGI 1st &amp; 2nd call'!$A:$A,0))</f>
        <v>0</v>
      </c>
      <c r="F7" s="17">
        <f>INDEX('M.EGI 1st &amp; 2nd call'!Y:Y,MATCH('print_megi 1c &amp; 2c'!$A7,'M.EGI 1st &amp; 2nd call'!$A:$A,0))</f>
        <v>0</v>
      </c>
      <c r="G7" s="17">
        <f>INDEX('M.EGI 1st &amp; 2nd call'!AN:AN,MATCH('print_megi 1c &amp; 2c'!$A7,'M.EGI 1st &amp; 2nd call'!$A:$A,0))</f>
        <v>0</v>
      </c>
      <c r="H7" s="17" t="str">
        <f t="shared" si="0"/>
        <v/>
      </c>
      <c r="I7" s="17">
        <f>INDEX('M.EGI 1st &amp; 2nd call'!AS:AS,MATCH('print_megi 1c &amp; 2c'!$A7,'M.EGI 1st &amp; 2nd call'!$A:$A,0))</f>
        <v>0</v>
      </c>
      <c r="J7" s="121" t="str">
        <f t="shared" si="1"/>
        <v/>
      </c>
      <c r="O7" s="124"/>
    </row>
    <row r="8" spans="1:15" x14ac:dyDescent="0.25">
      <c r="A8" s="18">
        <v>202103311</v>
      </c>
      <c r="B8" s="129" t="s">
        <v>213</v>
      </c>
      <c r="C8" s="17">
        <f>INDEX('M.EGI 1st &amp; 2nd call'!E:E,MATCH('print_megi 1c &amp; 2c'!A8,'M.EGI 1st &amp; 2nd call'!A:A,0))</f>
        <v>0</v>
      </c>
      <c r="D8" s="17">
        <f>INDEX('M.EGI 1st &amp; 2nd call'!U:U,MATCH('print_megi 1c &amp; 2c'!$A8,'M.EGI 1st &amp; 2nd call'!$A:$A,0))</f>
        <v>0</v>
      </c>
      <c r="E8" s="17">
        <f>INDEX('M.EGI 1st &amp; 2nd call'!S:S,MATCH('print_megi 1c &amp; 2c'!$A8,'M.EGI 1st &amp; 2nd call'!$A:$A,0))</f>
        <v>0</v>
      </c>
      <c r="F8" s="17">
        <f>INDEX('M.EGI 1st &amp; 2nd call'!Y:Y,MATCH('print_megi 1c &amp; 2c'!$A8,'M.EGI 1st &amp; 2nd call'!$A:$A,0))</f>
        <v>0</v>
      </c>
      <c r="G8" s="17">
        <f>INDEX('M.EGI 1st &amp; 2nd call'!AN:AN,MATCH('print_megi 1c &amp; 2c'!$A8,'M.EGI 1st &amp; 2nd call'!$A:$A,0))</f>
        <v>0</v>
      </c>
      <c r="H8" s="17" t="str">
        <f t="shared" si="0"/>
        <v/>
      </c>
      <c r="I8" s="17">
        <f>INDEX('M.EGI 1st &amp; 2nd call'!AS:AS,MATCH('print_megi 1c &amp; 2c'!$A8,'M.EGI 1st &amp; 2nd call'!$A:$A,0))</f>
        <v>0</v>
      </c>
      <c r="J8" s="121" t="str">
        <f t="shared" si="1"/>
        <v/>
      </c>
      <c r="O8" s="124"/>
    </row>
    <row r="9" spans="1:15" x14ac:dyDescent="0.25">
      <c r="A9" s="18">
        <v>202203511</v>
      </c>
      <c r="B9" s="129" t="s">
        <v>215</v>
      </c>
      <c r="C9" s="17">
        <f>INDEX('M.EGI 1st &amp; 2nd call'!E:E,MATCH('print_megi 1c &amp; 2c'!A9,'M.EGI 1st &amp; 2nd call'!A:A,0))</f>
        <v>0</v>
      </c>
      <c r="D9" s="17">
        <f>INDEX('M.EGI 1st &amp; 2nd call'!U:U,MATCH('print_megi 1c &amp; 2c'!$A9,'M.EGI 1st &amp; 2nd call'!$A:$A,0))</f>
        <v>0</v>
      </c>
      <c r="E9" s="17">
        <f>INDEX('M.EGI 1st &amp; 2nd call'!S:S,MATCH('print_megi 1c &amp; 2c'!$A9,'M.EGI 1st &amp; 2nd call'!$A:$A,0))</f>
        <v>0</v>
      </c>
      <c r="F9" s="17">
        <f>INDEX('M.EGI 1st &amp; 2nd call'!Y:Y,MATCH('print_megi 1c &amp; 2c'!$A9,'M.EGI 1st &amp; 2nd call'!$A:$A,0))</f>
        <v>0</v>
      </c>
      <c r="G9" s="17">
        <f>INDEX('M.EGI 1st &amp; 2nd call'!AN:AN,MATCH('print_megi 1c &amp; 2c'!$A9,'M.EGI 1st &amp; 2nd call'!$A:$A,0))</f>
        <v>0</v>
      </c>
      <c r="H9" s="17" t="str">
        <f t="shared" si="0"/>
        <v/>
      </c>
      <c r="I9" s="17">
        <f>INDEX('M.EGI 1st &amp; 2nd call'!AS:AS,MATCH('print_megi 1c &amp; 2c'!$A9,'M.EGI 1st &amp; 2nd call'!$A:$A,0))</f>
        <v>0</v>
      </c>
      <c r="J9" s="121" t="str">
        <f t="shared" si="1"/>
        <v/>
      </c>
      <c r="O9" s="124"/>
    </row>
    <row r="10" spans="1:15" x14ac:dyDescent="0.25">
      <c r="A10" s="18">
        <v>202210495</v>
      </c>
      <c r="B10" s="129" t="s">
        <v>218</v>
      </c>
      <c r="C10" s="17">
        <f>INDEX('M.EGI 1st &amp; 2nd call'!E:E,MATCH('print_megi 1c &amp; 2c'!A10,'M.EGI 1st &amp; 2nd call'!A:A,0))</f>
        <v>0</v>
      </c>
      <c r="D10" s="17">
        <f>INDEX('M.EGI 1st &amp; 2nd call'!U:U,MATCH('print_megi 1c &amp; 2c'!$A10,'M.EGI 1st &amp; 2nd call'!$A:$A,0))</f>
        <v>0</v>
      </c>
      <c r="E10" s="17">
        <f>INDEX('M.EGI 1st &amp; 2nd call'!S:S,MATCH('print_megi 1c &amp; 2c'!$A10,'M.EGI 1st &amp; 2nd call'!$A:$A,0))</f>
        <v>0</v>
      </c>
      <c r="F10" s="17">
        <f>INDEX('M.EGI 1st &amp; 2nd call'!Y:Y,MATCH('print_megi 1c &amp; 2c'!$A10,'M.EGI 1st &amp; 2nd call'!$A:$A,0))</f>
        <v>0</v>
      </c>
      <c r="G10" s="17">
        <f>INDEX('M.EGI 1st &amp; 2nd call'!AN:AN,MATCH('print_megi 1c &amp; 2c'!$A10,'M.EGI 1st &amp; 2nd call'!$A:$A,0))</f>
        <v>0</v>
      </c>
      <c r="H10" s="17" t="str">
        <f t="shared" si="0"/>
        <v/>
      </c>
      <c r="I10" s="17">
        <f>INDEX('M.EGI 1st &amp; 2nd call'!AS:AS,MATCH('print_megi 1c &amp; 2c'!$A10,'M.EGI 1st &amp; 2nd call'!$A:$A,0))</f>
        <v>0</v>
      </c>
      <c r="J10" s="121" t="str">
        <f t="shared" si="1"/>
        <v/>
      </c>
      <c r="O10" s="124"/>
    </row>
    <row r="11" spans="1:15" x14ac:dyDescent="0.25">
      <c r="A11" s="18">
        <v>202202583</v>
      </c>
      <c r="B11" s="129" t="s">
        <v>221</v>
      </c>
      <c r="C11" s="17">
        <f>INDEX('M.EGI 1st &amp; 2nd call'!E:E,MATCH('print_megi 1c &amp; 2c'!A11,'M.EGI 1st &amp; 2nd call'!A:A,0))</f>
        <v>0</v>
      </c>
      <c r="D11" s="17">
        <f>INDEX('M.EGI 1st &amp; 2nd call'!U:U,MATCH('print_megi 1c &amp; 2c'!$A11,'M.EGI 1st &amp; 2nd call'!$A:$A,0))</f>
        <v>0</v>
      </c>
      <c r="E11" s="17">
        <f>INDEX('M.EGI 1st &amp; 2nd call'!S:S,MATCH('print_megi 1c &amp; 2c'!$A11,'M.EGI 1st &amp; 2nd call'!$A:$A,0))</f>
        <v>0</v>
      </c>
      <c r="F11" s="17">
        <f>INDEX('M.EGI 1st &amp; 2nd call'!Y:Y,MATCH('print_megi 1c &amp; 2c'!$A11,'M.EGI 1st &amp; 2nd call'!$A:$A,0))</f>
        <v>0</v>
      </c>
      <c r="G11" s="17">
        <f>INDEX('M.EGI 1st &amp; 2nd call'!AN:AN,MATCH('print_megi 1c &amp; 2c'!$A11,'M.EGI 1st &amp; 2nd call'!$A:$A,0))</f>
        <v>0</v>
      </c>
      <c r="H11" s="17" t="str">
        <f t="shared" si="0"/>
        <v/>
      </c>
      <c r="I11" s="17">
        <f>INDEX('M.EGI 1st &amp; 2nd call'!AS:AS,MATCH('print_megi 1c &amp; 2c'!$A11,'M.EGI 1st &amp; 2nd call'!$A:$A,0))</f>
        <v>0</v>
      </c>
      <c r="J11" s="121" t="str">
        <f t="shared" si="1"/>
        <v/>
      </c>
      <c r="O11" s="124"/>
    </row>
    <row r="12" spans="1:15" x14ac:dyDescent="0.25">
      <c r="A12" s="18">
        <v>201905545</v>
      </c>
      <c r="B12" s="129" t="s">
        <v>224</v>
      </c>
      <c r="C12" s="17">
        <f>INDEX('M.EGI 1st &amp; 2nd call'!E:E,MATCH('print_megi 1c &amp; 2c'!A12,'M.EGI 1st &amp; 2nd call'!A:A,0))</f>
        <v>0</v>
      </c>
      <c r="D12" s="17">
        <f>INDEX('M.EGI 1st &amp; 2nd call'!U:U,MATCH('print_megi 1c &amp; 2c'!$A12,'M.EGI 1st &amp; 2nd call'!$A:$A,0))</f>
        <v>0</v>
      </c>
      <c r="E12" s="17">
        <f>INDEX('M.EGI 1st &amp; 2nd call'!S:S,MATCH('print_megi 1c &amp; 2c'!$A12,'M.EGI 1st &amp; 2nd call'!$A:$A,0))</f>
        <v>0</v>
      </c>
      <c r="F12" s="17">
        <f>INDEX('M.EGI 1st &amp; 2nd call'!Y:Y,MATCH('print_megi 1c &amp; 2c'!$A12,'M.EGI 1st &amp; 2nd call'!$A:$A,0))</f>
        <v>0</v>
      </c>
      <c r="G12" s="17">
        <f>INDEX('M.EGI 1st &amp; 2nd call'!AN:AN,MATCH('print_megi 1c &amp; 2c'!$A12,'M.EGI 1st &amp; 2nd call'!$A:$A,0))</f>
        <v>0</v>
      </c>
      <c r="H12" s="17" t="str">
        <f t="shared" si="0"/>
        <v/>
      </c>
      <c r="I12" s="17">
        <f>INDEX('M.EGI 1st &amp; 2nd call'!AS:AS,MATCH('print_megi 1c &amp; 2c'!$A12,'M.EGI 1st &amp; 2nd call'!$A:$A,0))</f>
        <v>0</v>
      </c>
      <c r="J12" s="121" t="str">
        <f t="shared" si="1"/>
        <v/>
      </c>
      <c r="O12" s="124"/>
    </row>
    <row r="13" spans="1:15" x14ac:dyDescent="0.25">
      <c r="A13" s="18">
        <v>202203781</v>
      </c>
      <c r="B13" s="129" t="s">
        <v>227</v>
      </c>
      <c r="C13" s="17">
        <f>INDEX('M.EGI 1st &amp; 2nd call'!E:E,MATCH('print_megi 1c &amp; 2c'!A13,'M.EGI 1st &amp; 2nd call'!A:A,0))</f>
        <v>0</v>
      </c>
      <c r="D13" s="17">
        <f>INDEX('M.EGI 1st &amp; 2nd call'!U:U,MATCH('print_megi 1c &amp; 2c'!$A13,'M.EGI 1st &amp; 2nd call'!$A:$A,0))</f>
        <v>0</v>
      </c>
      <c r="E13" s="17">
        <f>INDEX('M.EGI 1st &amp; 2nd call'!S:S,MATCH('print_megi 1c &amp; 2c'!$A13,'M.EGI 1st &amp; 2nd call'!$A:$A,0))</f>
        <v>0</v>
      </c>
      <c r="F13" s="17">
        <f>INDEX('M.EGI 1st &amp; 2nd call'!Y:Y,MATCH('print_megi 1c &amp; 2c'!$A13,'M.EGI 1st &amp; 2nd call'!$A:$A,0))</f>
        <v>0</v>
      </c>
      <c r="G13" s="17">
        <f>INDEX('M.EGI 1st &amp; 2nd call'!AN:AN,MATCH('print_megi 1c &amp; 2c'!$A13,'M.EGI 1st &amp; 2nd call'!$A:$A,0))</f>
        <v>0</v>
      </c>
      <c r="H13" s="17" t="str">
        <f t="shared" si="0"/>
        <v/>
      </c>
      <c r="I13" s="17">
        <f>INDEX('M.EGI 1st &amp; 2nd call'!AS:AS,MATCH('print_megi 1c &amp; 2c'!$A13,'M.EGI 1st &amp; 2nd call'!$A:$A,0))</f>
        <v>0</v>
      </c>
      <c r="J13" s="121" t="str">
        <f t="shared" si="1"/>
        <v/>
      </c>
      <c r="O13" s="124"/>
    </row>
    <row r="14" spans="1:15" x14ac:dyDescent="0.25">
      <c r="A14" s="18">
        <v>201909926</v>
      </c>
      <c r="B14" s="129" t="s">
        <v>230</v>
      </c>
      <c r="C14" s="17">
        <f>INDEX('M.EGI 1st &amp; 2nd call'!E:E,MATCH('print_megi 1c &amp; 2c'!A14,'M.EGI 1st &amp; 2nd call'!A:A,0))</f>
        <v>0</v>
      </c>
      <c r="D14" s="17">
        <f>INDEX('M.EGI 1st &amp; 2nd call'!U:U,MATCH('print_megi 1c &amp; 2c'!$A14,'M.EGI 1st &amp; 2nd call'!$A:$A,0))</f>
        <v>0</v>
      </c>
      <c r="E14" s="17">
        <f>INDEX('M.EGI 1st &amp; 2nd call'!S:S,MATCH('print_megi 1c &amp; 2c'!$A14,'M.EGI 1st &amp; 2nd call'!$A:$A,0))</f>
        <v>0</v>
      </c>
      <c r="F14" s="17">
        <f>INDEX('M.EGI 1st &amp; 2nd call'!Y:Y,MATCH('print_megi 1c &amp; 2c'!$A14,'M.EGI 1st &amp; 2nd call'!$A:$A,0))</f>
        <v>0</v>
      </c>
      <c r="G14" s="17">
        <f>INDEX('M.EGI 1st &amp; 2nd call'!AN:AN,MATCH('print_megi 1c &amp; 2c'!$A14,'M.EGI 1st &amp; 2nd call'!$A:$A,0))</f>
        <v>0</v>
      </c>
      <c r="H14" s="17" t="str">
        <f t="shared" si="0"/>
        <v/>
      </c>
      <c r="I14" s="17">
        <f>INDEX('M.EGI 1st &amp; 2nd call'!AS:AS,MATCH('print_megi 1c &amp; 2c'!$A14,'M.EGI 1st &amp; 2nd call'!$A:$A,0))</f>
        <v>0</v>
      </c>
      <c r="J14" s="121" t="str">
        <f t="shared" si="1"/>
        <v/>
      </c>
      <c r="O14" s="124"/>
    </row>
    <row r="15" spans="1:15" x14ac:dyDescent="0.25">
      <c r="A15" s="18">
        <v>201905946</v>
      </c>
      <c r="B15" s="129" t="s">
        <v>233</v>
      </c>
      <c r="C15" s="17">
        <f>INDEX('M.EGI 1st &amp; 2nd call'!E:E,MATCH('print_megi 1c &amp; 2c'!A15,'M.EGI 1st &amp; 2nd call'!A:A,0))</f>
        <v>0</v>
      </c>
      <c r="D15" s="17">
        <f>INDEX('M.EGI 1st &amp; 2nd call'!U:U,MATCH('print_megi 1c &amp; 2c'!$A15,'M.EGI 1st &amp; 2nd call'!$A:$A,0))</f>
        <v>0</v>
      </c>
      <c r="E15" s="17">
        <f>INDEX('M.EGI 1st &amp; 2nd call'!S:S,MATCH('print_megi 1c &amp; 2c'!$A15,'M.EGI 1st &amp; 2nd call'!$A:$A,0))</f>
        <v>0</v>
      </c>
      <c r="F15" s="17">
        <f>INDEX('M.EGI 1st &amp; 2nd call'!Y:Y,MATCH('print_megi 1c &amp; 2c'!$A15,'M.EGI 1st &amp; 2nd call'!$A:$A,0))</f>
        <v>0</v>
      </c>
      <c r="G15" s="17">
        <f>INDEX('M.EGI 1st &amp; 2nd call'!AN:AN,MATCH('print_megi 1c &amp; 2c'!$A15,'M.EGI 1st &amp; 2nd call'!$A:$A,0))</f>
        <v>0</v>
      </c>
      <c r="H15" s="17" t="str">
        <f t="shared" si="0"/>
        <v/>
      </c>
      <c r="I15" s="17">
        <f>INDEX('M.EGI 1st &amp; 2nd call'!AS:AS,MATCH('print_megi 1c &amp; 2c'!$A15,'M.EGI 1st &amp; 2nd call'!$A:$A,0))</f>
        <v>0</v>
      </c>
      <c r="J15" s="121" t="str">
        <f t="shared" si="1"/>
        <v/>
      </c>
      <c r="O15" s="124"/>
    </row>
    <row r="16" spans="1:15" x14ac:dyDescent="0.25">
      <c r="A16" s="18">
        <v>201907297</v>
      </c>
      <c r="B16" s="129" t="s">
        <v>236</v>
      </c>
      <c r="C16" s="17">
        <f>INDEX('M.EGI 1st &amp; 2nd call'!E:E,MATCH('print_megi 1c &amp; 2c'!A16,'M.EGI 1st &amp; 2nd call'!A:A,0))</f>
        <v>0</v>
      </c>
      <c r="D16" s="17">
        <f>INDEX('M.EGI 1st &amp; 2nd call'!U:U,MATCH('print_megi 1c &amp; 2c'!$A16,'M.EGI 1st &amp; 2nd call'!$A:$A,0))</f>
        <v>0</v>
      </c>
      <c r="E16" s="17">
        <f>INDEX('M.EGI 1st &amp; 2nd call'!S:S,MATCH('print_megi 1c &amp; 2c'!$A16,'M.EGI 1st &amp; 2nd call'!$A:$A,0))</f>
        <v>0</v>
      </c>
      <c r="F16" s="17">
        <f>INDEX('M.EGI 1st &amp; 2nd call'!Y:Y,MATCH('print_megi 1c &amp; 2c'!$A16,'M.EGI 1st &amp; 2nd call'!$A:$A,0))</f>
        <v>0</v>
      </c>
      <c r="G16" s="17">
        <f>INDEX('M.EGI 1st &amp; 2nd call'!AN:AN,MATCH('print_megi 1c &amp; 2c'!$A16,'M.EGI 1st &amp; 2nd call'!$A:$A,0))</f>
        <v>0</v>
      </c>
      <c r="H16" s="17" t="str">
        <f t="shared" si="0"/>
        <v/>
      </c>
      <c r="I16" s="17">
        <f>INDEX('M.EGI 1st &amp; 2nd call'!AS:AS,MATCH('print_megi 1c &amp; 2c'!$A16,'M.EGI 1st &amp; 2nd call'!$A:$A,0))</f>
        <v>0</v>
      </c>
      <c r="J16" s="121" t="str">
        <f t="shared" si="1"/>
        <v/>
      </c>
      <c r="O16" s="124"/>
    </row>
    <row r="17" spans="1:15" x14ac:dyDescent="0.25">
      <c r="A17" s="18">
        <v>201809681</v>
      </c>
      <c r="B17" s="129" t="s">
        <v>239</v>
      </c>
      <c r="C17" s="17">
        <f>INDEX('M.EGI 1st &amp; 2nd call'!E:E,MATCH('print_megi 1c &amp; 2c'!A17,'M.EGI 1st &amp; 2nd call'!A:A,0))</f>
        <v>0</v>
      </c>
      <c r="D17" s="17">
        <f>INDEX('M.EGI 1st &amp; 2nd call'!U:U,MATCH('print_megi 1c &amp; 2c'!$A17,'M.EGI 1st &amp; 2nd call'!$A:$A,0))</f>
        <v>0</v>
      </c>
      <c r="E17" s="17">
        <f>INDEX('M.EGI 1st &amp; 2nd call'!S:S,MATCH('print_megi 1c &amp; 2c'!$A17,'M.EGI 1st &amp; 2nd call'!$A:$A,0))</f>
        <v>0</v>
      </c>
      <c r="F17" s="17">
        <f>INDEX('M.EGI 1st &amp; 2nd call'!Y:Y,MATCH('print_megi 1c &amp; 2c'!$A17,'M.EGI 1st &amp; 2nd call'!$A:$A,0))</f>
        <v>0</v>
      </c>
      <c r="G17" s="17">
        <f>INDEX('M.EGI 1st &amp; 2nd call'!AN:AN,MATCH('print_megi 1c &amp; 2c'!$A17,'M.EGI 1st &amp; 2nd call'!$A:$A,0))</f>
        <v>0</v>
      </c>
      <c r="H17" s="17" t="str">
        <f t="shared" si="0"/>
        <v/>
      </c>
      <c r="I17" s="17">
        <f>INDEX('M.EGI 1st &amp; 2nd call'!AS:AS,MATCH('print_megi 1c &amp; 2c'!$A17,'M.EGI 1st &amp; 2nd call'!$A:$A,0))</f>
        <v>0</v>
      </c>
      <c r="J17" s="121" t="str">
        <f t="shared" si="1"/>
        <v/>
      </c>
      <c r="K17" s="182"/>
      <c r="O17" s="124"/>
    </row>
    <row r="18" spans="1:15" x14ac:dyDescent="0.25">
      <c r="A18" s="18">
        <v>201806305</v>
      </c>
      <c r="B18" s="129" t="s">
        <v>242</v>
      </c>
      <c r="C18" s="17">
        <f>INDEX('M.EGI 1st &amp; 2nd call'!E:E,MATCH('print_megi 1c &amp; 2c'!A18,'M.EGI 1st &amp; 2nd call'!A:A,0))</f>
        <v>0</v>
      </c>
      <c r="D18" s="17">
        <f>INDEX('M.EGI 1st &amp; 2nd call'!U:U,MATCH('print_megi 1c &amp; 2c'!$A18,'M.EGI 1st &amp; 2nd call'!$A:$A,0))</f>
        <v>0</v>
      </c>
      <c r="E18" s="17">
        <f>INDEX('M.EGI 1st &amp; 2nd call'!S:S,MATCH('print_megi 1c &amp; 2c'!$A18,'M.EGI 1st &amp; 2nd call'!$A:$A,0))</f>
        <v>0</v>
      </c>
      <c r="F18" s="17">
        <f>INDEX('M.EGI 1st &amp; 2nd call'!Y:Y,MATCH('print_megi 1c &amp; 2c'!$A18,'M.EGI 1st &amp; 2nd call'!$A:$A,0))</f>
        <v>0</v>
      </c>
      <c r="G18" s="17">
        <f>INDEX('M.EGI 1st &amp; 2nd call'!AN:AN,MATCH('print_megi 1c &amp; 2c'!$A18,'M.EGI 1st &amp; 2nd call'!$A:$A,0))</f>
        <v>0</v>
      </c>
      <c r="H18" s="17" t="str">
        <f t="shared" si="0"/>
        <v/>
      </c>
      <c r="I18" s="17">
        <f>INDEX('M.EGI 1st &amp; 2nd call'!AS:AS,MATCH('print_megi 1c &amp; 2c'!$A18,'M.EGI 1st &amp; 2nd call'!$A:$A,0))</f>
        <v>0</v>
      </c>
      <c r="J18" s="121" t="str">
        <f t="shared" si="1"/>
        <v/>
      </c>
      <c r="O18" s="124"/>
    </row>
    <row r="19" spans="1:15" x14ac:dyDescent="0.25">
      <c r="A19" s="18">
        <v>201905197</v>
      </c>
      <c r="B19" s="129" t="s">
        <v>245</v>
      </c>
      <c r="C19" s="17">
        <f>INDEX('M.EGI 1st &amp; 2nd call'!E:E,MATCH('print_megi 1c &amp; 2c'!A19,'M.EGI 1st &amp; 2nd call'!A:A,0))</f>
        <v>0</v>
      </c>
      <c r="D19" s="17">
        <f>INDEX('M.EGI 1st &amp; 2nd call'!U:U,MATCH('print_megi 1c &amp; 2c'!$A19,'M.EGI 1st &amp; 2nd call'!$A:$A,0))</f>
        <v>0</v>
      </c>
      <c r="E19" s="17">
        <f>INDEX('M.EGI 1st &amp; 2nd call'!S:S,MATCH('print_megi 1c &amp; 2c'!$A19,'M.EGI 1st &amp; 2nd call'!$A:$A,0))</f>
        <v>0</v>
      </c>
      <c r="F19" s="17">
        <f>INDEX('M.EGI 1st &amp; 2nd call'!Y:Y,MATCH('print_megi 1c &amp; 2c'!$A19,'M.EGI 1st &amp; 2nd call'!$A:$A,0))</f>
        <v>0</v>
      </c>
      <c r="G19" s="17">
        <f>INDEX('M.EGI 1st &amp; 2nd call'!AN:AN,MATCH('print_megi 1c &amp; 2c'!$A19,'M.EGI 1st &amp; 2nd call'!$A:$A,0))</f>
        <v>0</v>
      </c>
      <c r="H19" s="17" t="str">
        <f t="shared" si="0"/>
        <v/>
      </c>
      <c r="I19" s="17">
        <f>INDEX('M.EGI 1st &amp; 2nd call'!AS:AS,MATCH('print_megi 1c &amp; 2c'!$A19,'M.EGI 1st &amp; 2nd call'!$A:$A,0))</f>
        <v>0</v>
      </c>
      <c r="J19" s="121" t="str">
        <f t="shared" si="1"/>
        <v/>
      </c>
      <c r="O19" s="124"/>
    </row>
    <row r="20" spans="1:15" x14ac:dyDescent="0.25">
      <c r="A20" s="18">
        <v>201904605</v>
      </c>
      <c r="B20" s="129" t="s">
        <v>248</v>
      </c>
      <c r="C20" s="17">
        <f>INDEX('M.EGI 1st &amp; 2nd call'!E:E,MATCH('print_megi 1c &amp; 2c'!A20,'M.EGI 1st &amp; 2nd call'!A:A,0))</f>
        <v>0</v>
      </c>
      <c r="D20" s="17">
        <f>INDEX('M.EGI 1st &amp; 2nd call'!U:U,MATCH('print_megi 1c &amp; 2c'!$A20,'M.EGI 1st &amp; 2nd call'!$A:$A,0))</f>
        <v>0</v>
      </c>
      <c r="E20" s="17">
        <f>INDEX('M.EGI 1st &amp; 2nd call'!S:S,MATCH('print_megi 1c &amp; 2c'!$A20,'M.EGI 1st &amp; 2nd call'!$A:$A,0))</f>
        <v>0</v>
      </c>
      <c r="F20" s="17">
        <f>INDEX('M.EGI 1st &amp; 2nd call'!Y:Y,MATCH('print_megi 1c &amp; 2c'!$A20,'M.EGI 1st &amp; 2nd call'!$A:$A,0))</f>
        <v>0</v>
      </c>
      <c r="G20" s="17">
        <f>INDEX('M.EGI 1st &amp; 2nd call'!AN:AN,MATCH('print_megi 1c &amp; 2c'!$A20,'M.EGI 1st &amp; 2nd call'!$A:$A,0))</f>
        <v>0</v>
      </c>
      <c r="H20" s="17" t="str">
        <f t="shared" si="0"/>
        <v/>
      </c>
      <c r="I20" s="17">
        <f>INDEX('M.EGI 1st &amp; 2nd call'!AS:AS,MATCH('print_megi 1c &amp; 2c'!$A20,'M.EGI 1st &amp; 2nd call'!$A:$A,0))</f>
        <v>0</v>
      </c>
      <c r="J20" s="121" t="str">
        <f t="shared" si="1"/>
        <v/>
      </c>
      <c r="O20" s="124"/>
    </row>
    <row r="21" spans="1:15" ht="15.75" customHeight="1" x14ac:dyDescent="0.25">
      <c r="A21" s="18">
        <v>202202628</v>
      </c>
      <c r="B21" s="129" t="s">
        <v>251</v>
      </c>
      <c r="C21" s="17">
        <f>INDEX('M.EGI 1st &amp; 2nd call'!E:E,MATCH('print_megi 1c &amp; 2c'!A21,'M.EGI 1st &amp; 2nd call'!A:A,0))</f>
        <v>0</v>
      </c>
      <c r="D21" s="17">
        <f>INDEX('M.EGI 1st &amp; 2nd call'!U:U,MATCH('print_megi 1c &amp; 2c'!$A21,'M.EGI 1st &amp; 2nd call'!$A:$A,0))</f>
        <v>0</v>
      </c>
      <c r="E21" s="17">
        <f>INDEX('M.EGI 1st &amp; 2nd call'!S:S,MATCH('print_megi 1c &amp; 2c'!$A21,'M.EGI 1st &amp; 2nd call'!$A:$A,0))</f>
        <v>0</v>
      </c>
      <c r="F21" s="17">
        <f>INDEX('M.EGI 1st &amp; 2nd call'!Y:Y,MATCH('print_megi 1c &amp; 2c'!$A21,'M.EGI 1st &amp; 2nd call'!$A:$A,0))</f>
        <v>0</v>
      </c>
      <c r="G21" s="17">
        <f>INDEX('M.EGI 1st &amp; 2nd call'!AN:AN,MATCH('print_megi 1c &amp; 2c'!$A21,'M.EGI 1st &amp; 2nd call'!$A:$A,0))</f>
        <v>0</v>
      </c>
      <c r="H21" s="17" t="str">
        <f t="shared" si="0"/>
        <v/>
      </c>
      <c r="I21" s="17">
        <f>INDEX('M.EGI 1st &amp; 2nd call'!AS:AS,MATCH('print_megi 1c &amp; 2c'!$A21,'M.EGI 1st &amp; 2nd call'!$A:$A,0))</f>
        <v>0</v>
      </c>
      <c r="J21" s="121" t="str">
        <f t="shared" si="1"/>
        <v/>
      </c>
      <c r="O21" s="124"/>
    </row>
    <row r="22" spans="1:15" ht="15.75" customHeight="1" x14ac:dyDescent="0.25">
      <c r="A22" s="18">
        <v>201700121</v>
      </c>
      <c r="B22" s="129" t="s">
        <v>64</v>
      </c>
      <c r="C22" s="17">
        <f>INDEX('M.EGI 1st &amp; 2nd call'!E:E,MATCH('print_megi 1c &amp; 2c'!A22,'M.EGI 1st &amp; 2nd call'!A:A,0))</f>
        <v>0</v>
      </c>
      <c r="D22" s="17">
        <f>INDEX('M.EGI 1st &amp; 2nd call'!U:U,MATCH('print_megi 1c &amp; 2c'!$A22,'M.EGI 1st &amp; 2nd call'!$A:$A,0))</f>
        <v>0</v>
      </c>
      <c r="E22" s="17">
        <f>INDEX('M.EGI 1st &amp; 2nd call'!S:S,MATCH('print_megi 1c &amp; 2c'!$A22,'M.EGI 1st &amp; 2nd call'!$A:$A,0))</f>
        <v>0</v>
      </c>
      <c r="F22" s="17">
        <f>INDEX('M.EGI 1st &amp; 2nd call'!Y:Y,MATCH('print_megi 1c &amp; 2c'!$A22,'M.EGI 1st &amp; 2nd call'!$A:$A,0))</f>
        <v>0</v>
      </c>
      <c r="G22" s="17">
        <f>INDEX('M.EGI 1st &amp; 2nd call'!AN:AN,MATCH('print_megi 1c &amp; 2c'!$A22,'M.EGI 1st &amp; 2nd call'!$A:$A,0))</f>
        <v>0</v>
      </c>
      <c r="H22" s="17" t="str">
        <f t="shared" si="0"/>
        <v/>
      </c>
      <c r="I22" s="17">
        <f>INDEX('M.EGI 1st &amp; 2nd call'!AS:AS,MATCH('print_megi 1c &amp; 2c'!$A22,'M.EGI 1st &amp; 2nd call'!$A:$A,0))</f>
        <v>0</v>
      </c>
      <c r="J22" s="121" t="str">
        <f t="shared" si="1"/>
        <v/>
      </c>
      <c r="O22" s="124"/>
    </row>
    <row r="23" spans="1:15" ht="15.75" customHeight="1" x14ac:dyDescent="0.25">
      <c r="A23" s="18">
        <v>201906464</v>
      </c>
      <c r="B23" s="129" t="s">
        <v>254</v>
      </c>
      <c r="C23" s="17">
        <f>INDEX('M.EGI 1st &amp; 2nd call'!E:E,MATCH('print_megi 1c &amp; 2c'!A23,'M.EGI 1st &amp; 2nd call'!A:A,0))</f>
        <v>0</v>
      </c>
      <c r="D23" s="17">
        <f>INDEX('M.EGI 1st &amp; 2nd call'!U:U,MATCH('print_megi 1c &amp; 2c'!$A23,'M.EGI 1st &amp; 2nd call'!$A:$A,0))</f>
        <v>0</v>
      </c>
      <c r="E23" s="17">
        <f>INDEX('M.EGI 1st &amp; 2nd call'!S:S,MATCH('print_megi 1c &amp; 2c'!$A23,'M.EGI 1st &amp; 2nd call'!$A:$A,0))</f>
        <v>0</v>
      </c>
      <c r="F23" s="17">
        <f>INDEX('M.EGI 1st &amp; 2nd call'!Y:Y,MATCH('print_megi 1c &amp; 2c'!$A23,'M.EGI 1st &amp; 2nd call'!$A:$A,0))</f>
        <v>0</v>
      </c>
      <c r="G23" s="17">
        <f>INDEX('M.EGI 1st &amp; 2nd call'!AN:AN,MATCH('print_megi 1c &amp; 2c'!$A23,'M.EGI 1st &amp; 2nd call'!$A:$A,0))</f>
        <v>0</v>
      </c>
      <c r="H23" s="17" t="str">
        <f t="shared" si="0"/>
        <v/>
      </c>
      <c r="I23" s="17">
        <f>INDEX('M.EGI 1st &amp; 2nd call'!AS:AS,MATCH('print_megi 1c &amp; 2c'!$A23,'M.EGI 1st &amp; 2nd call'!$A:$A,0))</f>
        <v>0</v>
      </c>
      <c r="J23" s="121" t="str">
        <f t="shared" si="1"/>
        <v/>
      </c>
      <c r="O23" s="124"/>
    </row>
    <row r="24" spans="1:15" ht="15.75" customHeight="1" x14ac:dyDescent="0.25">
      <c r="A24" s="18">
        <v>201904573</v>
      </c>
      <c r="B24" s="129" t="s">
        <v>257</v>
      </c>
      <c r="C24" s="17">
        <f>INDEX('M.EGI 1st &amp; 2nd call'!E:E,MATCH('print_megi 1c &amp; 2c'!A24,'M.EGI 1st &amp; 2nd call'!A:A,0))</f>
        <v>0</v>
      </c>
      <c r="D24" s="17">
        <f>INDEX('M.EGI 1st &amp; 2nd call'!U:U,MATCH('print_megi 1c &amp; 2c'!$A24,'M.EGI 1st &amp; 2nd call'!$A:$A,0))</f>
        <v>0</v>
      </c>
      <c r="E24" s="17">
        <f>INDEX('M.EGI 1st &amp; 2nd call'!S:S,MATCH('print_megi 1c &amp; 2c'!$A24,'M.EGI 1st &amp; 2nd call'!$A:$A,0))</f>
        <v>0</v>
      </c>
      <c r="F24" s="17">
        <f>INDEX('M.EGI 1st &amp; 2nd call'!Y:Y,MATCH('print_megi 1c &amp; 2c'!$A24,'M.EGI 1st &amp; 2nd call'!$A:$A,0))</f>
        <v>0</v>
      </c>
      <c r="G24" s="17">
        <f>INDEX('M.EGI 1st &amp; 2nd call'!AN:AN,MATCH('print_megi 1c &amp; 2c'!$A24,'M.EGI 1st &amp; 2nd call'!$A:$A,0))</f>
        <v>0</v>
      </c>
      <c r="H24" s="17" t="str">
        <f t="shared" si="0"/>
        <v/>
      </c>
      <c r="I24" s="17">
        <f>INDEX('M.EGI 1st &amp; 2nd call'!AS:AS,MATCH('print_megi 1c &amp; 2c'!$A24,'M.EGI 1st &amp; 2nd call'!$A:$A,0))</f>
        <v>0</v>
      </c>
      <c r="J24" s="121" t="str">
        <f t="shared" si="1"/>
        <v/>
      </c>
      <c r="O24" s="124"/>
    </row>
    <row r="25" spans="1:15" ht="15.75" customHeight="1" x14ac:dyDescent="0.25">
      <c r="A25" s="18">
        <v>202202957</v>
      </c>
      <c r="B25" s="129" t="s">
        <v>260</v>
      </c>
      <c r="C25" s="17">
        <f>INDEX('M.EGI 1st &amp; 2nd call'!E:E,MATCH('print_megi 1c &amp; 2c'!A25,'M.EGI 1st &amp; 2nd call'!A:A,0))</f>
        <v>0</v>
      </c>
      <c r="D25" s="17">
        <f>INDEX('M.EGI 1st &amp; 2nd call'!U:U,MATCH('print_megi 1c &amp; 2c'!$A25,'M.EGI 1st &amp; 2nd call'!$A:$A,0))</f>
        <v>0</v>
      </c>
      <c r="E25" s="17">
        <f>INDEX('M.EGI 1st &amp; 2nd call'!S:S,MATCH('print_megi 1c &amp; 2c'!$A25,'M.EGI 1st &amp; 2nd call'!$A:$A,0))</f>
        <v>0</v>
      </c>
      <c r="F25" s="17">
        <f>INDEX('M.EGI 1st &amp; 2nd call'!Y:Y,MATCH('print_megi 1c &amp; 2c'!$A25,'M.EGI 1st &amp; 2nd call'!$A:$A,0))</f>
        <v>0</v>
      </c>
      <c r="G25" s="17">
        <f>INDEX('M.EGI 1st &amp; 2nd call'!AN:AN,MATCH('print_megi 1c &amp; 2c'!$A25,'M.EGI 1st &amp; 2nd call'!$A:$A,0))</f>
        <v>0</v>
      </c>
      <c r="H25" s="17" t="str">
        <f t="shared" si="0"/>
        <v/>
      </c>
      <c r="I25" s="17">
        <f>INDEX('M.EGI 1st &amp; 2nd call'!AS:AS,MATCH('print_megi 1c &amp; 2c'!$A25,'M.EGI 1st &amp; 2nd call'!$A:$A,0))</f>
        <v>0</v>
      </c>
      <c r="J25" s="121" t="str">
        <f t="shared" si="1"/>
        <v/>
      </c>
      <c r="K25" s="182"/>
      <c r="O25" s="124"/>
    </row>
    <row r="26" spans="1:15" ht="15.75" customHeight="1" x14ac:dyDescent="0.25">
      <c r="A26" s="18">
        <v>202202728</v>
      </c>
      <c r="B26" s="129" t="s">
        <v>263</v>
      </c>
      <c r="C26" s="17">
        <f>INDEX('M.EGI 1st &amp; 2nd call'!E:E,MATCH('print_megi 1c &amp; 2c'!A26,'M.EGI 1st &amp; 2nd call'!A:A,0))</f>
        <v>0</v>
      </c>
      <c r="D26" s="17">
        <f>INDEX('M.EGI 1st &amp; 2nd call'!U:U,MATCH('print_megi 1c &amp; 2c'!$A26,'M.EGI 1st &amp; 2nd call'!$A:$A,0))</f>
        <v>0</v>
      </c>
      <c r="E26" s="17">
        <f>INDEX('M.EGI 1st &amp; 2nd call'!S:S,MATCH('print_megi 1c &amp; 2c'!$A26,'M.EGI 1st &amp; 2nd call'!$A:$A,0))</f>
        <v>0</v>
      </c>
      <c r="F26" s="17">
        <f>INDEX('M.EGI 1st &amp; 2nd call'!Y:Y,MATCH('print_megi 1c &amp; 2c'!$A26,'M.EGI 1st &amp; 2nd call'!$A:$A,0))</f>
        <v>0</v>
      </c>
      <c r="G26" s="17">
        <f>INDEX('M.EGI 1st &amp; 2nd call'!AN:AN,MATCH('print_megi 1c &amp; 2c'!$A26,'M.EGI 1st &amp; 2nd call'!$A:$A,0))</f>
        <v>0</v>
      </c>
      <c r="H26" s="17" t="str">
        <f t="shared" si="0"/>
        <v/>
      </c>
      <c r="I26" s="17">
        <f>INDEX('M.EGI 1st &amp; 2nd call'!AS:AS,MATCH('print_megi 1c &amp; 2c'!$A26,'M.EGI 1st &amp; 2nd call'!$A:$A,0))</f>
        <v>0</v>
      </c>
      <c r="J26" s="121" t="str">
        <f t="shared" si="1"/>
        <v/>
      </c>
      <c r="O26" s="124"/>
    </row>
    <row r="27" spans="1:15" ht="15.75" customHeight="1" x14ac:dyDescent="0.25">
      <c r="A27" s="18">
        <v>201905948</v>
      </c>
      <c r="B27" s="129" t="s">
        <v>266</v>
      </c>
      <c r="C27" s="17">
        <f>INDEX('M.EGI 1st &amp; 2nd call'!E:E,MATCH('print_megi 1c &amp; 2c'!A27,'M.EGI 1st &amp; 2nd call'!A:A,0))</f>
        <v>0</v>
      </c>
      <c r="D27" s="17">
        <f>INDEX('M.EGI 1st &amp; 2nd call'!U:U,MATCH('print_megi 1c &amp; 2c'!$A27,'M.EGI 1st &amp; 2nd call'!$A:$A,0))</f>
        <v>0</v>
      </c>
      <c r="E27" s="17">
        <f>INDEX('M.EGI 1st &amp; 2nd call'!S:S,MATCH('print_megi 1c &amp; 2c'!$A27,'M.EGI 1st &amp; 2nd call'!$A:$A,0))</f>
        <v>0</v>
      </c>
      <c r="F27" s="17">
        <f>INDEX('M.EGI 1st &amp; 2nd call'!Y:Y,MATCH('print_megi 1c &amp; 2c'!$A27,'M.EGI 1st &amp; 2nd call'!$A:$A,0))</f>
        <v>0</v>
      </c>
      <c r="G27" s="17">
        <f>INDEX('M.EGI 1st &amp; 2nd call'!AN:AN,MATCH('print_megi 1c &amp; 2c'!$A27,'M.EGI 1st &amp; 2nd call'!$A:$A,0))</f>
        <v>0</v>
      </c>
      <c r="H27" s="17" t="str">
        <f t="shared" si="0"/>
        <v/>
      </c>
      <c r="I27" s="17">
        <f>INDEX('M.EGI 1st &amp; 2nd call'!AS:AS,MATCH('print_megi 1c &amp; 2c'!$A27,'M.EGI 1st &amp; 2nd call'!$A:$A,0))</f>
        <v>0</v>
      </c>
      <c r="J27" s="121" t="str">
        <f t="shared" si="1"/>
        <v/>
      </c>
      <c r="O27" s="124"/>
    </row>
    <row r="28" spans="1:15" ht="15.75" customHeight="1" x14ac:dyDescent="0.25">
      <c r="A28" s="18">
        <v>201906700</v>
      </c>
      <c r="B28" s="129" t="s">
        <v>269</v>
      </c>
      <c r="C28" s="17">
        <f>INDEX('M.EGI 1st &amp; 2nd call'!E:E,MATCH('print_megi 1c &amp; 2c'!A28,'M.EGI 1st &amp; 2nd call'!A:A,0))</f>
        <v>0</v>
      </c>
      <c r="D28" s="17">
        <f>INDEX('M.EGI 1st &amp; 2nd call'!U:U,MATCH('print_megi 1c &amp; 2c'!$A28,'M.EGI 1st &amp; 2nd call'!$A:$A,0))</f>
        <v>0</v>
      </c>
      <c r="E28" s="17">
        <f>INDEX('M.EGI 1st &amp; 2nd call'!S:S,MATCH('print_megi 1c &amp; 2c'!$A28,'M.EGI 1st &amp; 2nd call'!$A:$A,0))</f>
        <v>0</v>
      </c>
      <c r="F28" s="17">
        <f>INDEX('M.EGI 1st &amp; 2nd call'!Y:Y,MATCH('print_megi 1c &amp; 2c'!$A28,'M.EGI 1st &amp; 2nd call'!$A:$A,0))</f>
        <v>0</v>
      </c>
      <c r="G28" s="17">
        <f>INDEX('M.EGI 1st &amp; 2nd call'!AN:AN,MATCH('print_megi 1c &amp; 2c'!$A28,'M.EGI 1st &amp; 2nd call'!$A:$A,0))</f>
        <v>0</v>
      </c>
      <c r="H28" s="17" t="str">
        <f t="shared" si="0"/>
        <v/>
      </c>
      <c r="I28" s="17">
        <f>INDEX('M.EGI 1st &amp; 2nd call'!AS:AS,MATCH('print_megi 1c &amp; 2c'!$A28,'M.EGI 1st &amp; 2nd call'!$A:$A,0))</f>
        <v>0</v>
      </c>
      <c r="J28" s="121" t="str">
        <f t="shared" si="1"/>
        <v/>
      </c>
      <c r="O28" s="124"/>
    </row>
    <row r="29" spans="1:15" ht="15.75" customHeight="1" x14ac:dyDescent="0.25">
      <c r="A29" s="18">
        <v>202202242</v>
      </c>
      <c r="B29" s="129" t="s">
        <v>272</v>
      </c>
      <c r="C29" s="17">
        <f>INDEX('M.EGI 1st &amp; 2nd call'!E:E,MATCH('print_megi 1c &amp; 2c'!A29,'M.EGI 1st &amp; 2nd call'!A:A,0))</f>
        <v>0</v>
      </c>
      <c r="D29" s="17">
        <f>INDEX('M.EGI 1st &amp; 2nd call'!U:U,MATCH('print_megi 1c &amp; 2c'!$A29,'M.EGI 1st &amp; 2nd call'!$A:$A,0))</f>
        <v>0</v>
      </c>
      <c r="E29" s="17">
        <f>INDEX('M.EGI 1st &amp; 2nd call'!S:S,MATCH('print_megi 1c &amp; 2c'!$A29,'M.EGI 1st &amp; 2nd call'!$A:$A,0))</f>
        <v>0</v>
      </c>
      <c r="F29" s="17">
        <f>INDEX('M.EGI 1st &amp; 2nd call'!Y:Y,MATCH('print_megi 1c &amp; 2c'!$A29,'M.EGI 1st &amp; 2nd call'!$A:$A,0))</f>
        <v>0</v>
      </c>
      <c r="G29" s="17">
        <f>INDEX('M.EGI 1st &amp; 2nd call'!AN:AN,MATCH('print_megi 1c &amp; 2c'!$A29,'M.EGI 1st &amp; 2nd call'!$A:$A,0))</f>
        <v>0</v>
      </c>
      <c r="H29" s="17" t="str">
        <f t="shared" si="0"/>
        <v/>
      </c>
      <c r="I29" s="17">
        <f>INDEX('M.EGI 1st &amp; 2nd call'!AS:AS,MATCH('print_megi 1c &amp; 2c'!$A29,'M.EGI 1st &amp; 2nd call'!$A:$A,0))</f>
        <v>0</v>
      </c>
      <c r="J29" s="121" t="str">
        <f t="shared" si="1"/>
        <v/>
      </c>
      <c r="O29" s="124"/>
    </row>
    <row r="30" spans="1:15" ht="15.75" customHeight="1" x14ac:dyDescent="0.25">
      <c r="A30" s="18">
        <v>201906720</v>
      </c>
      <c r="B30" s="129" t="s">
        <v>275</v>
      </c>
      <c r="C30" s="17">
        <f>INDEX('M.EGI 1st &amp; 2nd call'!E:E,MATCH('print_megi 1c &amp; 2c'!A30,'M.EGI 1st &amp; 2nd call'!A:A,0))</f>
        <v>0</v>
      </c>
      <c r="D30" s="17">
        <f>INDEX('M.EGI 1st &amp; 2nd call'!U:U,MATCH('print_megi 1c &amp; 2c'!$A30,'M.EGI 1st &amp; 2nd call'!$A:$A,0))</f>
        <v>0</v>
      </c>
      <c r="E30" s="17">
        <f>INDEX('M.EGI 1st &amp; 2nd call'!S:S,MATCH('print_megi 1c &amp; 2c'!$A30,'M.EGI 1st &amp; 2nd call'!$A:$A,0))</f>
        <v>0</v>
      </c>
      <c r="F30" s="17">
        <f>INDEX('M.EGI 1st &amp; 2nd call'!Y:Y,MATCH('print_megi 1c &amp; 2c'!$A30,'M.EGI 1st &amp; 2nd call'!$A:$A,0))</f>
        <v>0</v>
      </c>
      <c r="G30" s="17">
        <f>INDEX('M.EGI 1st &amp; 2nd call'!AN:AN,MATCH('print_megi 1c &amp; 2c'!$A30,'M.EGI 1st &amp; 2nd call'!$A:$A,0))</f>
        <v>0</v>
      </c>
      <c r="H30" s="17" t="str">
        <f t="shared" si="0"/>
        <v/>
      </c>
      <c r="I30" s="17">
        <f>INDEX('M.EGI 1st &amp; 2nd call'!AS:AS,MATCH('print_megi 1c &amp; 2c'!$A30,'M.EGI 1st &amp; 2nd call'!$A:$A,0))</f>
        <v>0</v>
      </c>
      <c r="J30" s="121" t="str">
        <f t="shared" si="1"/>
        <v/>
      </c>
      <c r="O30" s="124"/>
    </row>
    <row r="31" spans="1:15" ht="15.75" customHeight="1" x14ac:dyDescent="0.25">
      <c r="A31" s="18">
        <v>201905152</v>
      </c>
      <c r="B31" s="129" t="s">
        <v>278</v>
      </c>
      <c r="C31" s="17">
        <f>INDEX('M.EGI 1st &amp; 2nd call'!E:E,MATCH('print_megi 1c &amp; 2c'!A31,'M.EGI 1st &amp; 2nd call'!A:A,0))</f>
        <v>0</v>
      </c>
      <c r="D31" s="17">
        <f>INDEX('M.EGI 1st &amp; 2nd call'!U:U,MATCH('print_megi 1c &amp; 2c'!$A31,'M.EGI 1st &amp; 2nd call'!$A:$A,0))</f>
        <v>0</v>
      </c>
      <c r="E31" s="17">
        <f>INDEX('M.EGI 1st &amp; 2nd call'!S:S,MATCH('print_megi 1c &amp; 2c'!$A31,'M.EGI 1st &amp; 2nd call'!$A:$A,0))</f>
        <v>0</v>
      </c>
      <c r="F31" s="17">
        <f>INDEX('M.EGI 1st &amp; 2nd call'!Y:Y,MATCH('print_megi 1c &amp; 2c'!$A31,'M.EGI 1st &amp; 2nd call'!$A:$A,0))</f>
        <v>0</v>
      </c>
      <c r="G31" s="17">
        <f>INDEX('M.EGI 1st &amp; 2nd call'!AN:AN,MATCH('print_megi 1c &amp; 2c'!$A31,'M.EGI 1st &amp; 2nd call'!$A:$A,0))</f>
        <v>0</v>
      </c>
      <c r="H31" s="17" t="str">
        <f t="shared" si="0"/>
        <v/>
      </c>
      <c r="I31" s="17">
        <f>INDEX('M.EGI 1st &amp; 2nd call'!AS:AS,MATCH('print_megi 1c &amp; 2c'!$A31,'M.EGI 1st &amp; 2nd call'!$A:$A,0))</f>
        <v>0</v>
      </c>
      <c r="J31" s="121" t="str">
        <f t="shared" si="1"/>
        <v/>
      </c>
      <c r="O31" s="124"/>
    </row>
    <row r="32" spans="1:15" ht="15.75" customHeight="1" x14ac:dyDescent="0.25">
      <c r="A32" s="18">
        <v>201905443</v>
      </c>
      <c r="B32" s="129" t="s">
        <v>281</v>
      </c>
      <c r="C32" s="17">
        <f>INDEX('M.EGI 1st &amp; 2nd call'!E:E,MATCH('print_megi 1c &amp; 2c'!A32,'M.EGI 1st &amp; 2nd call'!A:A,0))</f>
        <v>0</v>
      </c>
      <c r="D32" s="17">
        <f>INDEX('M.EGI 1st &amp; 2nd call'!U:U,MATCH('print_megi 1c &amp; 2c'!$A32,'M.EGI 1st &amp; 2nd call'!$A:$A,0))</f>
        <v>0</v>
      </c>
      <c r="E32" s="17">
        <f>INDEX('M.EGI 1st &amp; 2nd call'!S:S,MATCH('print_megi 1c &amp; 2c'!$A32,'M.EGI 1st &amp; 2nd call'!$A:$A,0))</f>
        <v>0</v>
      </c>
      <c r="F32" s="17">
        <f>INDEX('M.EGI 1st &amp; 2nd call'!Y:Y,MATCH('print_megi 1c &amp; 2c'!$A32,'M.EGI 1st &amp; 2nd call'!$A:$A,0))</f>
        <v>0</v>
      </c>
      <c r="G32" s="17">
        <f>INDEX('M.EGI 1st &amp; 2nd call'!AN:AN,MATCH('print_megi 1c &amp; 2c'!$A32,'M.EGI 1st &amp; 2nd call'!$A:$A,0))</f>
        <v>0</v>
      </c>
      <c r="H32" s="17" t="str">
        <f t="shared" si="0"/>
        <v/>
      </c>
      <c r="I32" s="17">
        <f>INDEX('M.EGI 1st &amp; 2nd call'!AS:AS,MATCH('print_megi 1c &amp; 2c'!$A32,'M.EGI 1st &amp; 2nd call'!$A:$A,0))</f>
        <v>0</v>
      </c>
      <c r="J32" s="121" t="str">
        <f t="shared" si="1"/>
        <v/>
      </c>
      <c r="O32" s="124"/>
    </row>
    <row r="33" spans="1:15" ht="15.75" customHeight="1" x14ac:dyDescent="0.25">
      <c r="A33" s="18">
        <v>202202866</v>
      </c>
      <c r="B33" s="129" t="s">
        <v>284</v>
      </c>
      <c r="C33" s="17">
        <f>INDEX('M.EGI 1st &amp; 2nd call'!E:E,MATCH('print_megi 1c &amp; 2c'!A33,'M.EGI 1st &amp; 2nd call'!A:A,0))</f>
        <v>0</v>
      </c>
      <c r="D33" s="17">
        <f>INDEX('M.EGI 1st &amp; 2nd call'!U:U,MATCH('print_megi 1c &amp; 2c'!$A33,'M.EGI 1st &amp; 2nd call'!$A:$A,0))</f>
        <v>0</v>
      </c>
      <c r="E33" s="17">
        <f>INDEX('M.EGI 1st &amp; 2nd call'!S:S,MATCH('print_megi 1c &amp; 2c'!$A33,'M.EGI 1st &amp; 2nd call'!$A:$A,0))</f>
        <v>0</v>
      </c>
      <c r="F33" s="17">
        <f>INDEX('M.EGI 1st &amp; 2nd call'!Y:Y,MATCH('print_megi 1c &amp; 2c'!$A33,'M.EGI 1st &amp; 2nd call'!$A:$A,0))</f>
        <v>0</v>
      </c>
      <c r="G33" s="17">
        <f>INDEX('M.EGI 1st &amp; 2nd call'!AN:AN,MATCH('print_megi 1c &amp; 2c'!$A33,'M.EGI 1st &amp; 2nd call'!$A:$A,0))</f>
        <v>0</v>
      </c>
      <c r="H33" s="17" t="str">
        <f t="shared" si="0"/>
        <v/>
      </c>
      <c r="I33" s="17">
        <f>INDEX('M.EGI 1st &amp; 2nd call'!AS:AS,MATCH('print_megi 1c &amp; 2c'!$A33,'M.EGI 1st &amp; 2nd call'!$A:$A,0))</f>
        <v>0</v>
      </c>
      <c r="J33" s="121" t="str">
        <f t="shared" si="1"/>
        <v/>
      </c>
      <c r="O33" s="124"/>
    </row>
    <row r="34" spans="1:15" ht="15.75" customHeight="1" x14ac:dyDescent="0.25">
      <c r="A34" s="18">
        <v>202202737</v>
      </c>
      <c r="B34" s="129" t="s">
        <v>287</v>
      </c>
      <c r="C34" s="17">
        <f>INDEX('M.EGI 1st &amp; 2nd call'!E:E,MATCH('print_megi 1c &amp; 2c'!A34,'M.EGI 1st &amp; 2nd call'!A:A,0))</f>
        <v>0</v>
      </c>
      <c r="D34" s="17">
        <f>INDEX('M.EGI 1st &amp; 2nd call'!U:U,MATCH('print_megi 1c &amp; 2c'!$A34,'M.EGI 1st &amp; 2nd call'!$A:$A,0))</f>
        <v>0</v>
      </c>
      <c r="E34" s="17">
        <f>INDEX('M.EGI 1st &amp; 2nd call'!S:S,MATCH('print_megi 1c &amp; 2c'!$A34,'M.EGI 1st &amp; 2nd call'!$A:$A,0))</f>
        <v>0</v>
      </c>
      <c r="F34" s="17">
        <f>INDEX('M.EGI 1st &amp; 2nd call'!Y:Y,MATCH('print_megi 1c &amp; 2c'!$A34,'M.EGI 1st &amp; 2nd call'!$A:$A,0))</f>
        <v>0</v>
      </c>
      <c r="G34" s="17">
        <f>INDEX('M.EGI 1st &amp; 2nd call'!AN:AN,MATCH('print_megi 1c &amp; 2c'!$A34,'M.EGI 1st &amp; 2nd call'!$A:$A,0))</f>
        <v>0</v>
      </c>
      <c r="H34" s="17" t="str">
        <f t="shared" si="0"/>
        <v/>
      </c>
      <c r="I34" s="17">
        <f>INDEX('M.EGI 1st &amp; 2nd call'!AS:AS,MATCH('print_megi 1c &amp; 2c'!$A34,'M.EGI 1st &amp; 2nd call'!$A:$A,0))</f>
        <v>0</v>
      </c>
      <c r="J34" s="121" t="str">
        <f t="shared" si="1"/>
        <v/>
      </c>
      <c r="O34" s="124"/>
    </row>
    <row r="35" spans="1:15" ht="15.75" customHeight="1" x14ac:dyDescent="0.25">
      <c r="A35" s="18">
        <v>202202858</v>
      </c>
      <c r="B35" s="129" t="s">
        <v>290</v>
      </c>
      <c r="C35" s="17">
        <f>INDEX('M.EGI 1st &amp; 2nd call'!E:E,MATCH('print_megi 1c &amp; 2c'!A35,'M.EGI 1st &amp; 2nd call'!A:A,0))</f>
        <v>0</v>
      </c>
      <c r="D35" s="17">
        <f>INDEX('M.EGI 1st &amp; 2nd call'!U:U,MATCH('print_megi 1c &amp; 2c'!$A35,'M.EGI 1st &amp; 2nd call'!$A:$A,0))</f>
        <v>0</v>
      </c>
      <c r="E35" s="17">
        <f>INDEX('M.EGI 1st &amp; 2nd call'!S:S,MATCH('print_megi 1c &amp; 2c'!$A35,'M.EGI 1st &amp; 2nd call'!$A:$A,0))</f>
        <v>0</v>
      </c>
      <c r="F35" s="17">
        <f>INDEX('M.EGI 1st &amp; 2nd call'!Y:Y,MATCH('print_megi 1c &amp; 2c'!$A35,'M.EGI 1st &amp; 2nd call'!$A:$A,0))</f>
        <v>0</v>
      </c>
      <c r="G35" s="17">
        <f>INDEX('M.EGI 1st &amp; 2nd call'!AN:AN,MATCH('print_megi 1c &amp; 2c'!$A35,'M.EGI 1st &amp; 2nd call'!$A:$A,0))</f>
        <v>0</v>
      </c>
      <c r="H35" s="17" t="str">
        <f t="shared" si="0"/>
        <v/>
      </c>
      <c r="I35" s="17">
        <f>INDEX('M.EGI 1st &amp; 2nd call'!AS:AS,MATCH('print_megi 1c &amp; 2c'!$A35,'M.EGI 1st &amp; 2nd call'!$A:$A,0))</f>
        <v>0</v>
      </c>
      <c r="J35" s="121" t="str">
        <f t="shared" si="1"/>
        <v/>
      </c>
      <c r="O35" s="124"/>
    </row>
    <row r="36" spans="1:15" ht="15.75" customHeight="1" x14ac:dyDescent="0.25">
      <c r="A36" s="18">
        <v>201403686</v>
      </c>
      <c r="B36" s="129" t="s">
        <v>293</v>
      </c>
      <c r="C36" s="17">
        <f>INDEX('M.EGI 1st &amp; 2nd call'!E:E,MATCH('print_megi 1c &amp; 2c'!A36,'M.EGI 1st &amp; 2nd call'!A:A,0))</f>
        <v>0</v>
      </c>
      <c r="D36" s="17">
        <f>INDEX('M.EGI 1st &amp; 2nd call'!U:U,MATCH('print_megi 1c &amp; 2c'!$A36,'M.EGI 1st &amp; 2nd call'!$A:$A,0))</f>
        <v>0</v>
      </c>
      <c r="E36" s="17">
        <f>INDEX('M.EGI 1st &amp; 2nd call'!S:S,MATCH('print_megi 1c &amp; 2c'!$A36,'M.EGI 1st &amp; 2nd call'!$A:$A,0))</f>
        <v>0</v>
      </c>
      <c r="F36" s="17">
        <f>INDEX('M.EGI 1st &amp; 2nd call'!Y:Y,MATCH('print_megi 1c &amp; 2c'!$A36,'M.EGI 1st &amp; 2nd call'!$A:$A,0))</f>
        <v>0</v>
      </c>
      <c r="G36" s="17">
        <f>INDEX('M.EGI 1st &amp; 2nd call'!AN:AN,MATCH('print_megi 1c &amp; 2c'!$A36,'M.EGI 1st &amp; 2nd call'!$A:$A,0))</f>
        <v>0</v>
      </c>
      <c r="H36" s="17" t="str">
        <f t="shared" si="0"/>
        <v/>
      </c>
      <c r="I36" s="17">
        <f>INDEX('M.EGI 1st &amp; 2nd call'!AS:AS,MATCH('print_megi 1c &amp; 2c'!$A36,'M.EGI 1st &amp; 2nd call'!$A:$A,0))</f>
        <v>0</v>
      </c>
      <c r="J36" s="121" t="str">
        <f t="shared" si="1"/>
        <v/>
      </c>
      <c r="O36" s="124"/>
    </row>
    <row r="37" spans="1:15" ht="15.75" customHeight="1" x14ac:dyDescent="0.25">
      <c r="A37" s="18">
        <v>202202351</v>
      </c>
      <c r="B37" s="129" t="s">
        <v>296</v>
      </c>
      <c r="C37" s="17">
        <f>INDEX('M.EGI 1st &amp; 2nd call'!E:E,MATCH('print_megi 1c &amp; 2c'!A37,'M.EGI 1st &amp; 2nd call'!A:A,0))</f>
        <v>0</v>
      </c>
      <c r="D37" s="17">
        <f>INDEX('M.EGI 1st &amp; 2nd call'!U:U,MATCH('print_megi 1c &amp; 2c'!$A37,'M.EGI 1st &amp; 2nd call'!$A:$A,0))</f>
        <v>0</v>
      </c>
      <c r="E37" s="17">
        <f>INDEX('M.EGI 1st &amp; 2nd call'!S:S,MATCH('print_megi 1c &amp; 2c'!$A37,'M.EGI 1st &amp; 2nd call'!$A:$A,0))</f>
        <v>0</v>
      </c>
      <c r="F37" s="17">
        <f>INDEX('M.EGI 1st &amp; 2nd call'!Y:Y,MATCH('print_megi 1c &amp; 2c'!$A37,'M.EGI 1st &amp; 2nd call'!$A:$A,0))</f>
        <v>0</v>
      </c>
      <c r="G37" s="17">
        <f>INDEX('M.EGI 1st &amp; 2nd call'!AN:AN,MATCH('print_megi 1c &amp; 2c'!$A37,'M.EGI 1st &amp; 2nd call'!$A:$A,0))</f>
        <v>0</v>
      </c>
      <c r="H37" s="17" t="str">
        <f t="shared" si="0"/>
        <v/>
      </c>
      <c r="I37" s="17">
        <f>INDEX('M.EGI 1st &amp; 2nd call'!AS:AS,MATCH('print_megi 1c &amp; 2c'!$A37,'M.EGI 1st &amp; 2nd call'!$A:$A,0))</f>
        <v>0</v>
      </c>
      <c r="J37" s="121" t="str">
        <f t="shared" si="1"/>
        <v/>
      </c>
      <c r="O37" s="124"/>
    </row>
    <row r="38" spans="1:15" ht="15.75" customHeight="1" x14ac:dyDescent="0.25">
      <c r="A38" s="18">
        <v>201905861</v>
      </c>
      <c r="B38" s="129" t="s">
        <v>299</v>
      </c>
      <c r="C38" s="17">
        <f>INDEX('M.EGI 1st &amp; 2nd call'!E:E,MATCH('print_megi 1c &amp; 2c'!A38,'M.EGI 1st &amp; 2nd call'!A:A,0))</f>
        <v>0</v>
      </c>
      <c r="D38" s="17">
        <f>INDEX('M.EGI 1st &amp; 2nd call'!U:U,MATCH('print_megi 1c &amp; 2c'!$A38,'M.EGI 1st &amp; 2nd call'!$A:$A,0))</f>
        <v>0</v>
      </c>
      <c r="E38" s="17">
        <f>INDEX('M.EGI 1st &amp; 2nd call'!S:S,MATCH('print_megi 1c &amp; 2c'!$A38,'M.EGI 1st &amp; 2nd call'!$A:$A,0))</f>
        <v>0</v>
      </c>
      <c r="F38" s="17">
        <f>INDEX('M.EGI 1st &amp; 2nd call'!Y:Y,MATCH('print_megi 1c &amp; 2c'!$A38,'M.EGI 1st &amp; 2nd call'!$A:$A,0))</f>
        <v>0</v>
      </c>
      <c r="G38" s="17">
        <f>INDEX('M.EGI 1st &amp; 2nd call'!AN:AN,MATCH('print_megi 1c &amp; 2c'!$A38,'M.EGI 1st &amp; 2nd call'!$A:$A,0))</f>
        <v>0</v>
      </c>
      <c r="H38" s="17" t="str">
        <f t="shared" si="0"/>
        <v/>
      </c>
      <c r="I38" s="17">
        <f>INDEX('M.EGI 1st &amp; 2nd call'!AS:AS,MATCH('print_megi 1c &amp; 2c'!$A38,'M.EGI 1st &amp; 2nd call'!$A:$A,0))</f>
        <v>0</v>
      </c>
      <c r="J38" s="121" t="str">
        <f t="shared" si="1"/>
        <v/>
      </c>
    </row>
    <row r="39" spans="1:15" ht="15.75" customHeight="1" x14ac:dyDescent="0.25">
      <c r="A39" s="18">
        <v>201906470</v>
      </c>
      <c r="B39" s="129" t="s">
        <v>302</v>
      </c>
      <c r="C39" s="17">
        <f>INDEX('M.EGI 1st &amp; 2nd call'!E:E,MATCH('print_megi 1c &amp; 2c'!A39,'M.EGI 1st &amp; 2nd call'!A:A,0))</f>
        <v>0</v>
      </c>
      <c r="D39" s="17">
        <f>INDEX('M.EGI 1st &amp; 2nd call'!U:U,MATCH('print_megi 1c &amp; 2c'!$A39,'M.EGI 1st &amp; 2nd call'!$A:$A,0))</f>
        <v>0</v>
      </c>
      <c r="E39" s="17">
        <f>INDEX('M.EGI 1st &amp; 2nd call'!S:S,MATCH('print_megi 1c &amp; 2c'!$A39,'M.EGI 1st &amp; 2nd call'!$A:$A,0))</f>
        <v>0</v>
      </c>
      <c r="F39" s="17">
        <f>INDEX('M.EGI 1st &amp; 2nd call'!Y:Y,MATCH('print_megi 1c &amp; 2c'!$A39,'M.EGI 1st &amp; 2nd call'!$A:$A,0))</f>
        <v>0</v>
      </c>
      <c r="G39" s="17">
        <f>INDEX('M.EGI 1st &amp; 2nd call'!AN:AN,MATCH('print_megi 1c &amp; 2c'!$A39,'M.EGI 1st &amp; 2nd call'!$A:$A,0))</f>
        <v>0</v>
      </c>
      <c r="H39" s="17" t="str">
        <f t="shared" si="0"/>
        <v/>
      </c>
      <c r="I39" s="17">
        <f>INDEX('M.EGI 1st &amp; 2nd call'!AS:AS,MATCH('print_megi 1c &amp; 2c'!$A39,'M.EGI 1st &amp; 2nd call'!$A:$A,0))</f>
        <v>0</v>
      </c>
      <c r="J39" s="121" t="str">
        <f t="shared" si="1"/>
        <v/>
      </c>
    </row>
    <row r="40" spans="1:15" ht="15.75" customHeight="1" x14ac:dyDescent="0.25">
      <c r="A40" s="18">
        <v>201806858</v>
      </c>
      <c r="B40" s="129" t="s">
        <v>305</v>
      </c>
      <c r="C40" s="17">
        <f>INDEX('M.EGI 1st &amp; 2nd call'!E:E,MATCH('print_megi 1c &amp; 2c'!A40,'M.EGI 1st &amp; 2nd call'!A:A,0))</f>
        <v>0</v>
      </c>
      <c r="D40" s="17">
        <f>INDEX('M.EGI 1st &amp; 2nd call'!U:U,MATCH('print_megi 1c &amp; 2c'!$A40,'M.EGI 1st &amp; 2nd call'!$A:$A,0))</f>
        <v>0</v>
      </c>
      <c r="E40" s="17">
        <f>INDEX('M.EGI 1st &amp; 2nd call'!S:S,MATCH('print_megi 1c &amp; 2c'!$A40,'M.EGI 1st &amp; 2nd call'!$A:$A,0))</f>
        <v>0</v>
      </c>
      <c r="F40" s="17">
        <f>INDEX('M.EGI 1st &amp; 2nd call'!Y:Y,MATCH('print_megi 1c &amp; 2c'!$A40,'M.EGI 1st &amp; 2nd call'!$A:$A,0))</f>
        <v>0</v>
      </c>
      <c r="G40" s="17">
        <f>INDEX('M.EGI 1st &amp; 2nd call'!AN:AN,MATCH('print_megi 1c &amp; 2c'!$A40,'M.EGI 1st &amp; 2nd call'!$A:$A,0))</f>
        <v>0</v>
      </c>
      <c r="H40" s="17" t="str">
        <f t="shared" si="0"/>
        <v/>
      </c>
      <c r="I40" s="17">
        <f>INDEX('M.EGI 1st &amp; 2nd call'!AS:AS,MATCH('print_megi 1c &amp; 2c'!$A40,'M.EGI 1st &amp; 2nd call'!$A:$A,0))</f>
        <v>0</v>
      </c>
      <c r="J40" s="121" t="str">
        <f t="shared" si="1"/>
        <v/>
      </c>
    </row>
    <row r="41" spans="1:15" ht="15.75" customHeight="1" x14ac:dyDescent="0.25">
      <c r="A41" s="18">
        <v>202209755</v>
      </c>
      <c r="B41" s="129" t="s">
        <v>308</v>
      </c>
      <c r="C41" s="17">
        <f>INDEX('M.EGI 1st &amp; 2nd call'!E:E,MATCH('print_megi 1c &amp; 2c'!A41,'M.EGI 1st &amp; 2nd call'!A:A,0))</f>
        <v>0</v>
      </c>
      <c r="D41" s="17">
        <f>INDEX('M.EGI 1st &amp; 2nd call'!U:U,MATCH('print_megi 1c &amp; 2c'!$A41,'M.EGI 1st &amp; 2nd call'!$A:$A,0))</f>
        <v>0</v>
      </c>
      <c r="E41" s="17">
        <f>INDEX('M.EGI 1st &amp; 2nd call'!S:S,MATCH('print_megi 1c &amp; 2c'!$A41,'M.EGI 1st &amp; 2nd call'!$A:$A,0))</f>
        <v>0</v>
      </c>
      <c r="F41" s="17">
        <f>INDEX('M.EGI 1st &amp; 2nd call'!Y:Y,MATCH('print_megi 1c &amp; 2c'!$A41,'M.EGI 1st &amp; 2nd call'!$A:$A,0))</f>
        <v>0</v>
      </c>
      <c r="G41" s="17">
        <f>INDEX('M.EGI 1st &amp; 2nd call'!AN:AN,MATCH('print_megi 1c &amp; 2c'!$A41,'M.EGI 1st &amp; 2nd call'!$A:$A,0))</f>
        <v>0</v>
      </c>
      <c r="H41" s="17" t="str">
        <f t="shared" si="0"/>
        <v/>
      </c>
      <c r="I41" s="17">
        <f>INDEX('M.EGI 1st &amp; 2nd call'!AS:AS,MATCH('print_megi 1c &amp; 2c'!$A41,'M.EGI 1st &amp; 2nd call'!$A:$A,0))</f>
        <v>0</v>
      </c>
      <c r="J41" s="121" t="str">
        <f t="shared" si="1"/>
        <v/>
      </c>
    </row>
    <row r="42" spans="1:15" ht="15.75" customHeight="1" x14ac:dyDescent="0.25">
      <c r="A42" s="18">
        <v>202202882</v>
      </c>
      <c r="B42" s="129" t="s">
        <v>311</v>
      </c>
      <c r="C42" s="17">
        <f>INDEX('M.EGI 1st &amp; 2nd call'!E:E,MATCH('print_megi 1c &amp; 2c'!A42,'M.EGI 1st &amp; 2nd call'!A:A,0))</f>
        <v>0</v>
      </c>
      <c r="D42" s="17">
        <f>INDEX('M.EGI 1st &amp; 2nd call'!U:U,MATCH('print_megi 1c &amp; 2c'!$A42,'M.EGI 1st &amp; 2nd call'!$A:$A,0))</f>
        <v>0</v>
      </c>
      <c r="E42" s="17">
        <f>INDEX('M.EGI 1st &amp; 2nd call'!S:S,MATCH('print_megi 1c &amp; 2c'!$A42,'M.EGI 1st &amp; 2nd call'!$A:$A,0))</f>
        <v>0</v>
      </c>
      <c r="F42" s="17">
        <f>INDEX('M.EGI 1st &amp; 2nd call'!Y:Y,MATCH('print_megi 1c &amp; 2c'!$A42,'M.EGI 1st &amp; 2nd call'!$A:$A,0))</f>
        <v>0</v>
      </c>
      <c r="G42" s="17">
        <f>INDEX('M.EGI 1st &amp; 2nd call'!AN:AN,MATCH('print_megi 1c &amp; 2c'!$A42,'M.EGI 1st &amp; 2nd call'!$A:$A,0))</f>
        <v>0</v>
      </c>
      <c r="H42" s="17" t="str">
        <f t="shared" si="0"/>
        <v/>
      </c>
      <c r="I42" s="17">
        <f>INDEX('M.EGI 1st &amp; 2nd call'!AS:AS,MATCH('print_megi 1c &amp; 2c'!$A42,'M.EGI 1st &amp; 2nd call'!$A:$A,0))</f>
        <v>0</v>
      </c>
      <c r="J42" s="121" t="str">
        <f t="shared" si="1"/>
        <v/>
      </c>
    </row>
    <row r="43" spans="1:15" ht="15.75" customHeight="1" x14ac:dyDescent="0.25">
      <c r="A43" s="18">
        <v>201906116</v>
      </c>
      <c r="B43" s="129" t="s">
        <v>314</v>
      </c>
      <c r="C43" s="17">
        <f>INDEX('M.EGI 1st &amp; 2nd call'!E:E,MATCH('print_megi 1c &amp; 2c'!A43,'M.EGI 1st &amp; 2nd call'!A:A,0))</f>
        <v>0</v>
      </c>
      <c r="D43" s="17">
        <f>INDEX('M.EGI 1st &amp; 2nd call'!U:U,MATCH('print_megi 1c &amp; 2c'!$A43,'M.EGI 1st &amp; 2nd call'!$A:$A,0))</f>
        <v>0</v>
      </c>
      <c r="E43" s="17">
        <f>INDEX('M.EGI 1st &amp; 2nd call'!S:S,MATCH('print_megi 1c &amp; 2c'!$A43,'M.EGI 1st &amp; 2nd call'!$A:$A,0))</f>
        <v>0</v>
      </c>
      <c r="F43" s="17">
        <f>INDEX('M.EGI 1st &amp; 2nd call'!Y:Y,MATCH('print_megi 1c &amp; 2c'!$A43,'M.EGI 1st &amp; 2nd call'!$A:$A,0))</f>
        <v>0</v>
      </c>
      <c r="G43" s="17">
        <f>INDEX('M.EGI 1st &amp; 2nd call'!AN:AN,MATCH('print_megi 1c &amp; 2c'!$A43,'M.EGI 1st &amp; 2nd call'!$A:$A,0))</f>
        <v>0</v>
      </c>
      <c r="H43" s="17" t="str">
        <f t="shared" si="0"/>
        <v/>
      </c>
      <c r="I43" s="17">
        <f>INDEX('M.EGI 1st &amp; 2nd call'!AS:AS,MATCH('print_megi 1c &amp; 2c'!$A43,'M.EGI 1st &amp; 2nd call'!$A:$A,0))</f>
        <v>0</v>
      </c>
      <c r="J43" s="121" t="str">
        <f t="shared" si="1"/>
        <v/>
      </c>
    </row>
    <row r="44" spans="1:15" ht="15.75" customHeight="1" x14ac:dyDescent="0.25">
      <c r="A44" s="18">
        <v>201904732</v>
      </c>
      <c r="B44" s="129" t="s">
        <v>317</v>
      </c>
      <c r="C44" s="17">
        <f>INDEX('M.EGI 1st &amp; 2nd call'!E:E,MATCH('print_megi 1c &amp; 2c'!A44,'M.EGI 1st &amp; 2nd call'!A:A,0))</f>
        <v>0</v>
      </c>
      <c r="D44" s="17">
        <f>INDEX('M.EGI 1st &amp; 2nd call'!U:U,MATCH('print_megi 1c &amp; 2c'!$A44,'M.EGI 1st &amp; 2nd call'!$A:$A,0))</f>
        <v>0</v>
      </c>
      <c r="E44" s="17">
        <f>INDEX('M.EGI 1st &amp; 2nd call'!S:S,MATCH('print_megi 1c &amp; 2c'!$A44,'M.EGI 1st &amp; 2nd call'!$A:$A,0))</f>
        <v>0</v>
      </c>
      <c r="F44" s="17">
        <f>INDEX('M.EGI 1st &amp; 2nd call'!Y:Y,MATCH('print_megi 1c &amp; 2c'!$A44,'M.EGI 1st &amp; 2nd call'!$A:$A,0))</f>
        <v>0</v>
      </c>
      <c r="G44" s="17">
        <f>INDEX('M.EGI 1st &amp; 2nd call'!AN:AN,MATCH('print_megi 1c &amp; 2c'!$A44,'M.EGI 1st &amp; 2nd call'!$A:$A,0))</f>
        <v>0</v>
      </c>
      <c r="H44" s="17" t="str">
        <f t="shared" si="0"/>
        <v/>
      </c>
      <c r="I44" s="17">
        <f>INDEX('M.EGI 1st &amp; 2nd call'!AS:AS,MATCH('print_megi 1c &amp; 2c'!$A44,'M.EGI 1st &amp; 2nd call'!$A:$A,0))</f>
        <v>0</v>
      </c>
      <c r="J44" s="121" t="str">
        <f t="shared" si="1"/>
        <v/>
      </c>
    </row>
    <row r="45" spans="1:15" ht="15.75" customHeight="1" x14ac:dyDescent="0.25">
      <c r="A45" s="18">
        <v>201905974</v>
      </c>
      <c r="B45" s="129" t="s">
        <v>319</v>
      </c>
      <c r="C45" s="17">
        <f>INDEX('M.EGI 1st &amp; 2nd call'!E:E,MATCH('print_megi 1c &amp; 2c'!A45,'M.EGI 1st &amp; 2nd call'!A:A,0))</f>
        <v>0</v>
      </c>
      <c r="D45" s="17">
        <f>INDEX('M.EGI 1st &amp; 2nd call'!U:U,MATCH('print_megi 1c &amp; 2c'!$A45,'M.EGI 1st &amp; 2nd call'!$A:$A,0))</f>
        <v>0</v>
      </c>
      <c r="E45" s="17">
        <f>INDEX('M.EGI 1st &amp; 2nd call'!S:S,MATCH('print_megi 1c &amp; 2c'!$A45,'M.EGI 1st &amp; 2nd call'!$A:$A,0))</f>
        <v>0</v>
      </c>
      <c r="F45" s="17">
        <f>INDEX('M.EGI 1st &amp; 2nd call'!Y:Y,MATCH('print_megi 1c &amp; 2c'!$A45,'M.EGI 1st &amp; 2nd call'!$A:$A,0))</f>
        <v>0</v>
      </c>
      <c r="G45" s="17">
        <f>INDEX('M.EGI 1st &amp; 2nd call'!AN:AN,MATCH('print_megi 1c &amp; 2c'!$A45,'M.EGI 1st &amp; 2nd call'!$A:$A,0))</f>
        <v>0</v>
      </c>
      <c r="H45" s="17" t="str">
        <f t="shared" si="0"/>
        <v/>
      </c>
      <c r="I45" s="17">
        <f>INDEX('M.EGI 1st &amp; 2nd call'!AS:AS,MATCH('print_megi 1c &amp; 2c'!$A45,'M.EGI 1st &amp; 2nd call'!$A:$A,0))</f>
        <v>0</v>
      </c>
      <c r="J45" s="121" t="str">
        <f t="shared" si="1"/>
        <v/>
      </c>
      <c r="K45" s="182"/>
    </row>
    <row r="46" spans="1:15" ht="15.75" customHeight="1" x14ac:dyDescent="0.25">
      <c r="A46" s="18">
        <v>201101613</v>
      </c>
      <c r="B46" s="129" t="s">
        <v>322</v>
      </c>
      <c r="C46" s="17">
        <f>INDEX('M.EGI 1st &amp; 2nd call'!E:E,MATCH('print_megi 1c &amp; 2c'!A46,'M.EGI 1st &amp; 2nd call'!A:A,0))</f>
        <v>0</v>
      </c>
      <c r="D46" s="17">
        <f>INDEX('M.EGI 1st &amp; 2nd call'!U:U,MATCH('print_megi 1c &amp; 2c'!$A46,'M.EGI 1st &amp; 2nd call'!$A:$A,0))</f>
        <v>0</v>
      </c>
      <c r="E46" s="17">
        <f>INDEX('M.EGI 1st &amp; 2nd call'!S:S,MATCH('print_megi 1c &amp; 2c'!$A46,'M.EGI 1st &amp; 2nd call'!$A:$A,0))</f>
        <v>0</v>
      </c>
      <c r="F46" s="17">
        <f>INDEX('M.EGI 1st &amp; 2nd call'!Y:Y,MATCH('print_megi 1c &amp; 2c'!$A46,'M.EGI 1st &amp; 2nd call'!$A:$A,0))</f>
        <v>0</v>
      </c>
      <c r="G46" s="17">
        <f>INDEX('M.EGI 1st &amp; 2nd call'!AN:AN,MATCH('print_megi 1c &amp; 2c'!$A46,'M.EGI 1st &amp; 2nd call'!$A:$A,0))</f>
        <v>0</v>
      </c>
      <c r="H46" s="17" t="str">
        <f t="shared" si="0"/>
        <v/>
      </c>
      <c r="I46" s="17">
        <f>INDEX('M.EGI 1st &amp; 2nd call'!AS:AS,MATCH('print_megi 1c &amp; 2c'!$A46,'M.EGI 1st &amp; 2nd call'!$A:$A,0))</f>
        <v>0</v>
      </c>
      <c r="J46" s="121" t="str">
        <f t="shared" si="1"/>
        <v/>
      </c>
    </row>
    <row r="47" spans="1:15" ht="15.75" hidden="1" customHeight="1" x14ac:dyDescent="0.25">
      <c r="A47" s="18">
        <v>202202746</v>
      </c>
      <c r="B47" s="129" t="s">
        <v>325</v>
      </c>
      <c r="C47" s="17">
        <f>INDEX('M.EGI 1st &amp; 2nd call'!E:E,MATCH('print_megi 1c &amp; 2c'!A47,'M.EGI 1st &amp; 2nd call'!A:A,0))</f>
        <v>0</v>
      </c>
      <c r="D47" s="17">
        <f>INDEX('M.EGI 1st &amp; 2nd call'!U:U,MATCH('print_megi 1c &amp; 2c'!$A47,'M.EGI 1st &amp; 2nd call'!$A:$A,0))</f>
        <v>0</v>
      </c>
      <c r="E47" s="17">
        <f>INDEX('M.EGI 1st &amp; 2nd call'!S:S,MATCH('print_megi 1c &amp; 2c'!$A47,'M.EGI 1st &amp; 2nd call'!$A:$A,0))</f>
        <v>0</v>
      </c>
      <c r="F47" s="17">
        <f>INDEX('M.EGI 1st &amp; 2nd call'!Y:Y,MATCH('print_megi 1c &amp; 2c'!$A47,'M.EGI 1st &amp; 2nd call'!$A:$A,0))</f>
        <v>0</v>
      </c>
      <c r="G47" s="17">
        <f>INDEX('M.EGI 1st &amp; 2nd call'!AN:AN,MATCH('print_megi 1c &amp; 2c'!$A47,'M.EGI 1st &amp; 2nd call'!$A:$A,0))</f>
        <v>0</v>
      </c>
      <c r="H47" s="17" t="str">
        <f t="shared" si="0"/>
        <v/>
      </c>
      <c r="I47" s="17">
        <f>INDEX('M.EGI 1st &amp; 2nd call'!AS:AS,MATCH('print_megi 1c &amp; 2c'!$A47,'M.EGI 1st &amp; 2nd call'!$A:$A,0))</f>
        <v>0</v>
      </c>
      <c r="J47" s="121" t="str">
        <f t="shared" si="1"/>
        <v/>
      </c>
    </row>
    <row r="48" spans="1:15" ht="15.75" customHeight="1" x14ac:dyDescent="0.25">
      <c r="A48" s="18">
        <v>201905584</v>
      </c>
      <c r="B48" s="129" t="s">
        <v>328</v>
      </c>
      <c r="C48" s="17">
        <f>INDEX('M.EGI 1st &amp; 2nd call'!E:E,MATCH('print_megi 1c &amp; 2c'!A48,'M.EGI 1st &amp; 2nd call'!A:A,0))</f>
        <v>0</v>
      </c>
      <c r="D48" s="17">
        <f>INDEX('M.EGI 1st &amp; 2nd call'!U:U,MATCH('print_megi 1c &amp; 2c'!$A48,'M.EGI 1st &amp; 2nd call'!$A:$A,0))</f>
        <v>0</v>
      </c>
      <c r="E48" s="17">
        <f>INDEX('M.EGI 1st &amp; 2nd call'!S:S,MATCH('print_megi 1c &amp; 2c'!$A48,'M.EGI 1st &amp; 2nd call'!$A:$A,0))</f>
        <v>0</v>
      </c>
      <c r="F48" s="17">
        <f>INDEX('M.EGI 1st &amp; 2nd call'!Y:Y,MATCH('print_megi 1c &amp; 2c'!$A48,'M.EGI 1st &amp; 2nd call'!$A:$A,0))</f>
        <v>0</v>
      </c>
      <c r="G48" s="17">
        <f>INDEX('M.EGI 1st &amp; 2nd call'!AN:AN,MATCH('print_megi 1c &amp; 2c'!$A48,'M.EGI 1st &amp; 2nd call'!$A:$A,0))</f>
        <v>0</v>
      </c>
      <c r="H48" s="17" t="str">
        <f t="shared" si="0"/>
        <v/>
      </c>
      <c r="I48" s="17">
        <f>INDEX('M.EGI 1st &amp; 2nd call'!AS:AS,MATCH('print_megi 1c &amp; 2c'!$A48,'M.EGI 1st &amp; 2nd call'!$A:$A,0))</f>
        <v>0</v>
      </c>
      <c r="J48" s="121" t="str">
        <f t="shared" si="1"/>
        <v/>
      </c>
    </row>
    <row r="49" spans="1:10" ht="15.75" customHeight="1" x14ac:dyDescent="0.25">
      <c r="A49" s="18">
        <v>201806346</v>
      </c>
      <c r="B49" s="129" t="s">
        <v>331</v>
      </c>
      <c r="C49" s="17">
        <f>INDEX('M.EGI 1st &amp; 2nd call'!E:E,MATCH('print_megi 1c &amp; 2c'!A49,'M.EGI 1st &amp; 2nd call'!A:A,0))</f>
        <v>0</v>
      </c>
      <c r="D49" s="17">
        <f>INDEX('M.EGI 1st &amp; 2nd call'!U:U,MATCH('print_megi 1c &amp; 2c'!$A49,'M.EGI 1st &amp; 2nd call'!$A:$A,0))</f>
        <v>0</v>
      </c>
      <c r="E49" s="17">
        <f>INDEX('M.EGI 1st &amp; 2nd call'!S:S,MATCH('print_megi 1c &amp; 2c'!$A49,'M.EGI 1st &amp; 2nd call'!$A:$A,0))</f>
        <v>0</v>
      </c>
      <c r="F49" s="17">
        <f>INDEX('M.EGI 1st &amp; 2nd call'!Y:Y,MATCH('print_megi 1c &amp; 2c'!$A49,'M.EGI 1st &amp; 2nd call'!$A:$A,0))</f>
        <v>0</v>
      </c>
      <c r="G49" s="17">
        <f>INDEX('M.EGI 1st &amp; 2nd call'!AN:AN,MATCH('print_megi 1c &amp; 2c'!$A49,'M.EGI 1st &amp; 2nd call'!$A:$A,0))</f>
        <v>0</v>
      </c>
      <c r="H49" s="17" t="str">
        <f t="shared" si="0"/>
        <v/>
      </c>
      <c r="I49" s="17">
        <f>INDEX('M.EGI 1st &amp; 2nd call'!AS:AS,MATCH('print_megi 1c &amp; 2c'!$A49,'M.EGI 1st &amp; 2nd call'!$A:$A,0))</f>
        <v>0</v>
      </c>
      <c r="J49" s="121" t="str">
        <f t="shared" si="1"/>
        <v/>
      </c>
    </row>
    <row r="50" spans="1:10" ht="15.75" customHeight="1" x14ac:dyDescent="0.25">
      <c r="A50" s="18">
        <v>202202847</v>
      </c>
      <c r="B50" s="129" t="s">
        <v>334</v>
      </c>
      <c r="C50" s="17">
        <f>INDEX('M.EGI 1st &amp; 2nd call'!E:E,MATCH('print_megi 1c &amp; 2c'!A50,'M.EGI 1st &amp; 2nd call'!A:A,0))</f>
        <v>0</v>
      </c>
      <c r="D50" s="17">
        <f>INDEX('M.EGI 1st &amp; 2nd call'!U:U,MATCH('print_megi 1c &amp; 2c'!$A50,'M.EGI 1st &amp; 2nd call'!$A:$A,0))</f>
        <v>0</v>
      </c>
      <c r="E50" s="17">
        <f>INDEX('M.EGI 1st &amp; 2nd call'!S:S,MATCH('print_megi 1c &amp; 2c'!$A50,'M.EGI 1st &amp; 2nd call'!$A:$A,0))</f>
        <v>0</v>
      </c>
      <c r="F50" s="17">
        <f>INDEX('M.EGI 1st &amp; 2nd call'!Y:Y,MATCH('print_megi 1c &amp; 2c'!$A50,'M.EGI 1st &amp; 2nd call'!$A:$A,0))</f>
        <v>0</v>
      </c>
      <c r="G50" s="17">
        <f>INDEX('M.EGI 1st &amp; 2nd call'!AN:AN,MATCH('print_megi 1c &amp; 2c'!$A50,'M.EGI 1st &amp; 2nd call'!$A:$A,0))</f>
        <v>0</v>
      </c>
      <c r="H50" s="17" t="str">
        <f t="shared" si="0"/>
        <v/>
      </c>
      <c r="I50" s="17">
        <f>INDEX('M.EGI 1st &amp; 2nd call'!AS:AS,MATCH('print_megi 1c &amp; 2c'!$A50,'M.EGI 1st &amp; 2nd call'!$A:$A,0))</f>
        <v>0</v>
      </c>
      <c r="J50" s="121" t="str">
        <f t="shared" si="1"/>
        <v/>
      </c>
    </row>
    <row r="51" spans="1:10" ht="15" customHeight="1" x14ac:dyDescent="0.25">
      <c r="A51" s="18">
        <v>201806349</v>
      </c>
      <c r="B51" s="129" t="s">
        <v>337</v>
      </c>
      <c r="C51" s="17">
        <f>INDEX('M.EGI 1st &amp; 2nd call'!E:E,MATCH('print_megi 1c &amp; 2c'!A51,'M.EGI 1st &amp; 2nd call'!A:A,0))</f>
        <v>0</v>
      </c>
      <c r="D51" s="17">
        <f>INDEX('M.EGI 1st &amp; 2nd call'!U:U,MATCH('print_megi 1c &amp; 2c'!$A51,'M.EGI 1st &amp; 2nd call'!$A:$A,0))</f>
        <v>0</v>
      </c>
      <c r="E51" s="17">
        <f>INDEX('M.EGI 1st &amp; 2nd call'!S:S,MATCH('print_megi 1c &amp; 2c'!$A51,'M.EGI 1st &amp; 2nd call'!$A:$A,0))</f>
        <v>0</v>
      </c>
      <c r="F51" s="17">
        <f>INDEX('M.EGI 1st &amp; 2nd call'!Y:Y,MATCH('print_megi 1c &amp; 2c'!$A51,'M.EGI 1st &amp; 2nd call'!$A:$A,0))</f>
        <v>0</v>
      </c>
      <c r="G51" s="17">
        <f>INDEX('M.EGI 1st &amp; 2nd call'!AN:AN,MATCH('print_megi 1c &amp; 2c'!$A51,'M.EGI 1st &amp; 2nd call'!$A:$A,0))</f>
        <v>0</v>
      </c>
      <c r="H51" s="17" t="str">
        <f t="shared" si="0"/>
        <v/>
      </c>
      <c r="I51" s="17">
        <f>INDEX('M.EGI 1st &amp; 2nd call'!AS:AS,MATCH('print_megi 1c &amp; 2c'!$A51,'M.EGI 1st &amp; 2nd call'!$A:$A,0))</f>
        <v>0</v>
      </c>
      <c r="J51" s="121" t="str">
        <f t="shared" si="1"/>
        <v/>
      </c>
    </row>
    <row r="52" spans="1:10" ht="15" customHeight="1" x14ac:dyDescent="0.25">
      <c r="A52" s="18">
        <v>201905191</v>
      </c>
      <c r="B52" s="129" t="s">
        <v>340</v>
      </c>
      <c r="C52" s="17">
        <f>INDEX('M.EGI 1st &amp; 2nd call'!E:E,MATCH('print_megi 1c &amp; 2c'!A52,'M.EGI 1st &amp; 2nd call'!A:A,0))</f>
        <v>0</v>
      </c>
      <c r="D52" s="17">
        <f>INDEX('M.EGI 1st &amp; 2nd call'!U:U,MATCH('print_megi 1c &amp; 2c'!$A52,'M.EGI 1st &amp; 2nd call'!$A:$A,0))</f>
        <v>0</v>
      </c>
      <c r="E52" s="17">
        <f>INDEX('M.EGI 1st &amp; 2nd call'!S:S,MATCH('print_megi 1c &amp; 2c'!$A52,'M.EGI 1st &amp; 2nd call'!$A:$A,0))</f>
        <v>0</v>
      </c>
      <c r="F52" s="17">
        <f>INDEX('M.EGI 1st &amp; 2nd call'!Y:Y,MATCH('print_megi 1c &amp; 2c'!$A52,'M.EGI 1st &amp; 2nd call'!$A:$A,0))</f>
        <v>0</v>
      </c>
      <c r="G52" s="17">
        <f>INDEX('M.EGI 1st &amp; 2nd call'!AN:AN,MATCH('print_megi 1c &amp; 2c'!$A52,'M.EGI 1st &amp; 2nd call'!$A:$A,0))</f>
        <v>0</v>
      </c>
      <c r="H52" s="17" t="str">
        <f t="shared" si="0"/>
        <v/>
      </c>
      <c r="I52" s="17">
        <f>INDEX('M.EGI 1st &amp; 2nd call'!AS:AS,MATCH('print_megi 1c &amp; 2c'!$A52,'M.EGI 1st &amp; 2nd call'!$A:$A,0))</f>
        <v>0</v>
      </c>
      <c r="J52" s="121" t="str">
        <f t="shared" si="1"/>
        <v/>
      </c>
    </row>
    <row r="53" spans="1:10" ht="15" customHeight="1" x14ac:dyDescent="0.25">
      <c r="A53" s="18">
        <v>201904858</v>
      </c>
      <c r="B53" s="129" t="s">
        <v>343</v>
      </c>
      <c r="C53" s="17">
        <f>INDEX('M.EGI 1st &amp; 2nd call'!E:E,MATCH('print_megi 1c &amp; 2c'!A53,'M.EGI 1st &amp; 2nd call'!A:A,0))</f>
        <v>0</v>
      </c>
      <c r="D53" s="17">
        <f>INDEX('M.EGI 1st &amp; 2nd call'!U:U,MATCH('print_megi 1c &amp; 2c'!$A53,'M.EGI 1st &amp; 2nd call'!$A:$A,0))</f>
        <v>0</v>
      </c>
      <c r="E53" s="17">
        <f>INDEX('M.EGI 1st &amp; 2nd call'!S:S,MATCH('print_megi 1c &amp; 2c'!$A53,'M.EGI 1st &amp; 2nd call'!$A:$A,0))</f>
        <v>0</v>
      </c>
      <c r="F53" s="17">
        <f>INDEX('M.EGI 1st &amp; 2nd call'!Y:Y,MATCH('print_megi 1c &amp; 2c'!$A53,'M.EGI 1st &amp; 2nd call'!$A:$A,0))</f>
        <v>0</v>
      </c>
      <c r="G53" s="17">
        <f>INDEX('M.EGI 1st &amp; 2nd call'!AN:AN,MATCH('print_megi 1c &amp; 2c'!$A53,'M.EGI 1st &amp; 2nd call'!$A:$A,0))</f>
        <v>0</v>
      </c>
      <c r="H53" s="17" t="str">
        <f t="shared" si="0"/>
        <v/>
      </c>
      <c r="I53" s="17">
        <f>INDEX('M.EGI 1st &amp; 2nd call'!AS:AS,MATCH('print_megi 1c &amp; 2c'!$A53,'M.EGI 1st &amp; 2nd call'!$A:$A,0))</f>
        <v>0</v>
      </c>
      <c r="J53" s="121" t="str">
        <f t="shared" si="1"/>
        <v/>
      </c>
    </row>
    <row r="54" spans="1:10" ht="15" customHeight="1" x14ac:dyDescent="0.25">
      <c r="A54" s="18">
        <v>201904634</v>
      </c>
      <c r="B54" s="129" t="s">
        <v>347</v>
      </c>
      <c r="C54" s="17">
        <f>INDEX('M.EGI 1st &amp; 2nd call'!E:E,MATCH('print_megi 1c &amp; 2c'!A54,'M.EGI 1st &amp; 2nd call'!A:A,0))</f>
        <v>0</v>
      </c>
      <c r="D54" s="17">
        <f>INDEX('M.EGI 1st &amp; 2nd call'!U:U,MATCH('print_megi 1c &amp; 2c'!$A54,'M.EGI 1st &amp; 2nd call'!$A:$A,0))</f>
        <v>0</v>
      </c>
      <c r="E54" s="17">
        <f>INDEX('M.EGI 1st &amp; 2nd call'!S:S,MATCH('print_megi 1c &amp; 2c'!$A54,'M.EGI 1st &amp; 2nd call'!$A:$A,0))</f>
        <v>0</v>
      </c>
      <c r="F54" s="17">
        <f>INDEX('M.EGI 1st &amp; 2nd call'!Y:Y,MATCH('print_megi 1c &amp; 2c'!$A54,'M.EGI 1st &amp; 2nd call'!$A:$A,0))</f>
        <v>0</v>
      </c>
      <c r="G54" s="17">
        <f>INDEX('M.EGI 1st &amp; 2nd call'!AN:AN,MATCH('print_megi 1c &amp; 2c'!$A54,'M.EGI 1st &amp; 2nd call'!$A:$A,0))</f>
        <v>0</v>
      </c>
      <c r="H54" s="17" t="str">
        <f t="shared" si="0"/>
        <v/>
      </c>
      <c r="I54" s="17">
        <f>INDEX('M.EGI 1st &amp; 2nd call'!AS:AS,MATCH('print_megi 1c &amp; 2c'!$A54,'M.EGI 1st &amp; 2nd call'!$A:$A,0))</f>
        <v>0</v>
      </c>
      <c r="J54" s="121" t="str">
        <f t="shared" si="1"/>
        <v/>
      </c>
    </row>
    <row r="55" spans="1:10" ht="15" customHeight="1" x14ac:dyDescent="0.25">
      <c r="A55" s="18">
        <v>201806769</v>
      </c>
      <c r="B55" s="129" t="s">
        <v>350</v>
      </c>
      <c r="C55" s="17">
        <f>INDEX('M.EGI 1st &amp; 2nd call'!E:E,MATCH('print_megi 1c &amp; 2c'!A55,'M.EGI 1st &amp; 2nd call'!A:A,0))</f>
        <v>0</v>
      </c>
      <c r="D55" s="17">
        <f>INDEX('M.EGI 1st &amp; 2nd call'!U:U,MATCH('print_megi 1c &amp; 2c'!$A55,'M.EGI 1st &amp; 2nd call'!$A:$A,0))</f>
        <v>0</v>
      </c>
      <c r="E55" s="17">
        <f>INDEX('M.EGI 1st &amp; 2nd call'!S:S,MATCH('print_megi 1c &amp; 2c'!$A55,'M.EGI 1st &amp; 2nd call'!$A:$A,0))</f>
        <v>0</v>
      </c>
      <c r="F55" s="17">
        <f>INDEX('M.EGI 1st &amp; 2nd call'!Y:Y,MATCH('print_megi 1c &amp; 2c'!$A55,'M.EGI 1st &amp; 2nd call'!$A:$A,0))</f>
        <v>0</v>
      </c>
      <c r="G55" s="17">
        <f>INDEX('M.EGI 1st &amp; 2nd call'!AN:AN,MATCH('print_megi 1c &amp; 2c'!$A55,'M.EGI 1st &amp; 2nd call'!$A:$A,0))</f>
        <v>0</v>
      </c>
      <c r="H55" s="17" t="str">
        <f t="shared" si="0"/>
        <v/>
      </c>
      <c r="I55" s="17">
        <f>INDEX('M.EGI 1st &amp; 2nd call'!AS:AS,MATCH('print_megi 1c &amp; 2c'!$A55,'M.EGI 1st &amp; 2nd call'!$A:$A,0))</f>
        <v>0</v>
      </c>
      <c r="J55" s="121" t="str">
        <f t="shared" si="1"/>
        <v/>
      </c>
    </row>
    <row r="56" spans="1:10" ht="15" customHeight="1" x14ac:dyDescent="0.25">
      <c r="A56" s="18">
        <v>201906250</v>
      </c>
      <c r="B56" s="129" t="s">
        <v>353</v>
      </c>
      <c r="C56" s="17">
        <f>INDEX('M.EGI 1st &amp; 2nd call'!E:E,MATCH('print_megi 1c &amp; 2c'!A56,'M.EGI 1st &amp; 2nd call'!A:A,0))</f>
        <v>0</v>
      </c>
      <c r="D56" s="17">
        <f>INDEX('M.EGI 1st &amp; 2nd call'!U:U,MATCH('print_megi 1c &amp; 2c'!$A56,'M.EGI 1st &amp; 2nd call'!$A:$A,0))</f>
        <v>0</v>
      </c>
      <c r="E56" s="17">
        <f>INDEX('M.EGI 1st &amp; 2nd call'!S:S,MATCH('print_megi 1c &amp; 2c'!$A56,'M.EGI 1st &amp; 2nd call'!$A:$A,0))</f>
        <v>0</v>
      </c>
      <c r="F56" s="17">
        <f>INDEX('M.EGI 1st &amp; 2nd call'!Y:Y,MATCH('print_megi 1c &amp; 2c'!$A56,'M.EGI 1st &amp; 2nd call'!$A:$A,0))</f>
        <v>0</v>
      </c>
      <c r="G56" s="17">
        <f>INDEX('M.EGI 1st &amp; 2nd call'!AN:AN,MATCH('print_megi 1c &amp; 2c'!$A56,'M.EGI 1st &amp; 2nd call'!$A:$A,0))</f>
        <v>0</v>
      </c>
      <c r="H56" s="17" t="str">
        <f t="shared" si="0"/>
        <v/>
      </c>
      <c r="I56" s="17">
        <f>INDEX('M.EGI 1st &amp; 2nd call'!AS:AS,MATCH('print_megi 1c &amp; 2c'!$A56,'M.EGI 1st &amp; 2nd call'!$A:$A,0))</f>
        <v>0</v>
      </c>
      <c r="J56" s="121" t="str">
        <f t="shared" si="1"/>
        <v/>
      </c>
    </row>
    <row r="57" spans="1:10" ht="15" customHeight="1" x14ac:dyDescent="0.25">
      <c r="A57" s="18">
        <v>201906771</v>
      </c>
      <c r="B57" s="129" t="s">
        <v>356</v>
      </c>
      <c r="C57" s="17">
        <f>INDEX('M.EGI 1st &amp; 2nd call'!E:E,MATCH('print_megi 1c &amp; 2c'!A57,'M.EGI 1st &amp; 2nd call'!A:A,0))</f>
        <v>0</v>
      </c>
      <c r="D57" s="17">
        <f>INDEX('M.EGI 1st &amp; 2nd call'!U:U,MATCH('print_megi 1c &amp; 2c'!$A57,'M.EGI 1st &amp; 2nd call'!$A:$A,0))</f>
        <v>0</v>
      </c>
      <c r="E57" s="17">
        <f>INDEX('M.EGI 1st &amp; 2nd call'!S:S,MATCH('print_megi 1c &amp; 2c'!$A57,'M.EGI 1st &amp; 2nd call'!$A:$A,0))</f>
        <v>0</v>
      </c>
      <c r="F57" s="17">
        <f>INDEX('M.EGI 1st &amp; 2nd call'!Y:Y,MATCH('print_megi 1c &amp; 2c'!$A57,'M.EGI 1st &amp; 2nd call'!$A:$A,0))</f>
        <v>0</v>
      </c>
      <c r="G57" s="17">
        <f>INDEX('M.EGI 1st &amp; 2nd call'!AN:AN,MATCH('print_megi 1c &amp; 2c'!$A57,'M.EGI 1st &amp; 2nd call'!$A:$A,0))</f>
        <v>0</v>
      </c>
      <c r="H57" s="17" t="str">
        <f t="shared" si="0"/>
        <v/>
      </c>
      <c r="I57" s="17">
        <f>INDEX('M.EGI 1st &amp; 2nd call'!AS:AS,MATCH('print_megi 1c &amp; 2c'!$A57,'M.EGI 1st &amp; 2nd call'!$A:$A,0))</f>
        <v>0</v>
      </c>
      <c r="J57" s="121" t="str">
        <f t="shared" si="1"/>
        <v/>
      </c>
    </row>
    <row r="58" spans="1:10" ht="15" customHeight="1" x14ac:dyDescent="0.25">
      <c r="A58" s="18">
        <v>201905619</v>
      </c>
      <c r="B58" s="129" t="s">
        <v>359</v>
      </c>
      <c r="C58" s="17">
        <f>INDEX('M.EGI 1st &amp; 2nd call'!E:E,MATCH('print_megi 1c &amp; 2c'!A58,'M.EGI 1st &amp; 2nd call'!A:A,0))</f>
        <v>0</v>
      </c>
      <c r="D58" s="17">
        <f>INDEX('M.EGI 1st &amp; 2nd call'!U:U,MATCH('print_megi 1c &amp; 2c'!$A58,'M.EGI 1st &amp; 2nd call'!$A:$A,0))</f>
        <v>0</v>
      </c>
      <c r="E58" s="17">
        <f>INDEX('M.EGI 1st &amp; 2nd call'!S:S,MATCH('print_megi 1c &amp; 2c'!$A58,'M.EGI 1st &amp; 2nd call'!$A:$A,0))</f>
        <v>0</v>
      </c>
      <c r="F58" s="17">
        <f>INDEX('M.EGI 1st &amp; 2nd call'!Y:Y,MATCH('print_megi 1c &amp; 2c'!$A58,'M.EGI 1st &amp; 2nd call'!$A:$A,0))</f>
        <v>0</v>
      </c>
      <c r="G58" s="17">
        <f>INDEX('M.EGI 1st &amp; 2nd call'!AN:AN,MATCH('print_megi 1c &amp; 2c'!$A58,'M.EGI 1st &amp; 2nd call'!$A:$A,0))</f>
        <v>0</v>
      </c>
      <c r="H58" s="17" t="str">
        <f t="shared" si="0"/>
        <v/>
      </c>
      <c r="I58" s="17">
        <f>INDEX('M.EGI 1st &amp; 2nd call'!AS:AS,MATCH('print_megi 1c &amp; 2c'!$A58,'M.EGI 1st &amp; 2nd call'!$A:$A,0))</f>
        <v>0</v>
      </c>
      <c r="J58" s="121" t="str">
        <f t="shared" si="1"/>
        <v/>
      </c>
    </row>
    <row r="59" spans="1:10" ht="15" customHeight="1" x14ac:dyDescent="0.25">
      <c r="A59" s="18">
        <v>202202738</v>
      </c>
      <c r="B59" s="129" t="s">
        <v>362</v>
      </c>
      <c r="C59" s="17">
        <f>INDEX('M.EGI 1st &amp; 2nd call'!E:E,MATCH('print_megi 1c &amp; 2c'!A59,'M.EGI 1st &amp; 2nd call'!A:A,0))</f>
        <v>0</v>
      </c>
      <c r="D59" s="17">
        <f>INDEX('M.EGI 1st &amp; 2nd call'!U:U,MATCH('print_megi 1c &amp; 2c'!$A59,'M.EGI 1st &amp; 2nd call'!$A:$A,0))</f>
        <v>0</v>
      </c>
      <c r="E59" s="17">
        <f>INDEX('M.EGI 1st &amp; 2nd call'!S:S,MATCH('print_megi 1c &amp; 2c'!$A59,'M.EGI 1st &amp; 2nd call'!$A:$A,0))</f>
        <v>0</v>
      </c>
      <c r="F59" s="17">
        <f>INDEX('M.EGI 1st &amp; 2nd call'!Y:Y,MATCH('print_megi 1c &amp; 2c'!$A59,'M.EGI 1st &amp; 2nd call'!$A:$A,0))</f>
        <v>0</v>
      </c>
      <c r="G59" s="17">
        <f>INDEX('M.EGI 1st &amp; 2nd call'!AN:AN,MATCH('print_megi 1c &amp; 2c'!$A59,'M.EGI 1st &amp; 2nd call'!$A:$A,0))</f>
        <v>0</v>
      </c>
      <c r="H59" s="17" t="str">
        <f t="shared" si="0"/>
        <v/>
      </c>
      <c r="I59" s="17">
        <f>INDEX('M.EGI 1st &amp; 2nd call'!AS:AS,MATCH('print_megi 1c &amp; 2c'!$A59,'M.EGI 1st &amp; 2nd call'!$A:$A,0))</f>
        <v>0</v>
      </c>
      <c r="J59" s="121" t="str">
        <f t="shared" si="1"/>
        <v/>
      </c>
    </row>
    <row r="60" spans="1:10" ht="15" customHeight="1" x14ac:dyDescent="0.25">
      <c r="A60" s="18">
        <v>201709436</v>
      </c>
      <c r="B60" s="129" t="s">
        <v>365</v>
      </c>
      <c r="C60" s="17">
        <f>INDEX('M.EGI 1st &amp; 2nd call'!E:E,MATCH('print_megi 1c &amp; 2c'!A60,'M.EGI 1st &amp; 2nd call'!A:A,0))</f>
        <v>0</v>
      </c>
      <c r="D60" s="17">
        <f>INDEX('M.EGI 1st &amp; 2nd call'!U:U,MATCH('print_megi 1c &amp; 2c'!$A60,'M.EGI 1st &amp; 2nd call'!$A:$A,0))</f>
        <v>0</v>
      </c>
      <c r="E60" s="17">
        <f>INDEX('M.EGI 1st &amp; 2nd call'!S:S,MATCH('print_megi 1c &amp; 2c'!$A60,'M.EGI 1st &amp; 2nd call'!$A:$A,0))</f>
        <v>0</v>
      </c>
      <c r="F60" s="17">
        <f>INDEX('M.EGI 1st &amp; 2nd call'!Y:Y,MATCH('print_megi 1c &amp; 2c'!$A60,'M.EGI 1st &amp; 2nd call'!$A:$A,0))</f>
        <v>0</v>
      </c>
      <c r="G60" s="17">
        <f>INDEX('M.EGI 1st &amp; 2nd call'!AN:AN,MATCH('print_megi 1c &amp; 2c'!$A60,'M.EGI 1st &amp; 2nd call'!$A:$A,0))</f>
        <v>0</v>
      </c>
      <c r="H60" s="17" t="str">
        <f t="shared" si="0"/>
        <v/>
      </c>
      <c r="I60" s="17">
        <f>INDEX('M.EGI 1st &amp; 2nd call'!AS:AS,MATCH('print_megi 1c &amp; 2c'!$A60,'M.EGI 1st &amp; 2nd call'!$A:$A,0))</f>
        <v>0</v>
      </c>
      <c r="J60" s="121" t="str">
        <f t="shared" si="1"/>
        <v/>
      </c>
    </row>
    <row r="61" spans="1:10" ht="15" customHeight="1" x14ac:dyDescent="0.25">
      <c r="A61" s="18">
        <v>201904928</v>
      </c>
      <c r="B61" s="129" t="s">
        <v>368</v>
      </c>
      <c r="C61" s="17">
        <f>INDEX('M.EGI 1st &amp; 2nd call'!E:E,MATCH('print_megi 1c &amp; 2c'!A61,'M.EGI 1st &amp; 2nd call'!A:A,0))</f>
        <v>0</v>
      </c>
      <c r="D61" s="17">
        <f>INDEX('M.EGI 1st &amp; 2nd call'!U:U,MATCH('print_megi 1c &amp; 2c'!$A61,'M.EGI 1st &amp; 2nd call'!$A:$A,0))</f>
        <v>0</v>
      </c>
      <c r="E61" s="17">
        <f>INDEX('M.EGI 1st &amp; 2nd call'!S:S,MATCH('print_megi 1c &amp; 2c'!$A61,'M.EGI 1st &amp; 2nd call'!$A:$A,0))</f>
        <v>0</v>
      </c>
      <c r="F61" s="17">
        <f>INDEX('M.EGI 1st &amp; 2nd call'!Y:Y,MATCH('print_megi 1c &amp; 2c'!$A61,'M.EGI 1st &amp; 2nd call'!$A:$A,0))</f>
        <v>0</v>
      </c>
      <c r="G61" s="17">
        <f>INDEX('M.EGI 1st &amp; 2nd call'!AN:AN,MATCH('print_megi 1c &amp; 2c'!$A61,'M.EGI 1st &amp; 2nd call'!$A:$A,0))</f>
        <v>0</v>
      </c>
      <c r="H61" s="17" t="str">
        <f t="shared" si="0"/>
        <v/>
      </c>
      <c r="I61" s="17">
        <f>INDEX('M.EGI 1st &amp; 2nd call'!AS:AS,MATCH('print_megi 1c &amp; 2c'!$A61,'M.EGI 1st &amp; 2nd call'!$A:$A,0))</f>
        <v>0</v>
      </c>
      <c r="J61" s="121" t="str">
        <f t="shared" si="1"/>
        <v/>
      </c>
    </row>
    <row r="62" spans="1:10" ht="15" customHeight="1" x14ac:dyDescent="0.25">
      <c r="A62" s="18">
        <v>201906517</v>
      </c>
      <c r="B62" s="129" t="s">
        <v>371</v>
      </c>
      <c r="C62" s="17">
        <f>INDEX('M.EGI 1st &amp; 2nd call'!E:E,MATCH('print_megi 1c &amp; 2c'!A62,'M.EGI 1st &amp; 2nd call'!A:A,0))</f>
        <v>0</v>
      </c>
      <c r="D62" s="17">
        <f>INDEX('M.EGI 1st &amp; 2nd call'!U:U,MATCH('print_megi 1c &amp; 2c'!$A62,'M.EGI 1st &amp; 2nd call'!$A:$A,0))</f>
        <v>0</v>
      </c>
      <c r="E62" s="17">
        <f>INDEX('M.EGI 1st &amp; 2nd call'!S:S,MATCH('print_megi 1c &amp; 2c'!$A62,'M.EGI 1st &amp; 2nd call'!$A:$A,0))</f>
        <v>0</v>
      </c>
      <c r="F62" s="17">
        <f>INDEX('M.EGI 1st &amp; 2nd call'!Y:Y,MATCH('print_megi 1c &amp; 2c'!$A62,'M.EGI 1st &amp; 2nd call'!$A:$A,0))</f>
        <v>0</v>
      </c>
      <c r="G62" s="17">
        <f>INDEX('M.EGI 1st &amp; 2nd call'!AN:AN,MATCH('print_megi 1c &amp; 2c'!$A62,'M.EGI 1st &amp; 2nd call'!$A:$A,0))</f>
        <v>0</v>
      </c>
      <c r="H62" s="17" t="str">
        <f t="shared" si="0"/>
        <v/>
      </c>
      <c r="I62" s="17">
        <f>INDEX('M.EGI 1st &amp; 2nd call'!AS:AS,MATCH('print_megi 1c &amp; 2c'!$A62,'M.EGI 1st &amp; 2nd call'!$A:$A,0))</f>
        <v>0</v>
      </c>
      <c r="J62" s="121" t="str">
        <f t="shared" si="1"/>
        <v/>
      </c>
    </row>
    <row r="63" spans="1:10" ht="15" customHeight="1" x14ac:dyDescent="0.25">
      <c r="A63" s="18">
        <v>202202861</v>
      </c>
      <c r="B63" s="129" t="s">
        <v>374</v>
      </c>
      <c r="C63" s="17">
        <f>INDEX('M.EGI 1st &amp; 2nd call'!E:E,MATCH('print_megi 1c &amp; 2c'!A63,'M.EGI 1st &amp; 2nd call'!A:A,0))</f>
        <v>0</v>
      </c>
      <c r="D63" s="17">
        <f>INDEX('M.EGI 1st &amp; 2nd call'!U:U,MATCH('print_megi 1c &amp; 2c'!$A63,'M.EGI 1st &amp; 2nd call'!$A:$A,0))</f>
        <v>0</v>
      </c>
      <c r="E63" s="17">
        <f>INDEX('M.EGI 1st &amp; 2nd call'!S:S,MATCH('print_megi 1c &amp; 2c'!$A63,'M.EGI 1st &amp; 2nd call'!$A:$A,0))</f>
        <v>0</v>
      </c>
      <c r="F63" s="17">
        <f>INDEX('M.EGI 1st &amp; 2nd call'!Y:Y,MATCH('print_megi 1c &amp; 2c'!$A63,'M.EGI 1st &amp; 2nd call'!$A:$A,0))</f>
        <v>0</v>
      </c>
      <c r="G63" s="17">
        <f>INDEX('M.EGI 1st &amp; 2nd call'!AN:AN,MATCH('print_megi 1c &amp; 2c'!$A63,'M.EGI 1st &amp; 2nd call'!$A:$A,0))</f>
        <v>0</v>
      </c>
      <c r="H63" s="17" t="str">
        <f t="shared" si="0"/>
        <v/>
      </c>
      <c r="I63" s="17">
        <f>INDEX('M.EGI 1st &amp; 2nd call'!AS:AS,MATCH('print_megi 1c &amp; 2c'!$A63,'M.EGI 1st &amp; 2nd call'!$A:$A,0))</f>
        <v>0</v>
      </c>
      <c r="J63" s="121" t="str">
        <f t="shared" si="1"/>
        <v/>
      </c>
    </row>
    <row r="64" spans="1:10" ht="15" customHeight="1" x14ac:dyDescent="0.25">
      <c r="A64" s="18">
        <v>202112469</v>
      </c>
      <c r="B64" s="129" t="s">
        <v>377</v>
      </c>
      <c r="C64" s="17">
        <f>INDEX('M.EGI 1st &amp; 2nd call'!E:E,MATCH('print_megi 1c &amp; 2c'!A64,'M.EGI 1st &amp; 2nd call'!A:A,0))</f>
        <v>0</v>
      </c>
      <c r="D64" s="17">
        <f>INDEX('M.EGI 1st &amp; 2nd call'!U:U,MATCH('print_megi 1c &amp; 2c'!$A64,'M.EGI 1st &amp; 2nd call'!$A:$A,0))</f>
        <v>0</v>
      </c>
      <c r="E64" s="17">
        <f>INDEX('M.EGI 1st &amp; 2nd call'!S:S,MATCH('print_megi 1c &amp; 2c'!$A64,'M.EGI 1st &amp; 2nd call'!$A:$A,0))</f>
        <v>0</v>
      </c>
      <c r="F64" s="17">
        <f>INDEX('M.EGI 1st &amp; 2nd call'!Y:Y,MATCH('print_megi 1c &amp; 2c'!$A64,'M.EGI 1st &amp; 2nd call'!$A:$A,0))</f>
        <v>0</v>
      </c>
      <c r="G64" s="17">
        <f>INDEX('M.EGI 1st &amp; 2nd call'!AN:AN,MATCH('print_megi 1c &amp; 2c'!$A64,'M.EGI 1st &amp; 2nd call'!$A:$A,0))</f>
        <v>0</v>
      </c>
      <c r="H64" s="17" t="str">
        <f t="shared" si="0"/>
        <v/>
      </c>
      <c r="I64" s="17">
        <f>INDEX('M.EGI 1st &amp; 2nd call'!AS:AS,MATCH('print_megi 1c &amp; 2c'!$A64,'M.EGI 1st &amp; 2nd call'!$A:$A,0))</f>
        <v>0</v>
      </c>
      <c r="J64" s="121" t="str">
        <f t="shared" si="1"/>
        <v/>
      </c>
    </row>
    <row r="65" spans="1:10" ht="15" customHeight="1" x14ac:dyDescent="0.25">
      <c r="A65" s="18">
        <v>201705629</v>
      </c>
      <c r="B65" s="129" t="s">
        <v>380</v>
      </c>
      <c r="C65" s="17">
        <f>INDEX('M.EGI 1st &amp; 2nd call'!E:E,MATCH('print_megi 1c &amp; 2c'!A65,'M.EGI 1st &amp; 2nd call'!A:A,0))</f>
        <v>0</v>
      </c>
      <c r="D65" s="17">
        <f>INDEX('M.EGI 1st &amp; 2nd call'!U:U,MATCH('print_megi 1c &amp; 2c'!$A65,'M.EGI 1st &amp; 2nd call'!$A:$A,0))</f>
        <v>0</v>
      </c>
      <c r="E65" s="17">
        <f>INDEX('M.EGI 1st &amp; 2nd call'!S:S,MATCH('print_megi 1c &amp; 2c'!$A65,'M.EGI 1st &amp; 2nd call'!$A:$A,0))</f>
        <v>0</v>
      </c>
      <c r="F65" s="17">
        <f>INDEX('M.EGI 1st &amp; 2nd call'!Y:Y,MATCH('print_megi 1c &amp; 2c'!$A65,'M.EGI 1st &amp; 2nd call'!$A:$A,0))</f>
        <v>0</v>
      </c>
      <c r="G65" s="17">
        <f>INDEX('M.EGI 1st &amp; 2nd call'!AN:AN,MATCH('print_megi 1c &amp; 2c'!$A65,'M.EGI 1st &amp; 2nd call'!$A:$A,0))</f>
        <v>0</v>
      </c>
      <c r="H65" s="17" t="str">
        <f t="shared" si="0"/>
        <v/>
      </c>
      <c r="I65" s="17">
        <f>INDEX('M.EGI 1st &amp; 2nd call'!AS:AS,MATCH('print_megi 1c &amp; 2c'!$A65,'M.EGI 1st &amp; 2nd call'!$A:$A,0))</f>
        <v>0</v>
      </c>
      <c r="J65" s="121" t="str">
        <f t="shared" si="1"/>
        <v/>
      </c>
    </row>
    <row r="66" spans="1:10" ht="15" customHeight="1" x14ac:dyDescent="0.25">
      <c r="A66" s="18">
        <v>202203095</v>
      </c>
      <c r="B66" s="129" t="s">
        <v>383</v>
      </c>
      <c r="C66" s="17">
        <f>INDEX('M.EGI 1st &amp; 2nd call'!E:E,MATCH('print_megi 1c &amp; 2c'!A66,'M.EGI 1st &amp; 2nd call'!A:A,0))</f>
        <v>0</v>
      </c>
      <c r="D66" s="17">
        <f>INDEX('M.EGI 1st &amp; 2nd call'!U:U,MATCH('print_megi 1c &amp; 2c'!$A66,'M.EGI 1st &amp; 2nd call'!$A:$A,0))</f>
        <v>0</v>
      </c>
      <c r="E66" s="17">
        <f>INDEX('M.EGI 1st &amp; 2nd call'!S:S,MATCH('print_megi 1c &amp; 2c'!$A66,'M.EGI 1st &amp; 2nd call'!$A:$A,0))</f>
        <v>0</v>
      </c>
      <c r="F66" s="17">
        <f>INDEX('M.EGI 1st &amp; 2nd call'!Y:Y,MATCH('print_megi 1c &amp; 2c'!$A66,'M.EGI 1st &amp; 2nd call'!$A:$A,0))</f>
        <v>0</v>
      </c>
      <c r="G66" s="17">
        <f>INDEX('M.EGI 1st &amp; 2nd call'!AN:AN,MATCH('print_megi 1c &amp; 2c'!$A66,'M.EGI 1st &amp; 2nd call'!$A:$A,0))</f>
        <v>0</v>
      </c>
      <c r="H66" s="17" t="str">
        <f t="shared" si="0"/>
        <v/>
      </c>
      <c r="I66" s="17">
        <f>INDEX('M.EGI 1st &amp; 2nd call'!AS:AS,MATCH('print_megi 1c &amp; 2c'!$A66,'M.EGI 1st &amp; 2nd call'!$A:$A,0))</f>
        <v>0</v>
      </c>
      <c r="J66" s="121" t="str">
        <f t="shared" si="1"/>
        <v/>
      </c>
    </row>
    <row r="67" spans="1:10" ht="15" customHeight="1" x14ac:dyDescent="0.25">
      <c r="A67" s="18">
        <v>201403773</v>
      </c>
      <c r="B67" s="129" t="s">
        <v>386</v>
      </c>
      <c r="C67" s="17">
        <f>INDEX('M.EGI 1st &amp; 2nd call'!E:E,MATCH('print_megi 1c &amp; 2c'!A67,'M.EGI 1st &amp; 2nd call'!A:A,0))</f>
        <v>0</v>
      </c>
      <c r="D67" s="17">
        <f>INDEX('M.EGI 1st &amp; 2nd call'!U:U,MATCH('print_megi 1c &amp; 2c'!$A67,'M.EGI 1st &amp; 2nd call'!$A:$A,0))</f>
        <v>0</v>
      </c>
      <c r="E67" s="17">
        <f>INDEX('M.EGI 1st &amp; 2nd call'!S:S,MATCH('print_megi 1c &amp; 2c'!$A67,'M.EGI 1st &amp; 2nd call'!$A:$A,0))</f>
        <v>0</v>
      </c>
      <c r="F67" s="17">
        <f>INDEX('M.EGI 1st &amp; 2nd call'!Y:Y,MATCH('print_megi 1c &amp; 2c'!$A67,'M.EGI 1st &amp; 2nd call'!$A:$A,0))</f>
        <v>0</v>
      </c>
      <c r="G67" s="17">
        <f>INDEX('M.EGI 1st &amp; 2nd call'!AN:AN,MATCH('print_megi 1c &amp; 2c'!$A67,'M.EGI 1st &amp; 2nd call'!$A:$A,0))</f>
        <v>0</v>
      </c>
      <c r="H67" s="17" t="str">
        <f t="shared" si="0"/>
        <v/>
      </c>
      <c r="I67" s="17">
        <f>INDEX('M.EGI 1st &amp; 2nd call'!AS:AS,MATCH('print_megi 1c &amp; 2c'!$A67,'M.EGI 1st &amp; 2nd call'!$A:$A,0))</f>
        <v>0</v>
      </c>
      <c r="J67" s="121" t="str">
        <f t="shared" si="1"/>
        <v/>
      </c>
    </row>
    <row r="68" spans="1:10" ht="15" customHeight="1" x14ac:dyDescent="0.25">
      <c r="A68" s="18">
        <v>202202469</v>
      </c>
      <c r="B68" s="129" t="s">
        <v>389</v>
      </c>
      <c r="C68" s="17">
        <f>INDEX('M.EGI 1st &amp; 2nd call'!E:E,MATCH('print_megi 1c &amp; 2c'!A68,'M.EGI 1st &amp; 2nd call'!A:A,0))</f>
        <v>0</v>
      </c>
      <c r="D68" s="17">
        <f>INDEX('M.EGI 1st &amp; 2nd call'!U:U,MATCH('print_megi 1c &amp; 2c'!$A68,'M.EGI 1st &amp; 2nd call'!$A:$A,0))</f>
        <v>0</v>
      </c>
      <c r="E68" s="17">
        <f>INDEX('M.EGI 1st &amp; 2nd call'!S:S,MATCH('print_megi 1c &amp; 2c'!$A68,'M.EGI 1st &amp; 2nd call'!$A:$A,0))</f>
        <v>0</v>
      </c>
      <c r="F68" s="17">
        <f>INDEX('M.EGI 1st &amp; 2nd call'!Y:Y,MATCH('print_megi 1c &amp; 2c'!$A68,'M.EGI 1st &amp; 2nd call'!$A:$A,0))</f>
        <v>0</v>
      </c>
      <c r="G68" s="17">
        <f>INDEX('M.EGI 1st &amp; 2nd call'!AN:AN,MATCH('print_megi 1c &amp; 2c'!$A68,'M.EGI 1st &amp; 2nd call'!$A:$A,0))</f>
        <v>0</v>
      </c>
      <c r="H68" s="17" t="str">
        <f t="shared" si="0"/>
        <v/>
      </c>
      <c r="I68" s="17">
        <f>INDEX('M.EGI 1st &amp; 2nd call'!AS:AS,MATCH('print_megi 1c &amp; 2c'!$A68,'M.EGI 1st &amp; 2nd call'!$A:$A,0))</f>
        <v>0</v>
      </c>
      <c r="J68" s="121" t="str">
        <f t="shared" si="1"/>
        <v/>
      </c>
    </row>
    <row r="69" spans="1:10" ht="15" customHeight="1" x14ac:dyDescent="0.25">
      <c r="A69" s="18">
        <v>201806820</v>
      </c>
      <c r="B69" s="129" t="s">
        <v>392</v>
      </c>
      <c r="C69" s="17">
        <f>INDEX('M.EGI 1st &amp; 2nd call'!E:E,MATCH('print_megi 1c &amp; 2c'!A69,'M.EGI 1st &amp; 2nd call'!A:A,0))</f>
        <v>0</v>
      </c>
      <c r="D69" s="17">
        <f>INDEX('M.EGI 1st &amp; 2nd call'!U:U,MATCH('print_megi 1c &amp; 2c'!$A69,'M.EGI 1st &amp; 2nd call'!$A:$A,0))</f>
        <v>0</v>
      </c>
      <c r="E69" s="17">
        <f>INDEX('M.EGI 1st &amp; 2nd call'!S:S,MATCH('print_megi 1c &amp; 2c'!$A69,'M.EGI 1st &amp; 2nd call'!$A:$A,0))</f>
        <v>0</v>
      </c>
      <c r="F69" s="17">
        <f>INDEX('M.EGI 1st &amp; 2nd call'!Y:Y,MATCH('print_megi 1c &amp; 2c'!$A69,'M.EGI 1st &amp; 2nd call'!$A:$A,0))</f>
        <v>0</v>
      </c>
      <c r="G69" s="17">
        <f>INDEX('M.EGI 1st &amp; 2nd call'!AN:AN,MATCH('print_megi 1c &amp; 2c'!$A69,'M.EGI 1st &amp; 2nd call'!$A:$A,0))</f>
        <v>0</v>
      </c>
      <c r="H69" s="17" t="str">
        <f t="shared" ref="H69:H106" si="2">+IF(G69=0,"",G69)</f>
        <v/>
      </c>
      <c r="I69" s="17">
        <f>INDEX('M.EGI 1st &amp; 2nd call'!AS:AS,MATCH('print_megi 1c &amp; 2c'!$A69,'M.EGI 1st &amp; 2nd call'!$A:$A,0))</f>
        <v>0</v>
      </c>
      <c r="J69" s="121" t="str">
        <f t="shared" ref="J69:J106" si="3">+IF(I69=0,"",ROUND(I69,0))</f>
        <v/>
      </c>
    </row>
    <row r="70" spans="1:10" ht="15" customHeight="1" x14ac:dyDescent="0.25">
      <c r="A70" s="18">
        <v>201905525</v>
      </c>
      <c r="B70" s="129" t="s">
        <v>395</v>
      </c>
      <c r="C70" s="17">
        <f>INDEX('M.EGI 1st &amp; 2nd call'!E:E,MATCH('print_megi 1c &amp; 2c'!A70,'M.EGI 1st &amp; 2nd call'!A:A,0))</f>
        <v>0</v>
      </c>
      <c r="D70" s="17">
        <f>INDEX('M.EGI 1st &amp; 2nd call'!U:U,MATCH('print_megi 1c &amp; 2c'!$A70,'M.EGI 1st &amp; 2nd call'!$A:$A,0))</f>
        <v>0</v>
      </c>
      <c r="E70" s="17">
        <f>INDEX('M.EGI 1st &amp; 2nd call'!S:S,MATCH('print_megi 1c &amp; 2c'!$A70,'M.EGI 1st &amp; 2nd call'!$A:$A,0))</f>
        <v>0</v>
      </c>
      <c r="F70" s="17">
        <f>INDEX('M.EGI 1st &amp; 2nd call'!Y:Y,MATCH('print_megi 1c &amp; 2c'!$A70,'M.EGI 1st &amp; 2nd call'!$A:$A,0))</f>
        <v>0</v>
      </c>
      <c r="G70" s="17">
        <f>INDEX('M.EGI 1st &amp; 2nd call'!AN:AN,MATCH('print_megi 1c &amp; 2c'!$A70,'M.EGI 1st &amp; 2nd call'!$A:$A,0))</f>
        <v>0</v>
      </c>
      <c r="H70" s="17" t="str">
        <f t="shared" si="2"/>
        <v/>
      </c>
      <c r="I70" s="17">
        <f>INDEX('M.EGI 1st &amp; 2nd call'!AS:AS,MATCH('print_megi 1c &amp; 2c'!$A70,'M.EGI 1st &amp; 2nd call'!$A:$A,0))</f>
        <v>0</v>
      </c>
      <c r="J70" s="121" t="str">
        <f t="shared" si="3"/>
        <v/>
      </c>
    </row>
    <row r="71" spans="1:10" ht="15" customHeight="1" x14ac:dyDescent="0.25">
      <c r="A71" s="18">
        <v>201905900</v>
      </c>
      <c r="B71" s="129" t="s">
        <v>398</v>
      </c>
      <c r="C71" s="17">
        <f>INDEX('M.EGI 1st &amp; 2nd call'!E:E,MATCH('print_megi 1c &amp; 2c'!A71,'M.EGI 1st &amp; 2nd call'!A:A,0))</f>
        <v>0</v>
      </c>
      <c r="D71" s="17">
        <f>INDEX('M.EGI 1st &amp; 2nd call'!U:U,MATCH('print_megi 1c &amp; 2c'!$A71,'M.EGI 1st &amp; 2nd call'!$A:$A,0))</f>
        <v>0</v>
      </c>
      <c r="E71" s="17">
        <f>INDEX('M.EGI 1st &amp; 2nd call'!S:S,MATCH('print_megi 1c &amp; 2c'!$A71,'M.EGI 1st &amp; 2nd call'!$A:$A,0))</f>
        <v>0</v>
      </c>
      <c r="F71" s="17">
        <f>INDEX('M.EGI 1st &amp; 2nd call'!Y:Y,MATCH('print_megi 1c &amp; 2c'!$A71,'M.EGI 1st &amp; 2nd call'!$A:$A,0))</f>
        <v>0</v>
      </c>
      <c r="G71" s="17">
        <f>INDEX('M.EGI 1st &amp; 2nd call'!AN:AN,MATCH('print_megi 1c &amp; 2c'!$A71,'M.EGI 1st &amp; 2nd call'!$A:$A,0))</f>
        <v>0</v>
      </c>
      <c r="H71" s="17" t="str">
        <f t="shared" si="2"/>
        <v/>
      </c>
      <c r="I71" s="17">
        <f>INDEX('M.EGI 1st &amp; 2nd call'!AS:AS,MATCH('print_megi 1c &amp; 2c'!$A71,'M.EGI 1st &amp; 2nd call'!$A:$A,0))</f>
        <v>0</v>
      </c>
      <c r="J71" s="121" t="str">
        <f t="shared" si="3"/>
        <v/>
      </c>
    </row>
    <row r="72" spans="1:10" ht="15" customHeight="1" x14ac:dyDescent="0.25">
      <c r="A72" s="18">
        <v>201906249</v>
      </c>
      <c r="B72" s="129" t="s">
        <v>401</v>
      </c>
      <c r="C72" s="17">
        <f>INDEX('M.EGI 1st &amp; 2nd call'!E:E,MATCH('print_megi 1c &amp; 2c'!A72,'M.EGI 1st &amp; 2nd call'!A:A,0))</f>
        <v>0</v>
      </c>
      <c r="D72" s="17">
        <f>INDEX('M.EGI 1st &amp; 2nd call'!U:U,MATCH('print_megi 1c &amp; 2c'!$A72,'M.EGI 1st &amp; 2nd call'!$A:$A,0))</f>
        <v>0</v>
      </c>
      <c r="E72" s="17">
        <f>INDEX('M.EGI 1st &amp; 2nd call'!S:S,MATCH('print_megi 1c &amp; 2c'!$A72,'M.EGI 1st &amp; 2nd call'!$A:$A,0))</f>
        <v>0</v>
      </c>
      <c r="F72" s="17">
        <f>INDEX('M.EGI 1st &amp; 2nd call'!Y:Y,MATCH('print_megi 1c &amp; 2c'!$A72,'M.EGI 1st &amp; 2nd call'!$A:$A,0))</f>
        <v>0</v>
      </c>
      <c r="G72" s="17">
        <f>INDEX('M.EGI 1st &amp; 2nd call'!AN:AN,MATCH('print_megi 1c &amp; 2c'!$A72,'M.EGI 1st &amp; 2nd call'!$A:$A,0))</f>
        <v>0</v>
      </c>
      <c r="H72" s="17" t="str">
        <f t="shared" si="2"/>
        <v/>
      </c>
      <c r="I72" s="17">
        <f>INDEX('M.EGI 1st &amp; 2nd call'!AS:AS,MATCH('print_megi 1c &amp; 2c'!$A72,'M.EGI 1st &amp; 2nd call'!$A:$A,0))</f>
        <v>0</v>
      </c>
      <c r="J72" s="121" t="str">
        <f t="shared" si="3"/>
        <v/>
      </c>
    </row>
    <row r="73" spans="1:10" ht="15" customHeight="1" x14ac:dyDescent="0.25">
      <c r="A73" s="18">
        <v>202202905</v>
      </c>
      <c r="B73" s="129" t="s">
        <v>404</v>
      </c>
      <c r="C73" s="17">
        <f>INDEX('M.EGI 1st &amp; 2nd call'!E:E,MATCH('print_megi 1c &amp; 2c'!A73,'M.EGI 1st &amp; 2nd call'!A:A,0))</f>
        <v>0</v>
      </c>
      <c r="D73" s="17">
        <f>INDEX('M.EGI 1st &amp; 2nd call'!U:U,MATCH('print_megi 1c &amp; 2c'!$A73,'M.EGI 1st &amp; 2nd call'!$A:$A,0))</f>
        <v>0</v>
      </c>
      <c r="E73" s="17">
        <f>INDEX('M.EGI 1st &amp; 2nd call'!S:S,MATCH('print_megi 1c &amp; 2c'!$A73,'M.EGI 1st &amp; 2nd call'!$A:$A,0))</f>
        <v>0</v>
      </c>
      <c r="F73" s="17">
        <f>INDEX('M.EGI 1st &amp; 2nd call'!Y:Y,MATCH('print_megi 1c &amp; 2c'!$A73,'M.EGI 1st &amp; 2nd call'!$A:$A,0))</f>
        <v>0</v>
      </c>
      <c r="G73" s="17">
        <f>INDEX('M.EGI 1st &amp; 2nd call'!AN:AN,MATCH('print_megi 1c &amp; 2c'!$A73,'M.EGI 1st &amp; 2nd call'!$A:$A,0))</f>
        <v>0</v>
      </c>
      <c r="H73" s="17" t="str">
        <f t="shared" si="2"/>
        <v/>
      </c>
      <c r="I73" s="17">
        <f>INDEX('M.EGI 1st &amp; 2nd call'!AS:AS,MATCH('print_megi 1c &amp; 2c'!$A73,'M.EGI 1st &amp; 2nd call'!$A:$A,0))</f>
        <v>0</v>
      </c>
      <c r="J73" s="121" t="str">
        <f t="shared" si="3"/>
        <v/>
      </c>
    </row>
    <row r="74" spans="1:10" ht="15" customHeight="1" x14ac:dyDescent="0.25">
      <c r="A74" s="18">
        <v>201900205</v>
      </c>
      <c r="B74" s="129" t="s">
        <v>407</v>
      </c>
      <c r="C74" s="17">
        <f>INDEX('M.EGI 1st &amp; 2nd call'!E:E,MATCH('print_megi 1c &amp; 2c'!A74,'M.EGI 1st &amp; 2nd call'!A:A,0))</f>
        <v>0</v>
      </c>
      <c r="D74" s="17">
        <f>INDEX('M.EGI 1st &amp; 2nd call'!U:U,MATCH('print_megi 1c &amp; 2c'!$A74,'M.EGI 1st &amp; 2nd call'!$A:$A,0))</f>
        <v>0</v>
      </c>
      <c r="E74" s="17">
        <f>INDEX('M.EGI 1st &amp; 2nd call'!S:S,MATCH('print_megi 1c &amp; 2c'!$A74,'M.EGI 1st &amp; 2nd call'!$A:$A,0))</f>
        <v>0</v>
      </c>
      <c r="F74" s="17">
        <f>INDEX('M.EGI 1st &amp; 2nd call'!Y:Y,MATCH('print_megi 1c &amp; 2c'!$A74,'M.EGI 1st &amp; 2nd call'!$A:$A,0))</f>
        <v>0</v>
      </c>
      <c r="G74" s="17">
        <f>INDEX('M.EGI 1st &amp; 2nd call'!AN:AN,MATCH('print_megi 1c &amp; 2c'!$A74,'M.EGI 1st &amp; 2nd call'!$A:$A,0))</f>
        <v>0</v>
      </c>
      <c r="H74" s="17" t="str">
        <f t="shared" si="2"/>
        <v/>
      </c>
      <c r="I74" s="17">
        <f>INDEX('M.EGI 1st &amp; 2nd call'!AS:AS,MATCH('print_megi 1c &amp; 2c'!$A74,'M.EGI 1st &amp; 2nd call'!$A:$A,0))</f>
        <v>0</v>
      </c>
      <c r="J74" s="121" t="str">
        <f t="shared" si="3"/>
        <v/>
      </c>
    </row>
    <row r="75" spans="1:10" ht="15" customHeight="1" x14ac:dyDescent="0.25">
      <c r="A75" s="18">
        <v>201905157</v>
      </c>
      <c r="B75" s="129" t="s">
        <v>410</v>
      </c>
      <c r="C75" s="17">
        <f>INDEX('M.EGI 1st &amp; 2nd call'!E:E,MATCH('print_megi 1c &amp; 2c'!A75,'M.EGI 1st &amp; 2nd call'!A:A,0))</f>
        <v>0</v>
      </c>
      <c r="D75" s="17">
        <f>INDEX('M.EGI 1st &amp; 2nd call'!U:U,MATCH('print_megi 1c &amp; 2c'!$A75,'M.EGI 1st &amp; 2nd call'!$A:$A,0))</f>
        <v>0</v>
      </c>
      <c r="E75" s="17">
        <f>INDEX('M.EGI 1st &amp; 2nd call'!S:S,MATCH('print_megi 1c &amp; 2c'!$A75,'M.EGI 1st &amp; 2nd call'!$A:$A,0))</f>
        <v>0</v>
      </c>
      <c r="F75" s="17">
        <f>INDEX('M.EGI 1st &amp; 2nd call'!Y:Y,MATCH('print_megi 1c &amp; 2c'!$A75,'M.EGI 1st &amp; 2nd call'!$A:$A,0))</f>
        <v>0</v>
      </c>
      <c r="G75" s="17">
        <f>INDEX('M.EGI 1st &amp; 2nd call'!AN:AN,MATCH('print_megi 1c &amp; 2c'!$A75,'M.EGI 1st &amp; 2nd call'!$A:$A,0))</f>
        <v>0</v>
      </c>
      <c r="H75" s="17" t="str">
        <f t="shared" si="2"/>
        <v/>
      </c>
      <c r="I75" s="17">
        <f>INDEX('M.EGI 1st &amp; 2nd call'!AS:AS,MATCH('print_megi 1c &amp; 2c'!$A75,'M.EGI 1st &amp; 2nd call'!$A:$A,0))</f>
        <v>0</v>
      </c>
      <c r="J75" s="121" t="str">
        <f t="shared" si="3"/>
        <v/>
      </c>
    </row>
    <row r="76" spans="1:10" ht="15" customHeight="1" x14ac:dyDescent="0.25">
      <c r="A76" s="18">
        <v>201909928</v>
      </c>
      <c r="B76" s="129" t="s">
        <v>413</v>
      </c>
      <c r="C76" s="17">
        <f>INDEX('M.EGI 1st &amp; 2nd call'!E:E,MATCH('print_megi 1c &amp; 2c'!A76,'M.EGI 1st &amp; 2nd call'!A:A,0))</f>
        <v>0</v>
      </c>
      <c r="D76" s="17">
        <f>INDEX('M.EGI 1st &amp; 2nd call'!U:U,MATCH('print_megi 1c &amp; 2c'!$A76,'M.EGI 1st &amp; 2nd call'!$A:$A,0))</f>
        <v>0</v>
      </c>
      <c r="E76" s="17">
        <f>INDEX('M.EGI 1st &amp; 2nd call'!S:S,MATCH('print_megi 1c &amp; 2c'!$A76,'M.EGI 1st &amp; 2nd call'!$A:$A,0))</f>
        <v>0</v>
      </c>
      <c r="F76" s="17">
        <f>INDEX('M.EGI 1st &amp; 2nd call'!Y:Y,MATCH('print_megi 1c &amp; 2c'!$A76,'M.EGI 1st &amp; 2nd call'!$A:$A,0))</f>
        <v>0</v>
      </c>
      <c r="G76" s="17">
        <f>INDEX('M.EGI 1st &amp; 2nd call'!AN:AN,MATCH('print_megi 1c &amp; 2c'!$A76,'M.EGI 1st &amp; 2nd call'!$A:$A,0))</f>
        <v>0</v>
      </c>
      <c r="H76" s="17" t="str">
        <f t="shared" si="2"/>
        <v/>
      </c>
      <c r="I76" s="17">
        <f>INDEX('M.EGI 1st &amp; 2nd call'!AS:AS,MATCH('print_megi 1c &amp; 2c'!$A76,'M.EGI 1st &amp; 2nd call'!$A:$A,0))</f>
        <v>0</v>
      </c>
      <c r="J76" s="121" t="str">
        <f t="shared" si="3"/>
        <v/>
      </c>
    </row>
    <row r="77" spans="1:10" ht="15" customHeight="1" x14ac:dyDescent="0.25">
      <c r="A77" s="18">
        <v>202203502</v>
      </c>
      <c r="B77" s="129" t="s">
        <v>416</v>
      </c>
      <c r="C77" s="17">
        <f>INDEX('M.EGI 1st &amp; 2nd call'!E:E,MATCH('print_megi 1c &amp; 2c'!A77,'M.EGI 1st &amp; 2nd call'!A:A,0))</f>
        <v>0</v>
      </c>
      <c r="D77" s="17">
        <f>INDEX('M.EGI 1st &amp; 2nd call'!U:U,MATCH('print_megi 1c &amp; 2c'!$A77,'M.EGI 1st &amp; 2nd call'!$A:$A,0))</f>
        <v>0</v>
      </c>
      <c r="E77" s="17">
        <f>INDEX('M.EGI 1st &amp; 2nd call'!S:S,MATCH('print_megi 1c &amp; 2c'!$A77,'M.EGI 1st &amp; 2nd call'!$A:$A,0))</f>
        <v>0</v>
      </c>
      <c r="F77" s="17">
        <f>INDEX('M.EGI 1st &amp; 2nd call'!Y:Y,MATCH('print_megi 1c &amp; 2c'!$A77,'M.EGI 1st &amp; 2nd call'!$A:$A,0))</f>
        <v>0</v>
      </c>
      <c r="G77" s="17">
        <f>INDEX('M.EGI 1st &amp; 2nd call'!AN:AN,MATCH('print_megi 1c &amp; 2c'!$A77,'M.EGI 1st &amp; 2nd call'!$A:$A,0))</f>
        <v>0</v>
      </c>
      <c r="H77" s="17" t="str">
        <f t="shared" si="2"/>
        <v/>
      </c>
      <c r="I77" s="17">
        <f>INDEX('M.EGI 1st &amp; 2nd call'!AS:AS,MATCH('print_megi 1c &amp; 2c'!$A77,'M.EGI 1st &amp; 2nd call'!$A:$A,0))</f>
        <v>0</v>
      </c>
      <c r="J77" s="121" t="str">
        <f t="shared" si="3"/>
        <v/>
      </c>
    </row>
    <row r="78" spans="1:10" ht="15" customHeight="1" x14ac:dyDescent="0.25">
      <c r="A78" s="18">
        <v>202202730</v>
      </c>
      <c r="B78" s="129" t="s">
        <v>419</v>
      </c>
      <c r="C78" s="17">
        <f>INDEX('M.EGI 1st &amp; 2nd call'!E:E,MATCH('print_megi 1c &amp; 2c'!A78,'M.EGI 1st &amp; 2nd call'!A:A,0))</f>
        <v>0</v>
      </c>
      <c r="D78" s="17">
        <f>INDEX('M.EGI 1st &amp; 2nd call'!U:U,MATCH('print_megi 1c &amp; 2c'!$A78,'M.EGI 1st &amp; 2nd call'!$A:$A,0))</f>
        <v>0</v>
      </c>
      <c r="E78" s="17">
        <f>INDEX('M.EGI 1st &amp; 2nd call'!S:S,MATCH('print_megi 1c &amp; 2c'!$A78,'M.EGI 1st &amp; 2nd call'!$A:$A,0))</f>
        <v>0</v>
      </c>
      <c r="F78" s="17">
        <f>INDEX('M.EGI 1st &amp; 2nd call'!Y:Y,MATCH('print_megi 1c &amp; 2c'!$A78,'M.EGI 1st &amp; 2nd call'!$A:$A,0))</f>
        <v>0</v>
      </c>
      <c r="G78" s="17">
        <f>INDEX('M.EGI 1st &amp; 2nd call'!AN:AN,MATCH('print_megi 1c &amp; 2c'!$A78,'M.EGI 1st &amp; 2nd call'!$A:$A,0))</f>
        <v>0</v>
      </c>
      <c r="H78" s="17" t="str">
        <f t="shared" si="2"/>
        <v/>
      </c>
      <c r="I78" s="17">
        <f>INDEX('M.EGI 1st &amp; 2nd call'!AS:AS,MATCH('print_megi 1c &amp; 2c'!$A78,'M.EGI 1st &amp; 2nd call'!$A:$A,0))</f>
        <v>0</v>
      </c>
      <c r="J78" s="121" t="str">
        <f t="shared" si="3"/>
        <v/>
      </c>
    </row>
    <row r="79" spans="1:10" ht="15" customHeight="1" x14ac:dyDescent="0.25">
      <c r="A79" s="18">
        <v>202203001</v>
      </c>
      <c r="B79" s="129" t="s">
        <v>422</v>
      </c>
      <c r="C79" s="17">
        <f>INDEX('M.EGI 1st &amp; 2nd call'!E:E,MATCH('print_megi 1c &amp; 2c'!A79,'M.EGI 1st &amp; 2nd call'!A:A,0))</f>
        <v>0</v>
      </c>
      <c r="D79" s="17">
        <f>INDEX('M.EGI 1st &amp; 2nd call'!U:U,MATCH('print_megi 1c &amp; 2c'!$A79,'M.EGI 1st &amp; 2nd call'!$A:$A,0))</f>
        <v>0</v>
      </c>
      <c r="E79" s="17">
        <f>INDEX('M.EGI 1st &amp; 2nd call'!S:S,MATCH('print_megi 1c &amp; 2c'!$A79,'M.EGI 1st &amp; 2nd call'!$A:$A,0))</f>
        <v>0</v>
      </c>
      <c r="F79" s="17">
        <f>INDEX('M.EGI 1st &amp; 2nd call'!Y:Y,MATCH('print_megi 1c &amp; 2c'!$A79,'M.EGI 1st &amp; 2nd call'!$A:$A,0))</f>
        <v>0</v>
      </c>
      <c r="G79" s="17">
        <f>INDEX('M.EGI 1st &amp; 2nd call'!AN:AN,MATCH('print_megi 1c &amp; 2c'!$A79,'M.EGI 1st &amp; 2nd call'!$A:$A,0))</f>
        <v>0</v>
      </c>
      <c r="H79" s="17" t="str">
        <f t="shared" si="2"/>
        <v/>
      </c>
      <c r="I79" s="17">
        <f>INDEX('M.EGI 1st &amp; 2nd call'!AS:AS,MATCH('print_megi 1c &amp; 2c'!$A79,'M.EGI 1st &amp; 2nd call'!$A:$A,0))</f>
        <v>0</v>
      </c>
      <c r="J79" s="121" t="str">
        <f t="shared" si="3"/>
        <v/>
      </c>
    </row>
    <row r="80" spans="1:10" ht="15" customHeight="1" x14ac:dyDescent="0.25">
      <c r="A80" s="18">
        <v>201806801</v>
      </c>
      <c r="B80" s="129" t="s">
        <v>70</v>
      </c>
      <c r="C80" s="17">
        <f>INDEX('M.EGI 1st &amp; 2nd call'!E:E,MATCH('print_megi 1c &amp; 2c'!A80,'M.EGI 1st &amp; 2nd call'!A:A,0))</f>
        <v>0</v>
      </c>
      <c r="D80" s="17">
        <f>INDEX('M.EGI 1st &amp; 2nd call'!U:U,MATCH('print_megi 1c &amp; 2c'!$A80,'M.EGI 1st &amp; 2nd call'!$A:$A,0))</f>
        <v>0</v>
      </c>
      <c r="E80" s="17">
        <f>INDEX('M.EGI 1st &amp; 2nd call'!S:S,MATCH('print_megi 1c &amp; 2c'!$A80,'M.EGI 1st &amp; 2nd call'!$A:$A,0))</f>
        <v>0</v>
      </c>
      <c r="F80" s="17">
        <f>INDEX('M.EGI 1st &amp; 2nd call'!Y:Y,MATCH('print_megi 1c &amp; 2c'!$A80,'M.EGI 1st &amp; 2nd call'!$A:$A,0))</f>
        <v>0</v>
      </c>
      <c r="G80" s="17">
        <f>INDEX('M.EGI 1st &amp; 2nd call'!AN:AN,MATCH('print_megi 1c &amp; 2c'!$A80,'M.EGI 1st &amp; 2nd call'!$A:$A,0))</f>
        <v>0</v>
      </c>
      <c r="H80" s="17" t="str">
        <f t="shared" si="2"/>
        <v/>
      </c>
      <c r="I80" s="17">
        <f>INDEX('M.EGI 1st &amp; 2nd call'!AS:AS,MATCH('print_megi 1c &amp; 2c'!$A80,'M.EGI 1st &amp; 2nd call'!$A:$A,0))</f>
        <v>0</v>
      </c>
      <c r="J80" s="121" t="str">
        <f t="shared" si="3"/>
        <v/>
      </c>
    </row>
    <row r="81" spans="1:10" ht="15" customHeight="1" x14ac:dyDescent="0.25">
      <c r="A81" s="18">
        <v>201504772</v>
      </c>
      <c r="B81" s="129" t="s">
        <v>425</v>
      </c>
      <c r="C81" s="17">
        <f>INDEX('M.EGI 1st &amp; 2nd call'!E:E,MATCH('print_megi 1c &amp; 2c'!A81,'M.EGI 1st &amp; 2nd call'!A:A,0))</f>
        <v>0</v>
      </c>
      <c r="D81" s="17">
        <f>INDEX('M.EGI 1st &amp; 2nd call'!U:U,MATCH('print_megi 1c &amp; 2c'!$A81,'M.EGI 1st &amp; 2nd call'!$A:$A,0))</f>
        <v>0</v>
      </c>
      <c r="E81" s="17">
        <f>INDEX('M.EGI 1st &amp; 2nd call'!S:S,MATCH('print_megi 1c &amp; 2c'!$A81,'M.EGI 1st &amp; 2nd call'!$A:$A,0))</f>
        <v>0</v>
      </c>
      <c r="F81" s="17">
        <f>INDEX('M.EGI 1st &amp; 2nd call'!Y:Y,MATCH('print_megi 1c &amp; 2c'!$A81,'M.EGI 1st &amp; 2nd call'!$A:$A,0))</f>
        <v>0</v>
      </c>
      <c r="G81" s="17">
        <f>INDEX('M.EGI 1st &amp; 2nd call'!AN:AN,MATCH('print_megi 1c &amp; 2c'!$A81,'M.EGI 1st &amp; 2nd call'!$A:$A,0))</f>
        <v>0</v>
      </c>
      <c r="H81" s="17" t="str">
        <f t="shared" si="2"/>
        <v/>
      </c>
      <c r="I81" s="17">
        <f>INDEX('M.EGI 1st &amp; 2nd call'!AS:AS,MATCH('print_megi 1c &amp; 2c'!$A81,'M.EGI 1st &amp; 2nd call'!$A:$A,0))</f>
        <v>0</v>
      </c>
      <c r="J81" s="121" t="str">
        <f t="shared" si="3"/>
        <v/>
      </c>
    </row>
    <row r="82" spans="1:10" ht="15" customHeight="1" x14ac:dyDescent="0.25">
      <c r="A82" s="18">
        <v>201908123</v>
      </c>
      <c r="B82" s="129" t="s">
        <v>428</v>
      </c>
      <c r="C82" s="17">
        <f>INDEX('M.EGI 1st &amp; 2nd call'!E:E,MATCH('print_megi 1c &amp; 2c'!A82,'M.EGI 1st &amp; 2nd call'!A:A,0))</f>
        <v>0</v>
      </c>
      <c r="D82" s="17">
        <f>INDEX('M.EGI 1st &amp; 2nd call'!U:U,MATCH('print_megi 1c &amp; 2c'!$A82,'M.EGI 1st &amp; 2nd call'!$A:$A,0))</f>
        <v>0</v>
      </c>
      <c r="E82" s="17">
        <f>INDEX('M.EGI 1st &amp; 2nd call'!S:S,MATCH('print_megi 1c &amp; 2c'!$A82,'M.EGI 1st &amp; 2nd call'!$A:$A,0))</f>
        <v>0</v>
      </c>
      <c r="F82" s="17">
        <f>INDEX('M.EGI 1st &amp; 2nd call'!Y:Y,MATCH('print_megi 1c &amp; 2c'!$A82,'M.EGI 1st &amp; 2nd call'!$A:$A,0))</f>
        <v>0</v>
      </c>
      <c r="G82" s="17">
        <f>INDEX('M.EGI 1st &amp; 2nd call'!AN:AN,MATCH('print_megi 1c &amp; 2c'!$A82,'M.EGI 1st &amp; 2nd call'!$A:$A,0))</f>
        <v>0</v>
      </c>
      <c r="H82" s="17" t="str">
        <f t="shared" si="2"/>
        <v/>
      </c>
      <c r="I82" s="17">
        <f>INDEX('M.EGI 1st &amp; 2nd call'!AS:AS,MATCH('print_megi 1c &amp; 2c'!$A82,'M.EGI 1st &amp; 2nd call'!$A:$A,0))</f>
        <v>0</v>
      </c>
      <c r="J82" s="121" t="str">
        <f t="shared" si="3"/>
        <v/>
      </c>
    </row>
    <row r="83" spans="1:10" ht="15" customHeight="1" x14ac:dyDescent="0.25">
      <c r="A83" s="18">
        <v>201907316</v>
      </c>
      <c r="B83" s="129" t="s">
        <v>431</v>
      </c>
      <c r="C83" s="17">
        <f>INDEX('M.EGI 1st &amp; 2nd call'!E:E,MATCH('print_megi 1c &amp; 2c'!A83,'M.EGI 1st &amp; 2nd call'!A:A,0))</f>
        <v>0</v>
      </c>
      <c r="D83" s="17">
        <f>INDEX('M.EGI 1st &amp; 2nd call'!U:U,MATCH('print_megi 1c &amp; 2c'!$A83,'M.EGI 1st &amp; 2nd call'!$A:$A,0))</f>
        <v>0</v>
      </c>
      <c r="E83" s="17">
        <f>INDEX('M.EGI 1st &amp; 2nd call'!S:S,MATCH('print_megi 1c &amp; 2c'!$A83,'M.EGI 1st &amp; 2nd call'!$A:$A,0))</f>
        <v>0</v>
      </c>
      <c r="F83" s="17">
        <f>INDEX('M.EGI 1st &amp; 2nd call'!Y:Y,MATCH('print_megi 1c &amp; 2c'!$A83,'M.EGI 1st &amp; 2nd call'!$A:$A,0))</f>
        <v>0</v>
      </c>
      <c r="G83" s="17">
        <f>INDEX('M.EGI 1st &amp; 2nd call'!AN:AN,MATCH('print_megi 1c &amp; 2c'!$A83,'M.EGI 1st &amp; 2nd call'!$A:$A,0))</f>
        <v>0</v>
      </c>
      <c r="H83" s="17" t="str">
        <f t="shared" si="2"/>
        <v/>
      </c>
      <c r="I83" s="17">
        <f>INDEX('M.EGI 1st &amp; 2nd call'!AS:AS,MATCH('print_megi 1c &amp; 2c'!$A83,'M.EGI 1st &amp; 2nd call'!$A:$A,0))</f>
        <v>0</v>
      </c>
      <c r="J83" s="121" t="str">
        <f t="shared" si="3"/>
        <v/>
      </c>
    </row>
    <row r="84" spans="1:10" ht="15" customHeight="1" x14ac:dyDescent="0.25">
      <c r="A84" s="18">
        <v>201906673</v>
      </c>
      <c r="B84" s="129" t="s">
        <v>434</v>
      </c>
      <c r="C84" s="17">
        <f>INDEX('M.EGI 1st &amp; 2nd call'!E:E,MATCH('print_megi 1c &amp; 2c'!A84,'M.EGI 1st &amp; 2nd call'!A:A,0))</f>
        <v>0</v>
      </c>
      <c r="D84" s="17">
        <f>INDEX('M.EGI 1st &amp; 2nd call'!U:U,MATCH('print_megi 1c &amp; 2c'!$A84,'M.EGI 1st &amp; 2nd call'!$A:$A,0))</f>
        <v>0</v>
      </c>
      <c r="E84" s="17">
        <f>INDEX('M.EGI 1st &amp; 2nd call'!S:S,MATCH('print_megi 1c &amp; 2c'!$A84,'M.EGI 1st &amp; 2nd call'!$A:$A,0))</f>
        <v>0</v>
      </c>
      <c r="F84" s="17">
        <f>INDEX('M.EGI 1st &amp; 2nd call'!Y:Y,MATCH('print_megi 1c &amp; 2c'!$A84,'M.EGI 1st &amp; 2nd call'!$A:$A,0))</f>
        <v>0</v>
      </c>
      <c r="G84" s="17">
        <f>INDEX('M.EGI 1st &amp; 2nd call'!AN:AN,MATCH('print_megi 1c &amp; 2c'!$A84,'M.EGI 1st &amp; 2nd call'!$A:$A,0))</f>
        <v>0</v>
      </c>
      <c r="H84" s="17" t="str">
        <f t="shared" si="2"/>
        <v/>
      </c>
      <c r="I84" s="17">
        <f>INDEX('M.EGI 1st &amp; 2nd call'!AS:AS,MATCH('print_megi 1c &amp; 2c'!$A84,'M.EGI 1st &amp; 2nd call'!$A:$A,0))</f>
        <v>0</v>
      </c>
      <c r="J84" s="121" t="str">
        <f t="shared" si="3"/>
        <v/>
      </c>
    </row>
    <row r="85" spans="1:10" ht="15" customHeight="1" x14ac:dyDescent="0.25">
      <c r="A85" s="18">
        <v>201800147</v>
      </c>
      <c r="B85" s="129" t="s">
        <v>437</v>
      </c>
      <c r="C85" s="17">
        <f>INDEX('M.EGI 1st &amp; 2nd call'!E:E,MATCH('print_megi 1c &amp; 2c'!A85,'M.EGI 1st &amp; 2nd call'!A:A,0))</f>
        <v>0</v>
      </c>
      <c r="D85" s="17">
        <f>INDEX('M.EGI 1st &amp; 2nd call'!U:U,MATCH('print_megi 1c &amp; 2c'!$A85,'M.EGI 1st &amp; 2nd call'!$A:$A,0))</f>
        <v>0</v>
      </c>
      <c r="E85" s="17">
        <f>INDEX('M.EGI 1st &amp; 2nd call'!S:S,MATCH('print_megi 1c &amp; 2c'!$A85,'M.EGI 1st &amp; 2nd call'!$A:$A,0))</f>
        <v>0</v>
      </c>
      <c r="F85" s="17">
        <f>INDEX('M.EGI 1st &amp; 2nd call'!Y:Y,MATCH('print_megi 1c &amp; 2c'!$A85,'M.EGI 1st &amp; 2nd call'!$A:$A,0))</f>
        <v>0</v>
      </c>
      <c r="G85" s="17">
        <f>INDEX('M.EGI 1st &amp; 2nd call'!AN:AN,MATCH('print_megi 1c &amp; 2c'!$A85,'M.EGI 1st &amp; 2nd call'!$A:$A,0))</f>
        <v>0</v>
      </c>
      <c r="H85" s="17" t="str">
        <f t="shared" si="2"/>
        <v/>
      </c>
      <c r="I85" s="17">
        <f>INDEX('M.EGI 1st &amp; 2nd call'!AS:AS,MATCH('print_megi 1c &amp; 2c'!$A85,'M.EGI 1st &amp; 2nd call'!$A:$A,0))</f>
        <v>0</v>
      </c>
      <c r="J85" s="121" t="str">
        <f t="shared" si="3"/>
        <v/>
      </c>
    </row>
    <row r="86" spans="1:10" ht="15" customHeight="1" x14ac:dyDescent="0.25">
      <c r="A86" s="18">
        <v>201706952</v>
      </c>
      <c r="B86" s="129" t="s">
        <v>440</v>
      </c>
      <c r="C86" s="17">
        <f>INDEX('M.EGI 1st &amp; 2nd call'!E:E,MATCH('print_megi 1c &amp; 2c'!A86,'M.EGI 1st &amp; 2nd call'!A:A,0))</f>
        <v>0</v>
      </c>
      <c r="D86" s="17">
        <f>INDEX('M.EGI 1st &amp; 2nd call'!U:U,MATCH('print_megi 1c &amp; 2c'!$A86,'M.EGI 1st &amp; 2nd call'!$A:$A,0))</f>
        <v>0</v>
      </c>
      <c r="E86" s="17">
        <f>INDEX('M.EGI 1st &amp; 2nd call'!S:S,MATCH('print_megi 1c &amp; 2c'!$A86,'M.EGI 1st &amp; 2nd call'!$A:$A,0))</f>
        <v>0</v>
      </c>
      <c r="F86" s="17">
        <f>INDEX('M.EGI 1st &amp; 2nd call'!Y:Y,MATCH('print_megi 1c &amp; 2c'!$A86,'M.EGI 1st &amp; 2nd call'!$A:$A,0))</f>
        <v>0</v>
      </c>
      <c r="G86" s="17">
        <f>INDEX('M.EGI 1st &amp; 2nd call'!AN:AN,MATCH('print_megi 1c &amp; 2c'!$A86,'M.EGI 1st &amp; 2nd call'!$A:$A,0))</f>
        <v>0</v>
      </c>
      <c r="H86" s="17" t="str">
        <f t="shared" si="2"/>
        <v/>
      </c>
      <c r="I86" s="17">
        <f>INDEX('M.EGI 1st &amp; 2nd call'!AS:AS,MATCH('print_megi 1c &amp; 2c'!$A86,'M.EGI 1st &amp; 2nd call'!$A:$A,0))</f>
        <v>0</v>
      </c>
      <c r="J86" s="121" t="str">
        <f t="shared" si="3"/>
        <v/>
      </c>
    </row>
    <row r="87" spans="1:10" ht="15" customHeight="1" x14ac:dyDescent="0.25">
      <c r="A87" s="18">
        <v>201904831</v>
      </c>
      <c r="B87" s="129" t="s">
        <v>443</v>
      </c>
      <c r="C87" s="17">
        <f>INDEX('M.EGI 1st &amp; 2nd call'!E:E,MATCH('print_megi 1c &amp; 2c'!A87,'M.EGI 1st &amp; 2nd call'!A:A,0))</f>
        <v>0</v>
      </c>
      <c r="D87" s="17">
        <f>INDEX('M.EGI 1st &amp; 2nd call'!U:U,MATCH('print_megi 1c &amp; 2c'!$A87,'M.EGI 1st &amp; 2nd call'!$A:$A,0))</f>
        <v>0</v>
      </c>
      <c r="E87" s="17">
        <f>INDEX('M.EGI 1st &amp; 2nd call'!S:S,MATCH('print_megi 1c &amp; 2c'!$A87,'M.EGI 1st &amp; 2nd call'!$A:$A,0))</f>
        <v>0</v>
      </c>
      <c r="F87" s="17">
        <f>INDEX('M.EGI 1st &amp; 2nd call'!Y:Y,MATCH('print_megi 1c &amp; 2c'!$A87,'M.EGI 1st &amp; 2nd call'!$A:$A,0))</f>
        <v>0</v>
      </c>
      <c r="G87" s="17">
        <f>INDEX('M.EGI 1st &amp; 2nd call'!AN:AN,MATCH('print_megi 1c &amp; 2c'!$A87,'M.EGI 1st &amp; 2nd call'!$A:$A,0))</f>
        <v>0</v>
      </c>
      <c r="H87" s="17" t="str">
        <f t="shared" si="2"/>
        <v/>
      </c>
      <c r="I87" s="17">
        <f>INDEX('M.EGI 1st &amp; 2nd call'!AS:AS,MATCH('print_megi 1c &amp; 2c'!$A87,'M.EGI 1st &amp; 2nd call'!$A:$A,0))</f>
        <v>0</v>
      </c>
      <c r="J87" s="121" t="str">
        <f t="shared" si="3"/>
        <v/>
      </c>
    </row>
    <row r="88" spans="1:10" ht="15" customHeight="1" x14ac:dyDescent="0.25">
      <c r="A88" s="18">
        <v>201906454</v>
      </c>
      <c r="B88" s="129" t="s">
        <v>446</v>
      </c>
      <c r="C88" s="17">
        <f>INDEX('M.EGI 1st &amp; 2nd call'!E:E,MATCH('print_megi 1c &amp; 2c'!A88,'M.EGI 1st &amp; 2nd call'!A:A,0))</f>
        <v>0</v>
      </c>
      <c r="D88" s="17">
        <f>INDEX('M.EGI 1st &amp; 2nd call'!U:U,MATCH('print_megi 1c &amp; 2c'!$A88,'M.EGI 1st &amp; 2nd call'!$A:$A,0))</f>
        <v>0</v>
      </c>
      <c r="E88" s="17">
        <f>INDEX('M.EGI 1st &amp; 2nd call'!S:S,MATCH('print_megi 1c &amp; 2c'!$A88,'M.EGI 1st &amp; 2nd call'!$A:$A,0))</f>
        <v>0</v>
      </c>
      <c r="F88" s="17">
        <f>INDEX('M.EGI 1st &amp; 2nd call'!Y:Y,MATCH('print_megi 1c &amp; 2c'!$A88,'M.EGI 1st &amp; 2nd call'!$A:$A,0))</f>
        <v>0</v>
      </c>
      <c r="G88" s="17">
        <f>INDEX('M.EGI 1st &amp; 2nd call'!AN:AN,MATCH('print_megi 1c &amp; 2c'!$A88,'M.EGI 1st &amp; 2nd call'!$A:$A,0))</f>
        <v>0</v>
      </c>
      <c r="H88" s="17" t="str">
        <f t="shared" si="2"/>
        <v/>
      </c>
      <c r="I88" s="17">
        <f>INDEX('M.EGI 1st &amp; 2nd call'!AS:AS,MATCH('print_megi 1c &amp; 2c'!$A88,'M.EGI 1st &amp; 2nd call'!$A:$A,0))</f>
        <v>0</v>
      </c>
      <c r="J88" s="121" t="str">
        <f t="shared" si="3"/>
        <v/>
      </c>
    </row>
    <row r="89" spans="1:10" ht="15" customHeight="1" x14ac:dyDescent="0.25">
      <c r="A89" s="18">
        <v>202202852</v>
      </c>
      <c r="B89" s="129" t="s">
        <v>449</v>
      </c>
      <c r="C89" s="17">
        <f>INDEX('M.EGI 1st &amp; 2nd call'!E:E,MATCH('print_megi 1c &amp; 2c'!A89,'M.EGI 1st &amp; 2nd call'!A:A,0))</f>
        <v>0</v>
      </c>
      <c r="D89" s="17">
        <f>INDEX('M.EGI 1st &amp; 2nd call'!U:U,MATCH('print_megi 1c &amp; 2c'!$A89,'M.EGI 1st &amp; 2nd call'!$A:$A,0))</f>
        <v>0</v>
      </c>
      <c r="E89" s="17">
        <f>INDEX('M.EGI 1st &amp; 2nd call'!S:S,MATCH('print_megi 1c &amp; 2c'!$A89,'M.EGI 1st &amp; 2nd call'!$A:$A,0))</f>
        <v>0</v>
      </c>
      <c r="F89" s="17">
        <f>INDEX('M.EGI 1st &amp; 2nd call'!Y:Y,MATCH('print_megi 1c &amp; 2c'!$A89,'M.EGI 1st &amp; 2nd call'!$A:$A,0))</f>
        <v>0</v>
      </c>
      <c r="G89" s="17">
        <f>INDEX('M.EGI 1st &amp; 2nd call'!AN:AN,MATCH('print_megi 1c &amp; 2c'!$A89,'M.EGI 1st &amp; 2nd call'!$A:$A,0))</f>
        <v>0</v>
      </c>
      <c r="H89" s="17" t="str">
        <f t="shared" si="2"/>
        <v/>
      </c>
      <c r="I89" s="17">
        <f>INDEX('M.EGI 1st &amp; 2nd call'!AS:AS,MATCH('print_megi 1c &amp; 2c'!$A89,'M.EGI 1st &amp; 2nd call'!$A:$A,0))</f>
        <v>0</v>
      </c>
      <c r="J89" s="121" t="str">
        <f t="shared" si="3"/>
        <v/>
      </c>
    </row>
    <row r="90" spans="1:10" ht="15" customHeight="1" x14ac:dyDescent="0.25">
      <c r="A90" s="18">
        <v>200001856</v>
      </c>
      <c r="B90" s="129" t="s">
        <v>28</v>
      </c>
      <c r="C90" s="17">
        <f>INDEX('M.EGI 1st &amp; 2nd call'!E:E,MATCH('print_megi 1c &amp; 2c'!A90,'M.EGI 1st &amp; 2nd call'!A:A,0))</f>
        <v>0</v>
      </c>
      <c r="D90" s="17">
        <f>INDEX('M.EGI 1st &amp; 2nd call'!U:U,MATCH('print_megi 1c &amp; 2c'!$A90,'M.EGI 1st &amp; 2nd call'!$A:$A,0))</f>
        <v>0</v>
      </c>
      <c r="E90" s="17">
        <f>INDEX('M.EGI 1st &amp; 2nd call'!S:S,MATCH('print_megi 1c &amp; 2c'!$A90,'M.EGI 1st &amp; 2nd call'!$A:$A,0))</f>
        <v>0</v>
      </c>
      <c r="F90" s="17">
        <f>INDEX('M.EGI 1st &amp; 2nd call'!Y:Y,MATCH('print_megi 1c &amp; 2c'!$A90,'M.EGI 1st &amp; 2nd call'!$A:$A,0))</f>
        <v>0</v>
      </c>
      <c r="G90" s="17">
        <f>INDEX('M.EGI 1st &amp; 2nd call'!AN:AN,MATCH('print_megi 1c &amp; 2c'!$A90,'M.EGI 1st &amp; 2nd call'!$A:$A,0))</f>
        <v>0</v>
      </c>
      <c r="H90" s="17" t="str">
        <f t="shared" si="2"/>
        <v/>
      </c>
      <c r="I90" s="17">
        <f>INDEX('M.EGI 1st &amp; 2nd call'!AS:AS,MATCH('print_megi 1c &amp; 2c'!$A90,'M.EGI 1st &amp; 2nd call'!$A:$A,0))</f>
        <v>0</v>
      </c>
      <c r="J90" s="121" t="str">
        <f t="shared" si="3"/>
        <v/>
      </c>
    </row>
    <row r="91" spans="1:10" ht="15" customHeight="1" x14ac:dyDescent="0.25">
      <c r="A91" s="18">
        <v>202204795</v>
      </c>
      <c r="B91" s="129" t="s">
        <v>452</v>
      </c>
      <c r="C91" s="17">
        <f>INDEX('M.EGI 1st &amp; 2nd call'!E:E,MATCH('print_megi 1c &amp; 2c'!A91,'M.EGI 1st &amp; 2nd call'!A:A,0))</f>
        <v>0</v>
      </c>
      <c r="D91" s="17">
        <f>INDEX('M.EGI 1st &amp; 2nd call'!U:U,MATCH('print_megi 1c &amp; 2c'!$A91,'M.EGI 1st &amp; 2nd call'!$A:$A,0))</f>
        <v>0</v>
      </c>
      <c r="E91" s="17">
        <f>INDEX('M.EGI 1st &amp; 2nd call'!S:S,MATCH('print_megi 1c &amp; 2c'!$A91,'M.EGI 1st &amp; 2nd call'!$A:$A,0))</f>
        <v>0</v>
      </c>
      <c r="F91" s="17">
        <f>INDEX('M.EGI 1st &amp; 2nd call'!Y:Y,MATCH('print_megi 1c &amp; 2c'!$A91,'M.EGI 1st &amp; 2nd call'!$A:$A,0))</f>
        <v>0</v>
      </c>
      <c r="G91" s="17">
        <f>INDEX('M.EGI 1st &amp; 2nd call'!AN:AN,MATCH('print_megi 1c &amp; 2c'!$A91,'M.EGI 1st &amp; 2nd call'!$A:$A,0))</f>
        <v>0</v>
      </c>
      <c r="H91" s="17" t="str">
        <f t="shared" si="2"/>
        <v/>
      </c>
      <c r="I91" s="17">
        <f>INDEX('M.EGI 1st &amp; 2nd call'!AS:AS,MATCH('print_megi 1c &amp; 2c'!$A91,'M.EGI 1st &amp; 2nd call'!$A:$A,0))</f>
        <v>0</v>
      </c>
      <c r="J91" s="121" t="str">
        <f t="shared" si="3"/>
        <v/>
      </c>
    </row>
    <row r="92" spans="1:10" ht="15" customHeight="1" x14ac:dyDescent="0.25">
      <c r="A92" s="18">
        <v>201906549</v>
      </c>
      <c r="B92" s="129" t="s">
        <v>455</v>
      </c>
      <c r="C92" s="17">
        <f>INDEX('M.EGI 1st &amp; 2nd call'!E:E,MATCH('print_megi 1c &amp; 2c'!A92,'M.EGI 1st &amp; 2nd call'!A:A,0))</f>
        <v>0</v>
      </c>
      <c r="D92" s="17">
        <f>INDEX('M.EGI 1st &amp; 2nd call'!U:U,MATCH('print_megi 1c &amp; 2c'!$A92,'M.EGI 1st &amp; 2nd call'!$A:$A,0))</f>
        <v>0</v>
      </c>
      <c r="E92" s="17">
        <f>INDEX('M.EGI 1st &amp; 2nd call'!S:S,MATCH('print_megi 1c &amp; 2c'!$A92,'M.EGI 1st &amp; 2nd call'!$A:$A,0))</f>
        <v>0</v>
      </c>
      <c r="F92" s="17">
        <f>INDEX('M.EGI 1st &amp; 2nd call'!Y:Y,MATCH('print_megi 1c &amp; 2c'!$A92,'M.EGI 1st &amp; 2nd call'!$A:$A,0))</f>
        <v>0</v>
      </c>
      <c r="G92" s="17">
        <f>INDEX('M.EGI 1st &amp; 2nd call'!AN:AN,MATCH('print_megi 1c &amp; 2c'!$A92,'M.EGI 1st &amp; 2nd call'!$A:$A,0))</f>
        <v>0</v>
      </c>
      <c r="H92" s="17" t="str">
        <f t="shared" si="2"/>
        <v/>
      </c>
      <c r="I92" s="17">
        <f>INDEX('M.EGI 1st &amp; 2nd call'!AS:AS,MATCH('print_megi 1c &amp; 2c'!$A92,'M.EGI 1st &amp; 2nd call'!$A:$A,0))</f>
        <v>0</v>
      </c>
      <c r="J92" s="121" t="str">
        <f t="shared" si="3"/>
        <v/>
      </c>
    </row>
    <row r="93" spans="1:10" ht="15" customHeight="1" x14ac:dyDescent="0.25">
      <c r="A93" s="18">
        <v>202203778</v>
      </c>
      <c r="B93" s="129" t="s">
        <v>458</v>
      </c>
      <c r="C93" s="17">
        <f>INDEX('M.EGI 1st &amp; 2nd call'!E:E,MATCH('print_megi 1c &amp; 2c'!A93,'M.EGI 1st &amp; 2nd call'!A:A,0))</f>
        <v>0</v>
      </c>
      <c r="D93" s="17">
        <f>INDEX('M.EGI 1st &amp; 2nd call'!U:U,MATCH('print_megi 1c &amp; 2c'!$A93,'M.EGI 1st &amp; 2nd call'!$A:$A,0))</f>
        <v>0</v>
      </c>
      <c r="E93" s="17">
        <f>INDEX('M.EGI 1st &amp; 2nd call'!S:S,MATCH('print_megi 1c &amp; 2c'!$A93,'M.EGI 1st &amp; 2nd call'!$A:$A,0))</f>
        <v>0</v>
      </c>
      <c r="F93" s="17">
        <f>INDEX('M.EGI 1st &amp; 2nd call'!Y:Y,MATCH('print_megi 1c &amp; 2c'!$A93,'M.EGI 1st &amp; 2nd call'!$A:$A,0))</f>
        <v>0</v>
      </c>
      <c r="G93" s="17">
        <f>INDEX('M.EGI 1st &amp; 2nd call'!AN:AN,MATCH('print_megi 1c &amp; 2c'!$A93,'M.EGI 1st &amp; 2nd call'!$A:$A,0))</f>
        <v>0</v>
      </c>
      <c r="H93" s="17" t="str">
        <f t="shared" si="2"/>
        <v/>
      </c>
      <c r="I93" s="17">
        <f>INDEX('M.EGI 1st &amp; 2nd call'!AS:AS,MATCH('print_megi 1c &amp; 2c'!$A93,'M.EGI 1st &amp; 2nd call'!$A:$A,0))</f>
        <v>0</v>
      </c>
      <c r="J93" s="121" t="str">
        <f t="shared" si="3"/>
        <v/>
      </c>
    </row>
    <row r="94" spans="1:10" ht="15" customHeight="1" x14ac:dyDescent="0.25">
      <c r="A94" s="18">
        <v>202108675</v>
      </c>
      <c r="B94" s="129" t="s">
        <v>461</v>
      </c>
      <c r="C94" s="17">
        <f>INDEX('M.EGI 1st &amp; 2nd call'!E:E,MATCH('print_megi 1c &amp; 2c'!A94,'M.EGI 1st &amp; 2nd call'!A:A,0))</f>
        <v>0</v>
      </c>
      <c r="D94" s="17">
        <f>INDEX('M.EGI 1st &amp; 2nd call'!U:U,MATCH('print_megi 1c &amp; 2c'!$A94,'M.EGI 1st &amp; 2nd call'!$A:$A,0))</f>
        <v>0</v>
      </c>
      <c r="E94" s="17">
        <f>INDEX('M.EGI 1st &amp; 2nd call'!S:S,MATCH('print_megi 1c &amp; 2c'!$A94,'M.EGI 1st &amp; 2nd call'!$A:$A,0))</f>
        <v>0</v>
      </c>
      <c r="F94" s="17">
        <f>INDEX('M.EGI 1st &amp; 2nd call'!Y:Y,MATCH('print_megi 1c &amp; 2c'!$A94,'M.EGI 1st &amp; 2nd call'!$A:$A,0))</f>
        <v>0</v>
      </c>
      <c r="G94" s="17">
        <f>INDEX('M.EGI 1st &amp; 2nd call'!AN:AN,MATCH('print_megi 1c &amp; 2c'!$A94,'M.EGI 1st &amp; 2nd call'!$A:$A,0))</f>
        <v>0</v>
      </c>
      <c r="H94" s="17" t="str">
        <f t="shared" si="2"/>
        <v/>
      </c>
      <c r="I94" s="17">
        <f>INDEX('M.EGI 1st &amp; 2nd call'!AS:AS,MATCH('print_megi 1c &amp; 2c'!$A94,'M.EGI 1st &amp; 2nd call'!$A:$A,0))</f>
        <v>0</v>
      </c>
      <c r="J94" s="121" t="str">
        <f t="shared" si="3"/>
        <v/>
      </c>
    </row>
    <row r="95" spans="1:10" ht="15" customHeight="1" x14ac:dyDescent="0.25">
      <c r="A95" s="18">
        <v>202202869</v>
      </c>
      <c r="B95" s="129" t="s">
        <v>464</v>
      </c>
      <c r="C95" s="17">
        <f>INDEX('M.EGI 1st &amp; 2nd call'!E:E,MATCH('print_megi 1c &amp; 2c'!A95,'M.EGI 1st &amp; 2nd call'!A:A,0))</f>
        <v>0</v>
      </c>
      <c r="D95" s="17">
        <f>INDEX('M.EGI 1st &amp; 2nd call'!U:U,MATCH('print_megi 1c &amp; 2c'!$A95,'M.EGI 1st &amp; 2nd call'!$A:$A,0))</f>
        <v>0</v>
      </c>
      <c r="E95" s="17">
        <f>INDEX('M.EGI 1st &amp; 2nd call'!S:S,MATCH('print_megi 1c &amp; 2c'!$A95,'M.EGI 1st &amp; 2nd call'!$A:$A,0))</f>
        <v>0</v>
      </c>
      <c r="F95" s="17">
        <f>INDEX('M.EGI 1st &amp; 2nd call'!Y:Y,MATCH('print_megi 1c &amp; 2c'!$A95,'M.EGI 1st &amp; 2nd call'!$A:$A,0))</f>
        <v>0</v>
      </c>
      <c r="G95" s="17">
        <f>INDEX('M.EGI 1st &amp; 2nd call'!AN:AN,MATCH('print_megi 1c &amp; 2c'!$A95,'M.EGI 1st &amp; 2nd call'!$A:$A,0))</f>
        <v>0</v>
      </c>
      <c r="H95" s="17" t="str">
        <f t="shared" si="2"/>
        <v/>
      </c>
      <c r="I95" s="17">
        <f>INDEX('M.EGI 1st &amp; 2nd call'!AS:AS,MATCH('print_megi 1c &amp; 2c'!$A95,'M.EGI 1st &amp; 2nd call'!$A:$A,0))</f>
        <v>0</v>
      </c>
      <c r="J95" s="121" t="str">
        <f t="shared" si="3"/>
        <v/>
      </c>
    </row>
    <row r="96" spans="1:10" ht="15" customHeight="1" x14ac:dyDescent="0.25">
      <c r="A96" s="18">
        <v>202202870</v>
      </c>
      <c r="B96" s="129" t="s">
        <v>467</v>
      </c>
      <c r="C96" s="17">
        <f>INDEX('M.EGI 1st &amp; 2nd call'!E:E,MATCH('print_megi 1c &amp; 2c'!A96,'M.EGI 1st &amp; 2nd call'!A:A,0))</f>
        <v>0</v>
      </c>
      <c r="D96" s="17">
        <f>INDEX('M.EGI 1st &amp; 2nd call'!U:U,MATCH('print_megi 1c &amp; 2c'!$A96,'M.EGI 1st &amp; 2nd call'!$A:$A,0))</f>
        <v>0</v>
      </c>
      <c r="E96" s="17">
        <f>INDEX('M.EGI 1st &amp; 2nd call'!S:S,MATCH('print_megi 1c &amp; 2c'!$A96,'M.EGI 1st &amp; 2nd call'!$A:$A,0))</f>
        <v>0</v>
      </c>
      <c r="F96" s="17">
        <f>INDEX('M.EGI 1st &amp; 2nd call'!Y:Y,MATCH('print_megi 1c &amp; 2c'!$A96,'M.EGI 1st &amp; 2nd call'!$A:$A,0))</f>
        <v>0</v>
      </c>
      <c r="G96" s="17">
        <f>INDEX('M.EGI 1st &amp; 2nd call'!AN:AN,MATCH('print_megi 1c &amp; 2c'!$A96,'M.EGI 1st &amp; 2nd call'!$A:$A,0))</f>
        <v>0</v>
      </c>
      <c r="H96" s="17" t="str">
        <f t="shared" si="2"/>
        <v/>
      </c>
      <c r="I96" s="17">
        <f>INDEX('M.EGI 1st &amp; 2nd call'!AS:AS,MATCH('print_megi 1c &amp; 2c'!$A96,'M.EGI 1st &amp; 2nd call'!$A:$A,0))</f>
        <v>0</v>
      </c>
      <c r="J96" s="121" t="str">
        <f t="shared" si="3"/>
        <v/>
      </c>
    </row>
    <row r="97" spans="1:10" ht="15" customHeight="1" x14ac:dyDescent="0.25">
      <c r="A97" s="18">
        <v>201905354</v>
      </c>
      <c r="B97" s="129" t="s">
        <v>470</v>
      </c>
      <c r="C97" s="17">
        <f>INDEX('M.EGI 1st &amp; 2nd call'!E:E,MATCH('print_megi 1c &amp; 2c'!A97,'M.EGI 1st &amp; 2nd call'!A:A,0))</f>
        <v>0</v>
      </c>
      <c r="D97" s="17">
        <f>INDEX('M.EGI 1st &amp; 2nd call'!U:U,MATCH('print_megi 1c &amp; 2c'!$A97,'M.EGI 1st &amp; 2nd call'!$A:$A,0))</f>
        <v>0</v>
      </c>
      <c r="E97" s="17">
        <f>INDEX('M.EGI 1st &amp; 2nd call'!S:S,MATCH('print_megi 1c &amp; 2c'!$A97,'M.EGI 1st &amp; 2nd call'!$A:$A,0))</f>
        <v>0</v>
      </c>
      <c r="F97" s="17">
        <f>INDEX('M.EGI 1st &amp; 2nd call'!Y:Y,MATCH('print_megi 1c &amp; 2c'!$A97,'M.EGI 1st &amp; 2nd call'!$A:$A,0))</f>
        <v>0</v>
      </c>
      <c r="G97" s="17">
        <f>INDEX('M.EGI 1st &amp; 2nd call'!AN:AN,MATCH('print_megi 1c &amp; 2c'!$A97,'M.EGI 1st &amp; 2nd call'!$A:$A,0))</f>
        <v>0</v>
      </c>
      <c r="H97" s="17" t="str">
        <f t="shared" si="2"/>
        <v/>
      </c>
      <c r="I97" s="17">
        <f>INDEX('M.EGI 1st &amp; 2nd call'!AS:AS,MATCH('print_megi 1c &amp; 2c'!$A97,'M.EGI 1st &amp; 2nd call'!$A:$A,0))</f>
        <v>0</v>
      </c>
      <c r="J97" s="121" t="str">
        <f t="shared" si="3"/>
        <v/>
      </c>
    </row>
    <row r="98" spans="1:10" x14ac:dyDescent="0.25">
      <c r="A98" s="18">
        <v>201904639</v>
      </c>
      <c r="B98" s="129" t="s">
        <v>473</v>
      </c>
      <c r="C98" s="17">
        <f>INDEX('M.EGI 1st &amp; 2nd call'!E:E,MATCH('print_megi 1c &amp; 2c'!A98,'M.EGI 1st &amp; 2nd call'!A:A,0))</f>
        <v>0</v>
      </c>
      <c r="D98" s="17">
        <f>INDEX('M.EGI 1st &amp; 2nd call'!U:U,MATCH('print_megi 1c &amp; 2c'!$A98,'M.EGI 1st &amp; 2nd call'!$A:$A,0))</f>
        <v>0</v>
      </c>
      <c r="E98" s="17">
        <f>INDEX('M.EGI 1st &amp; 2nd call'!S:S,MATCH('print_megi 1c &amp; 2c'!$A98,'M.EGI 1st &amp; 2nd call'!$A:$A,0))</f>
        <v>0</v>
      </c>
      <c r="F98" s="17">
        <f>INDEX('M.EGI 1st &amp; 2nd call'!Y:Y,MATCH('print_megi 1c &amp; 2c'!$A98,'M.EGI 1st &amp; 2nd call'!$A:$A,0))</f>
        <v>0</v>
      </c>
      <c r="G98" s="17">
        <f>INDEX('M.EGI 1st &amp; 2nd call'!AN:AN,MATCH('print_megi 1c &amp; 2c'!$A98,'M.EGI 1st &amp; 2nd call'!$A:$A,0))</f>
        <v>0</v>
      </c>
      <c r="H98" s="17" t="str">
        <f t="shared" si="2"/>
        <v/>
      </c>
      <c r="I98" s="17">
        <f>INDEX('M.EGI 1st &amp; 2nd call'!AS:AS,MATCH('print_megi 1c &amp; 2c'!$A98,'M.EGI 1st &amp; 2nd call'!$A:$A,0))</f>
        <v>0</v>
      </c>
      <c r="J98" s="121" t="str">
        <f t="shared" si="3"/>
        <v/>
      </c>
    </row>
    <row r="99" spans="1:10" x14ac:dyDescent="0.25">
      <c r="A99" s="18">
        <v>201806877</v>
      </c>
      <c r="B99" s="129" t="s">
        <v>476</v>
      </c>
      <c r="C99" s="17">
        <f>INDEX('M.EGI 1st &amp; 2nd call'!E:E,MATCH('print_megi 1c &amp; 2c'!A99,'M.EGI 1st &amp; 2nd call'!A:A,0))</f>
        <v>0</v>
      </c>
      <c r="D99" s="17">
        <f>INDEX('M.EGI 1st &amp; 2nd call'!U:U,MATCH('print_megi 1c &amp; 2c'!$A99,'M.EGI 1st &amp; 2nd call'!$A:$A,0))</f>
        <v>0</v>
      </c>
      <c r="E99" s="17">
        <f>INDEX('M.EGI 1st &amp; 2nd call'!S:S,MATCH('print_megi 1c &amp; 2c'!$A99,'M.EGI 1st &amp; 2nd call'!$A:$A,0))</f>
        <v>0</v>
      </c>
      <c r="F99" s="17">
        <f>INDEX('M.EGI 1st &amp; 2nd call'!Y:Y,MATCH('print_megi 1c &amp; 2c'!$A99,'M.EGI 1st &amp; 2nd call'!$A:$A,0))</f>
        <v>0</v>
      </c>
      <c r="G99" s="17">
        <f>INDEX('M.EGI 1st &amp; 2nd call'!AN:AN,MATCH('print_megi 1c &amp; 2c'!$A99,'M.EGI 1st &amp; 2nd call'!$A:$A,0))</f>
        <v>0</v>
      </c>
      <c r="H99" s="17" t="str">
        <f t="shared" si="2"/>
        <v/>
      </c>
      <c r="I99" s="17">
        <f>INDEX('M.EGI 1st &amp; 2nd call'!AS:AS,MATCH('print_megi 1c &amp; 2c'!$A99,'M.EGI 1st &amp; 2nd call'!$A:$A,0))</f>
        <v>0</v>
      </c>
      <c r="J99" s="121" t="str">
        <f t="shared" si="3"/>
        <v/>
      </c>
    </row>
    <row r="100" spans="1:10" x14ac:dyDescent="0.25">
      <c r="A100" s="18">
        <v>201905523</v>
      </c>
      <c r="B100" s="129" t="s">
        <v>479</v>
      </c>
      <c r="C100" s="17">
        <f>INDEX('M.EGI 1st &amp; 2nd call'!E:E,MATCH('print_megi 1c &amp; 2c'!A100,'M.EGI 1st &amp; 2nd call'!A:A,0))</f>
        <v>0</v>
      </c>
      <c r="D100" s="17">
        <f>INDEX('M.EGI 1st &amp; 2nd call'!U:U,MATCH('print_megi 1c &amp; 2c'!$A100,'M.EGI 1st &amp; 2nd call'!$A:$A,0))</f>
        <v>0</v>
      </c>
      <c r="E100" s="17">
        <f>INDEX('M.EGI 1st &amp; 2nd call'!S:S,MATCH('print_megi 1c &amp; 2c'!$A100,'M.EGI 1st &amp; 2nd call'!$A:$A,0))</f>
        <v>0</v>
      </c>
      <c r="F100" s="17">
        <f>INDEX('M.EGI 1st &amp; 2nd call'!Y:Y,MATCH('print_megi 1c &amp; 2c'!$A100,'M.EGI 1st &amp; 2nd call'!$A:$A,0))</f>
        <v>0</v>
      </c>
      <c r="G100" s="17">
        <f>INDEX('M.EGI 1st &amp; 2nd call'!AN:AN,MATCH('print_megi 1c &amp; 2c'!$A100,'M.EGI 1st &amp; 2nd call'!$A:$A,0))</f>
        <v>0</v>
      </c>
      <c r="H100" s="17" t="str">
        <f t="shared" si="2"/>
        <v/>
      </c>
      <c r="I100" s="17">
        <f>INDEX('M.EGI 1st &amp; 2nd call'!AS:AS,MATCH('print_megi 1c &amp; 2c'!$A100,'M.EGI 1st &amp; 2nd call'!$A:$A,0))</f>
        <v>0</v>
      </c>
      <c r="J100" s="121" t="str">
        <f t="shared" si="3"/>
        <v/>
      </c>
    </row>
    <row r="101" spans="1:10" ht="15" customHeight="1" x14ac:dyDescent="0.25">
      <c r="A101" s="18">
        <v>202202859</v>
      </c>
      <c r="B101" s="129" t="s">
        <v>482</v>
      </c>
      <c r="C101" s="17">
        <f>INDEX('M.EGI 1st &amp; 2nd call'!E:E,MATCH('print_megi 1c &amp; 2c'!A101,'M.EGI 1st &amp; 2nd call'!A:A,0))</f>
        <v>0</v>
      </c>
      <c r="D101" s="17">
        <f>INDEX('M.EGI 1st &amp; 2nd call'!U:U,MATCH('print_megi 1c &amp; 2c'!$A101,'M.EGI 1st &amp; 2nd call'!$A:$A,0))</f>
        <v>0</v>
      </c>
      <c r="E101" s="17">
        <f>INDEX('M.EGI 1st &amp; 2nd call'!S:S,MATCH('print_megi 1c &amp; 2c'!$A101,'M.EGI 1st &amp; 2nd call'!$A:$A,0))</f>
        <v>0</v>
      </c>
      <c r="F101" s="17">
        <f>INDEX('M.EGI 1st &amp; 2nd call'!Y:Y,MATCH('print_megi 1c &amp; 2c'!$A101,'M.EGI 1st &amp; 2nd call'!$A:$A,0))</f>
        <v>0</v>
      </c>
      <c r="G101" s="17">
        <f>INDEX('M.EGI 1st &amp; 2nd call'!AN:AN,MATCH('print_megi 1c &amp; 2c'!$A101,'M.EGI 1st &amp; 2nd call'!$A:$A,0))</f>
        <v>0</v>
      </c>
      <c r="H101" s="17" t="str">
        <f t="shared" si="2"/>
        <v/>
      </c>
      <c r="I101" s="17">
        <f>INDEX('M.EGI 1st &amp; 2nd call'!AS:AS,MATCH('print_megi 1c &amp; 2c'!$A101,'M.EGI 1st &amp; 2nd call'!$A:$A,0))</f>
        <v>0</v>
      </c>
      <c r="J101" s="121" t="str">
        <f t="shared" si="3"/>
        <v/>
      </c>
    </row>
    <row r="102" spans="1:10" ht="15" customHeight="1" x14ac:dyDescent="0.25">
      <c r="A102" s="18">
        <v>201908119</v>
      </c>
      <c r="B102" s="129" t="s">
        <v>485</v>
      </c>
      <c r="C102" s="17">
        <f>INDEX('M.EGI 1st &amp; 2nd call'!E:E,MATCH('print_megi 1c &amp; 2c'!A102,'M.EGI 1st &amp; 2nd call'!A:A,0))</f>
        <v>0</v>
      </c>
      <c r="D102" s="17">
        <f>INDEX('M.EGI 1st &amp; 2nd call'!U:U,MATCH('print_megi 1c &amp; 2c'!$A102,'M.EGI 1st &amp; 2nd call'!$A:$A,0))</f>
        <v>0</v>
      </c>
      <c r="E102" s="17">
        <f>INDEX('M.EGI 1st &amp; 2nd call'!S:S,MATCH('print_megi 1c &amp; 2c'!$A102,'M.EGI 1st &amp; 2nd call'!$A:$A,0))</f>
        <v>0</v>
      </c>
      <c r="F102" s="17">
        <f>INDEX('M.EGI 1st &amp; 2nd call'!Y:Y,MATCH('print_megi 1c &amp; 2c'!$A102,'M.EGI 1st &amp; 2nd call'!$A:$A,0))</f>
        <v>0</v>
      </c>
      <c r="G102" s="17">
        <f>INDEX('M.EGI 1st &amp; 2nd call'!AN:AN,MATCH('print_megi 1c &amp; 2c'!$A102,'M.EGI 1st &amp; 2nd call'!$A:$A,0))</f>
        <v>0</v>
      </c>
      <c r="H102" s="17" t="str">
        <f t="shared" si="2"/>
        <v/>
      </c>
      <c r="I102" s="17">
        <f>INDEX('M.EGI 1st &amp; 2nd call'!AS:AS,MATCH('print_megi 1c &amp; 2c'!$A102,'M.EGI 1st &amp; 2nd call'!$A:$A,0))</f>
        <v>0</v>
      </c>
      <c r="J102" s="121" t="str">
        <f t="shared" si="3"/>
        <v/>
      </c>
    </row>
    <row r="103" spans="1:10" ht="15" customHeight="1" x14ac:dyDescent="0.25">
      <c r="A103" s="18">
        <v>201806587</v>
      </c>
      <c r="B103" s="129" t="s">
        <v>488</v>
      </c>
      <c r="C103" s="17">
        <f>INDEX('M.EGI 1st &amp; 2nd call'!E:E,MATCH('print_megi 1c &amp; 2c'!A103,'M.EGI 1st &amp; 2nd call'!A:A,0))</f>
        <v>0</v>
      </c>
      <c r="D103" s="17">
        <f>INDEX('M.EGI 1st &amp; 2nd call'!U:U,MATCH('print_megi 1c &amp; 2c'!$A103,'M.EGI 1st &amp; 2nd call'!$A:$A,0))</f>
        <v>0</v>
      </c>
      <c r="E103" s="17">
        <f>INDEX('M.EGI 1st &amp; 2nd call'!S:S,MATCH('print_megi 1c &amp; 2c'!$A103,'M.EGI 1st &amp; 2nd call'!$A:$A,0))</f>
        <v>0</v>
      </c>
      <c r="F103" s="17">
        <f>INDEX('M.EGI 1st &amp; 2nd call'!Y:Y,MATCH('print_megi 1c &amp; 2c'!$A103,'M.EGI 1st &amp; 2nd call'!$A:$A,0))</f>
        <v>0</v>
      </c>
      <c r="G103" s="17">
        <f>INDEX('M.EGI 1st &amp; 2nd call'!AN:AN,MATCH('print_megi 1c &amp; 2c'!$A103,'M.EGI 1st &amp; 2nd call'!$A:$A,0))</f>
        <v>0</v>
      </c>
      <c r="H103" s="17" t="str">
        <f t="shared" si="2"/>
        <v/>
      </c>
      <c r="I103" s="17">
        <f>INDEX('M.EGI 1st &amp; 2nd call'!AS:AS,MATCH('print_megi 1c &amp; 2c'!$A103,'M.EGI 1st &amp; 2nd call'!$A:$A,0))</f>
        <v>0</v>
      </c>
      <c r="J103" s="121" t="str">
        <f t="shared" si="3"/>
        <v/>
      </c>
    </row>
    <row r="104" spans="1:10" ht="15" customHeight="1" x14ac:dyDescent="0.25">
      <c r="A104" s="18">
        <v>201906535</v>
      </c>
      <c r="B104" s="129" t="s">
        <v>491</v>
      </c>
      <c r="C104" s="17">
        <f>INDEX('M.EGI 1st &amp; 2nd call'!E:E,MATCH('print_megi 1c &amp; 2c'!A104,'M.EGI 1st &amp; 2nd call'!A:A,0))</f>
        <v>0</v>
      </c>
      <c r="D104" s="17">
        <f>INDEX('M.EGI 1st &amp; 2nd call'!U:U,MATCH('print_megi 1c &amp; 2c'!$A104,'M.EGI 1st &amp; 2nd call'!$A:$A,0))</f>
        <v>0</v>
      </c>
      <c r="E104" s="17">
        <f>INDEX('M.EGI 1st &amp; 2nd call'!S:S,MATCH('print_megi 1c &amp; 2c'!$A104,'M.EGI 1st &amp; 2nd call'!$A:$A,0))</f>
        <v>0</v>
      </c>
      <c r="F104" s="17">
        <f>INDEX('M.EGI 1st &amp; 2nd call'!Y:Y,MATCH('print_megi 1c &amp; 2c'!$A104,'M.EGI 1st &amp; 2nd call'!$A:$A,0))</f>
        <v>0</v>
      </c>
      <c r="G104" s="17">
        <f>INDEX('M.EGI 1st &amp; 2nd call'!AN:AN,MATCH('print_megi 1c &amp; 2c'!$A104,'M.EGI 1st &amp; 2nd call'!$A:$A,0))</f>
        <v>0</v>
      </c>
      <c r="H104" s="17" t="str">
        <f t="shared" si="2"/>
        <v/>
      </c>
      <c r="I104" s="17">
        <f>INDEX('M.EGI 1st &amp; 2nd call'!AS:AS,MATCH('print_megi 1c &amp; 2c'!$A104,'M.EGI 1st &amp; 2nd call'!$A:$A,0))</f>
        <v>0</v>
      </c>
      <c r="J104" s="121" t="str">
        <f t="shared" si="3"/>
        <v/>
      </c>
    </row>
    <row r="105" spans="1:10" ht="15" customHeight="1" x14ac:dyDescent="0.25">
      <c r="A105" s="18">
        <v>201906537</v>
      </c>
      <c r="B105" s="129" t="s">
        <v>494</v>
      </c>
      <c r="C105" s="17">
        <f>INDEX('M.EGI 1st &amp; 2nd call'!E:E,MATCH('print_megi 1c &amp; 2c'!A105,'M.EGI 1st &amp; 2nd call'!A:A,0))</f>
        <v>0</v>
      </c>
      <c r="D105" s="17">
        <f>INDEX('M.EGI 1st &amp; 2nd call'!U:U,MATCH('print_megi 1c &amp; 2c'!$A105,'M.EGI 1st &amp; 2nd call'!$A:$A,0))</f>
        <v>0</v>
      </c>
      <c r="E105" s="17">
        <f>INDEX('M.EGI 1st &amp; 2nd call'!S:S,MATCH('print_megi 1c &amp; 2c'!$A105,'M.EGI 1st &amp; 2nd call'!$A:$A,0))</f>
        <v>0</v>
      </c>
      <c r="F105" s="17">
        <f>INDEX('M.EGI 1st &amp; 2nd call'!Y:Y,MATCH('print_megi 1c &amp; 2c'!$A105,'M.EGI 1st &amp; 2nd call'!$A:$A,0))</f>
        <v>0</v>
      </c>
      <c r="G105" s="17">
        <f>INDEX('M.EGI 1st &amp; 2nd call'!AN:AN,MATCH('print_megi 1c &amp; 2c'!$A105,'M.EGI 1st &amp; 2nd call'!$A:$A,0))</f>
        <v>0</v>
      </c>
      <c r="H105" s="17" t="str">
        <f t="shared" si="2"/>
        <v/>
      </c>
      <c r="I105" s="17">
        <f>INDEX('M.EGI 1st &amp; 2nd call'!AS:AS,MATCH('print_megi 1c &amp; 2c'!$A105,'M.EGI 1st &amp; 2nd call'!$A:$A,0))</f>
        <v>0</v>
      </c>
      <c r="J105" s="121" t="str">
        <f t="shared" si="3"/>
        <v/>
      </c>
    </row>
    <row r="106" spans="1:10" ht="15" customHeight="1" x14ac:dyDescent="0.25">
      <c r="A106" s="18">
        <v>202203056</v>
      </c>
      <c r="B106" s="129" t="s">
        <v>497</v>
      </c>
      <c r="C106" s="17">
        <f>INDEX('M.EGI 1st &amp; 2nd call'!E:E,MATCH('print_megi 1c &amp; 2c'!A106,'M.EGI 1st &amp; 2nd call'!A:A,0))</f>
        <v>0</v>
      </c>
      <c r="D106" s="17">
        <f>INDEX('M.EGI 1st &amp; 2nd call'!U:U,MATCH('print_megi 1c &amp; 2c'!$A106,'M.EGI 1st &amp; 2nd call'!$A:$A,0))</f>
        <v>0</v>
      </c>
      <c r="E106" s="17">
        <f>INDEX('M.EGI 1st &amp; 2nd call'!S:S,MATCH('print_megi 1c &amp; 2c'!$A106,'M.EGI 1st &amp; 2nd call'!$A:$A,0))</f>
        <v>0</v>
      </c>
      <c r="F106" s="17">
        <f>INDEX('M.EGI 1st &amp; 2nd call'!Y:Y,MATCH('print_megi 1c &amp; 2c'!$A106,'M.EGI 1st &amp; 2nd call'!$A:$A,0))</f>
        <v>0</v>
      </c>
      <c r="G106" s="17">
        <f>INDEX('M.EGI 1st &amp; 2nd call'!AN:AN,MATCH('print_megi 1c &amp; 2c'!$A106,'M.EGI 1st &amp; 2nd call'!$A:$A,0))</f>
        <v>0</v>
      </c>
      <c r="H106" s="17" t="str">
        <f t="shared" si="2"/>
        <v/>
      </c>
      <c r="I106" s="17">
        <f>INDEX('M.EGI 1st &amp; 2nd call'!AS:AS,MATCH('print_megi 1c &amp; 2c'!$A106,'M.EGI 1st &amp; 2nd call'!$A:$A,0))</f>
        <v>0</v>
      </c>
      <c r="J106" s="121" t="str">
        <f t="shared" si="3"/>
        <v/>
      </c>
    </row>
    <row r="107" spans="1:10" ht="15" customHeight="1" x14ac:dyDescent="0.25">
      <c r="B107" s="6"/>
    </row>
    <row r="109" spans="1:10" ht="15" customHeight="1" x14ac:dyDescent="0.25">
      <c r="B109" s="22" t="s">
        <v>125</v>
      </c>
    </row>
    <row r="110" spans="1:10" ht="15" customHeight="1" x14ac:dyDescent="0.25">
      <c r="B110" s="6" t="s">
        <v>5</v>
      </c>
    </row>
    <row r="111" spans="1:10" ht="15" customHeight="1" x14ac:dyDescent="0.25">
      <c r="B111" s="6" t="s">
        <v>6</v>
      </c>
    </row>
    <row r="112" spans="1:10" ht="15" customHeight="1" x14ac:dyDescent="0.25">
      <c r="B112" s="6"/>
    </row>
    <row r="113" spans="2:2" ht="15" customHeight="1" x14ac:dyDescent="0.25">
      <c r="B113" s="6" t="s">
        <v>129</v>
      </c>
    </row>
    <row r="114" spans="2:2" ht="15" customHeight="1" x14ac:dyDescent="0.25">
      <c r="B114" s="6" t="s">
        <v>7</v>
      </c>
    </row>
  </sheetData>
  <autoFilter ref="A3:J41"/>
  <conditionalFormatting sqref="G3:J3">
    <cfRule type="cellIs" dxfId="21" priority="1" operator="equal">
      <formula>"(b)"</formula>
    </cfRule>
    <cfRule type="cellIs" dxfId="20" priority="2" operator="equal">
      <formula>"RFE"</formula>
    </cfRule>
  </conditionalFormatting>
  <pageMargins left="0.70866141732283472" right="0.70866141732283472" top="0.59055118110236227" bottom="0.59055118110236227" header="0" footer="0"/>
  <pageSetup paperSize="9" scale="79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33"/>
  <sheetViews>
    <sheetView workbookViewId="0">
      <selection activeCell="A3" sqref="A3:B105"/>
    </sheetView>
  </sheetViews>
  <sheetFormatPr defaultColWidth="14.42578125" defaultRowHeight="15" customHeight="1" x14ac:dyDescent="0.25"/>
  <cols>
    <col min="1" max="1" width="18.85546875" customWidth="1"/>
    <col min="2" max="2" width="54.140625" customWidth="1"/>
    <col min="3" max="3" width="23.85546875" bestFit="1" customWidth="1"/>
    <col min="5" max="5" width="32" customWidth="1"/>
  </cols>
  <sheetData>
    <row r="1" spans="1:9" x14ac:dyDescent="0.25">
      <c r="A1" s="1" t="s">
        <v>62</v>
      </c>
      <c r="B1" s="179">
        <f ca="1">TODAY()</f>
        <v>44922</v>
      </c>
    </row>
    <row r="2" spans="1:9" s="2" customFormat="1" ht="15.75" x14ac:dyDescent="0.25">
      <c r="A2" s="3"/>
    </row>
    <row r="3" spans="1:9" ht="16.5" x14ac:dyDescent="0.25">
      <c r="A3" s="127">
        <v>201806853</v>
      </c>
      <c r="B3" s="127" t="s">
        <v>201</v>
      </c>
      <c r="C3" s="127" t="s">
        <v>63</v>
      </c>
      <c r="D3" s="127" t="s">
        <v>202</v>
      </c>
      <c r="E3" s="127" t="s">
        <v>203</v>
      </c>
      <c r="F3" s="127" t="s">
        <v>62</v>
      </c>
      <c r="G3" s="127">
        <v>1</v>
      </c>
      <c r="I3" t="str">
        <f>_xlfn.CONCAT(E3,",",E4)</f>
        <v>up201806853@edu.fe.up.pt,up201908083@edu.fe.up.pt</v>
      </c>
    </row>
    <row r="4" spans="1:9" ht="16.5" x14ac:dyDescent="0.25">
      <c r="A4" s="127">
        <v>201908083</v>
      </c>
      <c r="B4" s="127" t="s">
        <v>204</v>
      </c>
      <c r="C4" s="127" t="s">
        <v>58</v>
      </c>
      <c r="D4" s="127" t="s">
        <v>205</v>
      </c>
      <c r="E4" s="127" t="s">
        <v>206</v>
      </c>
      <c r="F4" s="127" t="s">
        <v>62</v>
      </c>
      <c r="G4" s="127">
        <v>1</v>
      </c>
      <c r="I4" s="2" t="str">
        <f>_xlfn.CONCAT(I3,",",E5)</f>
        <v>up201806853@edu.fe.up.pt,up201908083@edu.fe.up.pt,up201906553@edu.fe.up.pt</v>
      </c>
    </row>
    <row r="5" spans="1:9" ht="16.5" x14ac:dyDescent="0.25">
      <c r="A5" s="127">
        <v>201906553</v>
      </c>
      <c r="B5" s="127" t="s">
        <v>207</v>
      </c>
      <c r="C5" s="127" t="s">
        <v>58</v>
      </c>
      <c r="D5" s="127" t="s">
        <v>208</v>
      </c>
      <c r="E5" s="127" t="s">
        <v>209</v>
      </c>
      <c r="F5" s="127" t="s">
        <v>62</v>
      </c>
      <c r="G5" s="127">
        <v>1</v>
      </c>
      <c r="I5" s="2" t="str">
        <f t="shared" ref="I5:I68" si="0">_xlfn.CONCAT(I4,",",E6)</f>
        <v>up201806853@edu.fe.up.pt,up201908083@edu.fe.up.pt,up201906553@edu.fe.up.pt,up201906509@edu.fe.up.pt</v>
      </c>
    </row>
    <row r="6" spans="1:9" ht="16.5" x14ac:dyDescent="0.25">
      <c r="A6" s="127">
        <v>201906509</v>
      </c>
      <c r="B6" s="127" t="s">
        <v>210</v>
      </c>
      <c r="C6" s="127" t="s">
        <v>58</v>
      </c>
      <c r="D6" s="127" t="s">
        <v>211</v>
      </c>
      <c r="E6" s="127" t="s">
        <v>212</v>
      </c>
      <c r="F6" s="127" t="s">
        <v>62</v>
      </c>
      <c r="G6" s="127">
        <v>1</v>
      </c>
      <c r="I6" s="2" t="str">
        <f t="shared" si="0"/>
        <v>up201806853@edu.fe.up.pt,up201908083@edu.fe.up.pt,up201906553@edu.fe.up.pt,up201906509@edu.fe.up.pt,up202103311@edu.fe.up.pt</v>
      </c>
    </row>
    <row r="7" spans="1:9" ht="16.5" x14ac:dyDescent="0.25">
      <c r="A7" s="127">
        <v>202103311</v>
      </c>
      <c r="B7" s="127" t="s">
        <v>213</v>
      </c>
      <c r="C7" s="127" t="s">
        <v>58</v>
      </c>
      <c r="D7" s="127"/>
      <c r="E7" s="127" t="s">
        <v>214</v>
      </c>
      <c r="F7" s="127" t="s">
        <v>62</v>
      </c>
      <c r="G7" s="127">
        <v>1</v>
      </c>
      <c r="I7" s="2" t="str">
        <f t="shared" si="0"/>
        <v>up201806853@edu.fe.up.pt,up201908083@edu.fe.up.pt,up201906553@edu.fe.up.pt,up201906509@edu.fe.up.pt,up202103311@edu.fe.up.pt,up202203511@edu.fe.up.pt</v>
      </c>
    </row>
    <row r="8" spans="1:9" ht="16.5" x14ac:dyDescent="0.25">
      <c r="A8" s="127">
        <v>202203511</v>
      </c>
      <c r="B8" s="127" t="s">
        <v>215</v>
      </c>
      <c r="C8" s="127" t="s">
        <v>58</v>
      </c>
      <c r="D8" s="127" t="s">
        <v>216</v>
      </c>
      <c r="E8" s="127" t="s">
        <v>217</v>
      </c>
      <c r="F8" s="127"/>
      <c r="G8" s="127">
        <v>1</v>
      </c>
      <c r="I8" s="2" t="str">
        <f t="shared" si="0"/>
        <v>up201806853@edu.fe.up.pt,up201908083@edu.fe.up.pt,up201906553@edu.fe.up.pt,up201906509@edu.fe.up.pt,up202103311@edu.fe.up.pt,up202203511@edu.fe.up.pt,up202210495@edu.fe.up.pt</v>
      </c>
    </row>
    <row r="9" spans="1:9" ht="16.5" x14ac:dyDescent="0.25">
      <c r="A9" s="127">
        <v>202210495</v>
      </c>
      <c r="B9" s="127" t="s">
        <v>218</v>
      </c>
      <c r="C9" s="127" t="s">
        <v>58</v>
      </c>
      <c r="D9" s="127" t="s">
        <v>219</v>
      </c>
      <c r="E9" s="127" t="s">
        <v>220</v>
      </c>
      <c r="F9" s="127" t="s">
        <v>62</v>
      </c>
      <c r="G9" s="127">
        <v>1</v>
      </c>
      <c r="I9" s="2" t="str">
        <f t="shared" si="0"/>
        <v>up201806853@edu.fe.up.pt,up201908083@edu.fe.up.pt,up201906553@edu.fe.up.pt,up201906509@edu.fe.up.pt,up202103311@edu.fe.up.pt,up202203511@edu.fe.up.pt,up202210495@edu.fe.up.pt,up202202583@edu.fe.up.pt</v>
      </c>
    </row>
    <row r="10" spans="1:9" ht="16.5" x14ac:dyDescent="0.25">
      <c r="A10" s="127">
        <v>202202583</v>
      </c>
      <c r="B10" s="127" t="s">
        <v>221</v>
      </c>
      <c r="C10" s="127" t="s">
        <v>58</v>
      </c>
      <c r="D10" s="127" t="s">
        <v>222</v>
      </c>
      <c r="E10" s="127" t="s">
        <v>223</v>
      </c>
      <c r="F10" s="127"/>
      <c r="G10" s="127">
        <v>1</v>
      </c>
      <c r="I10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</v>
      </c>
    </row>
    <row r="11" spans="1:9" ht="16.5" x14ac:dyDescent="0.25">
      <c r="A11" s="127">
        <v>201905545</v>
      </c>
      <c r="B11" s="127" t="s">
        <v>224</v>
      </c>
      <c r="C11" s="127" t="s">
        <v>58</v>
      </c>
      <c r="D11" s="127" t="s">
        <v>225</v>
      </c>
      <c r="E11" s="127" t="s">
        <v>226</v>
      </c>
      <c r="F11" s="127" t="s">
        <v>62</v>
      </c>
      <c r="G11" s="127">
        <v>1</v>
      </c>
      <c r="I11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</v>
      </c>
    </row>
    <row r="12" spans="1:9" ht="16.5" x14ac:dyDescent="0.25">
      <c r="A12" s="127">
        <v>202203781</v>
      </c>
      <c r="B12" s="127" t="s">
        <v>227</v>
      </c>
      <c r="C12" s="127" t="s">
        <v>58</v>
      </c>
      <c r="D12" s="127" t="s">
        <v>228</v>
      </c>
      <c r="E12" s="127" t="s">
        <v>229</v>
      </c>
      <c r="F12" s="127"/>
      <c r="G12" s="127">
        <v>1</v>
      </c>
      <c r="I12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</v>
      </c>
    </row>
    <row r="13" spans="1:9" ht="16.5" x14ac:dyDescent="0.25">
      <c r="A13" s="127">
        <v>201909926</v>
      </c>
      <c r="B13" s="127" t="s">
        <v>230</v>
      </c>
      <c r="C13" s="127" t="s">
        <v>58</v>
      </c>
      <c r="D13" s="127" t="s">
        <v>231</v>
      </c>
      <c r="E13" s="127" t="s">
        <v>232</v>
      </c>
      <c r="F13" s="127" t="s">
        <v>62</v>
      </c>
      <c r="G13" s="127">
        <v>1</v>
      </c>
      <c r="I13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</v>
      </c>
    </row>
    <row r="14" spans="1:9" ht="16.5" x14ac:dyDescent="0.25">
      <c r="A14" s="127">
        <v>201905946</v>
      </c>
      <c r="B14" s="127" t="s">
        <v>233</v>
      </c>
      <c r="C14" s="127" t="s">
        <v>58</v>
      </c>
      <c r="D14" s="127" t="s">
        <v>234</v>
      </c>
      <c r="E14" s="127" t="s">
        <v>235</v>
      </c>
      <c r="F14" s="127" t="s">
        <v>62</v>
      </c>
      <c r="G14" s="127">
        <v>1</v>
      </c>
      <c r="I14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</v>
      </c>
    </row>
    <row r="15" spans="1:9" ht="16.5" x14ac:dyDescent="0.25">
      <c r="A15" s="127">
        <v>201907297</v>
      </c>
      <c r="B15" s="127" t="s">
        <v>236</v>
      </c>
      <c r="C15" s="127" t="s">
        <v>69</v>
      </c>
      <c r="D15" s="127" t="s">
        <v>237</v>
      </c>
      <c r="E15" s="127" t="s">
        <v>238</v>
      </c>
      <c r="F15" s="127" t="s">
        <v>62</v>
      </c>
      <c r="G15" s="127">
        <v>1</v>
      </c>
      <c r="I15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</v>
      </c>
    </row>
    <row r="16" spans="1:9" ht="16.5" x14ac:dyDescent="0.25">
      <c r="A16" s="127">
        <v>201809681</v>
      </c>
      <c r="B16" s="127" t="s">
        <v>239</v>
      </c>
      <c r="C16" s="127" t="s">
        <v>58</v>
      </c>
      <c r="D16" s="127" t="s">
        <v>240</v>
      </c>
      <c r="E16" s="127" t="s">
        <v>241</v>
      </c>
      <c r="F16" s="127" t="s">
        <v>62</v>
      </c>
      <c r="G16" s="127">
        <v>1</v>
      </c>
      <c r="I16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</v>
      </c>
    </row>
    <row r="17" spans="1:9" ht="16.5" x14ac:dyDescent="0.25">
      <c r="A17" s="127">
        <v>201806305</v>
      </c>
      <c r="B17" s="127" t="s">
        <v>242</v>
      </c>
      <c r="C17" s="127" t="s">
        <v>58</v>
      </c>
      <c r="D17" s="127" t="s">
        <v>243</v>
      </c>
      <c r="E17" s="127" t="s">
        <v>244</v>
      </c>
      <c r="F17" s="127" t="s">
        <v>62</v>
      </c>
      <c r="G17" s="127">
        <v>1</v>
      </c>
      <c r="I17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</v>
      </c>
    </row>
    <row r="18" spans="1:9" ht="16.5" x14ac:dyDescent="0.25">
      <c r="A18" s="127">
        <v>201905197</v>
      </c>
      <c r="B18" s="127" t="s">
        <v>245</v>
      </c>
      <c r="C18" s="127" t="s">
        <v>58</v>
      </c>
      <c r="D18" s="127" t="s">
        <v>246</v>
      </c>
      <c r="E18" s="127" t="s">
        <v>247</v>
      </c>
      <c r="F18" s="127" t="s">
        <v>62</v>
      </c>
      <c r="G18" s="127">
        <v>1</v>
      </c>
      <c r="I18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</v>
      </c>
    </row>
    <row r="19" spans="1:9" ht="16.5" x14ac:dyDescent="0.25">
      <c r="A19" s="127">
        <v>201904605</v>
      </c>
      <c r="B19" s="127" t="s">
        <v>248</v>
      </c>
      <c r="C19" s="127" t="s">
        <v>58</v>
      </c>
      <c r="D19" s="127" t="s">
        <v>249</v>
      </c>
      <c r="E19" s="127" t="s">
        <v>250</v>
      </c>
      <c r="F19" s="127" t="s">
        <v>62</v>
      </c>
      <c r="G19" s="127">
        <v>1</v>
      </c>
      <c r="I19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</v>
      </c>
    </row>
    <row r="20" spans="1:9" ht="16.5" x14ac:dyDescent="0.25">
      <c r="A20" s="127">
        <v>202202628</v>
      </c>
      <c r="B20" s="127" t="s">
        <v>251</v>
      </c>
      <c r="C20" s="127" t="s">
        <v>58</v>
      </c>
      <c r="D20" s="127" t="s">
        <v>252</v>
      </c>
      <c r="E20" s="127" t="s">
        <v>253</v>
      </c>
      <c r="F20" s="127"/>
      <c r="G20" s="127">
        <v>1</v>
      </c>
      <c r="I20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</v>
      </c>
    </row>
    <row r="21" spans="1:9" ht="16.5" x14ac:dyDescent="0.25">
      <c r="A21" s="127">
        <v>201700121</v>
      </c>
      <c r="B21" s="127" t="s">
        <v>64</v>
      </c>
      <c r="C21" s="127" t="s">
        <v>65</v>
      </c>
      <c r="D21" s="127" t="s">
        <v>66</v>
      </c>
      <c r="E21" s="127" t="s">
        <v>67</v>
      </c>
      <c r="F21" s="127" t="s">
        <v>62</v>
      </c>
      <c r="G21" s="127">
        <v>2</v>
      </c>
      <c r="I21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</v>
      </c>
    </row>
    <row r="22" spans="1:9" ht="15.75" customHeight="1" x14ac:dyDescent="0.25">
      <c r="A22" s="127">
        <v>201906464</v>
      </c>
      <c r="B22" s="127" t="s">
        <v>254</v>
      </c>
      <c r="C22" s="127" t="s">
        <v>58</v>
      </c>
      <c r="D22" s="127" t="s">
        <v>255</v>
      </c>
      <c r="E22" s="127" t="s">
        <v>256</v>
      </c>
      <c r="F22" s="127" t="s">
        <v>62</v>
      </c>
      <c r="G22" s="127">
        <v>1</v>
      </c>
      <c r="I22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</v>
      </c>
    </row>
    <row r="23" spans="1:9" ht="15.75" customHeight="1" x14ac:dyDescent="0.25">
      <c r="A23" s="127">
        <v>201904573</v>
      </c>
      <c r="B23" s="127" t="s">
        <v>257</v>
      </c>
      <c r="C23" s="127" t="s">
        <v>58</v>
      </c>
      <c r="D23" s="127" t="s">
        <v>258</v>
      </c>
      <c r="E23" s="127" t="s">
        <v>259</v>
      </c>
      <c r="F23" s="127" t="s">
        <v>62</v>
      </c>
      <c r="G23" s="127">
        <v>1</v>
      </c>
      <c r="I23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</v>
      </c>
    </row>
    <row r="24" spans="1:9" ht="15.75" customHeight="1" x14ac:dyDescent="0.25">
      <c r="A24" s="127">
        <v>202202957</v>
      </c>
      <c r="B24" s="127" t="s">
        <v>260</v>
      </c>
      <c r="C24" s="127" t="s">
        <v>58</v>
      </c>
      <c r="D24" s="127" t="s">
        <v>261</v>
      </c>
      <c r="E24" s="127" t="s">
        <v>262</v>
      </c>
      <c r="F24" s="127" t="s">
        <v>62</v>
      </c>
      <c r="G24" s="127">
        <v>1</v>
      </c>
      <c r="I24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</v>
      </c>
    </row>
    <row r="25" spans="1:9" ht="15.75" customHeight="1" x14ac:dyDescent="0.25">
      <c r="A25" s="127">
        <v>202202728</v>
      </c>
      <c r="B25" s="127" t="s">
        <v>263</v>
      </c>
      <c r="C25" s="127" t="s">
        <v>58</v>
      </c>
      <c r="D25" s="127" t="s">
        <v>264</v>
      </c>
      <c r="E25" s="127" t="s">
        <v>265</v>
      </c>
      <c r="F25" s="127"/>
      <c r="G25" s="127">
        <v>1</v>
      </c>
      <c r="I25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</v>
      </c>
    </row>
    <row r="26" spans="1:9" ht="15.75" customHeight="1" x14ac:dyDescent="0.25">
      <c r="A26" s="127">
        <v>201905948</v>
      </c>
      <c r="B26" s="127" t="s">
        <v>266</v>
      </c>
      <c r="C26" s="127" t="s">
        <v>58</v>
      </c>
      <c r="D26" s="127" t="s">
        <v>267</v>
      </c>
      <c r="E26" s="127" t="s">
        <v>268</v>
      </c>
      <c r="F26" s="127" t="s">
        <v>62</v>
      </c>
      <c r="G26" s="127">
        <v>1</v>
      </c>
      <c r="I26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</v>
      </c>
    </row>
    <row r="27" spans="1:9" ht="15.75" customHeight="1" x14ac:dyDescent="0.25">
      <c r="A27" s="127">
        <v>201906700</v>
      </c>
      <c r="B27" s="127" t="s">
        <v>269</v>
      </c>
      <c r="C27" s="127" t="s">
        <v>58</v>
      </c>
      <c r="D27" s="127" t="s">
        <v>270</v>
      </c>
      <c r="E27" s="127" t="s">
        <v>271</v>
      </c>
      <c r="F27" s="127" t="s">
        <v>62</v>
      </c>
      <c r="G27" s="127">
        <v>1</v>
      </c>
      <c r="I27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</v>
      </c>
    </row>
    <row r="28" spans="1:9" ht="15.75" customHeight="1" x14ac:dyDescent="0.25">
      <c r="A28" s="127">
        <v>202202242</v>
      </c>
      <c r="B28" s="127" t="s">
        <v>272</v>
      </c>
      <c r="C28" s="127" t="s">
        <v>58</v>
      </c>
      <c r="D28" s="127" t="s">
        <v>273</v>
      </c>
      <c r="E28" s="127" t="s">
        <v>274</v>
      </c>
      <c r="F28" s="127"/>
      <c r="G28" s="127">
        <v>1</v>
      </c>
      <c r="I28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</v>
      </c>
    </row>
    <row r="29" spans="1:9" ht="15.75" customHeight="1" x14ac:dyDescent="0.25">
      <c r="A29" s="127">
        <v>201906720</v>
      </c>
      <c r="B29" s="127" t="s">
        <v>275</v>
      </c>
      <c r="C29" s="127" t="s">
        <v>58</v>
      </c>
      <c r="D29" s="127" t="s">
        <v>276</v>
      </c>
      <c r="E29" s="127" t="s">
        <v>277</v>
      </c>
      <c r="F29" s="127" t="s">
        <v>62</v>
      </c>
      <c r="G29" s="127">
        <v>1</v>
      </c>
      <c r="I29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</v>
      </c>
    </row>
    <row r="30" spans="1:9" ht="15.75" customHeight="1" x14ac:dyDescent="0.25">
      <c r="A30" s="127">
        <v>201905152</v>
      </c>
      <c r="B30" s="127" t="s">
        <v>278</v>
      </c>
      <c r="C30" s="127" t="s">
        <v>58</v>
      </c>
      <c r="D30" s="127" t="s">
        <v>279</v>
      </c>
      <c r="E30" s="127" t="s">
        <v>280</v>
      </c>
      <c r="F30" s="127" t="s">
        <v>62</v>
      </c>
      <c r="G30" s="127">
        <v>1</v>
      </c>
      <c r="I30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</v>
      </c>
    </row>
    <row r="31" spans="1:9" ht="15.75" customHeight="1" x14ac:dyDescent="0.25">
      <c r="A31" s="127">
        <v>201905443</v>
      </c>
      <c r="B31" s="127" t="s">
        <v>281</v>
      </c>
      <c r="C31" s="127" t="s">
        <v>69</v>
      </c>
      <c r="D31" s="127" t="s">
        <v>282</v>
      </c>
      <c r="E31" s="127" t="s">
        <v>283</v>
      </c>
      <c r="F31" s="127" t="s">
        <v>62</v>
      </c>
      <c r="G31" s="127">
        <v>1</v>
      </c>
      <c r="I31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</v>
      </c>
    </row>
    <row r="32" spans="1:9" ht="15.75" customHeight="1" x14ac:dyDescent="0.25">
      <c r="A32" s="127">
        <v>202202866</v>
      </c>
      <c r="B32" s="127" t="s">
        <v>284</v>
      </c>
      <c r="C32" s="127" t="s">
        <v>58</v>
      </c>
      <c r="D32" s="127" t="s">
        <v>285</v>
      </c>
      <c r="E32" s="127" t="s">
        <v>286</v>
      </c>
      <c r="F32" s="127"/>
      <c r="G32" s="127">
        <v>1</v>
      </c>
      <c r="I32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</v>
      </c>
    </row>
    <row r="33" spans="1:9" ht="15.75" customHeight="1" x14ac:dyDescent="0.25">
      <c r="A33" s="127">
        <v>202202737</v>
      </c>
      <c r="B33" s="127" t="s">
        <v>287</v>
      </c>
      <c r="C33" s="127" t="s">
        <v>58</v>
      </c>
      <c r="D33" s="127" t="s">
        <v>288</v>
      </c>
      <c r="E33" s="127" t="s">
        <v>289</v>
      </c>
      <c r="F33" s="127"/>
      <c r="G33" s="127">
        <v>1</v>
      </c>
      <c r="I33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</v>
      </c>
    </row>
    <row r="34" spans="1:9" ht="15.75" customHeight="1" x14ac:dyDescent="0.25">
      <c r="A34" s="127">
        <v>202202858</v>
      </c>
      <c r="B34" s="127" t="s">
        <v>290</v>
      </c>
      <c r="C34" s="127" t="s">
        <v>58</v>
      </c>
      <c r="D34" s="127" t="s">
        <v>291</v>
      </c>
      <c r="E34" s="127" t="s">
        <v>292</v>
      </c>
      <c r="F34" s="127"/>
      <c r="G34" s="127">
        <v>1</v>
      </c>
      <c r="I34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</v>
      </c>
    </row>
    <row r="35" spans="1:9" ht="15.75" customHeight="1" x14ac:dyDescent="0.25">
      <c r="A35" s="127">
        <v>201403686</v>
      </c>
      <c r="B35" s="127" t="s">
        <v>293</v>
      </c>
      <c r="C35" s="127" t="s">
        <v>58</v>
      </c>
      <c r="D35" s="127" t="s">
        <v>294</v>
      </c>
      <c r="E35" s="127" t="s">
        <v>295</v>
      </c>
      <c r="F35" s="127" t="s">
        <v>62</v>
      </c>
      <c r="G35" s="127">
        <v>1</v>
      </c>
      <c r="I35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</v>
      </c>
    </row>
    <row r="36" spans="1:9" ht="15.75" customHeight="1" x14ac:dyDescent="0.25">
      <c r="A36" s="127">
        <v>202202351</v>
      </c>
      <c r="B36" s="127" t="s">
        <v>296</v>
      </c>
      <c r="C36" s="127" t="s">
        <v>58</v>
      </c>
      <c r="D36" s="127" t="s">
        <v>297</v>
      </c>
      <c r="E36" s="127" t="s">
        <v>298</v>
      </c>
      <c r="F36" s="127"/>
      <c r="G36" s="127">
        <v>1</v>
      </c>
      <c r="I36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</v>
      </c>
    </row>
    <row r="37" spans="1:9" ht="15.75" customHeight="1" x14ac:dyDescent="0.25">
      <c r="A37" s="127">
        <v>201905861</v>
      </c>
      <c r="B37" s="127" t="s">
        <v>299</v>
      </c>
      <c r="C37" s="127" t="s">
        <v>58</v>
      </c>
      <c r="D37" s="127" t="s">
        <v>300</v>
      </c>
      <c r="E37" s="127" t="s">
        <v>301</v>
      </c>
      <c r="F37" s="127" t="s">
        <v>62</v>
      </c>
      <c r="G37" s="127">
        <v>1</v>
      </c>
      <c r="I37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</v>
      </c>
    </row>
    <row r="38" spans="1:9" ht="15.75" customHeight="1" x14ac:dyDescent="0.25">
      <c r="A38" s="127">
        <v>201906470</v>
      </c>
      <c r="B38" s="127" t="s">
        <v>302</v>
      </c>
      <c r="C38" s="127" t="s">
        <v>58</v>
      </c>
      <c r="D38" s="127" t="s">
        <v>303</v>
      </c>
      <c r="E38" s="127" t="s">
        <v>304</v>
      </c>
      <c r="F38" s="127" t="s">
        <v>62</v>
      </c>
      <c r="G38" s="127">
        <v>1</v>
      </c>
      <c r="I38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</v>
      </c>
    </row>
    <row r="39" spans="1:9" ht="15.75" customHeight="1" x14ac:dyDescent="0.25">
      <c r="A39" s="127">
        <v>201806858</v>
      </c>
      <c r="B39" s="127" t="s">
        <v>305</v>
      </c>
      <c r="C39" s="127" t="s">
        <v>58</v>
      </c>
      <c r="D39" s="127" t="s">
        <v>306</v>
      </c>
      <c r="E39" s="127" t="s">
        <v>307</v>
      </c>
      <c r="F39" s="127" t="s">
        <v>62</v>
      </c>
      <c r="G39" s="127">
        <v>1</v>
      </c>
      <c r="I39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</v>
      </c>
    </row>
    <row r="40" spans="1:9" ht="15.75" customHeight="1" x14ac:dyDescent="0.25">
      <c r="A40" s="127">
        <v>202209755</v>
      </c>
      <c r="B40" s="127" t="s">
        <v>308</v>
      </c>
      <c r="C40" s="127" t="s">
        <v>58</v>
      </c>
      <c r="D40" s="127" t="s">
        <v>309</v>
      </c>
      <c r="E40" s="127" t="s">
        <v>310</v>
      </c>
      <c r="F40" s="127" t="s">
        <v>62</v>
      </c>
      <c r="G40" s="127">
        <v>1</v>
      </c>
      <c r="I40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</v>
      </c>
    </row>
    <row r="41" spans="1:9" ht="15.75" customHeight="1" x14ac:dyDescent="0.25">
      <c r="A41" s="127">
        <v>202202882</v>
      </c>
      <c r="B41" s="127" t="s">
        <v>311</v>
      </c>
      <c r="C41" s="127" t="s">
        <v>58</v>
      </c>
      <c r="D41" s="127" t="s">
        <v>312</v>
      </c>
      <c r="E41" s="127" t="s">
        <v>313</v>
      </c>
      <c r="F41" s="127"/>
      <c r="G41" s="127">
        <v>1</v>
      </c>
      <c r="I41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</v>
      </c>
    </row>
    <row r="42" spans="1:9" ht="15.75" customHeight="1" x14ac:dyDescent="0.25">
      <c r="A42" s="127">
        <v>201906116</v>
      </c>
      <c r="B42" s="127" t="s">
        <v>314</v>
      </c>
      <c r="C42" s="127" t="s">
        <v>63</v>
      </c>
      <c r="D42" s="127" t="s">
        <v>315</v>
      </c>
      <c r="E42" s="127" t="s">
        <v>316</v>
      </c>
      <c r="F42" s="127" t="s">
        <v>62</v>
      </c>
      <c r="G42" s="127">
        <v>1</v>
      </c>
      <c r="I42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</v>
      </c>
    </row>
    <row r="43" spans="1:9" ht="15.75" customHeight="1" x14ac:dyDescent="0.25">
      <c r="A43" s="127">
        <v>201904732</v>
      </c>
      <c r="B43" s="127" t="s">
        <v>317</v>
      </c>
      <c r="C43" s="127" t="s">
        <v>58</v>
      </c>
      <c r="D43" s="127"/>
      <c r="E43" s="127" t="s">
        <v>318</v>
      </c>
      <c r="F43" s="127" t="s">
        <v>62</v>
      </c>
      <c r="G43" s="127">
        <v>1</v>
      </c>
      <c r="I43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</v>
      </c>
    </row>
    <row r="44" spans="1:9" ht="15.75" customHeight="1" x14ac:dyDescent="0.25">
      <c r="A44" s="127">
        <v>201905974</v>
      </c>
      <c r="B44" s="127" t="s">
        <v>319</v>
      </c>
      <c r="C44" s="127" t="s">
        <v>69</v>
      </c>
      <c r="D44" s="127" t="s">
        <v>320</v>
      </c>
      <c r="E44" s="127" t="s">
        <v>321</v>
      </c>
      <c r="F44" s="127" t="s">
        <v>62</v>
      </c>
      <c r="G44" s="127">
        <v>1</v>
      </c>
      <c r="I44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</v>
      </c>
    </row>
    <row r="45" spans="1:9" ht="15.75" customHeight="1" x14ac:dyDescent="0.25">
      <c r="A45" s="127">
        <v>201101613</v>
      </c>
      <c r="B45" s="127" t="s">
        <v>322</v>
      </c>
      <c r="C45" s="127" t="s">
        <v>63</v>
      </c>
      <c r="D45" s="127" t="s">
        <v>323</v>
      </c>
      <c r="E45" s="127" t="s">
        <v>324</v>
      </c>
      <c r="F45" s="127" t="s">
        <v>62</v>
      </c>
      <c r="G45" s="127">
        <v>1</v>
      </c>
      <c r="I45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</v>
      </c>
    </row>
    <row r="46" spans="1:9" ht="15.75" customHeight="1" x14ac:dyDescent="0.25">
      <c r="A46" s="127">
        <v>202202746</v>
      </c>
      <c r="B46" s="127" t="s">
        <v>325</v>
      </c>
      <c r="C46" s="127" t="s">
        <v>58</v>
      </c>
      <c r="D46" s="127" t="s">
        <v>326</v>
      </c>
      <c r="E46" s="127" t="s">
        <v>327</v>
      </c>
      <c r="F46" s="127"/>
      <c r="G46" s="127">
        <v>1</v>
      </c>
      <c r="I46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</v>
      </c>
    </row>
    <row r="47" spans="1:9" ht="15.75" customHeight="1" x14ac:dyDescent="0.25">
      <c r="A47" s="127">
        <v>201905584</v>
      </c>
      <c r="B47" s="127" t="s">
        <v>328</v>
      </c>
      <c r="C47" s="127" t="s">
        <v>58</v>
      </c>
      <c r="D47" s="127" t="s">
        <v>329</v>
      </c>
      <c r="E47" s="127" t="s">
        <v>330</v>
      </c>
      <c r="F47" s="127" t="s">
        <v>62</v>
      </c>
      <c r="G47" s="127">
        <v>1</v>
      </c>
      <c r="I47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</v>
      </c>
    </row>
    <row r="48" spans="1:9" ht="15.75" customHeight="1" x14ac:dyDescent="0.25">
      <c r="A48" s="127">
        <v>201806346</v>
      </c>
      <c r="B48" s="127" t="s">
        <v>331</v>
      </c>
      <c r="C48" s="127" t="s">
        <v>58</v>
      </c>
      <c r="D48" s="127" t="s">
        <v>332</v>
      </c>
      <c r="E48" s="127" t="s">
        <v>333</v>
      </c>
      <c r="F48" s="127" t="s">
        <v>62</v>
      </c>
      <c r="G48" s="127">
        <v>1</v>
      </c>
      <c r="I48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</v>
      </c>
    </row>
    <row r="49" spans="1:9" ht="15.75" customHeight="1" x14ac:dyDescent="0.25">
      <c r="A49" s="127">
        <v>202202847</v>
      </c>
      <c r="B49" s="127" t="s">
        <v>334</v>
      </c>
      <c r="C49" s="127" t="s">
        <v>58</v>
      </c>
      <c r="D49" s="127" t="s">
        <v>335</v>
      </c>
      <c r="E49" s="127" t="s">
        <v>336</v>
      </c>
      <c r="F49" s="127"/>
      <c r="G49" s="127">
        <v>1</v>
      </c>
      <c r="I49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</v>
      </c>
    </row>
    <row r="50" spans="1:9" ht="15.75" customHeight="1" x14ac:dyDescent="0.25">
      <c r="A50" s="127">
        <v>201806349</v>
      </c>
      <c r="B50" s="127" t="s">
        <v>337</v>
      </c>
      <c r="C50" s="127" t="s">
        <v>58</v>
      </c>
      <c r="D50" s="127" t="s">
        <v>338</v>
      </c>
      <c r="E50" s="127" t="s">
        <v>339</v>
      </c>
      <c r="F50" s="127" t="s">
        <v>62</v>
      </c>
      <c r="G50" s="127">
        <v>1</v>
      </c>
      <c r="I50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</v>
      </c>
    </row>
    <row r="51" spans="1:9" ht="15.75" customHeight="1" x14ac:dyDescent="0.25">
      <c r="A51" s="127">
        <v>201905191</v>
      </c>
      <c r="B51" s="127" t="s">
        <v>340</v>
      </c>
      <c r="C51" s="127" t="s">
        <v>58</v>
      </c>
      <c r="D51" s="127" t="s">
        <v>341</v>
      </c>
      <c r="E51" s="127" t="s">
        <v>342</v>
      </c>
      <c r="F51" s="127" t="s">
        <v>62</v>
      </c>
      <c r="G51" s="127">
        <v>1</v>
      </c>
      <c r="I51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</v>
      </c>
    </row>
    <row r="52" spans="1:9" ht="15.75" customHeight="1" x14ac:dyDescent="0.25">
      <c r="A52" s="127">
        <v>201904858</v>
      </c>
      <c r="B52" s="127" t="s">
        <v>343</v>
      </c>
      <c r="C52" s="127" t="s">
        <v>344</v>
      </c>
      <c r="D52" s="127" t="s">
        <v>345</v>
      </c>
      <c r="E52" s="127" t="s">
        <v>346</v>
      </c>
      <c r="F52" s="127" t="s">
        <v>62</v>
      </c>
      <c r="G52" s="127">
        <v>1</v>
      </c>
      <c r="I52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</v>
      </c>
    </row>
    <row r="53" spans="1:9" ht="15.75" customHeight="1" x14ac:dyDescent="0.25">
      <c r="A53" s="127">
        <v>201904634</v>
      </c>
      <c r="B53" s="127" t="s">
        <v>347</v>
      </c>
      <c r="C53" s="127" t="s">
        <v>58</v>
      </c>
      <c r="D53" s="127" t="s">
        <v>348</v>
      </c>
      <c r="E53" s="127" t="s">
        <v>349</v>
      </c>
      <c r="F53" s="127" t="s">
        <v>62</v>
      </c>
      <c r="G53" s="127">
        <v>1</v>
      </c>
      <c r="I53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</v>
      </c>
    </row>
    <row r="54" spans="1:9" ht="15.75" customHeight="1" x14ac:dyDescent="0.25">
      <c r="A54" s="127">
        <v>201806769</v>
      </c>
      <c r="B54" s="127" t="s">
        <v>350</v>
      </c>
      <c r="C54" s="127" t="s">
        <v>58</v>
      </c>
      <c r="D54" s="127" t="s">
        <v>351</v>
      </c>
      <c r="E54" s="127" t="s">
        <v>352</v>
      </c>
      <c r="F54" s="127" t="s">
        <v>62</v>
      </c>
      <c r="G54" s="127">
        <v>1</v>
      </c>
      <c r="I54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</v>
      </c>
    </row>
    <row r="55" spans="1:9" ht="15.75" customHeight="1" x14ac:dyDescent="0.25">
      <c r="A55" s="127">
        <v>201906250</v>
      </c>
      <c r="B55" s="127" t="s">
        <v>353</v>
      </c>
      <c r="C55" s="127" t="s">
        <v>69</v>
      </c>
      <c r="D55" s="127" t="s">
        <v>354</v>
      </c>
      <c r="E55" s="127" t="s">
        <v>355</v>
      </c>
      <c r="F55" s="127" t="s">
        <v>62</v>
      </c>
      <c r="G55" s="127">
        <v>1</v>
      </c>
      <c r="I55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</v>
      </c>
    </row>
    <row r="56" spans="1:9" ht="15.75" customHeight="1" x14ac:dyDescent="0.25">
      <c r="A56" s="127">
        <v>201906771</v>
      </c>
      <c r="B56" s="127" t="s">
        <v>356</v>
      </c>
      <c r="C56" s="127" t="s">
        <v>58</v>
      </c>
      <c r="D56" s="127" t="s">
        <v>357</v>
      </c>
      <c r="E56" s="127" t="s">
        <v>358</v>
      </c>
      <c r="F56" s="127" t="s">
        <v>62</v>
      </c>
      <c r="G56" s="127">
        <v>1</v>
      </c>
      <c r="I56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</v>
      </c>
    </row>
    <row r="57" spans="1:9" ht="15.75" customHeight="1" x14ac:dyDescent="0.25">
      <c r="A57" s="127">
        <v>201905619</v>
      </c>
      <c r="B57" s="127" t="s">
        <v>359</v>
      </c>
      <c r="C57" s="127" t="s">
        <v>58</v>
      </c>
      <c r="D57" s="127" t="s">
        <v>360</v>
      </c>
      <c r="E57" s="127" t="s">
        <v>361</v>
      </c>
      <c r="F57" s="127" t="s">
        <v>62</v>
      </c>
      <c r="G57" s="127">
        <v>1</v>
      </c>
      <c r="I57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</v>
      </c>
    </row>
    <row r="58" spans="1:9" ht="15.75" customHeight="1" x14ac:dyDescent="0.25">
      <c r="A58" s="127">
        <v>202202738</v>
      </c>
      <c r="B58" s="127" t="s">
        <v>362</v>
      </c>
      <c r="C58" s="127" t="s">
        <v>58</v>
      </c>
      <c r="D58" s="127" t="s">
        <v>363</v>
      </c>
      <c r="E58" s="127" t="s">
        <v>364</v>
      </c>
      <c r="F58" s="127"/>
      <c r="G58" s="127">
        <v>1</v>
      </c>
      <c r="I58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</v>
      </c>
    </row>
    <row r="59" spans="1:9" ht="15.75" customHeight="1" x14ac:dyDescent="0.25">
      <c r="A59" s="127">
        <v>201709436</v>
      </c>
      <c r="B59" s="127" t="s">
        <v>365</v>
      </c>
      <c r="C59" s="127" t="s">
        <v>58</v>
      </c>
      <c r="D59" s="127" t="s">
        <v>366</v>
      </c>
      <c r="E59" s="127" t="s">
        <v>367</v>
      </c>
      <c r="F59" s="127" t="s">
        <v>62</v>
      </c>
      <c r="G59" s="127">
        <v>1</v>
      </c>
      <c r="I59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</v>
      </c>
    </row>
    <row r="60" spans="1:9" ht="15.75" customHeight="1" x14ac:dyDescent="0.25">
      <c r="A60" s="127">
        <v>201904928</v>
      </c>
      <c r="B60" s="127" t="s">
        <v>368</v>
      </c>
      <c r="C60" s="127" t="s">
        <v>58</v>
      </c>
      <c r="D60" s="127" t="s">
        <v>369</v>
      </c>
      <c r="E60" s="127" t="s">
        <v>370</v>
      </c>
      <c r="F60" s="127" t="s">
        <v>62</v>
      </c>
      <c r="G60" s="127">
        <v>1</v>
      </c>
      <c r="I60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</v>
      </c>
    </row>
    <row r="61" spans="1:9" ht="15.75" customHeight="1" x14ac:dyDescent="0.25">
      <c r="A61" s="127">
        <v>201906517</v>
      </c>
      <c r="B61" s="127" t="s">
        <v>371</v>
      </c>
      <c r="C61" s="127" t="s">
        <v>58</v>
      </c>
      <c r="D61" s="127" t="s">
        <v>372</v>
      </c>
      <c r="E61" s="127" t="s">
        <v>373</v>
      </c>
      <c r="F61" s="127" t="s">
        <v>62</v>
      </c>
      <c r="G61" s="127">
        <v>1</v>
      </c>
      <c r="I61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</v>
      </c>
    </row>
    <row r="62" spans="1:9" ht="15.75" customHeight="1" x14ac:dyDescent="0.25">
      <c r="A62" s="127">
        <v>202202861</v>
      </c>
      <c r="B62" s="127" t="s">
        <v>374</v>
      </c>
      <c r="C62" s="127" t="s">
        <v>58</v>
      </c>
      <c r="D62" s="127" t="s">
        <v>375</v>
      </c>
      <c r="E62" s="127" t="s">
        <v>376</v>
      </c>
      <c r="F62" s="127"/>
      <c r="G62" s="127">
        <v>1</v>
      </c>
      <c r="I62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</v>
      </c>
    </row>
    <row r="63" spans="1:9" ht="15.75" customHeight="1" x14ac:dyDescent="0.25">
      <c r="A63" s="127">
        <v>202112469</v>
      </c>
      <c r="B63" s="127" t="s">
        <v>377</v>
      </c>
      <c r="C63" s="127" t="s">
        <v>58</v>
      </c>
      <c r="D63" s="127" t="s">
        <v>378</v>
      </c>
      <c r="E63" s="127" t="s">
        <v>379</v>
      </c>
      <c r="F63" s="127"/>
      <c r="G63" s="127">
        <v>1</v>
      </c>
      <c r="I63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</v>
      </c>
    </row>
    <row r="64" spans="1:9" ht="15.75" customHeight="1" x14ac:dyDescent="0.25">
      <c r="A64" s="127">
        <v>201705629</v>
      </c>
      <c r="B64" s="127" t="s">
        <v>380</v>
      </c>
      <c r="C64" s="127" t="s">
        <v>58</v>
      </c>
      <c r="D64" s="127" t="s">
        <v>381</v>
      </c>
      <c r="E64" s="127" t="s">
        <v>382</v>
      </c>
      <c r="F64" s="127" t="s">
        <v>62</v>
      </c>
      <c r="G64" s="127">
        <v>1</v>
      </c>
      <c r="I64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</v>
      </c>
    </row>
    <row r="65" spans="1:9" ht="15.75" customHeight="1" x14ac:dyDescent="0.25">
      <c r="A65" s="127">
        <v>202203095</v>
      </c>
      <c r="B65" s="127" t="s">
        <v>383</v>
      </c>
      <c r="C65" s="127" t="s">
        <v>58</v>
      </c>
      <c r="D65" s="127" t="s">
        <v>384</v>
      </c>
      <c r="E65" s="127" t="s">
        <v>385</v>
      </c>
      <c r="F65" s="127"/>
      <c r="G65" s="127">
        <v>1</v>
      </c>
      <c r="I65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</v>
      </c>
    </row>
    <row r="66" spans="1:9" ht="15.75" customHeight="1" x14ac:dyDescent="0.25">
      <c r="A66" s="127">
        <v>201403773</v>
      </c>
      <c r="B66" s="127" t="s">
        <v>386</v>
      </c>
      <c r="C66" s="127" t="s">
        <v>63</v>
      </c>
      <c r="D66" s="127" t="s">
        <v>387</v>
      </c>
      <c r="E66" s="127" t="s">
        <v>388</v>
      </c>
      <c r="F66" s="127" t="s">
        <v>62</v>
      </c>
      <c r="G66" s="127">
        <v>1</v>
      </c>
      <c r="I66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</v>
      </c>
    </row>
    <row r="67" spans="1:9" ht="15.75" customHeight="1" x14ac:dyDescent="0.25">
      <c r="A67" s="127">
        <v>202202469</v>
      </c>
      <c r="B67" s="127" t="s">
        <v>389</v>
      </c>
      <c r="C67" s="127" t="s">
        <v>58</v>
      </c>
      <c r="D67" s="127" t="s">
        <v>390</v>
      </c>
      <c r="E67" s="127" t="s">
        <v>391</v>
      </c>
      <c r="F67" s="127" t="s">
        <v>62</v>
      </c>
      <c r="G67" s="127">
        <v>1</v>
      </c>
      <c r="I67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</v>
      </c>
    </row>
    <row r="68" spans="1:9" ht="15.75" customHeight="1" x14ac:dyDescent="0.25">
      <c r="A68" s="127">
        <v>201806820</v>
      </c>
      <c r="B68" s="127" t="s">
        <v>392</v>
      </c>
      <c r="C68" s="127" t="s">
        <v>58</v>
      </c>
      <c r="D68" s="127" t="s">
        <v>393</v>
      </c>
      <c r="E68" s="127" t="s">
        <v>394</v>
      </c>
      <c r="F68" s="127" t="s">
        <v>62</v>
      </c>
      <c r="G68" s="127">
        <v>1</v>
      </c>
      <c r="I68" s="2" t="str">
        <f t="shared" si="0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</v>
      </c>
    </row>
    <row r="69" spans="1:9" ht="15.75" customHeight="1" x14ac:dyDescent="0.25">
      <c r="A69" s="127">
        <v>201905525</v>
      </c>
      <c r="B69" s="127" t="s">
        <v>395</v>
      </c>
      <c r="C69" s="127" t="s">
        <v>69</v>
      </c>
      <c r="D69" s="127" t="s">
        <v>396</v>
      </c>
      <c r="E69" s="127" t="s">
        <v>397</v>
      </c>
      <c r="F69" s="127" t="s">
        <v>62</v>
      </c>
      <c r="G69" s="127">
        <v>1</v>
      </c>
      <c r="I69" s="2" t="str">
        <f t="shared" ref="I69:I105" si="1">_xlfn.CONCAT(I68,",",E70)</f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</v>
      </c>
    </row>
    <row r="70" spans="1:9" ht="15.75" customHeight="1" x14ac:dyDescent="0.25">
      <c r="A70" s="127">
        <v>201905900</v>
      </c>
      <c r="B70" s="127" t="s">
        <v>398</v>
      </c>
      <c r="C70" s="127" t="s">
        <v>69</v>
      </c>
      <c r="D70" s="127" t="s">
        <v>399</v>
      </c>
      <c r="E70" s="127" t="s">
        <v>400</v>
      </c>
      <c r="F70" s="127" t="s">
        <v>62</v>
      </c>
      <c r="G70" s="127">
        <v>1</v>
      </c>
      <c r="I70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</v>
      </c>
    </row>
    <row r="71" spans="1:9" ht="15.75" customHeight="1" x14ac:dyDescent="0.25">
      <c r="A71" s="127">
        <v>201906249</v>
      </c>
      <c r="B71" s="127" t="s">
        <v>401</v>
      </c>
      <c r="C71" s="127" t="s">
        <v>58</v>
      </c>
      <c r="D71" s="127" t="s">
        <v>402</v>
      </c>
      <c r="E71" s="127" t="s">
        <v>403</v>
      </c>
      <c r="F71" s="127" t="s">
        <v>62</v>
      </c>
      <c r="G71" s="127">
        <v>1</v>
      </c>
      <c r="I71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</v>
      </c>
    </row>
    <row r="72" spans="1:9" ht="15.75" customHeight="1" x14ac:dyDescent="0.25">
      <c r="A72" s="127">
        <v>202202905</v>
      </c>
      <c r="B72" s="127" t="s">
        <v>404</v>
      </c>
      <c r="C72" s="127" t="s">
        <v>58</v>
      </c>
      <c r="D72" s="127" t="s">
        <v>405</v>
      </c>
      <c r="E72" s="127" t="s">
        <v>406</v>
      </c>
      <c r="F72" s="127"/>
      <c r="G72" s="127">
        <v>1</v>
      </c>
      <c r="I72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</v>
      </c>
    </row>
    <row r="73" spans="1:9" ht="15.75" customHeight="1" x14ac:dyDescent="0.25">
      <c r="A73" s="127">
        <v>201900205</v>
      </c>
      <c r="B73" s="127" t="s">
        <v>407</v>
      </c>
      <c r="C73" s="127" t="s">
        <v>65</v>
      </c>
      <c r="D73" s="127" t="s">
        <v>408</v>
      </c>
      <c r="E73" s="127" t="s">
        <v>409</v>
      </c>
      <c r="F73" s="127" t="s">
        <v>62</v>
      </c>
      <c r="G73" s="127">
        <v>1</v>
      </c>
      <c r="I73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</v>
      </c>
    </row>
    <row r="74" spans="1:9" ht="15.75" customHeight="1" x14ac:dyDescent="0.25">
      <c r="A74" s="127">
        <v>201905157</v>
      </c>
      <c r="B74" s="127" t="s">
        <v>410</v>
      </c>
      <c r="C74" s="127" t="s">
        <v>58</v>
      </c>
      <c r="D74" s="127" t="s">
        <v>411</v>
      </c>
      <c r="E74" s="127" t="s">
        <v>412</v>
      </c>
      <c r="F74" s="127" t="s">
        <v>62</v>
      </c>
      <c r="G74" s="127">
        <v>1</v>
      </c>
      <c r="I74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</v>
      </c>
    </row>
    <row r="75" spans="1:9" ht="15.75" customHeight="1" x14ac:dyDescent="0.25">
      <c r="A75" s="127">
        <v>201909928</v>
      </c>
      <c r="B75" s="127" t="s">
        <v>413</v>
      </c>
      <c r="C75" s="127" t="s">
        <v>58</v>
      </c>
      <c r="D75" s="127" t="s">
        <v>414</v>
      </c>
      <c r="E75" s="127" t="s">
        <v>415</v>
      </c>
      <c r="F75" s="127" t="s">
        <v>62</v>
      </c>
      <c r="G75" s="127">
        <v>1</v>
      </c>
      <c r="I75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</v>
      </c>
    </row>
    <row r="76" spans="1:9" ht="15.75" customHeight="1" x14ac:dyDescent="0.25">
      <c r="A76" s="127">
        <v>202203502</v>
      </c>
      <c r="B76" s="127" t="s">
        <v>416</v>
      </c>
      <c r="C76" s="127" t="s">
        <v>58</v>
      </c>
      <c r="D76" s="127" t="s">
        <v>417</v>
      </c>
      <c r="E76" s="127" t="s">
        <v>418</v>
      </c>
      <c r="F76" s="127"/>
      <c r="G76" s="127">
        <v>1</v>
      </c>
      <c r="I76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</v>
      </c>
    </row>
    <row r="77" spans="1:9" ht="15.75" customHeight="1" x14ac:dyDescent="0.25">
      <c r="A77" s="127">
        <v>202202730</v>
      </c>
      <c r="B77" s="127" t="s">
        <v>419</v>
      </c>
      <c r="C77" s="127" t="s">
        <v>58</v>
      </c>
      <c r="D77" s="127" t="s">
        <v>420</v>
      </c>
      <c r="E77" s="127" t="s">
        <v>421</v>
      </c>
      <c r="F77" s="127"/>
      <c r="G77" s="127">
        <v>1</v>
      </c>
      <c r="I77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</v>
      </c>
    </row>
    <row r="78" spans="1:9" ht="15.75" customHeight="1" x14ac:dyDescent="0.25">
      <c r="A78" s="127">
        <v>202203001</v>
      </c>
      <c r="B78" s="127" t="s">
        <v>422</v>
      </c>
      <c r="C78" s="127" t="s">
        <v>58</v>
      </c>
      <c r="D78" s="127" t="s">
        <v>423</v>
      </c>
      <c r="E78" s="127" t="s">
        <v>424</v>
      </c>
      <c r="F78" s="127"/>
      <c r="G78" s="127">
        <v>1</v>
      </c>
      <c r="I78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</v>
      </c>
    </row>
    <row r="79" spans="1:9" ht="15.75" customHeight="1" x14ac:dyDescent="0.25">
      <c r="A79" s="127">
        <v>201806801</v>
      </c>
      <c r="B79" s="127" t="s">
        <v>70</v>
      </c>
      <c r="C79" s="127" t="s">
        <v>58</v>
      </c>
      <c r="D79" s="127" t="s">
        <v>71</v>
      </c>
      <c r="E79" s="127" t="s">
        <v>72</v>
      </c>
      <c r="F79" s="127" t="s">
        <v>62</v>
      </c>
      <c r="G79" s="127">
        <v>2</v>
      </c>
      <c r="I79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</v>
      </c>
    </row>
    <row r="80" spans="1:9" ht="15.75" customHeight="1" x14ac:dyDescent="0.25">
      <c r="A80" s="127">
        <v>201504772</v>
      </c>
      <c r="B80" s="127" t="s">
        <v>425</v>
      </c>
      <c r="C80" s="127" t="s">
        <v>58</v>
      </c>
      <c r="D80" s="127" t="s">
        <v>426</v>
      </c>
      <c r="E80" s="127" t="s">
        <v>427</v>
      </c>
      <c r="F80" s="127" t="s">
        <v>62</v>
      </c>
      <c r="G80" s="127">
        <v>1</v>
      </c>
      <c r="I80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</v>
      </c>
    </row>
    <row r="81" spans="1:9" ht="15.75" customHeight="1" x14ac:dyDescent="0.25">
      <c r="A81" s="127">
        <v>201908123</v>
      </c>
      <c r="B81" s="127" t="s">
        <v>428</v>
      </c>
      <c r="C81" s="127" t="s">
        <v>58</v>
      </c>
      <c r="D81" s="127" t="s">
        <v>429</v>
      </c>
      <c r="E81" s="127" t="s">
        <v>430</v>
      </c>
      <c r="F81" s="127" t="s">
        <v>62</v>
      </c>
      <c r="G81" s="127">
        <v>1</v>
      </c>
      <c r="I81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</v>
      </c>
    </row>
    <row r="82" spans="1:9" ht="15.75" customHeight="1" x14ac:dyDescent="0.25">
      <c r="A82" s="127">
        <v>201907316</v>
      </c>
      <c r="B82" s="127" t="s">
        <v>431</v>
      </c>
      <c r="C82" s="127" t="s">
        <v>58</v>
      </c>
      <c r="D82" s="127" t="s">
        <v>432</v>
      </c>
      <c r="E82" s="127" t="s">
        <v>433</v>
      </c>
      <c r="F82" s="127" t="s">
        <v>62</v>
      </c>
      <c r="G82" s="127">
        <v>1</v>
      </c>
      <c r="I82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</v>
      </c>
    </row>
    <row r="83" spans="1:9" ht="15.75" customHeight="1" x14ac:dyDescent="0.25">
      <c r="A83" s="127">
        <v>201906673</v>
      </c>
      <c r="B83" s="127" t="s">
        <v>434</v>
      </c>
      <c r="C83" s="127" t="s">
        <v>58</v>
      </c>
      <c r="D83" s="127" t="s">
        <v>435</v>
      </c>
      <c r="E83" s="127" t="s">
        <v>436</v>
      </c>
      <c r="F83" s="127" t="s">
        <v>62</v>
      </c>
      <c r="G83" s="127">
        <v>1</v>
      </c>
      <c r="I83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</v>
      </c>
    </row>
    <row r="84" spans="1:9" ht="15.75" customHeight="1" x14ac:dyDescent="0.25">
      <c r="A84" s="127">
        <v>201800147</v>
      </c>
      <c r="B84" s="127" t="s">
        <v>437</v>
      </c>
      <c r="C84" s="127" t="s">
        <v>58</v>
      </c>
      <c r="D84" s="127" t="s">
        <v>438</v>
      </c>
      <c r="E84" s="127" t="s">
        <v>439</v>
      </c>
      <c r="F84" s="127" t="s">
        <v>62</v>
      </c>
      <c r="G84" s="127">
        <v>1</v>
      </c>
      <c r="I84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,up201706952@edu.fe.up.pt</v>
      </c>
    </row>
    <row r="85" spans="1:9" ht="15.75" customHeight="1" x14ac:dyDescent="0.25">
      <c r="A85" s="127">
        <v>201706952</v>
      </c>
      <c r="B85" s="127" t="s">
        <v>440</v>
      </c>
      <c r="C85" s="127" t="s">
        <v>58</v>
      </c>
      <c r="D85" s="127" t="s">
        <v>441</v>
      </c>
      <c r="E85" s="127" t="s">
        <v>442</v>
      </c>
      <c r="F85" s="127" t="s">
        <v>62</v>
      </c>
      <c r="G85" s="127">
        <v>1</v>
      </c>
      <c r="I85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,up201706952@edu.fe.up.pt,up201904831@edu.fe.up.pt</v>
      </c>
    </row>
    <row r="86" spans="1:9" ht="15.75" customHeight="1" x14ac:dyDescent="0.25">
      <c r="A86" s="127">
        <v>201904831</v>
      </c>
      <c r="B86" s="127" t="s">
        <v>443</v>
      </c>
      <c r="C86" s="127" t="s">
        <v>58</v>
      </c>
      <c r="D86" s="127" t="s">
        <v>444</v>
      </c>
      <c r="E86" s="127" t="s">
        <v>445</v>
      </c>
      <c r="F86" s="127" t="s">
        <v>62</v>
      </c>
      <c r="G86" s="127">
        <v>1</v>
      </c>
      <c r="I86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,up201706952@edu.fe.up.pt,up201904831@edu.fe.up.pt,up201906454@edu.fe.up.pt</v>
      </c>
    </row>
    <row r="87" spans="1:9" ht="15.75" customHeight="1" x14ac:dyDescent="0.25">
      <c r="A87" s="127">
        <v>201906454</v>
      </c>
      <c r="B87" s="127" t="s">
        <v>446</v>
      </c>
      <c r="C87" s="127" t="s">
        <v>58</v>
      </c>
      <c r="D87" s="127" t="s">
        <v>447</v>
      </c>
      <c r="E87" s="127" t="s">
        <v>448</v>
      </c>
      <c r="F87" s="127" t="s">
        <v>62</v>
      </c>
      <c r="G87" s="127">
        <v>1</v>
      </c>
      <c r="I87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,up201706952@edu.fe.up.pt,up201904831@edu.fe.up.pt,up201906454@edu.fe.up.pt,up202202852@edu.fe.up.pt</v>
      </c>
    </row>
    <row r="88" spans="1:9" ht="15.75" customHeight="1" x14ac:dyDescent="0.25">
      <c r="A88" s="127">
        <v>202202852</v>
      </c>
      <c r="B88" s="127" t="s">
        <v>449</v>
      </c>
      <c r="C88" s="127" t="s">
        <v>58</v>
      </c>
      <c r="D88" s="127" t="s">
        <v>450</v>
      </c>
      <c r="E88" s="127" t="s">
        <v>451</v>
      </c>
      <c r="F88" s="127"/>
      <c r="G88" s="127">
        <v>1</v>
      </c>
      <c r="I88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,up201706952@edu.fe.up.pt,up201904831@edu.fe.up.pt,up201906454@edu.fe.up.pt,up202202852@edu.fe.up.pt,up200001856@edu.fe.up.pt</v>
      </c>
    </row>
    <row r="89" spans="1:9" ht="15.75" customHeight="1" x14ac:dyDescent="0.25">
      <c r="A89" s="127">
        <v>200001856</v>
      </c>
      <c r="B89" s="127" t="s">
        <v>28</v>
      </c>
      <c r="C89" s="127" t="s">
        <v>63</v>
      </c>
      <c r="D89" s="127" t="s">
        <v>73</v>
      </c>
      <c r="E89" s="127" t="s">
        <v>74</v>
      </c>
      <c r="F89" s="127" t="s">
        <v>62</v>
      </c>
      <c r="G89" s="127">
        <v>2</v>
      </c>
      <c r="I89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,up201706952@edu.fe.up.pt,up201904831@edu.fe.up.pt,up201906454@edu.fe.up.pt,up202202852@edu.fe.up.pt,up200001856@edu.fe.up.pt,up202204795@edu.fe.up.pt</v>
      </c>
    </row>
    <row r="90" spans="1:9" ht="15.75" customHeight="1" x14ac:dyDescent="0.25">
      <c r="A90" s="127">
        <v>202204795</v>
      </c>
      <c r="B90" s="127" t="s">
        <v>452</v>
      </c>
      <c r="C90" s="127" t="s">
        <v>58</v>
      </c>
      <c r="D90" s="127" t="s">
        <v>453</v>
      </c>
      <c r="E90" s="127" t="s">
        <v>454</v>
      </c>
      <c r="F90" s="127" t="s">
        <v>62</v>
      </c>
      <c r="G90" s="127">
        <v>1</v>
      </c>
      <c r="I90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,up201706952@edu.fe.up.pt,up201904831@edu.fe.up.pt,up201906454@edu.fe.up.pt,up202202852@edu.fe.up.pt,up200001856@edu.fe.up.pt,up202204795@edu.fe.up.pt,up201906549@edu.fe.up.pt</v>
      </c>
    </row>
    <row r="91" spans="1:9" ht="15.75" customHeight="1" x14ac:dyDescent="0.25">
      <c r="A91" s="127">
        <v>201906549</v>
      </c>
      <c r="B91" s="127" t="s">
        <v>455</v>
      </c>
      <c r="C91" s="127" t="s">
        <v>58</v>
      </c>
      <c r="D91" s="127" t="s">
        <v>456</v>
      </c>
      <c r="E91" s="127" t="s">
        <v>457</v>
      </c>
      <c r="F91" s="127" t="s">
        <v>62</v>
      </c>
      <c r="G91" s="127">
        <v>1</v>
      </c>
      <c r="I91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,up201706952@edu.fe.up.pt,up201904831@edu.fe.up.pt,up201906454@edu.fe.up.pt,up202202852@edu.fe.up.pt,up200001856@edu.fe.up.pt,up202204795@edu.fe.up.pt,up201906549@edu.fe.up.pt,up202203778@edu.fe.up.pt</v>
      </c>
    </row>
    <row r="92" spans="1:9" ht="15.75" customHeight="1" x14ac:dyDescent="0.25">
      <c r="A92" s="127">
        <v>202203778</v>
      </c>
      <c r="B92" s="127" t="s">
        <v>458</v>
      </c>
      <c r="C92" s="127" t="s">
        <v>58</v>
      </c>
      <c r="D92" s="127" t="s">
        <v>459</v>
      </c>
      <c r="E92" s="127" t="s">
        <v>460</v>
      </c>
      <c r="F92" s="127"/>
      <c r="G92" s="127">
        <v>1</v>
      </c>
      <c r="I92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,up201706952@edu.fe.up.pt,up201904831@edu.fe.up.pt,up201906454@edu.fe.up.pt,up202202852@edu.fe.up.pt,up200001856@edu.fe.up.pt,up202204795@edu.fe.up.pt,up201906549@edu.fe.up.pt,up202203778@edu.fe.up.pt,up202108675@edu.fe.up.pt</v>
      </c>
    </row>
    <row r="93" spans="1:9" ht="15.75" customHeight="1" x14ac:dyDescent="0.25">
      <c r="A93" s="127">
        <v>202108675</v>
      </c>
      <c r="B93" s="127" t="s">
        <v>461</v>
      </c>
      <c r="C93" s="127" t="s">
        <v>58</v>
      </c>
      <c r="D93" s="127" t="s">
        <v>462</v>
      </c>
      <c r="E93" s="127" t="s">
        <v>463</v>
      </c>
      <c r="F93" s="127" t="s">
        <v>62</v>
      </c>
      <c r="G93" s="127">
        <v>1</v>
      </c>
      <c r="I93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,up201706952@edu.fe.up.pt,up201904831@edu.fe.up.pt,up201906454@edu.fe.up.pt,up202202852@edu.fe.up.pt,up200001856@edu.fe.up.pt,up202204795@edu.fe.up.pt,up201906549@edu.fe.up.pt,up202203778@edu.fe.up.pt,up202108675@edu.fe.up.pt,up202202869@edu.fe.up.pt</v>
      </c>
    </row>
    <row r="94" spans="1:9" ht="15.75" customHeight="1" x14ac:dyDescent="0.25">
      <c r="A94" s="127">
        <v>202202869</v>
      </c>
      <c r="B94" s="127" t="s">
        <v>464</v>
      </c>
      <c r="C94" s="127" t="s">
        <v>58</v>
      </c>
      <c r="D94" s="127" t="s">
        <v>465</v>
      </c>
      <c r="E94" s="127" t="s">
        <v>466</v>
      </c>
      <c r="F94" s="127"/>
      <c r="G94" s="127">
        <v>1</v>
      </c>
      <c r="I94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,up201706952@edu.fe.up.pt,up201904831@edu.fe.up.pt,up201906454@edu.fe.up.pt,up202202852@edu.fe.up.pt,up200001856@edu.fe.up.pt,up202204795@edu.fe.up.pt,up201906549@edu.fe.up.pt,up202203778@edu.fe.up.pt,up202108675@edu.fe.up.pt,up202202869@edu.fe.up.pt,up202202870@edu.fe.up.pt</v>
      </c>
    </row>
    <row r="95" spans="1:9" ht="15.75" customHeight="1" x14ac:dyDescent="0.25">
      <c r="A95" s="127">
        <v>202202870</v>
      </c>
      <c r="B95" s="127" t="s">
        <v>467</v>
      </c>
      <c r="C95" s="127" t="s">
        <v>58</v>
      </c>
      <c r="D95" s="127" t="s">
        <v>468</v>
      </c>
      <c r="E95" s="127" t="s">
        <v>469</v>
      </c>
      <c r="F95" s="127"/>
      <c r="G95" s="127">
        <v>1</v>
      </c>
      <c r="I95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,up201706952@edu.fe.up.pt,up201904831@edu.fe.up.pt,up201906454@edu.fe.up.pt,up202202852@edu.fe.up.pt,up200001856@edu.fe.up.pt,up202204795@edu.fe.up.pt,up201906549@edu.fe.up.pt,up202203778@edu.fe.up.pt,up202108675@edu.fe.up.pt,up202202869@edu.fe.up.pt,up202202870@edu.fe.up.pt,up201905354@edu.fe.up.pt</v>
      </c>
    </row>
    <row r="96" spans="1:9" ht="15.75" customHeight="1" x14ac:dyDescent="0.25">
      <c r="A96" s="127">
        <v>201905354</v>
      </c>
      <c r="B96" s="127" t="s">
        <v>470</v>
      </c>
      <c r="C96" s="127" t="s">
        <v>58</v>
      </c>
      <c r="D96" s="127" t="s">
        <v>471</v>
      </c>
      <c r="E96" s="127" t="s">
        <v>472</v>
      </c>
      <c r="F96" s="127" t="s">
        <v>62</v>
      </c>
      <c r="G96" s="127">
        <v>1</v>
      </c>
      <c r="I96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,up201706952@edu.fe.up.pt,up201904831@edu.fe.up.pt,up201906454@edu.fe.up.pt,up202202852@edu.fe.up.pt,up200001856@edu.fe.up.pt,up202204795@edu.fe.up.pt,up201906549@edu.fe.up.pt,up202203778@edu.fe.up.pt,up202108675@edu.fe.up.pt,up202202869@edu.fe.up.pt,up202202870@edu.fe.up.pt,up201905354@edu.fe.up.pt,up201904639@edu.fe.up.pt</v>
      </c>
    </row>
    <row r="97" spans="1:9" ht="15.75" customHeight="1" x14ac:dyDescent="0.25">
      <c r="A97" s="127">
        <v>201904639</v>
      </c>
      <c r="B97" s="127" t="s">
        <v>473</v>
      </c>
      <c r="C97" s="127" t="s">
        <v>58</v>
      </c>
      <c r="D97" s="127" t="s">
        <v>474</v>
      </c>
      <c r="E97" s="127" t="s">
        <v>475</v>
      </c>
      <c r="F97" s="127" t="s">
        <v>62</v>
      </c>
      <c r="G97" s="127">
        <v>1</v>
      </c>
      <c r="I97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,up201706952@edu.fe.up.pt,up201904831@edu.fe.up.pt,up201906454@edu.fe.up.pt,up202202852@edu.fe.up.pt,up200001856@edu.fe.up.pt,up202204795@edu.fe.up.pt,up201906549@edu.fe.up.pt,up202203778@edu.fe.up.pt,up202108675@edu.fe.up.pt,up202202869@edu.fe.up.pt,up202202870@edu.fe.up.pt,up201905354@edu.fe.up.pt,up201904639@edu.fe.up.pt,up201806877@edu.fe.up.pt</v>
      </c>
    </row>
    <row r="98" spans="1:9" ht="15.75" customHeight="1" x14ac:dyDescent="0.25">
      <c r="A98" s="127">
        <v>201806877</v>
      </c>
      <c r="B98" s="127" t="s">
        <v>476</v>
      </c>
      <c r="C98" s="127" t="s">
        <v>58</v>
      </c>
      <c r="D98" s="127" t="s">
        <v>477</v>
      </c>
      <c r="E98" s="127" t="s">
        <v>478</v>
      </c>
      <c r="F98" s="127" t="s">
        <v>62</v>
      </c>
      <c r="G98" s="127">
        <v>1</v>
      </c>
      <c r="I98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,up201706952@edu.fe.up.pt,up201904831@edu.fe.up.pt,up201906454@edu.fe.up.pt,up202202852@edu.fe.up.pt,up200001856@edu.fe.up.pt,up202204795@edu.fe.up.pt,up201906549@edu.fe.up.pt,up202203778@edu.fe.up.pt,up202108675@edu.fe.up.pt,up202202869@edu.fe.up.pt,up202202870@edu.fe.up.pt,up201905354@edu.fe.up.pt,up201904639@edu.fe.up.pt,up201806877@edu.fe.up.pt,up201905523@edu.fe.up.pt</v>
      </c>
    </row>
    <row r="99" spans="1:9" ht="15.75" customHeight="1" x14ac:dyDescent="0.25">
      <c r="A99" s="2">
        <v>201905523</v>
      </c>
      <c r="B99" t="s">
        <v>479</v>
      </c>
      <c r="C99" t="s">
        <v>58</v>
      </c>
      <c r="D99" t="s">
        <v>480</v>
      </c>
      <c r="E99" t="s">
        <v>481</v>
      </c>
      <c r="F99" t="s">
        <v>62</v>
      </c>
      <c r="G99">
        <v>1</v>
      </c>
      <c r="I99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,up201706952@edu.fe.up.pt,up201904831@edu.fe.up.pt,up201906454@edu.fe.up.pt,up202202852@edu.fe.up.pt,up200001856@edu.fe.up.pt,up202204795@edu.fe.up.pt,up201906549@edu.fe.up.pt,up202203778@edu.fe.up.pt,up202108675@edu.fe.up.pt,up202202869@edu.fe.up.pt,up202202870@edu.fe.up.pt,up201905354@edu.fe.up.pt,up201904639@edu.fe.up.pt,up201806877@edu.fe.up.pt,up201905523@edu.fe.up.pt,up202202859@edu.fe.up.pt</v>
      </c>
    </row>
    <row r="100" spans="1:9" ht="15.75" customHeight="1" x14ac:dyDescent="0.25">
      <c r="A100" s="2">
        <v>202202859</v>
      </c>
      <c r="B100" t="s">
        <v>482</v>
      </c>
      <c r="C100" t="s">
        <v>58</v>
      </c>
      <c r="D100" t="s">
        <v>483</v>
      </c>
      <c r="E100" t="s">
        <v>484</v>
      </c>
      <c r="G100">
        <v>1</v>
      </c>
      <c r="I100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,up201706952@edu.fe.up.pt,up201904831@edu.fe.up.pt,up201906454@edu.fe.up.pt,up202202852@edu.fe.up.pt,up200001856@edu.fe.up.pt,up202204795@edu.fe.up.pt,up201906549@edu.fe.up.pt,up202203778@edu.fe.up.pt,up202108675@edu.fe.up.pt,up202202869@edu.fe.up.pt,up202202870@edu.fe.up.pt,up201905354@edu.fe.up.pt,up201904639@edu.fe.up.pt,up201806877@edu.fe.up.pt,up201905523@edu.fe.up.pt,up202202859@edu.fe.up.pt,up201908119@edu.fe.up.pt</v>
      </c>
    </row>
    <row r="101" spans="1:9" ht="15.75" customHeight="1" x14ac:dyDescent="0.25">
      <c r="A101" s="2">
        <v>201908119</v>
      </c>
      <c r="B101" t="s">
        <v>485</v>
      </c>
      <c r="C101" t="s">
        <v>58</v>
      </c>
      <c r="D101" t="s">
        <v>486</v>
      </c>
      <c r="E101" t="s">
        <v>487</v>
      </c>
      <c r="F101" t="s">
        <v>62</v>
      </c>
      <c r="G101">
        <v>1</v>
      </c>
      <c r="I101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,up201706952@edu.fe.up.pt,up201904831@edu.fe.up.pt,up201906454@edu.fe.up.pt,up202202852@edu.fe.up.pt,up200001856@edu.fe.up.pt,up202204795@edu.fe.up.pt,up201906549@edu.fe.up.pt,up202203778@edu.fe.up.pt,up202108675@edu.fe.up.pt,up202202869@edu.fe.up.pt,up202202870@edu.fe.up.pt,up201905354@edu.fe.up.pt,up201904639@edu.fe.up.pt,up201806877@edu.fe.up.pt,up201905523@edu.fe.up.pt,up202202859@edu.fe.up.pt,up201908119@edu.fe.up.pt,up201806587@edu.fe.up.pt</v>
      </c>
    </row>
    <row r="102" spans="1:9" ht="15" customHeight="1" x14ac:dyDescent="0.25">
      <c r="A102" s="2">
        <v>201806587</v>
      </c>
      <c r="B102" t="s">
        <v>488</v>
      </c>
      <c r="C102" t="s">
        <v>58</v>
      </c>
      <c r="D102" t="s">
        <v>489</v>
      </c>
      <c r="E102" t="s">
        <v>490</v>
      </c>
      <c r="F102" t="s">
        <v>62</v>
      </c>
      <c r="G102">
        <v>1</v>
      </c>
      <c r="I102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,up201706952@edu.fe.up.pt,up201904831@edu.fe.up.pt,up201906454@edu.fe.up.pt,up202202852@edu.fe.up.pt,up200001856@edu.fe.up.pt,up202204795@edu.fe.up.pt,up201906549@edu.fe.up.pt,up202203778@edu.fe.up.pt,up202108675@edu.fe.up.pt,up202202869@edu.fe.up.pt,up202202870@edu.fe.up.pt,up201905354@edu.fe.up.pt,up201904639@edu.fe.up.pt,up201806877@edu.fe.up.pt,up201905523@edu.fe.up.pt,up202202859@edu.fe.up.pt,up201908119@edu.fe.up.pt,up201806587@edu.fe.up.pt,up201906535@edu.fe.up.pt</v>
      </c>
    </row>
    <row r="103" spans="1:9" ht="15" customHeight="1" x14ac:dyDescent="0.25">
      <c r="A103" s="2">
        <v>201906535</v>
      </c>
      <c r="B103" t="s">
        <v>491</v>
      </c>
      <c r="C103" t="s">
        <v>58</v>
      </c>
      <c r="D103" t="s">
        <v>492</v>
      </c>
      <c r="E103" t="s">
        <v>493</v>
      </c>
      <c r="F103" t="s">
        <v>62</v>
      </c>
      <c r="G103">
        <v>1</v>
      </c>
      <c r="I103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,up201706952@edu.fe.up.pt,up201904831@edu.fe.up.pt,up201906454@edu.fe.up.pt,up202202852@edu.fe.up.pt,up200001856@edu.fe.up.pt,up202204795@edu.fe.up.pt,up201906549@edu.fe.up.pt,up202203778@edu.fe.up.pt,up202108675@edu.fe.up.pt,up202202869@edu.fe.up.pt,up202202870@edu.fe.up.pt,up201905354@edu.fe.up.pt,up201904639@edu.fe.up.pt,up201806877@edu.fe.up.pt,up201905523@edu.fe.up.pt,up202202859@edu.fe.up.pt,up201908119@edu.fe.up.pt,up201806587@edu.fe.up.pt,up201906535@edu.fe.up.pt,up201906537@edu.fe.up.pt</v>
      </c>
    </row>
    <row r="104" spans="1:9" ht="15" customHeight="1" x14ac:dyDescent="0.25">
      <c r="A104" s="2">
        <v>201906537</v>
      </c>
      <c r="B104" t="s">
        <v>494</v>
      </c>
      <c r="C104" t="s">
        <v>58</v>
      </c>
      <c r="D104" t="s">
        <v>495</v>
      </c>
      <c r="E104" t="s">
        <v>496</v>
      </c>
      <c r="F104" t="s">
        <v>62</v>
      </c>
      <c r="G104">
        <v>1</v>
      </c>
      <c r="I104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,up201706952@edu.fe.up.pt,up201904831@edu.fe.up.pt,up201906454@edu.fe.up.pt,up202202852@edu.fe.up.pt,up200001856@edu.fe.up.pt,up202204795@edu.fe.up.pt,up201906549@edu.fe.up.pt,up202203778@edu.fe.up.pt,up202108675@edu.fe.up.pt,up202202869@edu.fe.up.pt,up202202870@edu.fe.up.pt,up201905354@edu.fe.up.pt,up201904639@edu.fe.up.pt,up201806877@edu.fe.up.pt,up201905523@edu.fe.up.pt,up202202859@edu.fe.up.pt,up201908119@edu.fe.up.pt,up201806587@edu.fe.up.pt,up201906535@edu.fe.up.pt,up201906537@edu.fe.up.pt,up202203056@edu.fe.up.pt</v>
      </c>
    </row>
    <row r="105" spans="1:9" ht="15" customHeight="1" x14ac:dyDescent="0.25">
      <c r="A105" s="2">
        <v>202203056</v>
      </c>
      <c r="B105" t="s">
        <v>497</v>
      </c>
      <c r="C105" t="s">
        <v>58</v>
      </c>
      <c r="D105" t="s">
        <v>498</v>
      </c>
      <c r="E105" t="s">
        <v>499</v>
      </c>
      <c r="G105">
        <v>1</v>
      </c>
      <c r="I105" s="2" t="str">
        <f t="shared" si="1"/>
        <v>up201806853@edu.fe.up.pt,up201908083@edu.fe.up.pt,up201906553@edu.fe.up.pt,up201906509@edu.fe.up.pt,up202103311@edu.fe.up.pt,up202203511@edu.fe.up.pt,up202210495@edu.fe.up.pt,up202202583@edu.fe.up.pt,up201905545@edu.fe.up.pt,up202203781@edu.fe.up.pt,up201909926@edu.fe.up.pt,up201905946@edu.fe.up.pt,up201907297@edu.fe.up.pt,up201809681@edu.fe.up.pt,up201806305@edu.fe.up.pt,up201905197@edu.fe.up.pt,up201904605@edu.fe.up.pt,up202202628@edu.fe.up.pt,up201700121@edu.fe.up.pt,up201906464@edu.fe.up.pt,up201904573@edu.fe.up.pt,up202202957@edu.fe.up.pt,up202202728@edu.fe.up.pt,up201905948@edu.fe.up.pt,up201906700@edu.fe.up.pt,up202202242@edu.fe.up.pt,up201906720@edu.fe.up.pt,up201905152@edu.fe.up.pt,up201905443@edu.fe.up.pt,up202202866@edu.fe.up.pt,up202202737@edu.fe.up.pt,up202202858@edu.fe.up.pt,up201403686@edu.fe.up.pt,up202202351@edu.fe.up.pt,up201905861@edu.fe.up.pt,up201906470@edu.fe.up.pt,up201806858@edu.fe.up.pt,up202209755@edu.fe.up.pt,up202202882@edu.fe.up.pt,up201906116@edu.fe.up.pt,up201904732@edu.fe.up.pt,up201905974@edu.fe.up.pt,up201101613@edu.fe.up.pt,up202202746@edu.fe.up.pt,up201905584@edu.fe.up.pt,up201806346@edu.fe.up.pt,up202202847@edu.fe.up.pt,up201806349@edu.fe.up.pt,up201905191@edu.fe.up.pt,up201904858@edu.fe.up.pt,up201904634@edu.fe.up.pt,up201806769@edu.fe.up.pt,up201906250@edu.fe.up.pt,up201906771@edu.fe.up.pt,up201905619@edu.fe.up.pt,up202202738@edu.fe.up.pt,up201709436@edu.fe.up.pt,up201904928@edu.fe.up.pt,up201906517@edu.fe.up.pt,up202202861@edu.fe.up.pt,up202112469@edu.letras.up.pt,up201705629@edu.fe.up.pt,up202203095@edu.fe.up.pt,up201403773@edu.fe.up.pt,up202202469@edu.fe.up.pt,up201806820@edu.fe.up.pt,up201905525@edu.fe.up.pt,up201905900@edu.fe.up.pt,up201906249@edu.fe.up.pt,up202202905@edu.fe.up.pt,up201900205@edu.fe.up.pt,up201905157@edu.fe.up.pt,up201909928@edu.fe.up.pt,up202203502@edu.fe.up.pt,up202202730@edu.fe.up.pt,up202203001@edu.fe.up.pt,up201806801@edu.fe.up.pt,up201504772@edu.fe.up.pt,up201908123@edu.fe.up.pt,up201907316@edu.fe.up.pt,up201906673@edu.fe.up.pt,up201800147@edu.fe.up.pt,up201706952@edu.fe.up.pt,up201904831@edu.fe.up.pt,up201906454@edu.fe.up.pt,up202202852@edu.fe.up.pt,up200001856@edu.fe.up.pt,up202204795@edu.fe.up.pt,up201906549@edu.fe.up.pt,up202203778@edu.fe.up.pt,up202108675@edu.fe.up.pt,up202202869@edu.fe.up.pt,up202202870@edu.fe.up.pt,up201905354@edu.fe.up.pt,up201904639@edu.fe.up.pt,up201806877@edu.fe.up.pt,up201905523@edu.fe.up.pt,up202202859@edu.fe.up.pt,up201908119@edu.fe.up.pt,up201806587@edu.fe.up.pt,up201906535@edu.fe.up.pt,up201906537@edu.fe.up.pt,up202203056@edu.fe.up.pt,</v>
      </c>
    </row>
    <row r="106" spans="1:9" ht="15" customHeight="1" x14ac:dyDescent="0.25">
      <c r="A106" s="2"/>
    </row>
    <row r="107" spans="1:9" ht="15" customHeight="1" x14ac:dyDescent="0.25">
      <c r="A107" s="2"/>
    </row>
    <row r="108" spans="1:9" ht="15" customHeight="1" x14ac:dyDescent="0.25">
      <c r="A108" s="2"/>
    </row>
    <row r="109" spans="1:9" ht="15" customHeight="1" x14ac:dyDescent="0.25">
      <c r="A109" s="2"/>
    </row>
    <row r="110" spans="1:9" ht="15" customHeight="1" x14ac:dyDescent="0.25">
      <c r="A110" s="2"/>
    </row>
    <row r="111" spans="1:9" ht="15" customHeight="1" x14ac:dyDescent="0.25">
      <c r="A111" s="2"/>
    </row>
    <row r="112" spans="1:9" ht="15" customHeight="1" x14ac:dyDescent="0.25">
      <c r="A112" s="2"/>
    </row>
    <row r="113" spans="1:1" ht="15" customHeight="1" x14ac:dyDescent="0.25">
      <c r="A113" s="2"/>
    </row>
    <row r="114" spans="1:1" ht="15" customHeight="1" x14ac:dyDescent="0.25">
      <c r="A114" s="2"/>
    </row>
    <row r="115" spans="1:1" ht="15" customHeight="1" x14ac:dyDescent="0.25">
      <c r="A115" s="2"/>
    </row>
    <row r="116" spans="1:1" ht="15" customHeight="1" x14ac:dyDescent="0.25">
      <c r="A116" s="2"/>
    </row>
    <row r="117" spans="1:1" ht="15" customHeight="1" x14ac:dyDescent="0.25">
      <c r="A117" s="2"/>
    </row>
    <row r="118" spans="1:1" ht="15" customHeight="1" x14ac:dyDescent="0.25">
      <c r="A118" s="2"/>
    </row>
    <row r="119" spans="1:1" ht="15" customHeight="1" x14ac:dyDescent="0.25">
      <c r="A119" s="2"/>
    </row>
    <row r="120" spans="1:1" ht="15" customHeight="1" x14ac:dyDescent="0.25">
      <c r="A120" s="2"/>
    </row>
    <row r="121" spans="1:1" ht="15" customHeight="1" x14ac:dyDescent="0.25">
      <c r="A121" s="2"/>
    </row>
    <row r="122" spans="1:1" ht="15" customHeight="1" x14ac:dyDescent="0.25">
      <c r="A122" s="2"/>
    </row>
    <row r="123" spans="1:1" ht="15" customHeight="1" x14ac:dyDescent="0.25">
      <c r="A123" s="2"/>
    </row>
    <row r="124" spans="1:1" ht="15" customHeight="1" x14ac:dyDescent="0.25">
      <c r="A124" s="2"/>
    </row>
    <row r="125" spans="1:1" ht="15" customHeight="1" x14ac:dyDescent="0.25">
      <c r="A125" s="2"/>
    </row>
    <row r="126" spans="1:1" ht="15" customHeight="1" x14ac:dyDescent="0.25">
      <c r="A126" s="2"/>
    </row>
    <row r="127" spans="1:1" ht="15" customHeight="1" x14ac:dyDescent="0.25">
      <c r="A127" s="2"/>
    </row>
    <row r="128" spans="1:1" ht="15" customHeight="1" x14ac:dyDescent="0.25">
      <c r="A128" s="2"/>
    </row>
    <row r="129" spans="1:1" ht="15" customHeight="1" x14ac:dyDescent="0.25">
      <c r="A129" s="2"/>
    </row>
    <row r="130" spans="1:1" ht="15" customHeight="1" x14ac:dyDescent="0.25">
      <c r="A130" s="2"/>
    </row>
    <row r="131" spans="1:1" ht="15" customHeight="1" x14ac:dyDescent="0.25">
      <c r="A131" s="2"/>
    </row>
    <row r="132" spans="1:1" ht="15" customHeight="1" x14ac:dyDescent="0.25">
      <c r="A132" s="2"/>
    </row>
    <row r="133" spans="1:1" ht="15" customHeight="1" x14ac:dyDescent="0.25">
      <c r="A133" s="2"/>
    </row>
  </sheetData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L36"/>
  <sheetViews>
    <sheetView workbookViewId="0">
      <selection activeCell="A6" sqref="A6:E36"/>
    </sheetView>
  </sheetViews>
  <sheetFormatPr defaultRowHeight="15" x14ac:dyDescent="0.25"/>
  <cols>
    <col min="1" max="1" width="15.28515625" customWidth="1"/>
    <col min="2" max="2" width="41.42578125" customWidth="1"/>
    <col min="11" max="11" width="25.85546875" bestFit="1" customWidth="1"/>
  </cols>
  <sheetData>
    <row r="3" spans="1:12" x14ac:dyDescent="0.25">
      <c r="A3">
        <v>201707165</v>
      </c>
      <c r="B3" t="s">
        <v>75</v>
      </c>
      <c r="C3" t="s">
        <v>58</v>
      </c>
      <c r="D3" t="s">
        <v>68</v>
      </c>
      <c r="E3">
        <v>1</v>
      </c>
    </row>
    <row r="4" spans="1:12" x14ac:dyDescent="0.25">
      <c r="A4">
        <v>201706178</v>
      </c>
      <c r="B4" t="s">
        <v>76</v>
      </c>
      <c r="C4" t="s">
        <v>58</v>
      </c>
      <c r="D4" t="s">
        <v>68</v>
      </c>
      <c r="E4">
        <v>1</v>
      </c>
      <c r="G4" t="s">
        <v>24</v>
      </c>
      <c r="H4" t="s">
        <v>132</v>
      </c>
      <c r="I4" t="s">
        <v>133</v>
      </c>
      <c r="J4" t="s">
        <v>134</v>
      </c>
      <c r="K4" t="s">
        <v>135</v>
      </c>
    </row>
    <row r="5" spans="1:12" x14ac:dyDescent="0.25">
      <c r="A5">
        <v>201603436</v>
      </c>
      <c r="B5" t="s">
        <v>77</v>
      </c>
      <c r="C5" t="s">
        <v>58</v>
      </c>
      <c r="D5" t="s">
        <v>68</v>
      </c>
      <c r="E5">
        <v>1</v>
      </c>
      <c r="G5">
        <v>201707165</v>
      </c>
      <c r="H5" t="s">
        <v>75</v>
      </c>
      <c r="I5" t="s">
        <v>58</v>
      </c>
      <c r="J5" t="s">
        <v>136</v>
      </c>
      <c r="K5" t="s">
        <v>137</v>
      </c>
      <c r="L5" t="str">
        <f>+_xlfn.CONCAT(K5,",",K6)</f>
        <v>up201707165@edu.fe.up.pt,up201706178@edu.fe.up.pt</v>
      </c>
    </row>
    <row r="6" spans="1:12" x14ac:dyDescent="0.25">
      <c r="G6">
        <v>201706178</v>
      </c>
      <c r="H6" t="s">
        <v>76</v>
      </c>
      <c r="I6" t="s">
        <v>58</v>
      </c>
      <c r="J6" t="s">
        <v>138</v>
      </c>
      <c r="K6" t="s">
        <v>139</v>
      </c>
      <c r="L6" s="2" t="str">
        <f>+_xlfn.CONCAT(L5,",",K7)</f>
        <v>up201707165@edu.fe.up.pt,up201706178@edu.fe.up.pt,up201603436@edu.fe.up.pt</v>
      </c>
    </row>
    <row r="7" spans="1:12" x14ac:dyDescent="0.25">
      <c r="G7">
        <v>201603436</v>
      </c>
      <c r="H7" t="s">
        <v>77</v>
      </c>
      <c r="I7" t="s">
        <v>58</v>
      </c>
      <c r="J7" t="s">
        <v>140</v>
      </c>
      <c r="K7" t="s">
        <v>141</v>
      </c>
      <c r="L7" s="2" t="str">
        <f t="shared" ref="L7:L36" si="0">+_xlfn.CONCAT(L6,",",K8)</f>
        <v>up201707165@edu.fe.up.pt,up201706178@edu.fe.up.pt,up201603436@edu.fe.up.pt,up201002993@edu.fe.up.pt</v>
      </c>
    </row>
    <row r="8" spans="1:12" x14ac:dyDescent="0.25">
      <c r="G8">
        <v>201002993</v>
      </c>
      <c r="H8" t="s">
        <v>78</v>
      </c>
      <c r="I8" t="s">
        <v>58</v>
      </c>
      <c r="J8" t="s">
        <v>142</v>
      </c>
      <c r="K8" t="s">
        <v>143</v>
      </c>
      <c r="L8" s="2" t="str">
        <f t="shared" si="0"/>
        <v>up201707165@edu.fe.up.pt,up201706178@edu.fe.up.pt,up201603436@edu.fe.up.pt,up201002993@edu.fe.up.pt,up201704979@edu.fe.up.pt</v>
      </c>
    </row>
    <row r="9" spans="1:12" x14ac:dyDescent="0.25">
      <c r="G9">
        <v>201704979</v>
      </c>
      <c r="H9" t="s">
        <v>79</v>
      </c>
      <c r="I9" t="s">
        <v>58</v>
      </c>
      <c r="J9" t="s">
        <v>144</v>
      </c>
      <c r="K9" t="s">
        <v>145</v>
      </c>
      <c r="L9" s="2" t="str">
        <f t="shared" si="0"/>
        <v>up201707165@edu.fe.up.pt,up201706178@edu.fe.up.pt,up201603436@edu.fe.up.pt,up201002993@edu.fe.up.pt,up201704979@edu.fe.up.pt,up201604037@edu.fe.up.pt</v>
      </c>
    </row>
    <row r="10" spans="1:12" x14ac:dyDescent="0.25">
      <c r="G10">
        <v>201604037</v>
      </c>
      <c r="H10" t="s">
        <v>80</v>
      </c>
      <c r="I10" t="s">
        <v>58</v>
      </c>
      <c r="J10" t="s">
        <v>146</v>
      </c>
      <c r="K10" t="s">
        <v>147</v>
      </c>
      <c r="L10" s="2" t="str">
        <f t="shared" si="0"/>
        <v>up201707165@edu.fe.up.pt,up201706178@edu.fe.up.pt,up201603436@edu.fe.up.pt,up201002993@edu.fe.up.pt,up201704979@edu.fe.up.pt,up201604037@edu.fe.up.pt,up202101838@edu.fe.up.pt</v>
      </c>
    </row>
    <row r="11" spans="1:12" x14ac:dyDescent="0.25">
      <c r="G11">
        <v>202101838</v>
      </c>
      <c r="H11" t="s">
        <v>81</v>
      </c>
      <c r="I11" t="s">
        <v>58</v>
      </c>
      <c r="J11" t="s">
        <v>148</v>
      </c>
      <c r="K11" t="s">
        <v>149</v>
      </c>
      <c r="L11" s="2" t="str">
        <f t="shared" si="0"/>
        <v>up201707165@edu.fe.up.pt,up201706178@edu.fe.up.pt,up201603436@edu.fe.up.pt,up201002993@edu.fe.up.pt,up201704979@edu.fe.up.pt,up201604037@edu.fe.up.pt,up202101838@edu.fe.up.pt,up201708041@edu.fe.up.pt</v>
      </c>
    </row>
    <row r="12" spans="1:12" x14ac:dyDescent="0.25">
      <c r="G12">
        <v>201708041</v>
      </c>
      <c r="H12" t="s">
        <v>82</v>
      </c>
      <c r="I12" t="s">
        <v>58</v>
      </c>
      <c r="J12" t="s">
        <v>150</v>
      </c>
      <c r="K12" t="s">
        <v>151</v>
      </c>
      <c r="L12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</v>
      </c>
    </row>
    <row r="13" spans="1:12" x14ac:dyDescent="0.25">
      <c r="G13">
        <v>201704387</v>
      </c>
      <c r="H13" t="s">
        <v>83</v>
      </c>
      <c r="I13" t="s">
        <v>58</v>
      </c>
      <c r="J13" t="s">
        <v>152</v>
      </c>
      <c r="K13" t="s">
        <v>153</v>
      </c>
      <c r="L13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</v>
      </c>
    </row>
    <row r="14" spans="1:12" x14ac:dyDescent="0.25">
      <c r="G14">
        <v>201709336</v>
      </c>
      <c r="H14" t="s">
        <v>84</v>
      </c>
      <c r="I14" t="s">
        <v>58</v>
      </c>
      <c r="J14" t="s">
        <v>154</v>
      </c>
      <c r="K14" t="s">
        <v>155</v>
      </c>
      <c r="L14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</v>
      </c>
    </row>
    <row r="15" spans="1:12" x14ac:dyDescent="0.25">
      <c r="G15">
        <v>201704420</v>
      </c>
      <c r="H15" t="s">
        <v>85</v>
      </c>
      <c r="I15" t="s">
        <v>58</v>
      </c>
      <c r="J15" t="s">
        <v>156</v>
      </c>
      <c r="K15" t="s">
        <v>157</v>
      </c>
      <c r="L15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,up201705127@edu.fe.up.pt</v>
      </c>
    </row>
    <row r="16" spans="1:12" x14ac:dyDescent="0.25">
      <c r="G16">
        <v>201705127</v>
      </c>
      <c r="H16" t="s">
        <v>86</v>
      </c>
      <c r="I16" t="s">
        <v>58</v>
      </c>
      <c r="J16" t="s">
        <v>158</v>
      </c>
      <c r="K16" t="s">
        <v>159</v>
      </c>
      <c r="L16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,up201705127@edu.fe.up.pt,up202102424@edu.fe.up.pt</v>
      </c>
    </row>
    <row r="17" spans="7:12" x14ac:dyDescent="0.25">
      <c r="G17">
        <v>202102424</v>
      </c>
      <c r="H17" t="s">
        <v>87</v>
      </c>
      <c r="I17" t="s">
        <v>58</v>
      </c>
      <c r="J17" t="s">
        <v>160</v>
      </c>
      <c r="K17" t="s">
        <v>161</v>
      </c>
      <c r="L17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,up201705127@edu.fe.up.pt,up202102424@edu.fe.up.pt,up201705129@edu.fe.up.pt</v>
      </c>
    </row>
    <row r="18" spans="7:12" x14ac:dyDescent="0.25">
      <c r="G18">
        <v>201705129</v>
      </c>
      <c r="H18" t="s">
        <v>88</v>
      </c>
      <c r="I18" t="s">
        <v>58</v>
      </c>
      <c r="J18" t="s">
        <v>162</v>
      </c>
      <c r="K18" t="s">
        <v>163</v>
      </c>
      <c r="L18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,up201705127@edu.fe.up.pt,up202102424@edu.fe.up.pt,up201705129@edu.fe.up.pt,up201603143@edu.fe.up.pt</v>
      </c>
    </row>
    <row r="19" spans="7:12" x14ac:dyDescent="0.25">
      <c r="G19">
        <v>201603143</v>
      </c>
      <c r="H19" t="s">
        <v>89</v>
      </c>
      <c r="I19" t="s">
        <v>58</v>
      </c>
      <c r="J19" t="s">
        <v>164</v>
      </c>
      <c r="K19" t="s">
        <v>165</v>
      </c>
      <c r="L19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,up201705127@edu.fe.up.pt,up202102424@edu.fe.up.pt,up201705129@edu.fe.up.pt,up201603143@edu.fe.up.pt,up201704797@edu.fe.up.pt</v>
      </c>
    </row>
    <row r="20" spans="7:12" x14ac:dyDescent="0.25">
      <c r="G20">
        <v>201704797</v>
      </c>
      <c r="H20" t="s">
        <v>90</v>
      </c>
      <c r="I20" t="s">
        <v>58</v>
      </c>
      <c r="J20" t="s">
        <v>166</v>
      </c>
      <c r="K20" t="s">
        <v>167</v>
      </c>
      <c r="L20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,up201705127@edu.fe.up.pt,up202102424@edu.fe.up.pt,up201705129@edu.fe.up.pt,up201603143@edu.fe.up.pt,up201704797@edu.fe.up.pt,up201705133@edu.fe.up.pt</v>
      </c>
    </row>
    <row r="21" spans="7:12" x14ac:dyDescent="0.25">
      <c r="G21">
        <v>201705133</v>
      </c>
      <c r="H21" t="s">
        <v>91</v>
      </c>
      <c r="I21" t="s">
        <v>58</v>
      </c>
      <c r="J21" t="s">
        <v>168</v>
      </c>
      <c r="K21" t="s">
        <v>169</v>
      </c>
      <c r="L21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,up201705127@edu.fe.up.pt,up202102424@edu.fe.up.pt,up201705129@edu.fe.up.pt,up201603143@edu.fe.up.pt,up201704797@edu.fe.up.pt,up201705133@edu.fe.up.pt,up201703836@edu.fe.up.pt</v>
      </c>
    </row>
    <row r="22" spans="7:12" x14ac:dyDescent="0.25">
      <c r="G22">
        <v>201703836</v>
      </c>
      <c r="H22" t="s">
        <v>92</v>
      </c>
      <c r="I22" t="s">
        <v>58</v>
      </c>
      <c r="J22" t="s">
        <v>170</v>
      </c>
      <c r="K22" t="s">
        <v>171</v>
      </c>
      <c r="L22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,up201705127@edu.fe.up.pt,up202102424@edu.fe.up.pt,up201705129@edu.fe.up.pt,up201603143@edu.fe.up.pt,up201704797@edu.fe.up.pt,up201705133@edu.fe.up.pt,up201703836@edu.fe.up.pt,up202010007@edu.fe.up.pt</v>
      </c>
    </row>
    <row r="23" spans="7:12" x14ac:dyDescent="0.25">
      <c r="G23">
        <v>202010007</v>
      </c>
      <c r="H23" t="s">
        <v>93</v>
      </c>
      <c r="I23" t="s">
        <v>58</v>
      </c>
      <c r="J23" t="s">
        <v>172</v>
      </c>
      <c r="K23" t="s">
        <v>173</v>
      </c>
      <c r="L23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,up201705127@edu.fe.up.pt,up202102424@edu.fe.up.pt,up201705129@edu.fe.up.pt,up201603143@edu.fe.up.pt,up201704797@edu.fe.up.pt,up201705133@edu.fe.up.pt,up201703836@edu.fe.up.pt,up202010007@edu.fe.up.pt,up201704398@edu.fe.up.pt</v>
      </c>
    </row>
    <row r="24" spans="7:12" x14ac:dyDescent="0.25">
      <c r="G24">
        <v>201704398</v>
      </c>
      <c r="H24" t="s">
        <v>94</v>
      </c>
      <c r="I24" t="s">
        <v>58</v>
      </c>
      <c r="J24" t="s">
        <v>174</v>
      </c>
      <c r="K24" t="s">
        <v>175</v>
      </c>
      <c r="L24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,up201705127@edu.fe.up.pt,up202102424@edu.fe.up.pt,up201705129@edu.fe.up.pt,up201603143@edu.fe.up.pt,up201704797@edu.fe.up.pt,up201705133@edu.fe.up.pt,up201703836@edu.fe.up.pt,up202010007@edu.fe.up.pt,up201704398@edu.fe.up.pt,up201705202@edu.fe.up.pt</v>
      </c>
    </row>
    <row r="25" spans="7:12" x14ac:dyDescent="0.25">
      <c r="G25">
        <v>201705202</v>
      </c>
      <c r="H25" t="s">
        <v>95</v>
      </c>
      <c r="I25" t="s">
        <v>58</v>
      </c>
      <c r="J25" t="s">
        <v>176</v>
      </c>
      <c r="K25" t="s">
        <v>177</v>
      </c>
      <c r="L25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,up201705127@edu.fe.up.pt,up202102424@edu.fe.up.pt,up201705129@edu.fe.up.pt,up201603143@edu.fe.up.pt,up201704797@edu.fe.up.pt,up201705133@edu.fe.up.pt,up201703836@edu.fe.up.pt,up202010007@edu.fe.up.pt,up201704398@edu.fe.up.pt,up201705202@edu.fe.up.pt,up201705204@edu.fe.up.pt</v>
      </c>
    </row>
    <row r="26" spans="7:12" x14ac:dyDescent="0.25">
      <c r="G26">
        <v>201705204</v>
      </c>
      <c r="H26" t="s">
        <v>96</v>
      </c>
      <c r="I26" t="s">
        <v>58</v>
      </c>
      <c r="J26" t="s">
        <v>178</v>
      </c>
      <c r="K26" t="s">
        <v>179</v>
      </c>
      <c r="L26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,up201705127@edu.fe.up.pt,up202102424@edu.fe.up.pt,up201705129@edu.fe.up.pt,up201603143@edu.fe.up.pt,up201704797@edu.fe.up.pt,up201705133@edu.fe.up.pt,up201703836@edu.fe.up.pt,up202010007@edu.fe.up.pt,up201704398@edu.fe.up.pt,up201705202@edu.fe.up.pt,up201705204@edu.fe.up.pt,up201605380@edu.fe.up.pt</v>
      </c>
    </row>
    <row r="27" spans="7:12" x14ac:dyDescent="0.25">
      <c r="G27">
        <v>201605380</v>
      </c>
      <c r="H27" t="s">
        <v>97</v>
      </c>
      <c r="I27" t="s">
        <v>58</v>
      </c>
      <c r="J27" t="s">
        <v>180</v>
      </c>
      <c r="K27" t="s">
        <v>181</v>
      </c>
      <c r="L27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,up201705127@edu.fe.up.pt,up202102424@edu.fe.up.pt,up201705129@edu.fe.up.pt,up201603143@edu.fe.up.pt,up201704797@edu.fe.up.pt,up201705133@edu.fe.up.pt,up201703836@edu.fe.up.pt,up202010007@edu.fe.up.pt,up201704398@edu.fe.up.pt,up201705202@edu.fe.up.pt,up201705204@edu.fe.up.pt,up201605380@edu.fe.up.pt,up201101917@edu.fe.up.pt</v>
      </c>
    </row>
    <row r="28" spans="7:12" x14ac:dyDescent="0.25">
      <c r="G28">
        <v>201101917</v>
      </c>
      <c r="H28" t="s">
        <v>98</v>
      </c>
      <c r="I28" t="s">
        <v>63</v>
      </c>
      <c r="J28" t="s">
        <v>182</v>
      </c>
      <c r="K28" t="s">
        <v>183</v>
      </c>
      <c r="L28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,up201705127@edu.fe.up.pt,up202102424@edu.fe.up.pt,up201705129@edu.fe.up.pt,up201603143@edu.fe.up.pt,up201704797@edu.fe.up.pt,up201705133@edu.fe.up.pt,up201703836@edu.fe.up.pt,up202010007@edu.fe.up.pt,up201704398@edu.fe.up.pt,up201705202@edu.fe.up.pt,up201705204@edu.fe.up.pt,up201605380@edu.fe.up.pt,up201101917@edu.fe.up.pt,up201704658@edu.fe.up.pt</v>
      </c>
    </row>
    <row r="29" spans="7:12" x14ac:dyDescent="0.25">
      <c r="G29">
        <v>201704658</v>
      </c>
      <c r="H29" t="s">
        <v>99</v>
      </c>
      <c r="I29" t="s">
        <v>58</v>
      </c>
      <c r="J29" t="s">
        <v>184</v>
      </c>
      <c r="K29" t="s">
        <v>185</v>
      </c>
      <c r="L29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,up201705127@edu.fe.up.pt,up202102424@edu.fe.up.pt,up201705129@edu.fe.up.pt,up201603143@edu.fe.up.pt,up201704797@edu.fe.up.pt,up201705133@edu.fe.up.pt,up201703836@edu.fe.up.pt,up202010007@edu.fe.up.pt,up201704398@edu.fe.up.pt,up201705202@edu.fe.up.pt,up201705204@edu.fe.up.pt,up201605380@edu.fe.up.pt,up201101917@edu.fe.up.pt,up201704658@edu.fe.up.pt,up201705620@edu.fe.up.pt</v>
      </c>
    </row>
    <row r="30" spans="7:12" x14ac:dyDescent="0.25">
      <c r="G30">
        <v>201705620</v>
      </c>
      <c r="H30" t="s">
        <v>100</v>
      </c>
      <c r="I30" t="s">
        <v>58</v>
      </c>
      <c r="J30" t="s">
        <v>186</v>
      </c>
      <c r="K30" t="s">
        <v>187</v>
      </c>
      <c r="L30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,up201705127@edu.fe.up.pt,up202102424@edu.fe.up.pt,up201705129@edu.fe.up.pt,up201603143@edu.fe.up.pt,up201704797@edu.fe.up.pt,up201705133@edu.fe.up.pt,up201703836@edu.fe.up.pt,up202010007@edu.fe.up.pt,up201704398@edu.fe.up.pt,up201705202@edu.fe.up.pt,up201705204@edu.fe.up.pt,up201605380@edu.fe.up.pt,up201101917@edu.fe.up.pt,up201704658@edu.fe.up.pt,up201705620@edu.fe.up.pt,up201603592@edu.fe.up.pt</v>
      </c>
    </row>
    <row r="31" spans="7:12" x14ac:dyDescent="0.25">
      <c r="G31">
        <v>201603592</v>
      </c>
      <c r="H31" t="s">
        <v>101</v>
      </c>
      <c r="I31" t="s">
        <v>58</v>
      </c>
      <c r="J31" t="s">
        <v>188</v>
      </c>
      <c r="K31" t="s">
        <v>189</v>
      </c>
      <c r="L31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,up201705127@edu.fe.up.pt,up202102424@edu.fe.up.pt,up201705129@edu.fe.up.pt,up201603143@edu.fe.up.pt,up201704797@edu.fe.up.pt,up201705133@edu.fe.up.pt,up201703836@edu.fe.up.pt,up202010007@edu.fe.up.pt,up201704398@edu.fe.up.pt,up201705202@edu.fe.up.pt,up201705204@edu.fe.up.pt,up201605380@edu.fe.up.pt,up201101917@edu.fe.up.pt,up201704658@edu.fe.up.pt,up201705620@edu.fe.up.pt,up201603592@edu.fe.up.pt,up202010008@edu.fe.up.pt</v>
      </c>
    </row>
    <row r="32" spans="7:12" x14ac:dyDescent="0.25">
      <c r="G32">
        <v>202010008</v>
      </c>
      <c r="H32" t="s">
        <v>102</v>
      </c>
      <c r="I32" t="s">
        <v>58</v>
      </c>
      <c r="J32" t="s">
        <v>190</v>
      </c>
      <c r="K32" t="s">
        <v>191</v>
      </c>
      <c r="L32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,up201705127@edu.fe.up.pt,up202102424@edu.fe.up.pt,up201705129@edu.fe.up.pt,up201603143@edu.fe.up.pt,up201704797@edu.fe.up.pt,up201705133@edu.fe.up.pt,up201703836@edu.fe.up.pt,up202010007@edu.fe.up.pt,up201704398@edu.fe.up.pt,up201705202@edu.fe.up.pt,up201705204@edu.fe.up.pt,up201605380@edu.fe.up.pt,up201101917@edu.fe.up.pt,up201704658@edu.fe.up.pt,up201705620@edu.fe.up.pt,up201603592@edu.fe.up.pt,up202010008@edu.fe.up.pt,up201705954@edu.fe.up.pt</v>
      </c>
    </row>
    <row r="33" spans="7:12" x14ac:dyDescent="0.25">
      <c r="G33">
        <v>201705954</v>
      </c>
      <c r="H33" t="s">
        <v>103</v>
      </c>
      <c r="I33" t="s">
        <v>58</v>
      </c>
      <c r="J33" t="s">
        <v>192</v>
      </c>
      <c r="K33" t="s">
        <v>193</v>
      </c>
      <c r="L33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,up201705127@edu.fe.up.pt,up202102424@edu.fe.up.pt,up201705129@edu.fe.up.pt,up201603143@edu.fe.up.pt,up201704797@edu.fe.up.pt,up201705133@edu.fe.up.pt,up201703836@edu.fe.up.pt,up202010007@edu.fe.up.pt,up201704398@edu.fe.up.pt,up201705202@edu.fe.up.pt,up201705204@edu.fe.up.pt,up201605380@edu.fe.up.pt,up201101917@edu.fe.up.pt,up201704658@edu.fe.up.pt,up201705620@edu.fe.up.pt,up201603592@edu.fe.up.pt,up202010008@edu.fe.up.pt,up201705954@edu.fe.up.pt,up201704403@edu.fe.up.pt</v>
      </c>
    </row>
    <row r="34" spans="7:12" x14ac:dyDescent="0.25">
      <c r="G34">
        <v>201704403</v>
      </c>
      <c r="H34" t="s">
        <v>104</v>
      </c>
      <c r="I34" t="s">
        <v>69</v>
      </c>
      <c r="J34" t="s">
        <v>194</v>
      </c>
      <c r="K34" t="s">
        <v>195</v>
      </c>
      <c r="L34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,up201705127@edu.fe.up.pt,up202102424@edu.fe.up.pt,up201705129@edu.fe.up.pt,up201603143@edu.fe.up.pt,up201704797@edu.fe.up.pt,up201705133@edu.fe.up.pt,up201703836@edu.fe.up.pt,up202010007@edu.fe.up.pt,up201704398@edu.fe.up.pt,up201705202@edu.fe.up.pt,up201705204@edu.fe.up.pt,up201605380@edu.fe.up.pt,up201101917@edu.fe.up.pt,up201704658@edu.fe.up.pt,up201705620@edu.fe.up.pt,up201603592@edu.fe.up.pt,up202010008@edu.fe.up.pt,up201705954@edu.fe.up.pt,up201704403@edu.fe.up.pt,up201705260@edu.fe.up.pt</v>
      </c>
    </row>
    <row r="35" spans="7:12" x14ac:dyDescent="0.25">
      <c r="G35">
        <v>201705260</v>
      </c>
      <c r="H35" t="s">
        <v>105</v>
      </c>
      <c r="I35" t="s">
        <v>58</v>
      </c>
      <c r="J35" t="s">
        <v>196</v>
      </c>
      <c r="K35" t="s">
        <v>197</v>
      </c>
      <c r="L35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,up201705127@edu.fe.up.pt,up202102424@edu.fe.up.pt,up201705129@edu.fe.up.pt,up201603143@edu.fe.up.pt,up201704797@edu.fe.up.pt,up201705133@edu.fe.up.pt,up201703836@edu.fe.up.pt,up202010007@edu.fe.up.pt,up201704398@edu.fe.up.pt,up201705202@edu.fe.up.pt,up201705204@edu.fe.up.pt,up201605380@edu.fe.up.pt,up201101917@edu.fe.up.pt,up201704658@edu.fe.up.pt,up201705620@edu.fe.up.pt,up201603592@edu.fe.up.pt,up202010008@edu.fe.up.pt,up201705954@edu.fe.up.pt,up201704403@edu.fe.up.pt,up201705260@edu.fe.up.pt,up201606499@edu.fe.up.pt</v>
      </c>
    </row>
    <row r="36" spans="7:12" x14ac:dyDescent="0.25">
      <c r="G36">
        <v>201606499</v>
      </c>
      <c r="H36" t="s">
        <v>106</v>
      </c>
      <c r="I36" t="s">
        <v>58</v>
      </c>
      <c r="J36" t="s">
        <v>198</v>
      </c>
      <c r="K36" t="s">
        <v>199</v>
      </c>
      <c r="L36" s="2" t="str">
        <f t="shared" si="0"/>
        <v>up201707165@edu.fe.up.pt,up201706178@edu.fe.up.pt,up201603436@edu.fe.up.pt,up201002993@edu.fe.up.pt,up201704979@edu.fe.up.pt,up201604037@edu.fe.up.pt,up202101838@edu.fe.up.pt,up201708041@edu.fe.up.pt,up201704387@edu.fe.up.pt,up201709336@edu.fe.up.pt,up201704420@edu.fe.up.pt,up201705127@edu.fe.up.pt,up202102424@edu.fe.up.pt,up201705129@edu.fe.up.pt,up201603143@edu.fe.up.pt,up201704797@edu.fe.up.pt,up201705133@edu.fe.up.pt,up201703836@edu.fe.up.pt,up202010007@edu.fe.up.pt,up201704398@edu.fe.up.pt,up201705202@edu.fe.up.pt,up201705204@edu.fe.up.pt,up201605380@edu.fe.up.pt,up201101917@edu.fe.up.pt,up201704658@edu.fe.up.pt,up201705620@edu.fe.up.pt,up201603592@edu.fe.up.pt,up202010008@edu.fe.up.pt,up201705954@edu.fe.up.pt,up201704403@edu.fe.up.pt,up201705260@edu.fe.up.pt,up201606499@edu.fe.up.pt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4:I30"/>
  <sheetViews>
    <sheetView workbookViewId="0">
      <selection activeCell="A4" sqref="A4:B30"/>
    </sheetView>
  </sheetViews>
  <sheetFormatPr defaultRowHeight="15" x14ac:dyDescent="0.25"/>
  <cols>
    <col min="1" max="1" width="15.7109375" customWidth="1"/>
    <col min="2" max="2" width="60.140625" customWidth="1"/>
    <col min="4" max="4" width="21.85546875" customWidth="1"/>
    <col min="5" max="5" width="38.5703125" customWidth="1"/>
  </cols>
  <sheetData>
    <row r="4" spans="1:9" x14ac:dyDescent="0.25">
      <c r="A4">
        <v>201806652</v>
      </c>
      <c r="B4" t="s">
        <v>504</v>
      </c>
      <c r="C4" t="s">
        <v>58</v>
      </c>
      <c r="D4" t="s">
        <v>505</v>
      </c>
      <c r="E4" t="s">
        <v>506</v>
      </c>
      <c r="F4" t="s">
        <v>59</v>
      </c>
      <c r="G4">
        <v>1</v>
      </c>
      <c r="I4" s="2" t="str">
        <f>+_xlfn.CONCAT(E4,",",E5)</f>
        <v>up201806652@edu.fe.up.pt,up201806650@edu.fe.up.pt</v>
      </c>
    </row>
    <row r="5" spans="1:9" x14ac:dyDescent="0.25">
      <c r="A5">
        <v>201806650</v>
      </c>
      <c r="B5" t="s">
        <v>507</v>
      </c>
      <c r="C5" t="s">
        <v>58</v>
      </c>
      <c r="D5" t="s">
        <v>508</v>
      </c>
      <c r="E5" t="s">
        <v>509</v>
      </c>
      <c r="F5" t="s">
        <v>59</v>
      </c>
      <c r="G5">
        <v>1</v>
      </c>
      <c r="I5" s="2" t="str">
        <f>+_xlfn.CONCAT(I4,",",E6)</f>
        <v>up201806652@edu.fe.up.pt,up201806650@edu.fe.up.pt,up201606331@edu.fe.up.pt</v>
      </c>
    </row>
    <row r="6" spans="1:9" x14ac:dyDescent="0.25">
      <c r="A6">
        <v>201606331</v>
      </c>
      <c r="B6" t="s">
        <v>510</v>
      </c>
      <c r="C6" t="s">
        <v>58</v>
      </c>
      <c r="D6" t="s">
        <v>511</v>
      </c>
      <c r="E6" t="s">
        <v>512</v>
      </c>
      <c r="F6" t="s">
        <v>59</v>
      </c>
      <c r="G6">
        <v>1</v>
      </c>
      <c r="I6" s="2" t="str">
        <f t="shared" ref="I6:I30" si="0">+_xlfn.CONCAT(I5,",",E7)</f>
        <v>up201806652@edu.fe.up.pt,up201806650@edu.fe.up.pt,up201606331@edu.fe.up.pt,up201806184@edu.fe.up.pt</v>
      </c>
    </row>
    <row r="7" spans="1:9" x14ac:dyDescent="0.25">
      <c r="A7">
        <v>201806184</v>
      </c>
      <c r="B7" t="s">
        <v>513</v>
      </c>
      <c r="C7" t="s">
        <v>58</v>
      </c>
      <c r="D7" t="s">
        <v>514</v>
      </c>
      <c r="E7" t="s">
        <v>515</v>
      </c>
      <c r="F7" t="s">
        <v>59</v>
      </c>
      <c r="G7">
        <v>1</v>
      </c>
      <c r="I7" s="2" t="str">
        <f t="shared" si="0"/>
        <v>up201806652@edu.fe.up.pt,up201806650@edu.fe.up.pt,up201606331@edu.fe.up.pt,up201806184@edu.fe.up.pt,up202202998@edu.fe.up.pt</v>
      </c>
    </row>
    <row r="8" spans="1:9" x14ac:dyDescent="0.25">
      <c r="A8">
        <v>202202998</v>
      </c>
      <c r="B8" t="s">
        <v>516</v>
      </c>
      <c r="C8" t="s">
        <v>58</v>
      </c>
      <c r="D8" t="s">
        <v>517</v>
      </c>
      <c r="E8" t="s">
        <v>518</v>
      </c>
      <c r="G8">
        <v>1</v>
      </c>
      <c r="I8" s="2" t="str">
        <f t="shared" si="0"/>
        <v>up201806652@edu.fe.up.pt,up201806650@edu.fe.up.pt,up201606331@edu.fe.up.pt,up201806184@edu.fe.up.pt,up202202998@edu.fe.up.pt,up201806384@edu.fe.up.pt</v>
      </c>
    </row>
    <row r="9" spans="1:9" x14ac:dyDescent="0.25">
      <c r="A9">
        <v>201806384</v>
      </c>
      <c r="B9" t="s">
        <v>519</v>
      </c>
      <c r="C9" t="s">
        <v>58</v>
      </c>
      <c r="D9" t="s">
        <v>520</v>
      </c>
      <c r="E9" t="s">
        <v>521</v>
      </c>
      <c r="F9" t="s">
        <v>59</v>
      </c>
      <c r="G9">
        <v>1</v>
      </c>
      <c r="I9" s="2" t="str">
        <f t="shared" si="0"/>
        <v>up201806652@edu.fe.up.pt,up201806650@edu.fe.up.pt,up201606331@edu.fe.up.pt,up201806184@edu.fe.up.pt,up202202998@edu.fe.up.pt,up201806384@edu.fe.up.pt,up201806260@edu.fe.up.pt</v>
      </c>
    </row>
    <row r="10" spans="1:9" x14ac:dyDescent="0.25">
      <c r="A10">
        <v>201806260</v>
      </c>
      <c r="B10" t="s">
        <v>522</v>
      </c>
      <c r="C10" t="s">
        <v>58</v>
      </c>
      <c r="D10" t="s">
        <v>523</v>
      </c>
      <c r="E10" t="s">
        <v>524</v>
      </c>
      <c r="F10" t="s">
        <v>59</v>
      </c>
      <c r="G10">
        <v>1</v>
      </c>
      <c r="I10" s="2" t="str">
        <f t="shared" si="0"/>
        <v>up201806652@edu.fe.up.pt,up201806650@edu.fe.up.pt,up201606331@edu.fe.up.pt,up201806184@edu.fe.up.pt,up202202998@edu.fe.up.pt,up201806384@edu.fe.up.pt,up201806260@edu.fe.up.pt,up201809640@edu.fe.up.pt</v>
      </c>
    </row>
    <row r="11" spans="1:9" x14ac:dyDescent="0.25">
      <c r="A11">
        <v>201809640</v>
      </c>
      <c r="B11" t="s">
        <v>525</v>
      </c>
      <c r="C11" t="s">
        <v>58</v>
      </c>
      <c r="D11" t="s">
        <v>526</v>
      </c>
      <c r="E11" t="s">
        <v>527</v>
      </c>
      <c r="F11" t="s">
        <v>59</v>
      </c>
      <c r="G11">
        <v>1</v>
      </c>
      <c r="I11" s="2" t="str">
        <f t="shared" si="0"/>
        <v>up201806652@edu.fe.up.pt,up201806650@edu.fe.up.pt,up201606331@edu.fe.up.pt,up201806184@edu.fe.up.pt,up202202998@edu.fe.up.pt,up201806384@edu.fe.up.pt,up201806260@edu.fe.up.pt,up201809640@edu.fe.up.pt,up201806136@edu.fe.up.pt</v>
      </c>
    </row>
    <row r="12" spans="1:9" x14ac:dyDescent="0.25">
      <c r="A12">
        <v>201806136</v>
      </c>
      <c r="B12" t="s">
        <v>528</v>
      </c>
      <c r="C12" t="s">
        <v>58</v>
      </c>
      <c r="D12" t="s">
        <v>529</v>
      </c>
      <c r="E12" t="s">
        <v>530</v>
      </c>
      <c r="F12" t="s">
        <v>59</v>
      </c>
      <c r="G12">
        <v>1</v>
      </c>
      <c r="I12" s="2" t="str">
        <f t="shared" si="0"/>
        <v>up201806652@edu.fe.up.pt,up201806650@edu.fe.up.pt,up201606331@edu.fe.up.pt,up201806184@edu.fe.up.pt,up202202998@edu.fe.up.pt,up201806384@edu.fe.up.pt,up201806260@edu.fe.up.pt,up201809640@edu.fe.up.pt,up201806136@edu.fe.up.pt,up201705031@edu.fe.up.pt</v>
      </c>
    </row>
    <row r="13" spans="1:9" x14ac:dyDescent="0.25">
      <c r="A13">
        <v>201705031</v>
      </c>
      <c r="B13" t="s">
        <v>531</v>
      </c>
      <c r="C13" t="s">
        <v>58</v>
      </c>
      <c r="D13" t="s">
        <v>532</v>
      </c>
      <c r="E13" t="s">
        <v>533</v>
      </c>
      <c r="F13" t="s">
        <v>59</v>
      </c>
      <c r="G13">
        <v>1</v>
      </c>
      <c r="I13" s="2" t="str">
        <f t="shared" si="0"/>
        <v>up201806652@edu.fe.up.pt,up201806650@edu.fe.up.pt,up201606331@edu.fe.up.pt,up201806184@edu.fe.up.pt,up202202998@edu.fe.up.pt,up201806384@edu.fe.up.pt,up201806260@edu.fe.up.pt,up201809640@edu.fe.up.pt,up201806136@edu.fe.up.pt,up201705031@edu.fe.up.pt,up201806583@edu.fe.up.pt</v>
      </c>
    </row>
    <row r="14" spans="1:9" x14ac:dyDescent="0.25">
      <c r="A14">
        <v>201806583</v>
      </c>
      <c r="B14" t="s">
        <v>534</v>
      </c>
      <c r="C14" t="s">
        <v>63</v>
      </c>
      <c r="D14" t="s">
        <v>535</v>
      </c>
      <c r="E14" t="s">
        <v>536</v>
      </c>
      <c r="F14" t="s">
        <v>59</v>
      </c>
      <c r="G14">
        <v>1</v>
      </c>
      <c r="I14" s="2" t="str">
        <f t="shared" si="0"/>
        <v>up201806652@edu.fe.up.pt,up201806650@edu.fe.up.pt,up201606331@edu.fe.up.pt,up201806184@edu.fe.up.pt,up202202998@edu.fe.up.pt,up201806384@edu.fe.up.pt,up201806260@edu.fe.up.pt,up201809640@edu.fe.up.pt,up201806136@edu.fe.up.pt,up201705031@edu.fe.up.pt,up201806583@edu.fe.up.pt,up201406183@edu.fe.up.pt</v>
      </c>
    </row>
    <row r="15" spans="1:9" x14ac:dyDescent="0.25">
      <c r="A15">
        <v>201406183</v>
      </c>
      <c r="B15" t="s">
        <v>57</v>
      </c>
      <c r="C15" t="s">
        <v>58</v>
      </c>
      <c r="D15" t="s">
        <v>60</v>
      </c>
      <c r="E15" t="s">
        <v>61</v>
      </c>
      <c r="F15" t="s">
        <v>59</v>
      </c>
      <c r="G15">
        <v>2</v>
      </c>
      <c r="I15" s="2" t="str">
        <f t="shared" si="0"/>
        <v>up201806652@edu.fe.up.pt,up201806650@edu.fe.up.pt,up201606331@edu.fe.up.pt,up201806184@edu.fe.up.pt,up202202998@edu.fe.up.pt,up201806384@edu.fe.up.pt,up201806260@edu.fe.up.pt,up201809640@edu.fe.up.pt,up201806136@edu.fe.up.pt,up201705031@edu.fe.up.pt,up201806583@edu.fe.up.pt,up201406183@edu.fe.up.pt,up201806187@edu.fe.up.pt</v>
      </c>
    </row>
    <row r="16" spans="1:9" x14ac:dyDescent="0.25">
      <c r="A16">
        <v>201806187</v>
      </c>
      <c r="B16" t="s">
        <v>537</v>
      </c>
      <c r="C16" t="s">
        <v>58</v>
      </c>
      <c r="D16" t="s">
        <v>538</v>
      </c>
      <c r="E16" t="s">
        <v>539</v>
      </c>
      <c r="F16" t="s">
        <v>59</v>
      </c>
      <c r="G16">
        <v>1</v>
      </c>
      <c r="I16" s="2" t="str">
        <f t="shared" si="0"/>
        <v>up201806652@edu.fe.up.pt,up201806650@edu.fe.up.pt,up201606331@edu.fe.up.pt,up201806184@edu.fe.up.pt,up202202998@edu.fe.up.pt,up201806384@edu.fe.up.pt,up201806260@edu.fe.up.pt,up201809640@edu.fe.up.pt,up201806136@edu.fe.up.pt,up201705031@edu.fe.up.pt,up201806583@edu.fe.up.pt,up201406183@edu.fe.up.pt,up201806187@edu.fe.up.pt,up201806575@edu.fe.up.pt</v>
      </c>
    </row>
    <row r="17" spans="1:9" x14ac:dyDescent="0.25">
      <c r="A17">
        <v>201806575</v>
      </c>
      <c r="B17" t="s">
        <v>540</v>
      </c>
      <c r="C17" t="s">
        <v>58</v>
      </c>
      <c r="D17" t="s">
        <v>541</v>
      </c>
      <c r="E17" t="s">
        <v>542</v>
      </c>
      <c r="F17" t="s">
        <v>59</v>
      </c>
      <c r="G17">
        <v>1</v>
      </c>
      <c r="I17" s="2" t="str">
        <f t="shared" si="0"/>
        <v>up201806652@edu.fe.up.pt,up201806650@edu.fe.up.pt,up201606331@edu.fe.up.pt,up201806184@edu.fe.up.pt,up202202998@edu.fe.up.pt,up201806384@edu.fe.up.pt,up201806260@edu.fe.up.pt,up201809640@edu.fe.up.pt,up201806136@edu.fe.up.pt,up201705031@edu.fe.up.pt,up201806583@edu.fe.up.pt,up201406183@edu.fe.up.pt,up201806187@edu.fe.up.pt,up201806575@edu.fe.up.pt,up201705592@edu.fe.up.pt</v>
      </c>
    </row>
    <row r="18" spans="1:9" x14ac:dyDescent="0.25">
      <c r="A18">
        <v>201705592</v>
      </c>
      <c r="B18" t="s">
        <v>543</v>
      </c>
      <c r="C18" t="s">
        <v>58</v>
      </c>
      <c r="D18" t="s">
        <v>544</v>
      </c>
      <c r="E18" t="s">
        <v>545</v>
      </c>
      <c r="F18" t="s">
        <v>59</v>
      </c>
      <c r="G18">
        <v>1</v>
      </c>
      <c r="I18" s="2" t="str">
        <f t="shared" si="0"/>
        <v>up201806652@edu.fe.up.pt,up201806650@edu.fe.up.pt,up201606331@edu.fe.up.pt,up201806184@edu.fe.up.pt,up202202998@edu.fe.up.pt,up201806384@edu.fe.up.pt,up201806260@edu.fe.up.pt,up201809640@edu.fe.up.pt,up201806136@edu.fe.up.pt,up201705031@edu.fe.up.pt,up201806583@edu.fe.up.pt,up201406183@edu.fe.up.pt,up201806187@edu.fe.up.pt,up201806575@edu.fe.up.pt,up201705592@edu.fe.up.pt,up201806375@edu.fe.up.pt</v>
      </c>
    </row>
    <row r="19" spans="1:9" x14ac:dyDescent="0.25">
      <c r="A19">
        <v>201806375</v>
      </c>
      <c r="B19" t="s">
        <v>546</v>
      </c>
      <c r="C19" t="s">
        <v>344</v>
      </c>
      <c r="D19" t="s">
        <v>547</v>
      </c>
      <c r="E19" t="s">
        <v>548</v>
      </c>
      <c r="F19" t="s">
        <v>59</v>
      </c>
      <c r="G19">
        <v>1</v>
      </c>
      <c r="I19" s="2" t="str">
        <f t="shared" si="0"/>
        <v>up201806652@edu.fe.up.pt,up201806650@edu.fe.up.pt,up201606331@edu.fe.up.pt,up201806184@edu.fe.up.pt,up202202998@edu.fe.up.pt,up201806384@edu.fe.up.pt,up201806260@edu.fe.up.pt,up201809640@edu.fe.up.pt,up201806136@edu.fe.up.pt,up201705031@edu.fe.up.pt,up201806583@edu.fe.up.pt,up201406183@edu.fe.up.pt,up201806187@edu.fe.up.pt,up201806575@edu.fe.up.pt,up201705592@edu.fe.up.pt,up201806375@edu.fe.up.pt,up201801004@edu.fe.up.pt</v>
      </c>
    </row>
    <row r="20" spans="1:9" x14ac:dyDescent="0.25">
      <c r="A20">
        <v>201801004</v>
      </c>
      <c r="B20" t="s">
        <v>549</v>
      </c>
      <c r="C20" t="s">
        <v>65</v>
      </c>
      <c r="D20" t="s">
        <v>550</v>
      </c>
      <c r="E20" t="s">
        <v>551</v>
      </c>
      <c r="F20" t="s">
        <v>59</v>
      </c>
      <c r="G20">
        <v>1</v>
      </c>
      <c r="I20" s="2" t="str">
        <f t="shared" si="0"/>
        <v>up201806652@edu.fe.up.pt,up201806650@edu.fe.up.pt,up201606331@edu.fe.up.pt,up201806184@edu.fe.up.pt,up202202998@edu.fe.up.pt,up201806384@edu.fe.up.pt,up201806260@edu.fe.up.pt,up201809640@edu.fe.up.pt,up201806136@edu.fe.up.pt,up201705031@edu.fe.up.pt,up201806583@edu.fe.up.pt,up201406183@edu.fe.up.pt,up201806187@edu.fe.up.pt,up201806575@edu.fe.up.pt,up201705592@edu.fe.up.pt,up201806375@edu.fe.up.pt,up201801004@edu.fe.up.pt,up201806376@edu.fe.up.pt</v>
      </c>
    </row>
    <row r="21" spans="1:9" x14ac:dyDescent="0.25">
      <c r="A21">
        <v>201806376</v>
      </c>
      <c r="B21" t="s">
        <v>552</v>
      </c>
      <c r="C21" t="s">
        <v>58</v>
      </c>
      <c r="D21" t="s">
        <v>553</v>
      </c>
      <c r="E21" t="s">
        <v>554</v>
      </c>
      <c r="F21" t="s">
        <v>59</v>
      </c>
      <c r="G21">
        <v>1</v>
      </c>
      <c r="I21" s="2" t="str">
        <f t="shared" si="0"/>
        <v>up201806652@edu.fe.up.pt,up201806650@edu.fe.up.pt,up201606331@edu.fe.up.pt,up201806184@edu.fe.up.pt,up202202998@edu.fe.up.pt,up201806384@edu.fe.up.pt,up201806260@edu.fe.up.pt,up201809640@edu.fe.up.pt,up201806136@edu.fe.up.pt,up201705031@edu.fe.up.pt,up201806583@edu.fe.up.pt,up201406183@edu.fe.up.pt,up201806187@edu.fe.up.pt,up201806575@edu.fe.up.pt,up201705592@edu.fe.up.pt,up201806375@edu.fe.up.pt,up201801004@edu.fe.up.pt,up201806376@edu.fe.up.pt,up201806123@edu.fe.up.pt</v>
      </c>
    </row>
    <row r="22" spans="1:9" x14ac:dyDescent="0.25">
      <c r="A22">
        <v>201806123</v>
      </c>
      <c r="B22" t="s">
        <v>555</v>
      </c>
      <c r="C22" t="s">
        <v>58</v>
      </c>
      <c r="D22" t="s">
        <v>556</v>
      </c>
      <c r="E22" t="s">
        <v>557</v>
      </c>
      <c r="F22" t="s">
        <v>59</v>
      </c>
      <c r="G22">
        <v>1</v>
      </c>
      <c r="I22" s="2" t="str">
        <f t="shared" si="0"/>
        <v>up201806652@edu.fe.up.pt,up201806650@edu.fe.up.pt,up201606331@edu.fe.up.pt,up201806184@edu.fe.up.pt,up202202998@edu.fe.up.pt,up201806384@edu.fe.up.pt,up201806260@edu.fe.up.pt,up201809640@edu.fe.up.pt,up201806136@edu.fe.up.pt,up201705031@edu.fe.up.pt,up201806583@edu.fe.up.pt,up201406183@edu.fe.up.pt,up201806187@edu.fe.up.pt,up201806575@edu.fe.up.pt,up201705592@edu.fe.up.pt,up201806375@edu.fe.up.pt,up201801004@edu.fe.up.pt,up201806376@edu.fe.up.pt,up201806123@edu.fe.up.pt,up201703844@edu.fe.up.pt</v>
      </c>
    </row>
    <row r="23" spans="1:9" x14ac:dyDescent="0.25">
      <c r="A23">
        <v>201703844</v>
      </c>
      <c r="B23" t="s">
        <v>558</v>
      </c>
      <c r="C23" t="s">
        <v>58</v>
      </c>
      <c r="D23" t="s">
        <v>559</v>
      </c>
      <c r="E23" t="s">
        <v>560</v>
      </c>
      <c r="F23" t="s">
        <v>59</v>
      </c>
      <c r="G23">
        <v>1</v>
      </c>
      <c r="I23" s="2" t="str">
        <f t="shared" si="0"/>
        <v>up201806652@edu.fe.up.pt,up201806650@edu.fe.up.pt,up201606331@edu.fe.up.pt,up201806184@edu.fe.up.pt,up202202998@edu.fe.up.pt,up201806384@edu.fe.up.pt,up201806260@edu.fe.up.pt,up201809640@edu.fe.up.pt,up201806136@edu.fe.up.pt,up201705031@edu.fe.up.pt,up201806583@edu.fe.up.pt,up201406183@edu.fe.up.pt,up201806187@edu.fe.up.pt,up201806575@edu.fe.up.pt,up201705592@edu.fe.up.pt,up201806375@edu.fe.up.pt,up201801004@edu.fe.up.pt,up201806376@edu.fe.up.pt,up201806123@edu.fe.up.pt,up201703844@edu.fe.up.pt,up201709390@edu.fe.up.pt</v>
      </c>
    </row>
    <row r="24" spans="1:9" x14ac:dyDescent="0.25">
      <c r="A24">
        <v>201709390</v>
      </c>
      <c r="B24" t="s">
        <v>561</v>
      </c>
      <c r="C24" t="s">
        <v>58</v>
      </c>
      <c r="D24" t="s">
        <v>562</v>
      </c>
      <c r="E24" t="s">
        <v>563</v>
      </c>
      <c r="F24" t="s">
        <v>59</v>
      </c>
      <c r="G24">
        <v>1</v>
      </c>
      <c r="I24" s="2" t="str">
        <f t="shared" si="0"/>
        <v>up201806652@edu.fe.up.pt,up201806650@edu.fe.up.pt,up201606331@edu.fe.up.pt,up201806184@edu.fe.up.pt,up202202998@edu.fe.up.pt,up201806384@edu.fe.up.pt,up201806260@edu.fe.up.pt,up201809640@edu.fe.up.pt,up201806136@edu.fe.up.pt,up201705031@edu.fe.up.pt,up201806583@edu.fe.up.pt,up201406183@edu.fe.up.pt,up201806187@edu.fe.up.pt,up201806575@edu.fe.up.pt,up201705592@edu.fe.up.pt,up201806375@edu.fe.up.pt,up201801004@edu.fe.up.pt,up201806376@edu.fe.up.pt,up201806123@edu.fe.up.pt,up201703844@edu.fe.up.pt,up201709390@edu.fe.up.pt,up201809561@edu.fe.up.pt</v>
      </c>
    </row>
    <row r="25" spans="1:9" x14ac:dyDescent="0.25">
      <c r="A25">
        <v>201809561</v>
      </c>
      <c r="B25" t="s">
        <v>564</v>
      </c>
      <c r="C25" t="s">
        <v>58</v>
      </c>
      <c r="D25" t="s">
        <v>565</v>
      </c>
      <c r="E25" t="s">
        <v>566</v>
      </c>
      <c r="F25" t="s">
        <v>59</v>
      </c>
      <c r="G25">
        <v>1</v>
      </c>
      <c r="I25" s="2" t="str">
        <f t="shared" si="0"/>
        <v>up201806652@edu.fe.up.pt,up201806650@edu.fe.up.pt,up201606331@edu.fe.up.pt,up201806184@edu.fe.up.pt,up202202998@edu.fe.up.pt,up201806384@edu.fe.up.pt,up201806260@edu.fe.up.pt,up201809640@edu.fe.up.pt,up201806136@edu.fe.up.pt,up201705031@edu.fe.up.pt,up201806583@edu.fe.up.pt,up201406183@edu.fe.up.pt,up201806187@edu.fe.up.pt,up201806575@edu.fe.up.pt,up201705592@edu.fe.up.pt,up201806375@edu.fe.up.pt,up201801004@edu.fe.up.pt,up201806376@edu.fe.up.pt,up201806123@edu.fe.up.pt,up201703844@edu.fe.up.pt,up201709390@edu.fe.up.pt,up201809561@edu.fe.up.pt,up201806445@edu.fe.up.pt</v>
      </c>
    </row>
    <row r="26" spans="1:9" x14ac:dyDescent="0.25">
      <c r="A26">
        <v>201806445</v>
      </c>
      <c r="B26" t="s">
        <v>567</v>
      </c>
      <c r="C26" t="s">
        <v>58</v>
      </c>
      <c r="D26" t="s">
        <v>568</v>
      </c>
      <c r="E26" t="s">
        <v>569</v>
      </c>
      <c r="F26" t="s">
        <v>59</v>
      </c>
      <c r="G26">
        <v>1</v>
      </c>
      <c r="I26" s="2" t="str">
        <f t="shared" si="0"/>
        <v>up201806652@edu.fe.up.pt,up201806650@edu.fe.up.pt,up201606331@edu.fe.up.pt,up201806184@edu.fe.up.pt,up202202998@edu.fe.up.pt,up201806384@edu.fe.up.pt,up201806260@edu.fe.up.pt,up201809640@edu.fe.up.pt,up201806136@edu.fe.up.pt,up201705031@edu.fe.up.pt,up201806583@edu.fe.up.pt,up201406183@edu.fe.up.pt,up201806187@edu.fe.up.pt,up201806575@edu.fe.up.pt,up201705592@edu.fe.up.pt,up201806375@edu.fe.up.pt,up201801004@edu.fe.up.pt,up201806376@edu.fe.up.pt,up201806123@edu.fe.up.pt,up201703844@edu.fe.up.pt,up201709390@edu.fe.up.pt,up201809561@edu.fe.up.pt,up201806445@edu.fe.up.pt,up201806656@edu.fe.up.pt</v>
      </c>
    </row>
    <row r="27" spans="1:9" x14ac:dyDescent="0.25">
      <c r="A27">
        <v>201806656</v>
      </c>
      <c r="B27" t="s">
        <v>570</v>
      </c>
      <c r="C27" t="s">
        <v>58</v>
      </c>
      <c r="D27" t="s">
        <v>571</v>
      </c>
      <c r="E27" t="s">
        <v>572</v>
      </c>
      <c r="F27" t="s">
        <v>59</v>
      </c>
      <c r="G27">
        <v>1</v>
      </c>
      <c r="I27" s="2" t="str">
        <f t="shared" si="0"/>
        <v>up201806652@edu.fe.up.pt,up201806650@edu.fe.up.pt,up201606331@edu.fe.up.pt,up201806184@edu.fe.up.pt,up202202998@edu.fe.up.pt,up201806384@edu.fe.up.pt,up201806260@edu.fe.up.pt,up201809640@edu.fe.up.pt,up201806136@edu.fe.up.pt,up201705031@edu.fe.up.pt,up201806583@edu.fe.up.pt,up201406183@edu.fe.up.pt,up201806187@edu.fe.up.pt,up201806575@edu.fe.up.pt,up201705592@edu.fe.up.pt,up201806375@edu.fe.up.pt,up201801004@edu.fe.up.pt,up201806376@edu.fe.up.pt,up201806123@edu.fe.up.pt,up201703844@edu.fe.up.pt,up201709390@edu.fe.up.pt,up201809561@edu.fe.up.pt,up201806445@edu.fe.up.pt,up201806656@edu.fe.up.pt,up202203500@edu.fe.up.pt</v>
      </c>
    </row>
    <row r="28" spans="1:9" x14ac:dyDescent="0.25">
      <c r="A28">
        <v>202203500</v>
      </c>
      <c r="B28" t="s">
        <v>573</v>
      </c>
      <c r="C28" t="s">
        <v>58</v>
      </c>
      <c r="D28" t="s">
        <v>574</v>
      </c>
      <c r="E28" t="s">
        <v>575</v>
      </c>
      <c r="G28">
        <v>1</v>
      </c>
      <c r="I28" s="2" t="str">
        <f t="shared" si="0"/>
        <v>up201806652@edu.fe.up.pt,up201806650@edu.fe.up.pt,up201606331@edu.fe.up.pt,up201806184@edu.fe.up.pt,up202202998@edu.fe.up.pt,up201806384@edu.fe.up.pt,up201806260@edu.fe.up.pt,up201809640@edu.fe.up.pt,up201806136@edu.fe.up.pt,up201705031@edu.fe.up.pt,up201806583@edu.fe.up.pt,up201406183@edu.fe.up.pt,up201806187@edu.fe.up.pt,up201806575@edu.fe.up.pt,up201705592@edu.fe.up.pt,up201806375@edu.fe.up.pt,up201801004@edu.fe.up.pt,up201806376@edu.fe.up.pt,up201806123@edu.fe.up.pt,up201703844@edu.fe.up.pt,up201709390@edu.fe.up.pt,up201809561@edu.fe.up.pt,up201806445@edu.fe.up.pt,up201806656@edu.fe.up.pt,up202203500@edu.fe.up.pt,up201806892@edu.fe.up.pt</v>
      </c>
    </row>
    <row r="29" spans="1:9" x14ac:dyDescent="0.25">
      <c r="A29">
        <v>201806892</v>
      </c>
      <c r="B29" t="s">
        <v>576</v>
      </c>
      <c r="C29" t="s">
        <v>58</v>
      </c>
      <c r="D29" t="s">
        <v>577</v>
      </c>
      <c r="E29" t="s">
        <v>578</v>
      </c>
      <c r="F29" t="s">
        <v>59</v>
      </c>
      <c r="G29">
        <v>1</v>
      </c>
      <c r="I29" s="2" t="str">
        <f t="shared" si="0"/>
        <v>up201806652@edu.fe.up.pt,up201806650@edu.fe.up.pt,up201606331@edu.fe.up.pt,up201806184@edu.fe.up.pt,up202202998@edu.fe.up.pt,up201806384@edu.fe.up.pt,up201806260@edu.fe.up.pt,up201809640@edu.fe.up.pt,up201806136@edu.fe.up.pt,up201705031@edu.fe.up.pt,up201806583@edu.fe.up.pt,up201406183@edu.fe.up.pt,up201806187@edu.fe.up.pt,up201806575@edu.fe.up.pt,up201705592@edu.fe.up.pt,up201806375@edu.fe.up.pt,up201801004@edu.fe.up.pt,up201806376@edu.fe.up.pt,up201806123@edu.fe.up.pt,up201703844@edu.fe.up.pt,up201709390@edu.fe.up.pt,up201809561@edu.fe.up.pt,up201806445@edu.fe.up.pt,up201806656@edu.fe.up.pt,up202203500@edu.fe.up.pt,up201806892@edu.fe.up.pt,up201806084@edu.fe.up.pt</v>
      </c>
    </row>
    <row r="30" spans="1:9" x14ac:dyDescent="0.25">
      <c r="A30">
        <v>201806084</v>
      </c>
      <c r="B30" t="s">
        <v>579</v>
      </c>
      <c r="C30" t="s">
        <v>58</v>
      </c>
      <c r="D30" t="s">
        <v>580</v>
      </c>
      <c r="E30" t="s">
        <v>581</v>
      </c>
      <c r="F30" t="s">
        <v>59</v>
      </c>
      <c r="G30">
        <v>1</v>
      </c>
      <c r="I30" s="2" t="str">
        <f t="shared" si="0"/>
        <v>up201806652@edu.fe.up.pt,up201806650@edu.fe.up.pt,up201606331@edu.fe.up.pt,up201806184@edu.fe.up.pt,up202202998@edu.fe.up.pt,up201806384@edu.fe.up.pt,up201806260@edu.fe.up.pt,up201809640@edu.fe.up.pt,up201806136@edu.fe.up.pt,up201705031@edu.fe.up.pt,up201806583@edu.fe.up.pt,up201406183@edu.fe.up.pt,up201806187@edu.fe.up.pt,up201806575@edu.fe.up.pt,up201705592@edu.fe.up.pt,up201806375@edu.fe.up.pt,up201801004@edu.fe.up.pt,up201806376@edu.fe.up.pt,up201806123@edu.fe.up.pt,up201703844@edu.fe.up.pt,up201709390@edu.fe.up.pt,up201809561@edu.fe.up.pt,up201806445@edu.fe.up.pt,up201806656@edu.fe.up.pt,up202203500@edu.fe.up.pt,up201806892@edu.fe.up.pt,up201806084@edu.fe.up.pt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 tint="-0.34998626667073579"/>
    <pageSetUpPr fitToPage="1"/>
  </sheetPr>
  <dimension ref="A1:K76"/>
  <sheetViews>
    <sheetView showGridLines="0" zoomScaleNormal="100" workbookViewId="0">
      <selection activeCell="B45" sqref="B45"/>
    </sheetView>
  </sheetViews>
  <sheetFormatPr defaultColWidth="14.42578125" defaultRowHeight="15" customHeight="1" x14ac:dyDescent="0.25"/>
  <cols>
    <col min="1" max="1" width="11.140625" style="117" bestFit="1" customWidth="1"/>
    <col min="2" max="2" width="47.7109375" style="117" customWidth="1"/>
    <col min="3" max="3" width="12.7109375" style="117" customWidth="1"/>
    <col min="4" max="4" width="12.42578125" style="117" customWidth="1"/>
    <col min="5" max="5" width="10" style="117" hidden="1" customWidth="1"/>
    <col min="6" max="6" width="11" style="117" customWidth="1"/>
    <col min="7" max="7" width="14.140625" style="117" hidden="1" customWidth="1"/>
    <col min="8" max="8" width="14.140625" style="167" customWidth="1"/>
    <col min="9" max="9" width="14.140625" style="117" hidden="1" customWidth="1"/>
    <col min="10" max="10" width="14.140625" style="117" customWidth="1"/>
    <col min="11" max="11" width="8.7109375" style="181" customWidth="1"/>
    <col min="12" max="16384" width="14.42578125" style="117"/>
  </cols>
  <sheetData>
    <row r="1" spans="1:11" ht="28.5" customHeight="1" x14ac:dyDescent="0.25">
      <c r="B1" s="7" t="s">
        <v>501</v>
      </c>
    </row>
    <row r="2" spans="1:11" ht="15" customHeight="1" x14ac:dyDescent="0.25">
      <c r="B2" s="172" t="s">
        <v>131</v>
      </c>
    </row>
    <row r="3" spans="1:11" ht="46.5" customHeight="1" x14ac:dyDescent="0.25">
      <c r="A3" s="159" t="s">
        <v>112</v>
      </c>
      <c r="B3" s="118" t="s">
        <v>0</v>
      </c>
      <c r="C3" s="118" t="s">
        <v>1</v>
      </c>
      <c r="D3" s="118" t="s">
        <v>2</v>
      </c>
      <c r="E3" s="118" t="s">
        <v>3</v>
      </c>
      <c r="F3" s="118" t="s">
        <v>130</v>
      </c>
      <c r="G3" s="119" t="s">
        <v>26</v>
      </c>
      <c r="H3" s="119" t="s">
        <v>26</v>
      </c>
      <c r="I3" s="119" t="s">
        <v>128</v>
      </c>
      <c r="J3" s="119" t="s">
        <v>128</v>
      </c>
    </row>
    <row r="4" spans="1:11" x14ac:dyDescent="0.25">
      <c r="A4" s="18">
        <v>201707165</v>
      </c>
      <c r="B4" s="18" t="s">
        <v>75</v>
      </c>
      <c r="C4" s="17">
        <f>INDEX('M.EM 1st &amp; 2nd call'!E:E,MATCH('print_mem 1c &amp; 2c'!$A4,'M.EM 1st &amp; 2nd call'!$A:$A,0))</f>
        <v>14.375</v>
      </c>
      <c r="D4" s="17">
        <f>INDEX('M.EM 1st &amp; 2nd call'!U:U,MATCH('print_mem 1c &amp; 2c'!$A4,'M.EM 1st &amp; 2nd call'!$A:$A,0))</f>
        <v>3</v>
      </c>
      <c r="E4" s="17">
        <f>INDEX('M.EM 1st &amp; 2nd call'!S:S,MATCH('print_mem 1c &amp; 2c'!$A4,'M.EM 1st &amp; 2nd call'!$A:$A,0))</f>
        <v>0</v>
      </c>
      <c r="F4" s="17">
        <f>INDEX('M.EM 1st &amp; 2nd call'!Y:Y,MATCH('print_mem 1c &amp; 2c'!$A4,'M.EM 1st &amp; 2nd call'!$A:$A,0))</f>
        <v>8</v>
      </c>
      <c r="G4" s="17">
        <f>INDEX('M.EM 1st &amp; 2nd call'!AN:AN,MATCH('print_mem 1c &amp; 2c'!$A4,'M.EM 1st &amp; 2nd call'!$A:$A,0))</f>
        <v>13.225</v>
      </c>
      <c r="H4" s="170">
        <f>+IF(G4=0,"",G4)</f>
        <v>13.225</v>
      </c>
      <c r="I4" s="17">
        <f>INDEX('M.EM 1st &amp; 2nd call'!AS:AS,MATCH('print_mem 1c &amp; 2c'!$A4,'M.EM 1st &amp; 2nd call'!$A:$A,0))</f>
        <v>14</v>
      </c>
      <c r="J4" s="122">
        <f>IF(I4=0,"",I4)</f>
        <v>14</v>
      </c>
    </row>
    <row r="5" spans="1:11" x14ac:dyDescent="0.25">
      <c r="A5" s="171"/>
      <c r="B5" s="171"/>
      <c r="C5" s="17"/>
      <c r="D5" s="17"/>
      <c r="E5" s="17"/>
      <c r="F5" s="17"/>
      <c r="G5" s="17" t="e">
        <f>INDEX('M.EM 1st &amp; 2nd call'!AN:AN,MATCH('print_mem 1c &amp; 2c'!$A5,'M.EM 1st &amp; 2nd call'!$A:$A,0))</f>
        <v>#N/A</v>
      </c>
      <c r="H5" s="170" t="e">
        <f t="shared" ref="H5" si="0">+IF(G5=0,"",G5)</f>
        <v>#N/A</v>
      </c>
      <c r="I5" s="17" t="e">
        <f>INDEX('M.EM 1st &amp; 2nd call'!AS:AS,MATCH('print_mem 1c &amp; 2c'!$A5,'M.EM 1st &amp; 2nd call'!$A:$A,0))</f>
        <v>#N/A</v>
      </c>
      <c r="J5" s="122" t="e">
        <f t="shared" ref="J5" si="1">IF(I5=0,"",I5)</f>
        <v>#N/A</v>
      </c>
    </row>
    <row r="6" spans="1:11" x14ac:dyDescent="0.25">
      <c r="A6" s="171"/>
      <c r="B6" s="171"/>
      <c r="C6" s="17"/>
      <c r="D6" s="17"/>
      <c r="E6" s="17"/>
      <c r="F6" s="17"/>
      <c r="G6" s="17" t="e">
        <f>INDEX('M.EM 1st &amp; 2nd call'!AN:AN,MATCH('print_mem 1c &amp; 2c'!$A6,'M.EM 1st &amp; 2nd call'!$A:$A,0))</f>
        <v>#N/A</v>
      </c>
      <c r="H6" s="170" t="e">
        <f t="shared" ref="H6:H35" si="2">+IF(G6=0,"",G6)</f>
        <v>#N/A</v>
      </c>
      <c r="I6" s="17" t="e">
        <f>INDEX('M.EM 1st &amp; 2nd call'!AS:AS,MATCH('print_mem 1c &amp; 2c'!$A6,'M.EM 1st &amp; 2nd call'!$A:$A,0))</f>
        <v>#N/A</v>
      </c>
      <c r="J6" s="122" t="e">
        <f t="shared" ref="J6:J35" si="3">IF(I6=0,"",I6)</f>
        <v>#N/A</v>
      </c>
      <c r="K6" s="182"/>
    </row>
    <row r="7" spans="1:11" x14ac:dyDescent="0.25">
      <c r="A7" s="171"/>
      <c r="B7" s="171"/>
      <c r="C7" s="17"/>
      <c r="D7" s="17"/>
      <c r="E7" s="17"/>
      <c r="F7" s="17"/>
      <c r="G7" s="17" t="e">
        <f>INDEX('M.EM 1st &amp; 2nd call'!AN:AN,MATCH('print_mem 1c &amp; 2c'!$A7,'M.EM 1st &amp; 2nd call'!$A:$A,0))</f>
        <v>#N/A</v>
      </c>
      <c r="H7" s="170" t="e">
        <f t="shared" si="2"/>
        <v>#N/A</v>
      </c>
      <c r="I7" s="17" t="e">
        <f>INDEX('M.EM 1st &amp; 2nd call'!AS:AS,MATCH('print_mem 1c &amp; 2c'!$A7,'M.EM 1st &amp; 2nd call'!$A:$A,0))</f>
        <v>#N/A</v>
      </c>
      <c r="J7" s="122" t="e">
        <f t="shared" si="3"/>
        <v>#N/A</v>
      </c>
    </row>
    <row r="8" spans="1:11" x14ac:dyDescent="0.25">
      <c r="A8" s="171"/>
      <c r="B8" s="171"/>
      <c r="C8" s="17"/>
      <c r="D8" s="17"/>
      <c r="E8" s="17"/>
      <c r="F8" s="17"/>
      <c r="G8" s="17" t="e">
        <f>INDEX('M.EM 1st &amp; 2nd call'!AN:AN,MATCH('print_mem 1c &amp; 2c'!$A8,'M.EM 1st &amp; 2nd call'!$A:$A,0))</f>
        <v>#N/A</v>
      </c>
      <c r="H8" s="170" t="e">
        <f t="shared" si="2"/>
        <v>#N/A</v>
      </c>
      <c r="I8" s="17" t="e">
        <f>INDEX('M.EM 1st &amp; 2nd call'!AS:AS,MATCH('print_mem 1c &amp; 2c'!$A8,'M.EM 1st &amp; 2nd call'!$A:$A,0))</f>
        <v>#N/A</v>
      </c>
      <c r="J8" s="122" t="e">
        <f t="shared" si="3"/>
        <v>#N/A</v>
      </c>
    </row>
    <row r="9" spans="1:11" x14ac:dyDescent="0.25">
      <c r="A9" s="171"/>
      <c r="B9" s="171"/>
      <c r="C9" s="17"/>
      <c r="D9" s="17"/>
      <c r="E9" s="17"/>
      <c r="F9" s="17"/>
      <c r="G9" s="17" t="e">
        <f>INDEX('M.EM 1st &amp; 2nd call'!AN:AN,MATCH('print_mem 1c &amp; 2c'!$A9,'M.EM 1st &amp; 2nd call'!$A:$A,0))</f>
        <v>#N/A</v>
      </c>
      <c r="H9" s="170" t="e">
        <f t="shared" si="2"/>
        <v>#N/A</v>
      </c>
      <c r="I9" s="17" t="e">
        <f>INDEX('M.EM 1st &amp; 2nd call'!AS:AS,MATCH('print_mem 1c &amp; 2c'!$A9,'M.EM 1st &amp; 2nd call'!$A:$A,0))</f>
        <v>#N/A</v>
      </c>
      <c r="J9" s="122" t="e">
        <f t="shared" si="3"/>
        <v>#N/A</v>
      </c>
    </row>
    <row r="10" spans="1:11" x14ac:dyDescent="0.25">
      <c r="A10" s="171"/>
      <c r="B10" s="171"/>
      <c r="C10" s="17"/>
      <c r="D10" s="17"/>
      <c r="E10" s="17"/>
      <c r="F10" s="17"/>
      <c r="G10" s="17" t="e">
        <f>INDEX('M.EM 1st &amp; 2nd call'!AN:AN,MATCH('print_mem 1c &amp; 2c'!$A10,'M.EM 1st &amp; 2nd call'!$A:$A,0))</f>
        <v>#N/A</v>
      </c>
      <c r="H10" s="170" t="e">
        <f t="shared" si="2"/>
        <v>#N/A</v>
      </c>
      <c r="I10" s="17" t="e">
        <f>INDEX('M.EM 1st &amp; 2nd call'!AS:AS,MATCH('print_mem 1c &amp; 2c'!$A10,'M.EM 1st &amp; 2nd call'!$A:$A,0))</f>
        <v>#N/A</v>
      </c>
      <c r="J10" s="122" t="e">
        <f t="shared" si="3"/>
        <v>#N/A</v>
      </c>
    </row>
    <row r="11" spans="1:11" x14ac:dyDescent="0.25">
      <c r="A11" s="171"/>
      <c r="B11" s="171"/>
      <c r="C11" s="17"/>
      <c r="D11" s="17"/>
      <c r="E11" s="17"/>
      <c r="F11" s="17"/>
      <c r="G11" s="17" t="e">
        <f>INDEX('M.EM 1st &amp; 2nd call'!AN:AN,MATCH('print_mem 1c &amp; 2c'!$A11,'M.EM 1st &amp; 2nd call'!$A:$A,0))</f>
        <v>#N/A</v>
      </c>
      <c r="H11" s="170" t="e">
        <f t="shared" si="2"/>
        <v>#N/A</v>
      </c>
      <c r="I11" s="17" t="e">
        <f>INDEX('M.EM 1st &amp; 2nd call'!AS:AS,MATCH('print_mem 1c &amp; 2c'!$A11,'M.EM 1st &amp; 2nd call'!$A:$A,0))</f>
        <v>#N/A</v>
      </c>
      <c r="J11" s="122" t="e">
        <f t="shared" si="3"/>
        <v>#N/A</v>
      </c>
    </row>
    <row r="12" spans="1:11" x14ac:dyDescent="0.25">
      <c r="A12" s="171"/>
      <c r="B12" s="171"/>
      <c r="C12" s="17"/>
      <c r="D12" s="17"/>
      <c r="E12" s="17"/>
      <c r="F12" s="17"/>
      <c r="G12" s="17" t="e">
        <f>INDEX('M.EM 1st &amp; 2nd call'!AN:AN,MATCH('print_mem 1c &amp; 2c'!$A12,'M.EM 1st &amp; 2nd call'!$A:$A,0))</f>
        <v>#N/A</v>
      </c>
      <c r="H12" s="170" t="e">
        <f t="shared" si="2"/>
        <v>#N/A</v>
      </c>
      <c r="I12" s="17" t="e">
        <f>INDEX('M.EM 1st &amp; 2nd call'!AS:AS,MATCH('print_mem 1c &amp; 2c'!$A12,'M.EM 1st &amp; 2nd call'!$A:$A,0))</f>
        <v>#N/A</v>
      </c>
      <c r="J12" s="122" t="e">
        <f t="shared" si="3"/>
        <v>#N/A</v>
      </c>
    </row>
    <row r="13" spans="1:11" x14ac:dyDescent="0.25">
      <c r="A13" s="171"/>
      <c r="B13" s="171"/>
      <c r="C13" s="17"/>
      <c r="D13" s="17"/>
      <c r="E13" s="17"/>
      <c r="F13" s="17"/>
      <c r="G13" s="17" t="e">
        <f>INDEX('M.EM 1st &amp; 2nd call'!AN:AN,MATCH('print_mem 1c &amp; 2c'!$A13,'M.EM 1st &amp; 2nd call'!$A:$A,0))</f>
        <v>#N/A</v>
      </c>
      <c r="H13" s="170" t="e">
        <f t="shared" si="2"/>
        <v>#N/A</v>
      </c>
      <c r="I13" s="17" t="e">
        <f>INDEX('M.EM 1st &amp; 2nd call'!AS:AS,MATCH('print_mem 1c &amp; 2c'!$A13,'M.EM 1st &amp; 2nd call'!$A:$A,0))</f>
        <v>#N/A</v>
      </c>
      <c r="J13" s="122" t="e">
        <f t="shared" si="3"/>
        <v>#N/A</v>
      </c>
    </row>
    <row r="14" spans="1:11" x14ac:dyDescent="0.25">
      <c r="A14" s="171"/>
      <c r="B14" s="171"/>
      <c r="C14" s="17"/>
      <c r="D14" s="17"/>
      <c r="E14" s="17"/>
      <c r="F14" s="17"/>
      <c r="G14" s="17" t="e">
        <f>INDEX('M.EM 1st &amp; 2nd call'!AN:AN,MATCH('print_mem 1c &amp; 2c'!$A14,'M.EM 1st &amp; 2nd call'!$A:$A,0))</f>
        <v>#N/A</v>
      </c>
      <c r="H14" s="170" t="e">
        <f t="shared" si="2"/>
        <v>#N/A</v>
      </c>
      <c r="I14" s="17" t="e">
        <f>INDEX('M.EM 1st &amp; 2nd call'!AS:AS,MATCH('print_mem 1c &amp; 2c'!$A14,'M.EM 1st &amp; 2nd call'!$A:$A,0))</f>
        <v>#N/A</v>
      </c>
      <c r="J14" s="122" t="e">
        <f t="shared" si="3"/>
        <v>#N/A</v>
      </c>
      <c r="K14" s="182"/>
    </row>
    <row r="15" spans="1:11" x14ac:dyDescent="0.25">
      <c r="A15" s="18"/>
      <c r="B15" s="18"/>
      <c r="C15" s="17"/>
      <c r="D15" s="17"/>
      <c r="E15" s="17"/>
      <c r="F15" s="17"/>
      <c r="G15" s="17" t="e">
        <f>INDEX('M.EM 1st &amp; 2nd call'!AN:AN,MATCH('print_mem 1c &amp; 2c'!$A15,'M.EM 1st &amp; 2nd call'!$A:$A,0))</f>
        <v>#N/A</v>
      </c>
      <c r="H15" s="170" t="e">
        <f t="shared" si="2"/>
        <v>#N/A</v>
      </c>
      <c r="I15" s="17" t="e">
        <f>INDEX('M.EM 1st &amp; 2nd call'!AS:AS,MATCH('print_mem 1c &amp; 2c'!$A15,'M.EM 1st &amp; 2nd call'!$A:$A,0))</f>
        <v>#N/A</v>
      </c>
      <c r="J15" s="122" t="e">
        <f t="shared" si="3"/>
        <v>#N/A</v>
      </c>
    </row>
    <row r="16" spans="1:11" x14ac:dyDescent="0.25">
      <c r="A16" s="18"/>
      <c r="B16" s="18"/>
      <c r="C16" s="17"/>
      <c r="D16" s="17"/>
      <c r="E16" s="17"/>
      <c r="F16" s="17"/>
      <c r="G16" s="17" t="e">
        <f>INDEX('M.EM 1st &amp; 2nd call'!AN:AN,MATCH('print_mem 1c &amp; 2c'!$A16,'M.EM 1st &amp; 2nd call'!$A:$A,0))</f>
        <v>#N/A</v>
      </c>
      <c r="H16" s="170" t="e">
        <f t="shared" si="2"/>
        <v>#N/A</v>
      </c>
      <c r="I16" s="17" t="e">
        <f>INDEX('M.EM 1st &amp; 2nd call'!AS:AS,MATCH('print_mem 1c &amp; 2c'!$A16,'M.EM 1st &amp; 2nd call'!$A:$A,0))</f>
        <v>#N/A</v>
      </c>
      <c r="J16" s="122" t="e">
        <f t="shared" si="3"/>
        <v>#N/A</v>
      </c>
    </row>
    <row r="17" spans="1:10" x14ac:dyDescent="0.25">
      <c r="A17" s="18"/>
      <c r="B17" s="18"/>
      <c r="C17" s="17"/>
      <c r="D17" s="17"/>
      <c r="E17" s="17"/>
      <c r="F17" s="17"/>
      <c r="G17" s="17" t="e">
        <f>INDEX('M.EM 1st &amp; 2nd call'!AN:AN,MATCH('print_mem 1c &amp; 2c'!$A17,'M.EM 1st &amp; 2nd call'!$A:$A,0))</f>
        <v>#N/A</v>
      </c>
      <c r="H17" s="170" t="e">
        <f t="shared" si="2"/>
        <v>#N/A</v>
      </c>
      <c r="I17" s="17" t="e">
        <f>INDEX('M.EM 1st &amp; 2nd call'!AS:AS,MATCH('print_mem 1c &amp; 2c'!$A17,'M.EM 1st &amp; 2nd call'!$A:$A,0))</f>
        <v>#N/A</v>
      </c>
      <c r="J17" s="122" t="e">
        <f t="shared" si="3"/>
        <v>#N/A</v>
      </c>
    </row>
    <row r="18" spans="1:10" x14ac:dyDescent="0.25">
      <c r="A18" s="18"/>
      <c r="B18" s="18"/>
      <c r="C18" s="17"/>
      <c r="D18" s="17"/>
      <c r="E18" s="17"/>
      <c r="F18" s="17"/>
      <c r="G18" s="17" t="e">
        <f>INDEX('M.EM 1st &amp; 2nd call'!AN:AN,MATCH('print_mem 1c &amp; 2c'!$A18,'M.EM 1st &amp; 2nd call'!$A:$A,0))</f>
        <v>#N/A</v>
      </c>
      <c r="H18" s="170" t="e">
        <f t="shared" si="2"/>
        <v>#N/A</v>
      </c>
      <c r="I18" s="17" t="e">
        <f>INDEX('M.EM 1st &amp; 2nd call'!AS:AS,MATCH('print_mem 1c &amp; 2c'!$A18,'M.EM 1st &amp; 2nd call'!$A:$A,0))</f>
        <v>#N/A</v>
      </c>
      <c r="J18" s="122" t="e">
        <f t="shared" si="3"/>
        <v>#N/A</v>
      </c>
    </row>
    <row r="19" spans="1:10" x14ac:dyDescent="0.25">
      <c r="A19" s="18"/>
      <c r="B19" s="18"/>
      <c r="C19" s="17"/>
      <c r="D19" s="17"/>
      <c r="E19" s="17"/>
      <c r="F19" s="17"/>
      <c r="G19" s="17" t="e">
        <f>INDEX('M.EM 1st &amp; 2nd call'!AN:AN,MATCH('print_mem 1c &amp; 2c'!$A19,'M.EM 1st &amp; 2nd call'!$A:$A,0))</f>
        <v>#N/A</v>
      </c>
      <c r="H19" s="170" t="e">
        <f t="shared" si="2"/>
        <v>#N/A</v>
      </c>
      <c r="I19" s="17" t="e">
        <f>INDEX('M.EM 1st &amp; 2nd call'!AS:AS,MATCH('print_mem 1c &amp; 2c'!$A19,'M.EM 1st &amp; 2nd call'!$A:$A,0))</f>
        <v>#N/A</v>
      </c>
      <c r="J19" s="122" t="e">
        <f t="shared" si="3"/>
        <v>#N/A</v>
      </c>
    </row>
    <row r="20" spans="1:10" x14ac:dyDescent="0.25">
      <c r="A20" s="18"/>
      <c r="B20" s="18"/>
      <c r="C20" s="17"/>
      <c r="D20" s="17"/>
      <c r="E20" s="17"/>
      <c r="F20" s="17"/>
      <c r="G20" s="17" t="e">
        <f>INDEX('M.EM 1st &amp; 2nd call'!AN:AN,MATCH('print_mem 1c &amp; 2c'!$A20,'M.EM 1st &amp; 2nd call'!$A:$A,0))</f>
        <v>#N/A</v>
      </c>
      <c r="H20" s="170" t="e">
        <f t="shared" si="2"/>
        <v>#N/A</v>
      </c>
      <c r="I20" s="17" t="e">
        <f>INDEX('M.EM 1st &amp; 2nd call'!AS:AS,MATCH('print_mem 1c &amp; 2c'!$A20,'M.EM 1st &amp; 2nd call'!$A:$A,0))</f>
        <v>#N/A</v>
      </c>
      <c r="J20" s="122" t="e">
        <f t="shared" si="3"/>
        <v>#N/A</v>
      </c>
    </row>
    <row r="21" spans="1:10" ht="15.75" customHeight="1" x14ac:dyDescent="0.25">
      <c r="A21" s="18"/>
      <c r="B21" s="18"/>
      <c r="C21" s="17"/>
      <c r="D21" s="17"/>
      <c r="E21" s="17"/>
      <c r="F21" s="17"/>
      <c r="G21" s="17" t="e">
        <f>INDEX('M.EM 1st &amp; 2nd call'!AN:AN,MATCH('print_mem 1c &amp; 2c'!$A21,'M.EM 1st &amp; 2nd call'!$A:$A,0))</f>
        <v>#N/A</v>
      </c>
      <c r="H21" s="170" t="e">
        <f t="shared" si="2"/>
        <v>#N/A</v>
      </c>
      <c r="I21" s="17" t="e">
        <f>INDEX('M.EM 1st &amp; 2nd call'!AS:AS,MATCH('print_mem 1c &amp; 2c'!$A21,'M.EM 1st &amp; 2nd call'!$A:$A,0))</f>
        <v>#N/A</v>
      </c>
      <c r="J21" s="122" t="e">
        <f t="shared" si="3"/>
        <v>#N/A</v>
      </c>
    </row>
    <row r="22" spans="1:10" ht="15.75" customHeight="1" x14ac:dyDescent="0.25">
      <c r="A22" s="18"/>
      <c r="B22" s="18"/>
      <c r="C22" s="17"/>
      <c r="D22" s="17"/>
      <c r="E22" s="17"/>
      <c r="F22" s="17"/>
      <c r="G22" s="17" t="e">
        <f>INDEX('M.EM 1st &amp; 2nd call'!AN:AN,MATCH('print_mem 1c &amp; 2c'!$A22,'M.EM 1st &amp; 2nd call'!$A:$A,0))</f>
        <v>#N/A</v>
      </c>
      <c r="H22" s="170" t="e">
        <f t="shared" si="2"/>
        <v>#N/A</v>
      </c>
      <c r="I22" s="17" t="e">
        <f>INDEX('M.EM 1st &amp; 2nd call'!AS:AS,MATCH('print_mem 1c &amp; 2c'!$A22,'M.EM 1st &amp; 2nd call'!$A:$A,0))</f>
        <v>#N/A</v>
      </c>
      <c r="J22" s="122" t="e">
        <f t="shared" si="3"/>
        <v>#N/A</v>
      </c>
    </row>
    <row r="23" spans="1:10" ht="15.75" customHeight="1" x14ac:dyDescent="0.25">
      <c r="A23" s="18"/>
      <c r="B23" s="18"/>
      <c r="C23" s="17"/>
      <c r="D23" s="17"/>
      <c r="E23" s="17"/>
      <c r="F23" s="17"/>
      <c r="G23" s="17" t="e">
        <f>INDEX('M.EM 1st &amp; 2nd call'!AN:AN,MATCH('print_mem 1c &amp; 2c'!$A23,'M.EM 1st &amp; 2nd call'!$A:$A,0))</f>
        <v>#N/A</v>
      </c>
      <c r="H23" s="170" t="e">
        <f t="shared" si="2"/>
        <v>#N/A</v>
      </c>
      <c r="I23" s="17" t="e">
        <f>INDEX('M.EM 1st &amp; 2nd call'!AS:AS,MATCH('print_mem 1c &amp; 2c'!$A23,'M.EM 1st &amp; 2nd call'!$A:$A,0))</f>
        <v>#N/A</v>
      </c>
      <c r="J23" s="122" t="e">
        <f t="shared" si="3"/>
        <v>#N/A</v>
      </c>
    </row>
    <row r="24" spans="1:10" ht="15.75" customHeight="1" x14ac:dyDescent="0.25">
      <c r="A24" s="18"/>
      <c r="B24" s="18"/>
      <c r="C24" s="17"/>
      <c r="D24" s="17"/>
      <c r="E24" s="17"/>
      <c r="F24" s="17"/>
      <c r="G24" s="17" t="e">
        <f>INDEX('M.EM 1st &amp; 2nd call'!AN:AN,MATCH('print_mem 1c &amp; 2c'!$A24,'M.EM 1st &amp; 2nd call'!$A:$A,0))</f>
        <v>#N/A</v>
      </c>
      <c r="H24" s="170" t="e">
        <f t="shared" si="2"/>
        <v>#N/A</v>
      </c>
      <c r="I24" s="17" t="e">
        <f>INDEX('M.EM 1st &amp; 2nd call'!AS:AS,MATCH('print_mem 1c &amp; 2c'!$A24,'M.EM 1st &amp; 2nd call'!$A:$A,0))</f>
        <v>#N/A</v>
      </c>
      <c r="J24" s="122" t="e">
        <f t="shared" si="3"/>
        <v>#N/A</v>
      </c>
    </row>
    <row r="25" spans="1:10" ht="15.75" customHeight="1" x14ac:dyDescent="0.25">
      <c r="A25" s="18"/>
      <c r="B25" s="18"/>
      <c r="C25" s="17"/>
      <c r="D25" s="17"/>
      <c r="E25" s="17"/>
      <c r="F25" s="17"/>
      <c r="G25" s="17" t="e">
        <f>INDEX('M.EM 1st &amp; 2nd call'!AN:AN,MATCH('print_mem 1c &amp; 2c'!$A25,'M.EM 1st &amp; 2nd call'!$A:$A,0))</f>
        <v>#N/A</v>
      </c>
      <c r="H25" s="170" t="e">
        <f t="shared" si="2"/>
        <v>#N/A</v>
      </c>
      <c r="I25" s="17" t="e">
        <f>INDEX('M.EM 1st &amp; 2nd call'!AS:AS,MATCH('print_mem 1c &amp; 2c'!$A25,'M.EM 1st &amp; 2nd call'!$A:$A,0))</f>
        <v>#N/A</v>
      </c>
      <c r="J25" s="122" t="e">
        <f t="shared" si="3"/>
        <v>#N/A</v>
      </c>
    </row>
    <row r="26" spans="1:10" ht="15.75" customHeight="1" x14ac:dyDescent="0.25">
      <c r="A26" s="18"/>
      <c r="B26" s="18"/>
      <c r="C26" s="17"/>
      <c r="D26" s="17"/>
      <c r="E26" s="17"/>
      <c r="F26" s="17"/>
      <c r="G26" s="17" t="e">
        <f>INDEX('M.EM 1st &amp; 2nd call'!AN:AN,MATCH('print_mem 1c &amp; 2c'!$A26,'M.EM 1st &amp; 2nd call'!$A:$A,0))</f>
        <v>#N/A</v>
      </c>
      <c r="H26" s="170" t="e">
        <f t="shared" si="2"/>
        <v>#N/A</v>
      </c>
      <c r="I26" s="17" t="e">
        <f>INDEX('M.EM 1st &amp; 2nd call'!AS:AS,MATCH('print_mem 1c &amp; 2c'!$A26,'M.EM 1st &amp; 2nd call'!$A:$A,0))</f>
        <v>#N/A</v>
      </c>
      <c r="J26" s="122" t="e">
        <f t="shared" si="3"/>
        <v>#N/A</v>
      </c>
    </row>
    <row r="27" spans="1:10" ht="15.75" customHeight="1" x14ac:dyDescent="0.25">
      <c r="A27" s="18"/>
      <c r="B27" s="18"/>
      <c r="C27" s="17"/>
      <c r="D27" s="17"/>
      <c r="E27" s="17"/>
      <c r="F27" s="17"/>
      <c r="G27" s="17" t="e">
        <f>INDEX('M.EM 1st &amp; 2nd call'!AN:AN,MATCH('print_mem 1c &amp; 2c'!$A27,'M.EM 1st &amp; 2nd call'!$A:$A,0))</f>
        <v>#N/A</v>
      </c>
      <c r="H27" s="170" t="e">
        <f t="shared" si="2"/>
        <v>#N/A</v>
      </c>
      <c r="I27" s="17" t="e">
        <f>INDEX('M.EM 1st &amp; 2nd call'!AS:AS,MATCH('print_mem 1c &amp; 2c'!$A27,'M.EM 1st &amp; 2nd call'!$A:$A,0))</f>
        <v>#N/A</v>
      </c>
      <c r="J27" s="122" t="e">
        <f t="shared" si="3"/>
        <v>#N/A</v>
      </c>
    </row>
    <row r="28" spans="1:10" ht="15.75" customHeight="1" x14ac:dyDescent="0.25">
      <c r="A28" s="18"/>
      <c r="B28" s="18"/>
      <c r="C28" s="17"/>
      <c r="D28" s="17"/>
      <c r="E28" s="17"/>
      <c r="F28" s="17"/>
      <c r="G28" s="17" t="e">
        <f>INDEX('M.EM 1st &amp; 2nd call'!AN:AN,MATCH('print_mem 1c &amp; 2c'!$A28,'M.EM 1st &amp; 2nd call'!$A:$A,0))</f>
        <v>#N/A</v>
      </c>
      <c r="H28" s="170" t="e">
        <f t="shared" si="2"/>
        <v>#N/A</v>
      </c>
      <c r="I28" s="17" t="e">
        <f>INDEX('M.EM 1st &amp; 2nd call'!AS:AS,MATCH('print_mem 1c &amp; 2c'!$A28,'M.EM 1st &amp; 2nd call'!$A:$A,0))</f>
        <v>#N/A</v>
      </c>
      <c r="J28" s="122" t="e">
        <f t="shared" si="3"/>
        <v>#N/A</v>
      </c>
    </row>
    <row r="29" spans="1:10" ht="15.75" customHeight="1" x14ac:dyDescent="0.25">
      <c r="A29" s="18"/>
      <c r="B29" s="18"/>
      <c r="C29" s="17"/>
      <c r="D29" s="17"/>
      <c r="E29" s="17"/>
      <c r="F29" s="17"/>
      <c r="G29" s="17" t="e">
        <f>INDEX('M.EM 1st &amp; 2nd call'!AN:AN,MATCH('print_mem 1c &amp; 2c'!$A29,'M.EM 1st &amp; 2nd call'!$A:$A,0))</f>
        <v>#N/A</v>
      </c>
      <c r="H29" s="170" t="e">
        <f t="shared" si="2"/>
        <v>#N/A</v>
      </c>
      <c r="I29" s="17" t="e">
        <f>INDEX('M.EM 1st &amp; 2nd call'!AS:AS,MATCH('print_mem 1c &amp; 2c'!$A29,'M.EM 1st &amp; 2nd call'!$A:$A,0))</f>
        <v>#N/A</v>
      </c>
      <c r="J29" s="122" t="e">
        <f t="shared" si="3"/>
        <v>#N/A</v>
      </c>
    </row>
    <row r="30" spans="1:10" ht="15.75" customHeight="1" x14ac:dyDescent="0.25">
      <c r="A30" s="18"/>
      <c r="B30" s="18"/>
      <c r="C30" s="17"/>
      <c r="D30" s="17"/>
      <c r="E30" s="17"/>
      <c r="F30" s="17"/>
      <c r="G30" s="17" t="e">
        <f>INDEX('M.EM 1st &amp; 2nd call'!AN:AN,MATCH('print_mem 1c &amp; 2c'!$A30,'M.EM 1st &amp; 2nd call'!$A:$A,0))</f>
        <v>#N/A</v>
      </c>
      <c r="H30" s="170" t="e">
        <f t="shared" si="2"/>
        <v>#N/A</v>
      </c>
      <c r="I30" s="17" t="e">
        <f>INDEX('M.EM 1st &amp; 2nd call'!AS:AS,MATCH('print_mem 1c &amp; 2c'!$A30,'M.EM 1st &amp; 2nd call'!$A:$A,0))</f>
        <v>#N/A</v>
      </c>
      <c r="J30" s="122" t="e">
        <f t="shared" si="3"/>
        <v>#N/A</v>
      </c>
    </row>
    <row r="31" spans="1:10" ht="15.75" customHeight="1" x14ac:dyDescent="0.25">
      <c r="A31" s="18"/>
      <c r="B31" s="18"/>
      <c r="C31" s="17"/>
      <c r="D31" s="17"/>
      <c r="E31" s="17"/>
      <c r="F31" s="17"/>
      <c r="G31" s="17" t="e">
        <f>INDEX('M.EM 1st &amp; 2nd call'!AN:AN,MATCH('print_mem 1c &amp; 2c'!$A31,'M.EM 1st &amp; 2nd call'!$A:$A,0))</f>
        <v>#N/A</v>
      </c>
      <c r="H31" s="170" t="e">
        <f t="shared" si="2"/>
        <v>#N/A</v>
      </c>
      <c r="I31" s="17" t="e">
        <f>INDEX('M.EM 1st &amp; 2nd call'!AS:AS,MATCH('print_mem 1c &amp; 2c'!$A31,'M.EM 1st &amp; 2nd call'!$A:$A,0))</f>
        <v>#N/A</v>
      </c>
      <c r="J31" s="122" t="e">
        <f t="shared" si="3"/>
        <v>#N/A</v>
      </c>
    </row>
    <row r="32" spans="1:10" ht="15.75" customHeight="1" x14ac:dyDescent="0.25">
      <c r="A32" s="18"/>
      <c r="B32" s="18"/>
      <c r="C32" s="17"/>
      <c r="D32" s="17"/>
      <c r="E32" s="17"/>
      <c r="F32" s="17"/>
      <c r="G32" s="17" t="e">
        <f>INDEX('M.EM 1st &amp; 2nd call'!AN:AN,MATCH('print_mem 1c &amp; 2c'!$A32,'M.EM 1st &amp; 2nd call'!$A:$A,0))</f>
        <v>#N/A</v>
      </c>
      <c r="H32" s="170" t="e">
        <f t="shared" si="2"/>
        <v>#N/A</v>
      </c>
      <c r="I32" s="17" t="e">
        <f>INDEX('M.EM 1st &amp; 2nd call'!AS:AS,MATCH('print_mem 1c &amp; 2c'!$A32,'M.EM 1st &amp; 2nd call'!$A:$A,0))</f>
        <v>#N/A</v>
      </c>
      <c r="J32" s="122" t="e">
        <f t="shared" si="3"/>
        <v>#N/A</v>
      </c>
    </row>
    <row r="33" spans="1:10" ht="15.75" customHeight="1" x14ac:dyDescent="0.25">
      <c r="A33" s="18"/>
      <c r="B33" s="18"/>
      <c r="C33" s="17"/>
      <c r="D33" s="17"/>
      <c r="E33" s="17"/>
      <c r="F33" s="17"/>
      <c r="G33" s="17" t="e">
        <f>INDEX('M.EM 1st &amp; 2nd call'!AN:AN,MATCH('print_mem 1c &amp; 2c'!$A33,'M.EM 1st &amp; 2nd call'!$A:$A,0))</f>
        <v>#N/A</v>
      </c>
      <c r="H33" s="170" t="e">
        <f t="shared" si="2"/>
        <v>#N/A</v>
      </c>
      <c r="I33" s="17" t="e">
        <f>INDEX('M.EM 1st &amp; 2nd call'!AS:AS,MATCH('print_mem 1c &amp; 2c'!$A33,'M.EM 1st &amp; 2nd call'!$A:$A,0))</f>
        <v>#N/A</v>
      </c>
      <c r="J33" s="122" t="e">
        <f t="shared" si="3"/>
        <v>#N/A</v>
      </c>
    </row>
    <row r="34" spans="1:10" ht="15.75" customHeight="1" x14ac:dyDescent="0.25">
      <c r="A34" s="18"/>
      <c r="B34" s="18"/>
      <c r="C34" s="17"/>
      <c r="D34" s="17"/>
      <c r="E34" s="17"/>
      <c r="F34" s="17"/>
      <c r="G34" s="17" t="e">
        <f>INDEX('M.EM 1st &amp; 2nd call'!AN:AN,MATCH('print_mem 1c &amp; 2c'!$A34,'M.EM 1st &amp; 2nd call'!$A:$A,0))</f>
        <v>#N/A</v>
      </c>
      <c r="H34" s="170" t="e">
        <f t="shared" si="2"/>
        <v>#N/A</v>
      </c>
      <c r="I34" s="17" t="e">
        <f>INDEX('M.EM 1st &amp; 2nd call'!AS:AS,MATCH('print_mem 1c &amp; 2c'!$A34,'M.EM 1st &amp; 2nd call'!$A:$A,0))</f>
        <v>#N/A</v>
      </c>
      <c r="J34" s="122" t="e">
        <f t="shared" si="3"/>
        <v>#N/A</v>
      </c>
    </row>
    <row r="35" spans="1:10" ht="15.75" customHeight="1" x14ac:dyDescent="0.25">
      <c r="A35" s="18"/>
      <c r="B35" s="18"/>
      <c r="C35" s="17"/>
      <c r="D35" s="17"/>
      <c r="E35" s="17"/>
      <c r="F35" s="17"/>
      <c r="G35" s="17" t="e">
        <f>INDEX('M.EM 1st &amp; 2nd call'!AN:AN,MATCH('print_mem 1c &amp; 2c'!$A35,'M.EM 1st &amp; 2nd call'!$A:$A,0))</f>
        <v>#N/A</v>
      </c>
      <c r="H35" s="170" t="e">
        <f t="shared" si="2"/>
        <v>#N/A</v>
      </c>
      <c r="I35" s="17" t="e">
        <f>INDEX('M.EM 1st &amp; 2nd call'!AS:AS,MATCH('print_mem 1c &amp; 2c'!$A35,'M.EM 1st &amp; 2nd call'!$A:$A,0))</f>
        <v>#N/A</v>
      </c>
      <c r="J35" s="122" t="e">
        <f t="shared" si="3"/>
        <v>#N/A</v>
      </c>
    </row>
    <row r="36" spans="1:10" ht="15.75" customHeight="1" x14ac:dyDescent="0.25"/>
    <row r="37" spans="1:10" ht="15.75" customHeight="1" x14ac:dyDescent="0.25"/>
    <row r="38" spans="1:10" ht="15.75" customHeight="1" x14ac:dyDescent="0.25">
      <c r="B38" s="22" t="s">
        <v>125</v>
      </c>
    </row>
    <row r="39" spans="1:10" ht="15.75" customHeight="1" x14ac:dyDescent="0.25">
      <c r="B39" s="6" t="s">
        <v>5</v>
      </c>
    </row>
    <row r="40" spans="1:10" ht="15.75" customHeight="1" x14ac:dyDescent="0.25">
      <c r="B40" s="6" t="s">
        <v>6</v>
      </c>
    </row>
    <row r="41" spans="1:10" ht="15.75" customHeight="1" x14ac:dyDescent="0.25">
      <c r="B41" s="6"/>
    </row>
    <row r="42" spans="1:10" ht="15.75" customHeight="1" x14ac:dyDescent="0.25">
      <c r="B42" s="6" t="s">
        <v>502</v>
      </c>
    </row>
    <row r="43" spans="1:10" ht="15.75" customHeight="1" x14ac:dyDescent="0.25">
      <c r="B43" s="6" t="s">
        <v>7</v>
      </c>
    </row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</sheetData>
  <conditionalFormatting sqref="G3:J3">
    <cfRule type="cellIs" dxfId="19" priority="1" operator="equal">
      <formula>"(b)"</formula>
    </cfRule>
    <cfRule type="cellIs" dxfId="18" priority="2" operator="equal">
      <formula>"RFE"</formula>
    </cfRule>
  </conditionalFormatting>
  <pageMargins left="0.70866141732283472" right="0.70866141732283472" top="0.74803149606299213" bottom="0.74803149606299213" header="0" footer="0"/>
  <pageSetup paperSize="9" scale="77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 tint="-0.34998626667073579"/>
    <pageSetUpPr fitToPage="1"/>
  </sheetPr>
  <dimension ref="A1:J42"/>
  <sheetViews>
    <sheetView showGridLines="0" zoomScaleNormal="100" workbookViewId="0">
      <selection activeCell="C4" sqref="C4:F30"/>
    </sheetView>
  </sheetViews>
  <sheetFormatPr defaultColWidth="14.42578125" defaultRowHeight="15" customHeight="1" x14ac:dyDescent="0.25"/>
  <cols>
    <col min="1" max="1" width="10.85546875" style="126" bestFit="1" customWidth="1"/>
    <col min="2" max="2" width="39.7109375" style="126" customWidth="1"/>
    <col min="3" max="4" width="13.42578125" style="126" customWidth="1"/>
    <col min="5" max="5" width="10.5703125" style="126" hidden="1" customWidth="1"/>
    <col min="6" max="6" width="10.5703125" style="126" customWidth="1"/>
    <col min="7" max="7" width="12.28515625" style="167" hidden="1" customWidth="1"/>
    <col min="8" max="8" width="11.140625" style="123" customWidth="1"/>
    <col min="9" max="9" width="12.28515625" style="124" bestFit="1" customWidth="1"/>
    <col min="10" max="10" width="11.140625" style="126" customWidth="1"/>
    <col min="11" max="12" width="8.7109375" style="126" customWidth="1"/>
    <col min="13" max="16384" width="14.42578125" style="126"/>
  </cols>
  <sheetData>
    <row r="1" spans="1:10" ht="28.5" customHeight="1" x14ac:dyDescent="0.25">
      <c r="B1" s="7" t="s">
        <v>111</v>
      </c>
      <c r="H1" s="126"/>
      <c r="I1" s="126"/>
    </row>
    <row r="2" spans="1:10" ht="15" customHeight="1" x14ac:dyDescent="0.25">
      <c r="B2" s="172" t="s">
        <v>131</v>
      </c>
      <c r="H2" s="126"/>
      <c r="I2" s="126"/>
    </row>
    <row r="3" spans="1:10" ht="46.5" customHeight="1" x14ac:dyDescent="0.25">
      <c r="A3" s="160" t="s">
        <v>112</v>
      </c>
      <c r="B3" s="118" t="s">
        <v>0</v>
      </c>
      <c r="C3" s="118" t="s">
        <v>1</v>
      </c>
      <c r="D3" s="118" t="s">
        <v>2</v>
      </c>
      <c r="E3" s="118" t="s">
        <v>3</v>
      </c>
      <c r="F3" s="118" t="s">
        <v>4</v>
      </c>
      <c r="G3" s="119" t="s">
        <v>26</v>
      </c>
      <c r="H3" s="119" t="s">
        <v>26</v>
      </c>
      <c r="I3" s="119" t="s">
        <v>128</v>
      </c>
      <c r="J3" s="119" t="s">
        <v>128</v>
      </c>
    </row>
    <row r="4" spans="1:10" x14ac:dyDescent="0.25">
      <c r="A4" s="18">
        <v>201806652</v>
      </c>
      <c r="B4" s="129" t="s">
        <v>504</v>
      </c>
      <c r="C4" s="17">
        <f>INDEX('M.ECE 1st &amp; 2nd call'!G:G,MATCH('print_mece 1c &amp; 2c '!$A4,'M.ECE 1st &amp; 2nd call'!$A:$A,0))</f>
        <v>0</v>
      </c>
      <c r="D4" s="17">
        <f>INDEX('M.ECE 1st &amp; 2nd call'!W:W,MATCH('print_mece 1c &amp; 2c '!$A4,'M.ECE 1st &amp; 2nd call'!$A:$A,0))</f>
        <v>0</v>
      </c>
      <c r="E4" s="17">
        <f>INDEX('M.ECE 1st &amp; 2nd call'!U:U,MATCH('print_mece 1c &amp; 2c '!$A4,'M.ECE 1st &amp; 2nd call'!$A:$A,0))</f>
        <v>0</v>
      </c>
      <c r="F4" s="17">
        <f>INDEX('M.ECE 1st &amp; 2nd call'!AA:AA,MATCH('print_mece 1c &amp; 2c '!$A4,'M.ECE 1st &amp; 2nd call'!$A:$A,0))</f>
        <v>0</v>
      </c>
      <c r="G4" s="17">
        <f>INDEX('M.ECE 1st &amp; 2nd call'!AP:AP,MATCH('print_mece 1c &amp; 2c '!$A4,'M.ECE 1st &amp; 2nd call'!$A:$A,0))</f>
        <v>0</v>
      </c>
      <c r="H4" s="120" t="str">
        <f>+IF(G4=0,"",G4)</f>
        <v/>
      </c>
      <c r="I4" s="17">
        <f>INDEX('M.ECE 1st &amp; 2nd call'!AU:AU,MATCH('print_mece 1c &amp; 2c '!$A4,'M.ECE 1st &amp; 2nd call'!$A:$A,0))</f>
        <v>0</v>
      </c>
      <c r="J4" s="122" t="str">
        <f>+IF(I4=0,"",I4)</f>
        <v/>
      </c>
    </row>
    <row r="5" spans="1:10" x14ac:dyDescent="0.25">
      <c r="A5" s="18">
        <v>201806650</v>
      </c>
      <c r="B5" s="129" t="s">
        <v>507</v>
      </c>
      <c r="C5" s="17">
        <f>INDEX('M.ECE 1st &amp; 2nd call'!G:G,MATCH('print_mece 1c &amp; 2c '!$A5,'M.ECE 1st &amp; 2nd call'!$A:$A,0))</f>
        <v>0</v>
      </c>
      <c r="D5" s="17">
        <f>INDEX('M.ECE 1st &amp; 2nd call'!W:W,MATCH('print_mece 1c &amp; 2c '!$A5,'M.ECE 1st &amp; 2nd call'!$A:$A,0))</f>
        <v>0</v>
      </c>
      <c r="E5" s="17">
        <f>INDEX('M.ECE 1st &amp; 2nd call'!U:U,MATCH('print_mece 1c &amp; 2c '!$A5,'M.ECE 1st &amp; 2nd call'!$A:$A,0))</f>
        <v>0</v>
      </c>
      <c r="F5" s="17">
        <f>INDEX('M.ECE 1st &amp; 2nd call'!AA:AA,MATCH('print_mece 1c &amp; 2c '!$A5,'M.ECE 1st &amp; 2nd call'!$A:$A,0))</f>
        <v>0</v>
      </c>
      <c r="G5" s="17">
        <f>INDEX('M.ECE 1st &amp; 2nd call'!AP:AP,MATCH('print_mece 1c &amp; 2c '!$A5,'M.ECE 1st &amp; 2nd call'!$A:$A,0))</f>
        <v>0</v>
      </c>
      <c r="H5" s="120" t="str">
        <f t="shared" ref="H5:H16" si="0">+IF(G5=0,"",G5)</f>
        <v/>
      </c>
      <c r="I5" s="17">
        <f>INDEX('M.ECE 1st &amp; 2nd call'!AU:AU,MATCH('print_mece 1c &amp; 2c '!$A5,'M.ECE 1st &amp; 2nd call'!$A:$A,0))</f>
        <v>0</v>
      </c>
      <c r="J5" s="122" t="str">
        <f t="shared" ref="J5:J16" si="1">+IF(I5=0,"",I5)</f>
        <v/>
      </c>
    </row>
    <row r="6" spans="1:10" x14ac:dyDescent="0.25">
      <c r="A6" s="18">
        <v>201606331</v>
      </c>
      <c r="B6" s="129" t="s">
        <v>510</v>
      </c>
      <c r="C6" s="17">
        <f>INDEX('M.ECE 1st &amp; 2nd call'!G:G,MATCH('print_mece 1c &amp; 2c '!$A6,'M.ECE 1st &amp; 2nd call'!$A:$A,0))</f>
        <v>0</v>
      </c>
      <c r="D6" s="17">
        <f>INDEX('M.ECE 1st &amp; 2nd call'!W:W,MATCH('print_mece 1c &amp; 2c '!$A6,'M.ECE 1st &amp; 2nd call'!$A:$A,0))</f>
        <v>0</v>
      </c>
      <c r="E6" s="17">
        <f>INDEX('M.ECE 1st &amp; 2nd call'!U:U,MATCH('print_mece 1c &amp; 2c '!$A6,'M.ECE 1st &amp; 2nd call'!$A:$A,0))</f>
        <v>0</v>
      </c>
      <c r="F6" s="17">
        <f>INDEX('M.ECE 1st &amp; 2nd call'!AA:AA,MATCH('print_mece 1c &amp; 2c '!$A6,'M.ECE 1st &amp; 2nd call'!$A:$A,0))</f>
        <v>0</v>
      </c>
      <c r="G6" s="17">
        <f>INDEX('M.ECE 1st &amp; 2nd call'!AP:AP,MATCH('print_mece 1c &amp; 2c '!$A6,'M.ECE 1st &amp; 2nd call'!$A:$A,0))</f>
        <v>0</v>
      </c>
      <c r="H6" s="120" t="str">
        <f t="shared" si="0"/>
        <v/>
      </c>
      <c r="I6" s="17">
        <f>INDEX('M.ECE 1st &amp; 2nd call'!AU:AU,MATCH('print_mece 1c &amp; 2c '!$A6,'M.ECE 1st &amp; 2nd call'!$A:$A,0))</f>
        <v>0</v>
      </c>
      <c r="J6" s="122" t="str">
        <f t="shared" si="1"/>
        <v/>
      </c>
    </row>
    <row r="7" spans="1:10" x14ac:dyDescent="0.25">
      <c r="A7" s="18">
        <v>201806184</v>
      </c>
      <c r="B7" s="129" t="s">
        <v>513</v>
      </c>
      <c r="C7" s="17">
        <f>INDEX('M.ECE 1st &amp; 2nd call'!G:G,MATCH('print_mece 1c &amp; 2c '!$A7,'M.ECE 1st &amp; 2nd call'!$A:$A,0))</f>
        <v>0</v>
      </c>
      <c r="D7" s="17">
        <f>INDEX('M.ECE 1st &amp; 2nd call'!W:W,MATCH('print_mece 1c &amp; 2c '!$A7,'M.ECE 1st &amp; 2nd call'!$A:$A,0))</f>
        <v>0</v>
      </c>
      <c r="E7" s="17">
        <f>INDEX('M.ECE 1st &amp; 2nd call'!U:U,MATCH('print_mece 1c &amp; 2c '!$A7,'M.ECE 1st &amp; 2nd call'!$A:$A,0))</f>
        <v>0</v>
      </c>
      <c r="F7" s="17">
        <f>INDEX('M.ECE 1st &amp; 2nd call'!AA:AA,MATCH('print_mece 1c &amp; 2c '!$A7,'M.ECE 1st &amp; 2nd call'!$A:$A,0))</f>
        <v>0</v>
      </c>
      <c r="G7" s="17">
        <f>INDEX('M.ECE 1st &amp; 2nd call'!AP:AP,MATCH('print_mece 1c &amp; 2c '!$A7,'M.ECE 1st &amp; 2nd call'!$A:$A,0))</f>
        <v>0</v>
      </c>
      <c r="H7" s="120" t="str">
        <f t="shared" si="0"/>
        <v/>
      </c>
      <c r="I7" s="17">
        <f>INDEX('M.ECE 1st &amp; 2nd call'!AU:AU,MATCH('print_mece 1c &amp; 2c '!$A7,'M.ECE 1st &amp; 2nd call'!$A:$A,0))</f>
        <v>0</v>
      </c>
      <c r="J7" s="122" t="str">
        <f t="shared" si="1"/>
        <v/>
      </c>
    </row>
    <row r="8" spans="1:10" x14ac:dyDescent="0.25">
      <c r="A8" s="18">
        <v>202202998</v>
      </c>
      <c r="B8" s="129" t="s">
        <v>516</v>
      </c>
      <c r="C8" s="17">
        <f>INDEX('M.ECE 1st &amp; 2nd call'!G:G,MATCH('print_mece 1c &amp; 2c '!$A8,'M.ECE 1st &amp; 2nd call'!$A:$A,0))</f>
        <v>0</v>
      </c>
      <c r="D8" s="17">
        <f>INDEX('M.ECE 1st &amp; 2nd call'!W:W,MATCH('print_mece 1c &amp; 2c '!$A8,'M.ECE 1st &amp; 2nd call'!$A:$A,0))</f>
        <v>0</v>
      </c>
      <c r="E8" s="17">
        <f>INDEX('M.ECE 1st &amp; 2nd call'!U:U,MATCH('print_mece 1c &amp; 2c '!$A8,'M.ECE 1st &amp; 2nd call'!$A:$A,0))</f>
        <v>0</v>
      </c>
      <c r="F8" s="17">
        <f>INDEX('M.ECE 1st &amp; 2nd call'!AA:AA,MATCH('print_mece 1c &amp; 2c '!$A8,'M.ECE 1st &amp; 2nd call'!$A:$A,0))</f>
        <v>0</v>
      </c>
      <c r="G8" s="17">
        <f>INDEX('M.ECE 1st &amp; 2nd call'!AP:AP,MATCH('print_mece 1c &amp; 2c '!$A8,'M.ECE 1st &amp; 2nd call'!$A:$A,0))</f>
        <v>0</v>
      </c>
      <c r="H8" s="120" t="str">
        <f t="shared" si="0"/>
        <v/>
      </c>
      <c r="I8" s="17">
        <f>INDEX('M.ECE 1st &amp; 2nd call'!AU:AU,MATCH('print_mece 1c &amp; 2c '!$A8,'M.ECE 1st &amp; 2nd call'!$A:$A,0))</f>
        <v>0</v>
      </c>
      <c r="J8" s="122" t="str">
        <f t="shared" si="1"/>
        <v/>
      </c>
    </row>
    <row r="9" spans="1:10" x14ac:dyDescent="0.25">
      <c r="A9" s="18">
        <v>201806384</v>
      </c>
      <c r="B9" s="129" t="s">
        <v>519</v>
      </c>
      <c r="C9" s="17">
        <f>INDEX('M.ECE 1st &amp; 2nd call'!G:G,MATCH('print_mece 1c &amp; 2c '!$A9,'M.ECE 1st &amp; 2nd call'!$A:$A,0))</f>
        <v>0</v>
      </c>
      <c r="D9" s="17">
        <f>INDEX('M.ECE 1st &amp; 2nd call'!W:W,MATCH('print_mece 1c &amp; 2c '!$A9,'M.ECE 1st &amp; 2nd call'!$A:$A,0))</f>
        <v>0</v>
      </c>
      <c r="E9" s="17">
        <f>INDEX('M.ECE 1st &amp; 2nd call'!U:U,MATCH('print_mece 1c &amp; 2c '!$A9,'M.ECE 1st &amp; 2nd call'!$A:$A,0))</f>
        <v>0</v>
      </c>
      <c r="F9" s="17">
        <f>INDEX('M.ECE 1st &amp; 2nd call'!AA:AA,MATCH('print_mece 1c &amp; 2c '!$A9,'M.ECE 1st &amp; 2nd call'!$A:$A,0))</f>
        <v>0</v>
      </c>
      <c r="G9" s="17">
        <f>INDEX('M.ECE 1st &amp; 2nd call'!AP:AP,MATCH('print_mece 1c &amp; 2c '!$A9,'M.ECE 1st &amp; 2nd call'!$A:$A,0))</f>
        <v>0</v>
      </c>
      <c r="H9" s="120" t="str">
        <f t="shared" si="0"/>
        <v/>
      </c>
      <c r="I9" s="17">
        <f>INDEX('M.ECE 1st &amp; 2nd call'!AU:AU,MATCH('print_mece 1c &amp; 2c '!$A9,'M.ECE 1st &amp; 2nd call'!$A:$A,0))</f>
        <v>0</v>
      </c>
      <c r="J9" s="122" t="str">
        <f t="shared" si="1"/>
        <v/>
      </c>
    </row>
    <row r="10" spans="1:10" x14ac:dyDescent="0.25">
      <c r="A10" s="18">
        <v>201806260</v>
      </c>
      <c r="B10" s="129" t="s">
        <v>522</v>
      </c>
      <c r="C10" s="17">
        <f>INDEX('M.ECE 1st &amp; 2nd call'!G:G,MATCH('print_mece 1c &amp; 2c '!$A10,'M.ECE 1st &amp; 2nd call'!$A:$A,0))</f>
        <v>0</v>
      </c>
      <c r="D10" s="17">
        <f>INDEX('M.ECE 1st &amp; 2nd call'!W:W,MATCH('print_mece 1c &amp; 2c '!$A10,'M.ECE 1st &amp; 2nd call'!$A:$A,0))</f>
        <v>0</v>
      </c>
      <c r="E10" s="17">
        <f>INDEX('M.ECE 1st &amp; 2nd call'!U:U,MATCH('print_mece 1c &amp; 2c '!$A10,'M.ECE 1st &amp; 2nd call'!$A:$A,0))</f>
        <v>0</v>
      </c>
      <c r="F10" s="17">
        <f>INDEX('M.ECE 1st &amp; 2nd call'!AA:AA,MATCH('print_mece 1c &amp; 2c '!$A10,'M.ECE 1st &amp; 2nd call'!$A:$A,0))</f>
        <v>0</v>
      </c>
      <c r="G10" s="17">
        <f>INDEX('M.ECE 1st &amp; 2nd call'!AP:AP,MATCH('print_mece 1c &amp; 2c '!$A10,'M.ECE 1st &amp; 2nd call'!$A:$A,0))</f>
        <v>0</v>
      </c>
      <c r="H10" s="120" t="str">
        <f t="shared" si="0"/>
        <v/>
      </c>
      <c r="I10" s="17">
        <f>INDEX('M.ECE 1st &amp; 2nd call'!AU:AU,MATCH('print_mece 1c &amp; 2c '!$A10,'M.ECE 1st &amp; 2nd call'!$A:$A,0))</f>
        <v>0</v>
      </c>
      <c r="J10" s="122" t="str">
        <f t="shared" si="1"/>
        <v/>
      </c>
    </row>
    <row r="11" spans="1:10" x14ac:dyDescent="0.25">
      <c r="A11" s="18">
        <v>201809640</v>
      </c>
      <c r="B11" s="129" t="s">
        <v>525</v>
      </c>
      <c r="C11" s="17">
        <f>INDEX('M.ECE 1st &amp; 2nd call'!G:G,MATCH('print_mece 1c &amp; 2c '!$A11,'M.ECE 1st &amp; 2nd call'!$A:$A,0))</f>
        <v>0</v>
      </c>
      <c r="D11" s="17">
        <f>INDEX('M.ECE 1st &amp; 2nd call'!W:W,MATCH('print_mece 1c &amp; 2c '!$A11,'M.ECE 1st &amp; 2nd call'!$A:$A,0))</f>
        <v>0</v>
      </c>
      <c r="E11" s="17">
        <f>INDEX('M.ECE 1st &amp; 2nd call'!U:U,MATCH('print_mece 1c &amp; 2c '!$A11,'M.ECE 1st &amp; 2nd call'!$A:$A,0))</f>
        <v>0</v>
      </c>
      <c r="F11" s="17">
        <f>INDEX('M.ECE 1st &amp; 2nd call'!AA:AA,MATCH('print_mece 1c &amp; 2c '!$A11,'M.ECE 1st &amp; 2nd call'!$A:$A,0))</f>
        <v>0</v>
      </c>
      <c r="G11" s="17">
        <f>INDEX('M.ECE 1st &amp; 2nd call'!AP:AP,MATCH('print_mece 1c &amp; 2c '!$A11,'M.ECE 1st &amp; 2nd call'!$A:$A,0))</f>
        <v>0</v>
      </c>
      <c r="H11" s="120" t="str">
        <f t="shared" si="0"/>
        <v/>
      </c>
      <c r="I11" s="17">
        <f>INDEX('M.ECE 1st &amp; 2nd call'!AU:AU,MATCH('print_mece 1c &amp; 2c '!$A11,'M.ECE 1st &amp; 2nd call'!$A:$A,0))</f>
        <v>0</v>
      </c>
      <c r="J11" s="122" t="str">
        <f t="shared" si="1"/>
        <v/>
      </c>
    </row>
    <row r="12" spans="1:10" x14ac:dyDescent="0.25">
      <c r="A12" s="18">
        <v>201806136</v>
      </c>
      <c r="B12" s="129" t="s">
        <v>528</v>
      </c>
      <c r="C12" s="17">
        <f>INDEX('M.ECE 1st &amp; 2nd call'!G:G,MATCH('print_mece 1c &amp; 2c '!$A12,'M.ECE 1st &amp; 2nd call'!$A:$A,0))</f>
        <v>0</v>
      </c>
      <c r="D12" s="17">
        <f>INDEX('M.ECE 1st &amp; 2nd call'!W:W,MATCH('print_mece 1c &amp; 2c '!$A12,'M.ECE 1st &amp; 2nd call'!$A:$A,0))</f>
        <v>0</v>
      </c>
      <c r="E12" s="17">
        <f>INDEX('M.ECE 1st &amp; 2nd call'!U:U,MATCH('print_mece 1c &amp; 2c '!$A12,'M.ECE 1st &amp; 2nd call'!$A:$A,0))</f>
        <v>0</v>
      </c>
      <c r="F12" s="17">
        <f>INDEX('M.ECE 1st &amp; 2nd call'!AA:AA,MATCH('print_mece 1c &amp; 2c '!$A12,'M.ECE 1st &amp; 2nd call'!$A:$A,0))</f>
        <v>0</v>
      </c>
      <c r="G12" s="17">
        <f>INDEX('M.ECE 1st &amp; 2nd call'!AP:AP,MATCH('print_mece 1c &amp; 2c '!$A12,'M.ECE 1st &amp; 2nd call'!$A:$A,0))</f>
        <v>0</v>
      </c>
      <c r="H12" s="120" t="str">
        <f t="shared" si="0"/>
        <v/>
      </c>
      <c r="I12" s="17">
        <f>INDEX('M.ECE 1st &amp; 2nd call'!AU:AU,MATCH('print_mece 1c &amp; 2c '!$A12,'M.ECE 1st &amp; 2nd call'!$A:$A,0))</f>
        <v>0</v>
      </c>
      <c r="J12" s="122" t="str">
        <f t="shared" si="1"/>
        <v/>
      </c>
    </row>
    <row r="13" spans="1:10" x14ac:dyDescent="0.25">
      <c r="A13" s="18">
        <v>201705031</v>
      </c>
      <c r="B13" s="129" t="s">
        <v>531</v>
      </c>
      <c r="C13" s="17">
        <f>INDEX('M.ECE 1st &amp; 2nd call'!G:G,MATCH('print_mece 1c &amp; 2c '!$A13,'M.ECE 1st &amp; 2nd call'!$A:$A,0))</f>
        <v>0</v>
      </c>
      <c r="D13" s="17">
        <f>INDEX('M.ECE 1st &amp; 2nd call'!W:W,MATCH('print_mece 1c &amp; 2c '!$A13,'M.ECE 1st &amp; 2nd call'!$A:$A,0))</f>
        <v>0</v>
      </c>
      <c r="E13" s="17">
        <f>INDEX('M.ECE 1st &amp; 2nd call'!U:U,MATCH('print_mece 1c &amp; 2c '!$A13,'M.ECE 1st &amp; 2nd call'!$A:$A,0))</f>
        <v>0</v>
      </c>
      <c r="F13" s="17">
        <f>INDEX('M.ECE 1st &amp; 2nd call'!AA:AA,MATCH('print_mece 1c &amp; 2c '!$A13,'M.ECE 1st &amp; 2nd call'!$A:$A,0))</f>
        <v>0</v>
      </c>
      <c r="G13" s="17">
        <f>INDEX('M.ECE 1st &amp; 2nd call'!AP:AP,MATCH('print_mece 1c &amp; 2c '!$A13,'M.ECE 1st &amp; 2nd call'!$A:$A,0))</f>
        <v>0</v>
      </c>
      <c r="H13" s="120" t="str">
        <f t="shared" si="0"/>
        <v/>
      </c>
      <c r="I13" s="17">
        <f>INDEX('M.ECE 1st &amp; 2nd call'!AU:AU,MATCH('print_mece 1c &amp; 2c '!$A13,'M.ECE 1st &amp; 2nd call'!$A:$A,0))</f>
        <v>0</v>
      </c>
      <c r="J13" s="122" t="str">
        <f t="shared" si="1"/>
        <v/>
      </c>
    </row>
    <row r="14" spans="1:10" x14ac:dyDescent="0.25">
      <c r="A14" s="18">
        <v>201806583</v>
      </c>
      <c r="B14" s="129" t="s">
        <v>534</v>
      </c>
      <c r="C14" s="17">
        <f>INDEX('M.ECE 1st &amp; 2nd call'!G:G,MATCH('print_mece 1c &amp; 2c '!$A14,'M.ECE 1st &amp; 2nd call'!$A:$A,0))</f>
        <v>0</v>
      </c>
      <c r="D14" s="17">
        <f>INDEX('M.ECE 1st &amp; 2nd call'!W:W,MATCH('print_mece 1c &amp; 2c '!$A14,'M.ECE 1st &amp; 2nd call'!$A:$A,0))</f>
        <v>0</v>
      </c>
      <c r="E14" s="17">
        <f>INDEX('M.ECE 1st &amp; 2nd call'!U:U,MATCH('print_mece 1c &amp; 2c '!$A14,'M.ECE 1st &amp; 2nd call'!$A:$A,0))</f>
        <v>0</v>
      </c>
      <c r="F14" s="17">
        <f>INDEX('M.ECE 1st &amp; 2nd call'!AA:AA,MATCH('print_mece 1c &amp; 2c '!$A14,'M.ECE 1st &amp; 2nd call'!$A:$A,0))</f>
        <v>0</v>
      </c>
      <c r="G14" s="17">
        <f>INDEX('M.ECE 1st &amp; 2nd call'!AP:AP,MATCH('print_mece 1c &amp; 2c '!$A14,'M.ECE 1st &amp; 2nd call'!$A:$A,0))</f>
        <v>0</v>
      </c>
      <c r="H14" s="120" t="str">
        <f t="shared" si="0"/>
        <v/>
      </c>
      <c r="I14" s="17">
        <f>INDEX('M.ECE 1st &amp; 2nd call'!AU:AU,MATCH('print_mece 1c &amp; 2c '!$A14,'M.ECE 1st &amp; 2nd call'!$A:$A,0))</f>
        <v>0</v>
      </c>
      <c r="J14" s="122" t="str">
        <f t="shared" si="1"/>
        <v/>
      </c>
    </row>
    <row r="15" spans="1:10" x14ac:dyDescent="0.25">
      <c r="A15" s="18">
        <v>201406183</v>
      </c>
      <c r="B15" s="129" t="s">
        <v>57</v>
      </c>
      <c r="C15" s="17">
        <f>INDEX('M.ECE 1st &amp; 2nd call'!G:G,MATCH('print_mece 1c &amp; 2c '!$A15,'M.ECE 1st &amp; 2nd call'!$A:$A,0))</f>
        <v>0</v>
      </c>
      <c r="D15" s="17">
        <f>INDEX('M.ECE 1st &amp; 2nd call'!W:W,MATCH('print_mece 1c &amp; 2c '!$A15,'M.ECE 1st &amp; 2nd call'!$A:$A,0))</f>
        <v>0</v>
      </c>
      <c r="E15" s="17">
        <f>INDEX('M.ECE 1st &amp; 2nd call'!U:U,MATCH('print_mece 1c &amp; 2c '!$A15,'M.ECE 1st &amp; 2nd call'!$A:$A,0))</f>
        <v>0</v>
      </c>
      <c r="F15" s="17">
        <f>INDEX('M.ECE 1st &amp; 2nd call'!AA:AA,MATCH('print_mece 1c &amp; 2c '!$A15,'M.ECE 1st &amp; 2nd call'!$A:$A,0))</f>
        <v>0</v>
      </c>
      <c r="G15" s="17">
        <f>INDEX('M.ECE 1st &amp; 2nd call'!AP:AP,MATCH('print_mece 1c &amp; 2c '!$A15,'M.ECE 1st &amp; 2nd call'!$A:$A,0))</f>
        <v>0</v>
      </c>
      <c r="H15" s="120" t="str">
        <f t="shared" si="0"/>
        <v/>
      </c>
      <c r="I15" s="17">
        <f>INDEX('M.ECE 1st &amp; 2nd call'!AU:AU,MATCH('print_mece 1c &amp; 2c '!$A15,'M.ECE 1st &amp; 2nd call'!$A:$A,0))</f>
        <v>0</v>
      </c>
      <c r="J15" s="122" t="str">
        <f t="shared" si="1"/>
        <v/>
      </c>
    </row>
    <row r="16" spans="1:10" x14ac:dyDescent="0.25">
      <c r="A16" s="18">
        <v>201806187</v>
      </c>
      <c r="B16" s="163" t="s">
        <v>537</v>
      </c>
      <c r="C16" s="17">
        <f>INDEX('M.ECE 1st &amp; 2nd call'!G:G,MATCH('print_mece 1c &amp; 2c '!$A16,'M.ECE 1st &amp; 2nd call'!$A:$A,0))</f>
        <v>0</v>
      </c>
      <c r="D16" s="17">
        <f>INDEX('M.ECE 1st &amp; 2nd call'!W:W,MATCH('print_mece 1c &amp; 2c '!$A16,'M.ECE 1st &amp; 2nd call'!$A:$A,0))</f>
        <v>0</v>
      </c>
      <c r="E16" s="17">
        <f>INDEX('M.ECE 1st &amp; 2nd call'!U:U,MATCH('print_mece 1c &amp; 2c '!$A16,'M.ECE 1st &amp; 2nd call'!$A:$A,0))</f>
        <v>0</v>
      </c>
      <c r="F16" s="17">
        <f>INDEX('M.ECE 1st &amp; 2nd call'!AA:AA,MATCH('print_mece 1c &amp; 2c '!$A16,'M.ECE 1st &amp; 2nd call'!$A:$A,0))</f>
        <v>0</v>
      </c>
      <c r="G16" s="17">
        <f>INDEX('M.ECE 1st &amp; 2nd call'!AP:AP,MATCH('print_mece 1c &amp; 2c '!$A16,'M.ECE 1st &amp; 2nd call'!$A:$A,0))</f>
        <v>0</v>
      </c>
      <c r="H16" s="120" t="str">
        <f t="shared" si="0"/>
        <v/>
      </c>
      <c r="I16" s="17">
        <f>INDEX('M.ECE 1st &amp; 2nd call'!AU:AU,MATCH('print_mece 1c &amp; 2c '!$A16,'M.ECE 1st &amp; 2nd call'!$A:$A,0))</f>
        <v>0</v>
      </c>
      <c r="J16" s="122" t="str">
        <f t="shared" si="1"/>
        <v/>
      </c>
    </row>
    <row r="17" spans="1:10" ht="15.75" customHeight="1" x14ac:dyDescent="0.25">
      <c r="A17" s="18">
        <v>201806575</v>
      </c>
      <c r="B17" s="18" t="s">
        <v>540</v>
      </c>
      <c r="C17" s="17">
        <f>INDEX('M.ECE 1st &amp; 2nd call'!G:G,MATCH('print_mece 1c &amp; 2c '!$A17,'M.ECE 1st &amp; 2nd call'!$A:$A,0))</f>
        <v>0</v>
      </c>
      <c r="D17" s="17">
        <f>INDEX('M.ECE 1st &amp; 2nd call'!W:W,MATCH('print_mece 1c &amp; 2c '!$A17,'M.ECE 1st &amp; 2nd call'!$A:$A,0))</f>
        <v>0</v>
      </c>
      <c r="E17" s="17">
        <f>INDEX('M.ECE 1st &amp; 2nd call'!U:U,MATCH('print_mece 1c &amp; 2c '!$A17,'M.ECE 1st &amp; 2nd call'!$A:$A,0))</f>
        <v>0</v>
      </c>
      <c r="F17" s="17">
        <f>INDEX('M.ECE 1st &amp; 2nd call'!AA:AA,MATCH('print_mece 1c &amp; 2c '!$A17,'M.ECE 1st &amp; 2nd call'!$A:$A,0))</f>
        <v>0</v>
      </c>
      <c r="G17" s="17">
        <f>INDEX('M.ECE 1st &amp; 2nd call'!AP:AP,MATCH('print_mece 1c &amp; 2c '!$A17,'M.ECE 1st &amp; 2nd call'!$A:$A,0))</f>
        <v>0</v>
      </c>
      <c r="H17" s="120" t="str">
        <f t="shared" ref="H17:H30" si="2">+IF(G17=0,"",G17)</f>
        <v/>
      </c>
      <c r="I17" s="17">
        <f>INDEX('M.ECE 1st &amp; 2nd call'!AU:AU,MATCH('print_mece 1c &amp; 2c '!$A17,'M.ECE 1st &amp; 2nd call'!$A:$A,0))</f>
        <v>0</v>
      </c>
      <c r="J17" s="122" t="str">
        <f t="shared" ref="J17:J30" si="3">+IF(I17=0,"",I17)</f>
        <v/>
      </c>
    </row>
    <row r="18" spans="1:10" ht="15.75" customHeight="1" x14ac:dyDescent="0.25">
      <c r="A18" s="18">
        <v>201705592</v>
      </c>
      <c r="B18" s="18" t="s">
        <v>543</v>
      </c>
      <c r="C18" s="17">
        <f>INDEX('M.ECE 1st &amp; 2nd call'!G:G,MATCH('print_mece 1c &amp; 2c '!$A18,'M.ECE 1st &amp; 2nd call'!$A:$A,0))</f>
        <v>0</v>
      </c>
      <c r="D18" s="17">
        <f>INDEX('M.ECE 1st &amp; 2nd call'!W:W,MATCH('print_mece 1c &amp; 2c '!$A18,'M.ECE 1st &amp; 2nd call'!$A:$A,0))</f>
        <v>0</v>
      </c>
      <c r="E18" s="17">
        <f>INDEX('M.ECE 1st &amp; 2nd call'!U:U,MATCH('print_mece 1c &amp; 2c '!$A18,'M.ECE 1st &amp; 2nd call'!$A:$A,0))</f>
        <v>0</v>
      </c>
      <c r="F18" s="17">
        <f>INDEX('M.ECE 1st &amp; 2nd call'!AA:AA,MATCH('print_mece 1c &amp; 2c '!$A18,'M.ECE 1st &amp; 2nd call'!$A:$A,0))</f>
        <v>0</v>
      </c>
      <c r="G18" s="17">
        <f>INDEX('M.ECE 1st &amp; 2nd call'!AP:AP,MATCH('print_mece 1c &amp; 2c '!$A18,'M.ECE 1st &amp; 2nd call'!$A:$A,0))</f>
        <v>0</v>
      </c>
      <c r="H18" s="120" t="str">
        <f t="shared" si="2"/>
        <v/>
      </c>
      <c r="I18" s="17">
        <f>INDEX('M.ECE 1st &amp; 2nd call'!AU:AU,MATCH('print_mece 1c &amp; 2c '!$A18,'M.ECE 1st &amp; 2nd call'!$A:$A,0))</f>
        <v>0</v>
      </c>
      <c r="J18" s="122" t="str">
        <f t="shared" si="3"/>
        <v/>
      </c>
    </row>
    <row r="19" spans="1:10" ht="15.75" customHeight="1" x14ac:dyDescent="0.25">
      <c r="A19" s="18">
        <v>201806375</v>
      </c>
      <c r="B19" s="18" t="s">
        <v>546</v>
      </c>
      <c r="C19" s="17">
        <f>INDEX('M.ECE 1st &amp; 2nd call'!G:G,MATCH('print_mece 1c &amp; 2c '!$A19,'M.ECE 1st &amp; 2nd call'!$A:$A,0))</f>
        <v>0</v>
      </c>
      <c r="D19" s="17">
        <f>INDEX('M.ECE 1st &amp; 2nd call'!W:W,MATCH('print_mece 1c &amp; 2c '!$A19,'M.ECE 1st &amp; 2nd call'!$A:$A,0))</f>
        <v>0</v>
      </c>
      <c r="E19" s="17">
        <f>INDEX('M.ECE 1st &amp; 2nd call'!U:U,MATCH('print_mece 1c &amp; 2c '!$A19,'M.ECE 1st &amp; 2nd call'!$A:$A,0))</f>
        <v>0</v>
      </c>
      <c r="F19" s="17">
        <f>INDEX('M.ECE 1st &amp; 2nd call'!AA:AA,MATCH('print_mece 1c &amp; 2c '!$A19,'M.ECE 1st &amp; 2nd call'!$A:$A,0))</f>
        <v>0</v>
      </c>
      <c r="G19" s="17">
        <f>INDEX('M.ECE 1st &amp; 2nd call'!AP:AP,MATCH('print_mece 1c &amp; 2c '!$A19,'M.ECE 1st &amp; 2nd call'!$A:$A,0))</f>
        <v>0</v>
      </c>
      <c r="H19" s="120" t="str">
        <f t="shared" si="2"/>
        <v/>
      </c>
      <c r="I19" s="17">
        <f>INDEX('M.ECE 1st &amp; 2nd call'!AU:AU,MATCH('print_mece 1c &amp; 2c '!$A19,'M.ECE 1st &amp; 2nd call'!$A:$A,0))</f>
        <v>0</v>
      </c>
      <c r="J19" s="122" t="str">
        <f t="shared" si="3"/>
        <v/>
      </c>
    </row>
    <row r="20" spans="1:10" ht="15.75" customHeight="1" x14ac:dyDescent="0.25">
      <c r="A20" s="18">
        <v>201801004</v>
      </c>
      <c r="B20" s="18" t="s">
        <v>549</v>
      </c>
      <c r="C20" s="17">
        <f>INDEX('M.ECE 1st &amp; 2nd call'!G:G,MATCH('print_mece 1c &amp; 2c '!$A20,'M.ECE 1st &amp; 2nd call'!$A:$A,0))</f>
        <v>0</v>
      </c>
      <c r="D20" s="17">
        <f>INDEX('M.ECE 1st &amp; 2nd call'!W:W,MATCH('print_mece 1c &amp; 2c '!$A20,'M.ECE 1st &amp; 2nd call'!$A:$A,0))</f>
        <v>0</v>
      </c>
      <c r="E20" s="17">
        <f>INDEX('M.ECE 1st &amp; 2nd call'!U:U,MATCH('print_mece 1c &amp; 2c '!$A20,'M.ECE 1st &amp; 2nd call'!$A:$A,0))</f>
        <v>0</v>
      </c>
      <c r="F20" s="17">
        <f>INDEX('M.ECE 1st &amp; 2nd call'!AA:AA,MATCH('print_mece 1c &amp; 2c '!$A20,'M.ECE 1st &amp; 2nd call'!$A:$A,0))</f>
        <v>0</v>
      </c>
      <c r="G20" s="17">
        <f>INDEX('M.ECE 1st &amp; 2nd call'!AP:AP,MATCH('print_mece 1c &amp; 2c '!$A20,'M.ECE 1st &amp; 2nd call'!$A:$A,0))</f>
        <v>0</v>
      </c>
      <c r="H20" s="120" t="str">
        <f t="shared" si="2"/>
        <v/>
      </c>
      <c r="I20" s="17">
        <f>INDEX('M.ECE 1st &amp; 2nd call'!AU:AU,MATCH('print_mece 1c &amp; 2c '!$A20,'M.ECE 1st &amp; 2nd call'!$A:$A,0))</f>
        <v>0</v>
      </c>
      <c r="J20" s="122" t="str">
        <f t="shared" si="3"/>
        <v/>
      </c>
    </row>
    <row r="21" spans="1:10" ht="15.75" customHeight="1" x14ac:dyDescent="0.25">
      <c r="A21" s="18">
        <v>201806376</v>
      </c>
      <c r="B21" s="18" t="s">
        <v>552</v>
      </c>
      <c r="C21" s="17">
        <f>INDEX('M.ECE 1st &amp; 2nd call'!G:G,MATCH('print_mece 1c &amp; 2c '!$A21,'M.ECE 1st &amp; 2nd call'!$A:$A,0))</f>
        <v>0</v>
      </c>
      <c r="D21" s="17">
        <f>INDEX('M.ECE 1st &amp; 2nd call'!W:W,MATCH('print_mece 1c &amp; 2c '!$A21,'M.ECE 1st &amp; 2nd call'!$A:$A,0))</f>
        <v>0</v>
      </c>
      <c r="E21" s="17">
        <f>INDEX('M.ECE 1st &amp; 2nd call'!U:U,MATCH('print_mece 1c &amp; 2c '!$A21,'M.ECE 1st &amp; 2nd call'!$A:$A,0))</f>
        <v>0</v>
      </c>
      <c r="F21" s="17">
        <f>INDEX('M.ECE 1st &amp; 2nd call'!AA:AA,MATCH('print_mece 1c &amp; 2c '!$A21,'M.ECE 1st &amp; 2nd call'!$A:$A,0))</f>
        <v>0</v>
      </c>
      <c r="G21" s="17">
        <f>INDEX('M.ECE 1st &amp; 2nd call'!AP:AP,MATCH('print_mece 1c &amp; 2c '!$A21,'M.ECE 1st &amp; 2nd call'!$A:$A,0))</f>
        <v>0</v>
      </c>
      <c r="H21" s="120" t="str">
        <f t="shared" si="2"/>
        <v/>
      </c>
      <c r="I21" s="17">
        <f>INDEX('M.ECE 1st &amp; 2nd call'!AU:AU,MATCH('print_mece 1c &amp; 2c '!$A21,'M.ECE 1st &amp; 2nd call'!$A:$A,0))</f>
        <v>0</v>
      </c>
      <c r="J21" s="122" t="str">
        <f t="shared" si="3"/>
        <v/>
      </c>
    </row>
    <row r="22" spans="1:10" ht="15.75" customHeight="1" x14ac:dyDescent="0.25">
      <c r="A22" s="18">
        <v>201806123</v>
      </c>
      <c r="B22" s="18" t="s">
        <v>555</v>
      </c>
      <c r="C22" s="17">
        <f>INDEX('M.ECE 1st &amp; 2nd call'!G:G,MATCH('print_mece 1c &amp; 2c '!$A22,'M.ECE 1st &amp; 2nd call'!$A:$A,0))</f>
        <v>0</v>
      </c>
      <c r="D22" s="17">
        <f>INDEX('M.ECE 1st &amp; 2nd call'!W:W,MATCH('print_mece 1c &amp; 2c '!$A22,'M.ECE 1st &amp; 2nd call'!$A:$A,0))</f>
        <v>0</v>
      </c>
      <c r="E22" s="17">
        <f>INDEX('M.ECE 1st &amp; 2nd call'!U:U,MATCH('print_mece 1c &amp; 2c '!$A22,'M.ECE 1st &amp; 2nd call'!$A:$A,0))</f>
        <v>0</v>
      </c>
      <c r="F22" s="17">
        <f>INDEX('M.ECE 1st &amp; 2nd call'!AA:AA,MATCH('print_mece 1c &amp; 2c '!$A22,'M.ECE 1st &amp; 2nd call'!$A:$A,0))</f>
        <v>0</v>
      </c>
      <c r="G22" s="17">
        <f>INDEX('M.ECE 1st &amp; 2nd call'!AP:AP,MATCH('print_mece 1c &amp; 2c '!$A22,'M.ECE 1st &amp; 2nd call'!$A:$A,0))</f>
        <v>0</v>
      </c>
      <c r="H22" s="120" t="str">
        <f t="shared" si="2"/>
        <v/>
      </c>
      <c r="I22" s="17">
        <f>INDEX('M.ECE 1st &amp; 2nd call'!AU:AU,MATCH('print_mece 1c &amp; 2c '!$A22,'M.ECE 1st &amp; 2nd call'!$A:$A,0))</f>
        <v>0</v>
      </c>
      <c r="J22" s="122" t="str">
        <f t="shared" si="3"/>
        <v/>
      </c>
    </row>
    <row r="23" spans="1:10" ht="15.75" customHeight="1" x14ac:dyDescent="0.25">
      <c r="A23" s="18">
        <v>201703844</v>
      </c>
      <c r="B23" s="18" t="s">
        <v>558</v>
      </c>
      <c r="C23" s="17">
        <f>INDEX('M.ECE 1st &amp; 2nd call'!G:G,MATCH('print_mece 1c &amp; 2c '!$A23,'M.ECE 1st &amp; 2nd call'!$A:$A,0))</f>
        <v>0</v>
      </c>
      <c r="D23" s="17">
        <f>INDEX('M.ECE 1st &amp; 2nd call'!W:W,MATCH('print_mece 1c &amp; 2c '!$A23,'M.ECE 1st &amp; 2nd call'!$A:$A,0))</f>
        <v>0</v>
      </c>
      <c r="E23" s="17">
        <f>INDEX('M.ECE 1st &amp; 2nd call'!U:U,MATCH('print_mece 1c &amp; 2c '!$A23,'M.ECE 1st &amp; 2nd call'!$A:$A,0))</f>
        <v>0</v>
      </c>
      <c r="F23" s="17">
        <f>INDEX('M.ECE 1st &amp; 2nd call'!AA:AA,MATCH('print_mece 1c &amp; 2c '!$A23,'M.ECE 1st &amp; 2nd call'!$A:$A,0))</f>
        <v>0</v>
      </c>
      <c r="G23" s="17">
        <f>INDEX('M.ECE 1st &amp; 2nd call'!AP:AP,MATCH('print_mece 1c &amp; 2c '!$A23,'M.ECE 1st &amp; 2nd call'!$A:$A,0))</f>
        <v>0</v>
      </c>
      <c r="H23" s="120" t="str">
        <f t="shared" si="2"/>
        <v/>
      </c>
      <c r="I23" s="17">
        <f>INDEX('M.ECE 1st &amp; 2nd call'!AU:AU,MATCH('print_mece 1c &amp; 2c '!$A23,'M.ECE 1st &amp; 2nd call'!$A:$A,0))</f>
        <v>0</v>
      </c>
      <c r="J23" s="122" t="str">
        <f t="shared" si="3"/>
        <v/>
      </c>
    </row>
    <row r="24" spans="1:10" ht="15" customHeight="1" x14ac:dyDescent="0.25">
      <c r="A24" s="18">
        <v>201709390</v>
      </c>
      <c r="B24" s="18" t="s">
        <v>561</v>
      </c>
      <c r="C24" s="17">
        <f>INDEX('M.ECE 1st &amp; 2nd call'!G:G,MATCH('print_mece 1c &amp; 2c '!$A24,'M.ECE 1st &amp; 2nd call'!$A:$A,0))</f>
        <v>0</v>
      </c>
      <c r="D24" s="17">
        <f>INDEX('M.ECE 1st &amp; 2nd call'!W:W,MATCH('print_mece 1c &amp; 2c '!$A24,'M.ECE 1st &amp; 2nd call'!$A:$A,0))</f>
        <v>0</v>
      </c>
      <c r="E24" s="17">
        <f>INDEX('M.ECE 1st &amp; 2nd call'!U:U,MATCH('print_mece 1c &amp; 2c '!$A24,'M.ECE 1st &amp; 2nd call'!$A:$A,0))</f>
        <v>0</v>
      </c>
      <c r="F24" s="17">
        <f>INDEX('M.ECE 1st &amp; 2nd call'!AA:AA,MATCH('print_mece 1c &amp; 2c '!$A24,'M.ECE 1st &amp; 2nd call'!$A:$A,0))</f>
        <v>0</v>
      </c>
      <c r="G24" s="17">
        <f>INDEX('M.ECE 1st &amp; 2nd call'!AP:AP,MATCH('print_mece 1c &amp; 2c '!$A24,'M.ECE 1st &amp; 2nd call'!$A:$A,0))</f>
        <v>0</v>
      </c>
      <c r="H24" s="120" t="str">
        <f t="shared" si="2"/>
        <v/>
      </c>
      <c r="I24" s="17">
        <f>INDEX('M.ECE 1st &amp; 2nd call'!AU:AU,MATCH('print_mece 1c &amp; 2c '!$A24,'M.ECE 1st &amp; 2nd call'!$A:$A,0))</f>
        <v>0</v>
      </c>
      <c r="J24" s="122" t="str">
        <f t="shared" si="3"/>
        <v/>
      </c>
    </row>
    <row r="25" spans="1:10" ht="15" customHeight="1" x14ac:dyDescent="0.25">
      <c r="A25" s="18">
        <v>201809561</v>
      </c>
      <c r="B25" s="18" t="s">
        <v>564</v>
      </c>
      <c r="C25" s="17">
        <f>INDEX('M.ECE 1st &amp; 2nd call'!G:G,MATCH('print_mece 1c &amp; 2c '!$A25,'M.ECE 1st &amp; 2nd call'!$A:$A,0))</f>
        <v>0</v>
      </c>
      <c r="D25" s="17">
        <f>INDEX('M.ECE 1st &amp; 2nd call'!W:W,MATCH('print_mece 1c &amp; 2c '!$A25,'M.ECE 1st &amp; 2nd call'!$A:$A,0))</f>
        <v>0</v>
      </c>
      <c r="E25" s="17">
        <f>INDEX('M.ECE 1st &amp; 2nd call'!U:U,MATCH('print_mece 1c &amp; 2c '!$A25,'M.ECE 1st &amp; 2nd call'!$A:$A,0))</f>
        <v>0</v>
      </c>
      <c r="F25" s="17">
        <f>INDEX('M.ECE 1st &amp; 2nd call'!AA:AA,MATCH('print_mece 1c &amp; 2c '!$A25,'M.ECE 1st &amp; 2nd call'!$A:$A,0))</f>
        <v>0</v>
      </c>
      <c r="G25" s="17">
        <f>INDEX('M.ECE 1st &amp; 2nd call'!AP:AP,MATCH('print_mece 1c &amp; 2c '!$A25,'M.ECE 1st &amp; 2nd call'!$A:$A,0))</f>
        <v>0</v>
      </c>
      <c r="H25" s="120" t="str">
        <f t="shared" si="2"/>
        <v/>
      </c>
      <c r="I25" s="17">
        <f>INDEX('M.ECE 1st &amp; 2nd call'!AU:AU,MATCH('print_mece 1c &amp; 2c '!$A25,'M.ECE 1st &amp; 2nd call'!$A:$A,0))</f>
        <v>0</v>
      </c>
      <c r="J25" s="122" t="str">
        <f t="shared" si="3"/>
        <v/>
      </c>
    </row>
    <row r="26" spans="1:10" ht="15" customHeight="1" x14ac:dyDescent="0.25">
      <c r="A26" s="18">
        <v>201806445</v>
      </c>
      <c r="B26" s="18" t="s">
        <v>567</v>
      </c>
      <c r="C26" s="17">
        <f>INDEX('M.ECE 1st &amp; 2nd call'!G:G,MATCH('print_mece 1c &amp; 2c '!$A26,'M.ECE 1st &amp; 2nd call'!$A:$A,0))</f>
        <v>0</v>
      </c>
      <c r="D26" s="17">
        <f>INDEX('M.ECE 1st &amp; 2nd call'!W:W,MATCH('print_mece 1c &amp; 2c '!$A26,'M.ECE 1st &amp; 2nd call'!$A:$A,0))</f>
        <v>0</v>
      </c>
      <c r="E26" s="17">
        <f>INDEX('M.ECE 1st &amp; 2nd call'!U:U,MATCH('print_mece 1c &amp; 2c '!$A26,'M.ECE 1st &amp; 2nd call'!$A:$A,0))</f>
        <v>0</v>
      </c>
      <c r="F26" s="17">
        <f>INDEX('M.ECE 1st &amp; 2nd call'!AA:AA,MATCH('print_mece 1c &amp; 2c '!$A26,'M.ECE 1st &amp; 2nd call'!$A:$A,0))</f>
        <v>0</v>
      </c>
      <c r="G26" s="17">
        <f>INDEX('M.ECE 1st &amp; 2nd call'!AP:AP,MATCH('print_mece 1c &amp; 2c '!$A26,'M.ECE 1st &amp; 2nd call'!$A:$A,0))</f>
        <v>0</v>
      </c>
      <c r="H26" s="120" t="str">
        <f t="shared" si="2"/>
        <v/>
      </c>
      <c r="I26" s="17">
        <f>INDEX('M.ECE 1st &amp; 2nd call'!AU:AU,MATCH('print_mece 1c &amp; 2c '!$A26,'M.ECE 1st &amp; 2nd call'!$A:$A,0))</f>
        <v>0</v>
      </c>
      <c r="J26" s="122" t="str">
        <f t="shared" si="3"/>
        <v/>
      </c>
    </row>
    <row r="27" spans="1:10" ht="15" customHeight="1" x14ac:dyDescent="0.25">
      <c r="A27" s="18">
        <v>201806656</v>
      </c>
      <c r="B27" s="18" t="s">
        <v>570</v>
      </c>
      <c r="C27" s="17">
        <f>INDEX('M.ECE 1st &amp; 2nd call'!G:G,MATCH('print_mece 1c &amp; 2c '!$A27,'M.ECE 1st &amp; 2nd call'!$A:$A,0))</f>
        <v>0</v>
      </c>
      <c r="D27" s="17">
        <f>INDEX('M.ECE 1st &amp; 2nd call'!W:W,MATCH('print_mece 1c &amp; 2c '!$A27,'M.ECE 1st &amp; 2nd call'!$A:$A,0))</f>
        <v>0</v>
      </c>
      <c r="E27" s="17">
        <f>INDEX('M.ECE 1st &amp; 2nd call'!U:U,MATCH('print_mece 1c &amp; 2c '!$A27,'M.ECE 1st &amp; 2nd call'!$A:$A,0))</f>
        <v>0</v>
      </c>
      <c r="F27" s="17">
        <f>INDEX('M.ECE 1st &amp; 2nd call'!AA:AA,MATCH('print_mece 1c &amp; 2c '!$A27,'M.ECE 1st &amp; 2nd call'!$A:$A,0))</f>
        <v>0</v>
      </c>
      <c r="G27" s="17">
        <f>INDEX('M.ECE 1st &amp; 2nd call'!AP:AP,MATCH('print_mece 1c &amp; 2c '!$A27,'M.ECE 1st &amp; 2nd call'!$A:$A,0))</f>
        <v>0</v>
      </c>
      <c r="H27" s="120" t="str">
        <f t="shared" si="2"/>
        <v/>
      </c>
      <c r="I27" s="17">
        <f>INDEX('M.ECE 1st &amp; 2nd call'!AU:AU,MATCH('print_mece 1c &amp; 2c '!$A27,'M.ECE 1st &amp; 2nd call'!$A:$A,0))</f>
        <v>0</v>
      </c>
      <c r="J27" s="122" t="str">
        <f t="shared" si="3"/>
        <v/>
      </c>
    </row>
    <row r="28" spans="1:10" ht="15" customHeight="1" x14ac:dyDescent="0.25">
      <c r="A28" s="18">
        <v>202203500</v>
      </c>
      <c r="B28" s="18" t="s">
        <v>573</v>
      </c>
      <c r="C28" s="17">
        <f>INDEX('M.ECE 1st &amp; 2nd call'!G:G,MATCH('print_mece 1c &amp; 2c '!$A28,'M.ECE 1st &amp; 2nd call'!$A:$A,0))</f>
        <v>0</v>
      </c>
      <c r="D28" s="17">
        <f>INDEX('M.ECE 1st &amp; 2nd call'!W:W,MATCH('print_mece 1c &amp; 2c '!$A28,'M.ECE 1st &amp; 2nd call'!$A:$A,0))</f>
        <v>0</v>
      </c>
      <c r="E28" s="17">
        <f>INDEX('M.ECE 1st &amp; 2nd call'!U:U,MATCH('print_mece 1c &amp; 2c '!$A28,'M.ECE 1st &amp; 2nd call'!$A:$A,0))</f>
        <v>0</v>
      </c>
      <c r="F28" s="17">
        <f>INDEX('M.ECE 1st &amp; 2nd call'!AA:AA,MATCH('print_mece 1c &amp; 2c '!$A28,'M.ECE 1st &amp; 2nd call'!$A:$A,0))</f>
        <v>0</v>
      </c>
      <c r="G28" s="17">
        <f>INDEX('M.ECE 1st &amp; 2nd call'!AP:AP,MATCH('print_mece 1c &amp; 2c '!$A28,'M.ECE 1st &amp; 2nd call'!$A:$A,0))</f>
        <v>0</v>
      </c>
      <c r="H28" s="120" t="str">
        <f t="shared" si="2"/>
        <v/>
      </c>
      <c r="I28" s="17">
        <f>INDEX('M.ECE 1st &amp; 2nd call'!AU:AU,MATCH('print_mece 1c &amp; 2c '!$A28,'M.ECE 1st &amp; 2nd call'!$A:$A,0))</f>
        <v>0</v>
      </c>
      <c r="J28" s="122" t="str">
        <f t="shared" si="3"/>
        <v/>
      </c>
    </row>
    <row r="29" spans="1:10" ht="15" customHeight="1" x14ac:dyDescent="0.25">
      <c r="A29" s="18">
        <v>201806892</v>
      </c>
      <c r="B29" s="18" t="s">
        <v>576</v>
      </c>
      <c r="C29" s="17">
        <f>INDEX('M.ECE 1st &amp; 2nd call'!G:G,MATCH('print_mece 1c &amp; 2c '!$A29,'M.ECE 1st &amp; 2nd call'!$A:$A,0))</f>
        <v>0</v>
      </c>
      <c r="D29" s="17">
        <f>INDEX('M.ECE 1st &amp; 2nd call'!W:W,MATCH('print_mece 1c &amp; 2c '!$A29,'M.ECE 1st &amp; 2nd call'!$A:$A,0))</f>
        <v>0</v>
      </c>
      <c r="E29" s="17">
        <f>INDEX('M.ECE 1st &amp; 2nd call'!U:U,MATCH('print_mece 1c &amp; 2c '!$A29,'M.ECE 1st &amp; 2nd call'!$A:$A,0))</f>
        <v>0</v>
      </c>
      <c r="F29" s="17">
        <f>INDEX('M.ECE 1st &amp; 2nd call'!AA:AA,MATCH('print_mece 1c &amp; 2c '!$A29,'M.ECE 1st &amp; 2nd call'!$A:$A,0))</f>
        <v>0</v>
      </c>
      <c r="G29" s="17">
        <f>INDEX('M.ECE 1st &amp; 2nd call'!AP:AP,MATCH('print_mece 1c &amp; 2c '!$A29,'M.ECE 1st &amp; 2nd call'!$A:$A,0))</f>
        <v>0</v>
      </c>
      <c r="H29" s="120" t="str">
        <f t="shared" si="2"/>
        <v/>
      </c>
      <c r="I29" s="17">
        <f>INDEX('M.ECE 1st &amp; 2nd call'!AU:AU,MATCH('print_mece 1c &amp; 2c '!$A29,'M.ECE 1st &amp; 2nd call'!$A:$A,0))</f>
        <v>0</v>
      </c>
      <c r="J29" s="122" t="str">
        <f t="shared" si="3"/>
        <v/>
      </c>
    </row>
    <row r="30" spans="1:10" ht="15" customHeight="1" x14ac:dyDescent="0.25">
      <c r="A30" s="18">
        <v>201806084</v>
      </c>
      <c r="B30" s="18" t="s">
        <v>579</v>
      </c>
      <c r="C30" s="17">
        <f>INDEX('M.ECE 1st &amp; 2nd call'!G:G,MATCH('print_mece 1c &amp; 2c '!$A30,'M.ECE 1st &amp; 2nd call'!$A:$A,0))</f>
        <v>0</v>
      </c>
      <c r="D30" s="17">
        <f>INDEX('M.ECE 1st &amp; 2nd call'!W:W,MATCH('print_mece 1c &amp; 2c '!$A30,'M.ECE 1st &amp; 2nd call'!$A:$A,0))</f>
        <v>0</v>
      </c>
      <c r="E30" s="17">
        <f>INDEX('M.ECE 1st &amp; 2nd call'!U:U,MATCH('print_mece 1c &amp; 2c '!$A30,'M.ECE 1st &amp; 2nd call'!$A:$A,0))</f>
        <v>0</v>
      </c>
      <c r="F30" s="17">
        <f>INDEX('M.ECE 1st &amp; 2nd call'!AA:AA,MATCH('print_mece 1c &amp; 2c '!$A30,'M.ECE 1st &amp; 2nd call'!$A:$A,0))</f>
        <v>0</v>
      </c>
      <c r="G30" s="17">
        <f>INDEX('M.ECE 1st &amp; 2nd call'!AP:AP,MATCH('print_mece 1c &amp; 2c '!$A30,'M.ECE 1st &amp; 2nd call'!$A:$A,0))</f>
        <v>0</v>
      </c>
      <c r="H30" s="120" t="str">
        <f t="shared" si="2"/>
        <v/>
      </c>
      <c r="I30" s="17">
        <f>INDEX('M.ECE 1st &amp; 2nd call'!AU:AU,MATCH('print_mece 1c &amp; 2c '!$A30,'M.ECE 1st &amp; 2nd call'!$A:$A,0))</f>
        <v>0</v>
      </c>
      <c r="J30" s="122" t="str">
        <f t="shared" si="3"/>
        <v/>
      </c>
    </row>
    <row r="37" spans="2:2" ht="15" customHeight="1" x14ac:dyDescent="0.25">
      <c r="B37" s="161" t="s">
        <v>125</v>
      </c>
    </row>
    <row r="38" spans="2:2" ht="15" customHeight="1" x14ac:dyDescent="0.25">
      <c r="B38" s="162" t="s">
        <v>5</v>
      </c>
    </row>
    <row r="39" spans="2:2" ht="15" customHeight="1" x14ac:dyDescent="0.25">
      <c r="B39" s="162" t="s">
        <v>6</v>
      </c>
    </row>
    <row r="40" spans="2:2" ht="15" customHeight="1" x14ac:dyDescent="0.25">
      <c r="B40" s="162"/>
    </row>
    <row r="41" spans="2:2" ht="15" customHeight="1" x14ac:dyDescent="0.25">
      <c r="B41" s="162" t="s">
        <v>129</v>
      </c>
    </row>
    <row r="42" spans="2:2" ht="15" customHeight="1" x14ac:dyDescent="0.25">
      <c r="B42" s="162" t="s">
        <v>7</v>
      </c>
    </row>
  </sheetData>
  <autoFilter ref="A3:I16"/>
  <conditionalFormatting sqref="G3:J3">
    <cfRule type="cellIs" dxfId="17" priority="1" operator="equal">
      <formula>"(b)"</formula>
    </cfRule>
    <cfRule type="cellIs" dxfId="16" priority="2" operator="equal">
      <formula>"RFE"</formula>
    </cfRule>
  </conditionalFormatting>
  <pageMargins left="0.70866141732283472" right="0.70866141732283472" top="0.74803149606299213" bottom="0.74803149606299213" header="0" footer="0"/>
  <pageSetup paperSize="9" scale="88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39997558519241921"/>
  </sheetPr>
  <dimension ref="A1:AW115"/>
  <sheetViews>
    <sheetView tabSelected="1" zoomScaleNormal="100" workbookViewId="0">
      <pane ySplit="7" topLeftCell="A53" activePane="bottomLeft" state="frozen"/>
      <selection pane="bottomLeft" activeCell="AU12" sqref="AU12"/>
    </sheetView>
  </sheetViews>
  <sheetFormatPr defaultColWidth="14.42578125" defaultRowHeight="15" customHeight="1" outlineLevelCol="1" x14ac:dyDescent="0.2"/>
  <cols>
    <col min="1" max="1" width="15.85546875" style="44" customWidth="1"/>
    <col min="2" max="2" width="42.42578125" style="30" customWidth="1"/>
    <col min="3" max="3" width="11.28515625" style="44" customWidth="1"/>
    <col min="4" max="4" width="11" style="30" customWidth="1"/>
    <col min="5" max="5" width="10.85546875" style="30" customWidth="1"/>
    <col min="6" max="7" width="7.28515625" style="30" hidden="1" customWidth="1" outlineLevel="1"/>
    <col min="8" max="15" width="6.5703125" style="30" hidden="1" customWidth="1" outlineLevel="1"/>
    <col min="16" max="16" width="5.140625" style="30" hidden="1" customWidth="1" outlineLevel="1"/>
    <col min="17" max="17" width="3" style="30" hidden="1" customWidth="1" outlineLevel="1"/>
    <col min="18" max="18" width="4.140625" style="30" hidden="1" customWidth="1" outlineLevel="1"/>
    <col min="19" max="19" width="7.85546875" style="30" bestFit="1" customWidth="1" collapsed="1"/>
    <col min="20" max="20" width="7.7109375" style="30" hidden="1" customWidth="1" outlineLevel="1"/>
    <col min="21" max="21" width="10" style="30" hidden="1" customWidth="1" outlineLevel="1"/>
    <col min="22" max="22" width="7.28515625" style="30" hidden="1" customWidth="1" outlineLevel="1"/>
    <col min="23" max="23" width="6" style="30" hidden="1" customWidth="1" outlineLevel="1"/>
    <col min="24" max="24" width="7.140625" style="30" hidden="1" customWidth="1" outlineLevel="1"/>
    <col min="25" max="25" width="13.85546875" style="30" customWidth="1" collapsed="1"/>
    <col min="26" max="26" width="7.7109375" style="30" hidden="1" customWidth="1"/>
    <col min="27" max="28" width="5.7109375" style="30" hidden="1" customWidth="1" outlineLevel="1"/>
    <col min="29" max="31" width="5.140625" style="30" hidden="1" customWidth="1" outlineLevel="1"/>
    <col min="32" max="32" width="5.5703125" style="30" hidden="1" customWidth="1" outlineLevel="1"/>
    <col min="33" max="33" width="4.7109375" style="30" hidden="1" customWidth="1" outlineLevel="1"/>
    <col min="34" max="34" width="5.42578125" style="30" hidden="1" customWidth="1" outlineLevel="1"/>
    <col min="35" max="35" width="5.7109375" style="30" hidden="1" customWidth="1" outlineLevel="1"/>
    <col min="36" max="36" width="7.28515625" style="30" hidden="1" customWidth="1" outlineLevel="1"/>
    <col min="37" max="37" width="5.7109375" style="30" hidden="1" customWidth="1" outlineLevel="1"/>
    <col min="38" max="38" width="3.140625" style="30" hidden="1" customWidth="1" outlineLevel="1"/>
    <col min="39" max="39" width="4.7109375" style="30" hidden="1" customWidth="1" outlineLevel="1"/>
    <col min="40" max="40" width="12.140625" style="112" customWidth="1" collapsed="1"/>
    <col min="41" max="41" width="5.28515625" style="30" hidden="1" customWidth="1" outlineLevel="1"/>
    <col min="42" max="42" width="9.140625" style="30" hidden="1" customWidth="1" outlineLevel="1"/>
    <col min="43" max="43" width="5.42578125" style="30" hidden="1" customWidth="1" outlineLevel="1"/>
    <col min="44" max="44" width="5.140625" style="30" hidden="1" customWidth="1" outlineLevel="1"/>
    <col min="45" max="45" width="7.5703125" style="30" bestFit="1" customWidth="1" collapsed="1"/>
    <col min="46" max="46" width="11.7109375" style="30" customWidth="1"/>
    <col min="47" max="16384" width="14.42578125" style="30"/>
  </cols>
  <sheetData>
    <row r="1" spans="1:48" ht="19.5" hidden="1" customHeight="1" x14ac:dyDescent="0.2">
      <c r="A1" s="41"/>
      <c r="C1" s="192"/>
      <c r="D1" s="193"/>
      <c r="E1" s="194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41"/>
      <c r="T1" s="31"/>
      <c r="U1" s="31"/>
      <c r="V1" s="31"/>
      <c r="W1" s="31"/>
      <c r="X1" s="31"/>
      <c r="Y1" s="31"/>
    </row>
    <row r="2" spans="1:48" ht="15.6" customHeight="1" x14ac:dyDescent="0.2">
      <c r="A2" s="41"/>
      <c r="B2" s="32" t="s">
        <v>107</v>
      </c>
      <c r="C2" s="195" t="s">
        <v>123</v>
      </c>
      <c r="D2" s="195" t="s">
        <v>113</v>
      </c>
      <c r="E2" s="186" t="s">
        <v>56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197" t="s">
        <v>9</v>
      </c>
      <c r="T2" s="63"/>
      <c r="U2" s="31"/>
      <c r="V2" s="31"/>
      <c r="W2" s="31"/>
      <c r="Y2" s="186" t="s">
        <v>44</v>
      </c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186" t="s">
        <v>25</v>
      </c>
      <c r="AO2" s="31"/>
      <c r="AP2" s="31"/>
      <c r="AQ2" s="63"/>
      <c r="AR2" s="63"/>
      <c r="AS2" s="188" t="s">
        <v>53</v>
      </c>
      <c r="AT2" s="190" t="s">
        <v>55</v>
      </c>
      <c r="AV2" s="115" t="s">
        <v>54</v>
      </c>
    </row>
    <row r="3" spans="1:48" ht="12" x14ac:dyDescent="0.2">
      <c r="A3" s="41"/>
      <c r="B3" s="59" t="s">
        <v>200</v>
      </c>
      <c r="C3" s="195"/>
      <c r="D3" s="195"/>
      <c r="E3" s="196"/>
      <c r="F3" s="82" t="s">
        <v>117</v>
      </c>
      <c r="G3" s="82" t="s">
        <v>118</v>
      </c>
      <c r="H3" s="83" t="s">
        <v>117</v>
      </c>
      <c r="I3" s="83" t="s">
        <v>118</v>
      </c>
      <c r="J3" s="83" t="s">
        <v>119</v>
      </c>
      <c r="K3" s="83" t="s">
        <v>120</v>
      </c>
      <c r="L3" s="83" t="s">
        <v>121</v>
      </c>
      <c r="M3" s="83" t="s">
        <v>122</v>
      </c>
      <c r="N3" s="83">
        <v>3</v>
      </c>
      <c r="O3" s="83" t="s">
        <v>11</v>
      </c>
      <c r="P3" s="84" t="s">
        <v>12</v>
      </c>
      <c r="Q3" s="84" t="s">
        <v>13</v>
      </c>
      <c r="R3" s="69" t="s">
        <v>14</v>
      </c>
      <c r="S3" s="198"/>
      <c r="T3" s="65" t="s">
        <v>15</v>
      </c>
      <c r="U3" s="33" t="s">
        <v>16</v>
      </c>
      <c r="V3" s="33" t="s">
        <v>17</v>
      </c>
      <c r="W3" s="33" t="s">
        <v>47</v>
      </c>
      <c r="X3" s="33" t="s">
        <v>10</v>
      </c>
      <c r="Y3" s="196"/>
      <c r="AA3" s="34">
        <v>1</v>
      </c>
      <c r="AB3" s="34">
        <v>2</v>
      </c>
      <c r="AC3" s="5">
        <v>3</v>
      </c>
      <c r="AD3" s="5" t="s">
        <v>42</v>
      </c>
      <c r="AE3" s="5" t="s">
        <v>43</v>
      </c>
      <c r="AF3" s="5" t="s">
        <v>51</v>
      </c>
      <c r="AG3" s="5" t="s">
        <v>52</v>
      </c>
      <c r="AH3" s="5" t="s">
        <v>126</v>
      </c>
      <c r="AI3" s="5">
        <v>6</v>
      </c>
      <c r="AJ3" s="5" t="s">
        <v>11</v>
      </c>
      <c r="AK3" s="35" t="s">
        <v>12</v>
      </c>
      <c r="AL3" s="35" t="s">
        <v>13</v>
      </c>
      <c r="AM3" s="36" t="s">
        <v>14</v>
      </c>
      <c r="AN3" s="187"/>
      <c r="AO3" s="33" t="s">
        <v>15</v>
      </c>
      <c r="AP3" s="33" t="s">
        <v>16</v>
      </c>
      <c r="AQ3" s="49" t="s">
        <v>17</v>
      </c>
      <c r="AR3" s="33" t="s">
        <v>47</v>
      </c>
      <c r="AS3" s="189"/>
      <c r="AT3" s="191"/>
    </row>
    <row r="4" spans="1:48" ht="27" customHeight="1" x14ac:dyDescent="0.2">
      <c r="A4" s="41"/>
      <c r="B4" s="31"/>
      <c r="C4" s="158"/>
      <c r="D4" s="76" t="s">
        <v>46</v>
      </c>
      <c r="E4" s="77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0"/>
      <c r="S4" s="48"/>
      <c r="T4" s="68"/>
      <c r="U4" s="68"/>
      <c r="V4" s="68"/>
      <c r="W4" s="68"/>
      <c r="X4" s="87"/>
      <c r="Y4" s="87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166"/>
      <c r="AO4" s="74"/>
      <c r="AP4" s="74"/>
      <c r="AQ4" s="74"/>
      <c r="AR4" s="74"/>
      <c r="AS4" s="74"/>
      <c r="AT4" s="68"/>
    </row>
    <row r="5" spans="1:48" s="31" customFormat="1" ht="18" customHeight="1" x14ac:dyDescent="0.25">
      <c r="A5" s="41"/>
      <c r="B5" s="40" t="s">
        <v>34</v>
      </c>
      <c r="C5" s="71">
        <v>0.7</v>
      </c>
      <c r="D5" s="72">
        <v>0.3</v>
      </c>
      <c r="E5" s="97"/>
      <c r="F5" s="90">
        <v>0.15</v>
      </c>
      <c r="G5" s="90">
        <v>0.15</v>
      </c>
      <c r="H5" s="90">
        <v>7.4999999999999997E-2</v>
      </c>
      <c r="I5" s="90">
        <v>0.09</v>
      </c>
      <c r="J5" s="90">
        <v>0.06</v>
      </c>
      <c r="K5" s="90">
        <v>7.4999999999999997E-2</v>
      </c>
      <c r="L5" s="90">
        <v>0.06</v>
      </c>
      <c r="M5" s="90">
        <v>6.5000000000000002E-2</v>
      </c>
      <c r="N5" s="90">
        <v>0.125</v>
      </c>
      <c r="O5" s="90">
        <v>0.03</v>
      </c>
      <c r="P5" s="90">
        <f>O5/3</f>
        <v>0.01</v>
      </c>
      <c r="Q5" s="92"/>
      <c r="R5" s="92"/>
      <c r="S5" s="101"/>
      <c r="T5" s="91"/>
      <c r="U5" s="91"/>
      <c r="V5" s="92"/>
      <c r="W5" s="92"/>
      <c r="X5" s="62"/>
      <c r="Y5" s="50"/>
      <c r="AA5" s="42">
        <v>0.15</v>
      </c>
      <c r="AB5" s="42">
        <v>0.15</v>
      </c>
      <c r="AC5" s="42">
        <v>0.125</v>
      </c>
      <c r="AD5" s="42">
        <v>7.4999999999999997E-2</v>
      </c>
      <c r="AE5" s="42">
        <v>7.4999999999999997E-2</v>
      </c>
      <c r="AF5" s="42">
        <v>7.4999999999999997E-2</v>
      </c>
      <c r="AG5" s="42">
        <v>7.4999999999999997E-2</v>
      </c>
      <c r="AH5" s="42">
        <v>0.05</v>
      </c>
      <c r="AI5" s="42">
        <v>0.125</v>
      </c>
      <c r="AJ5" s="42">
        <v>2.5000000000000001E-2</v>
      </c>
      <c r="AK5" s="42">
        <f>AJ5/3</f>
        <v>8.3333333333333332E-3</v>
      </c>
      <c r="AL5" s="39"/>
      <c r="AN5" s="33">
        <f>+Y5+COUNTA('M.EM 1st &amp; 2nd call'!A8:A39)+COUNTA('M.ECE 1st &amp; 2nd call'!A8:A20)</f>
        <v>14</v>
      </c>
      <c r="AO5" s="37"/>
      <c r="AP5" s="37"/>
      <c r="AS5" s="63"/>
      <c r="AT5" s="50"/>
    </row>
    <row r="6" spans="1:48" s="31" customFormat="1" ht="18" customHeight="1" x14ac:dyDescent="0.25">
      <c r="A6" s="41"/>
      <c r="B6" s="40" t="s">
        <v>35</v>
      </c>
      <c r="C6" s="61" t="s">
        <v>37</v>
      </c>
      <c r="D6" s="61" t="s">
        <v>37</v>
      </c>
      <c r="E6" s="64" t="s">
        <v>37</v>
      </c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1"/>
      <c r="V6" s="92"/>
      <c r="W6" s="92"/>
      <c r="X6" s="62"/>
      <c r="Y6" s="50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3"/>
      <c r="AN6" s="33"/>
      <c r="AO6" s="37"/>
      <c r="AP6" s="37"/>
      <c r="AS6" s="63"/>
      <c r="AT6" s="50"/>
    </row>
    <row r="7" spans="1:48" s="99" customFormat="1" ht="18" customHeight="1" x14ac:dyDescent="0.25">
      <c r="A7" s="180" t="s">
        <v>24</v>
      </c>
      <c r="B7" s="78" t="s">
        <v>45</v>
      </c>
      <c r="C7" s="79"/>
      <c r="D7" s="33"/>
      <c r="E7" s="80">
        <v>20</v>
      </c>
      <c r="F7" s="85">
        <v>100</v>
      </c>
      <c r="G7" s="85">
        <v>100</v>
      </c>
      <c r="H7" s="85">
        <v>100</v>
      </c>
      <c r="I7" s="85">
        <v>100</v>
      </c>
      <c r="J7" s="85">
        <v>100</v>
      </c>
      <c r="K7" s="85">
        <v>100</v>
      </c>
      <c r="L7" s="85">
        <v>100</v>
      </c>
      <c r="M7" s="85">
        <v>100</v>
      </c>
      <c r="N7" s="85">
        <v>100</v>
      </c>
      <c r="O7" s="85">
        <v>5</v>
      </c>
      <c r="P7" s="85"/>
      <c r="Q7" s="86" t="s">
        <v>18</v>
      </c>
      <c r="R7" s="85">
        <f>IF((O7*$O$5)*20-($P$5*20*P7)&gt;0,(O7*$O$5)*20-($P$5*20*P7),0)</f>
        <v>3</v>
      </c>
      <c r="S7" s="85">
        <f>+SUMPRODUCT($F$5:$N$5,F7:N7)*20/100+R7</f>
        <v>20</v>
      </c>
      <c r="T7" s="102">
        <f>E7-S7</f>
        <v>0</v>
      </c>
      <c r="U7" s="103">
        <f>IF(T7&gt;3,(S7+3),E7)</f>
        <v>20</v>
      </c>
      <c r="V7" s="104">
        <f>0.6*S7+0.4*U7</f>
        <v>20</v>
      </c>
      <c r="W7" s="105">
        <f>ROUND(V7,0)-ROUND(V7+0.2,0)</f>
        <v>0</v>
      </c>
      <c r="X7" s="106">
        <f>+ROUND(V7,0)</f>
        <v>20</v>
      </c>
      <c r="Y7" s="88"/>
      <c r="AA7" s="73">
        <v>100</v>
      </c>
      <c r="AB7" s="73">
        <v>100</v>
      </c>
      <c r="AC7" s="73">
        <v>100</v>
      </c>
      <c r="AD7" s="73">
        <v>100</v>
      </c>
      <c r="AE7" s="73">
        <v>100</v>
      </c>
      <c r="AF7" s="73">
        <v>100</v>
      </c>
      <c r="AG7" s="73">
        <v>100</v>
      </c>
      <c r="AH7" s="73">
        <v>100</v>
      </c>
      <c r="AI7" s="73">
        <v>100</v>
      </c>
      <c r="AJ7" s="73">
        <v>4</v>
      </c>
      <c r="AK7" s="100"/>
      <c r="AL7" s="100"/>
      <c r="AM7" s="81">
        <f>IF((AJ7*$AJ$5)*20-($AK$5*20*AK7)&gt;0,(AJ7*$AJ$5)*20-($AK$5*20*AK7),0)</f>
        <v>2</v>
      </c>
      <c r="AN7" s="114">
        <f>+SUMPRODUCT($AA$5:$AI$5,AA7:AI7)*20/100+AM7</f>
        <v>20</v>
      </c>
      <c r="AO7" s="68">
        <f t="shared" ref="AO7:AO10" si="0">E7-AN7</f>
        <v>0</v>
      </c>
      <c r="AP7" s="67">
        <f>IF(AO7&gt;3,(AN7+3),E7)</f>
        <v>20</v>
      </c>
      <c r="AQ7" s="104">
        <f t="shared" ref="AQ7:AQ10" si="1">0.6*AN7+0.4*AP7</f>
        <v>20</v>
      </c>
      <c r="AR7" s="105">
        <f>ROUND(AQ7,0)-ROUND(AQ7+0.2,0)</f>
        <v>0</v>
      </c>
      <c r="AS7" s="106">
        <f>+ROUND(AQ7,0)</f>
        <v>20</v>
      </c>
      <c r="AT7" s="109">
        <f>+ROUND(AR7,0)</f>
        <v>0</v>
      </c>
    </row>
    <row r="8" spans="1:48" s="31" customFormat="1" ht="18" customHeight="1" x14ac:dyDescent="0.25">
      <c r="A8" s="58">
        <v>201806853</v>
      </c>
      <c r="B8" s="173" t="s">
        <v>201</v>
      </c>
      <c r="C8" s="165"/>
      <c r="D8" s="65">
        <f>+INDEX('2nd M.EGI'!M:M,MATCH('M.EGI 1st &amp; 2nd call'!A8,'2nd M.EGI'!A:A,0))</f>
        <v>0</v>
      </c>
      <c r="E8" s="55">
        <f t="shared" ref="E8:E71" si="2">0.6*C8+0.4*D8</f>
        <v>0</v>
      </c>
      <c r="F8" s="157"/>
      <c r="G8" s="157"/>
      <c r="H8" s="56"/>
      <c r="I8" s="56"/>
      <c r="J8" s="56"/>
      <c r="K8" s="56"/>
      <c r="L8" s="56"/>
      <c r="M8" s="56"/>
      <c r="N8" s="56"/>
      <c r="O8" s="56"/>
      <c r="P8" s="56"/>
      <c r="Q8" s="56"/>
      <c r="R8" s="110">
        <f>IF((O8*$O$5)*20-($P$5*20*P8)&gt;0,(O8*$O$5)*20-($P$5*20*P8),0)</f>
        <v>0</v>
      </c>
      <c r="S8" s="33">
        <f>+SUMPRODUCT($F$5:$N$5,F8:N8)*20/100+R8</f>
        <v>0</v>
      </c>
      <c r="T8" s="93">
        <f t="shared" ref="T8:T48" si="3">E8-S8</f>
        <v>0</v>
      </c>
      <c r="U8" s="67">
        <f t="shared" ref="U8:U48" si="4">IF(T8&gt;3,(S8+3),E8)</f>
        <v>0</v>
      </c>
      <c r="V8" s="94">
        <f t="shared" ref="V8:V48" si="5">0.6*S8+0.4*U8</f>
        <v>0</v>
      </c>
      <c r="W8" s="95">
        <f t="shared" ref="W8:W48" si="6">ROUND(V8,0)-ROUND(V8+0.2,0)</f>
        <v>0</v>
      </c>
      <c r="X8" s="96">
        <f t="shared" ref="X8:X48" si="7">+ROUND(V8,0)</f>
        <v>0</v>
      </c>
      <c r="Y8" s="89">
        <f>+X8</f>
        <v>0</v>
      </c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45">
        <f t="shared" ref="AM8:AM71" si="8">IF((AJ8*$AJ$5)*20-($AK$5*20*AK8)&gt;0,(AJ8*$AJ$5)*20-($AK$5*20*AK8),0)</f>
        <v>0</v>
      </c>
      <c r="AN8" s="33">
        <f>+SUMPRODUCT($AA$5:$AI$5,AA8:AI8)*20/100+AM8</f>
        <v>0</v>
      </c>
      <c r="AO8" s="68">
        <f t="shared" ref="AO8" si="9">E8-AN8</f>
        <v>0</v>
      </c>
      <c r="AP8" s="67">
        <f t="shared" ref="AP8" si="10">IF(AO8&gt;3,(AN8+3),E8)</f>
        <v>0</v>
      </c>
      <c r="AQ8" s="104">
        <f t="shared" ref="AQ8" si="11">0.6*AN8+0.4*AP8</f>
        <v>0</v>
      </c>
      <c r="AR8" s="105">
        <f t="shared" ref="AR8" si="12">ROUND(AQ8,0)-ROUND(AQ8+0.2,0)</f>
        <v>0</v>
      </c>
      <c r="AS8" s="106">
        <f t="shared" ref="AS8" si="13">+ROUND(AQ8,0)</f>
        <v>0</v>
      </c>
      <c r="AT8" s="116">
        <f t="shared" ref="AT8:AT71" si="14">MAX(AS8,Y8)</f>
        <v>0</v>
      </c>
      <c r="AV8" s="202" t="s">
        <v>201</v>
      </c>
    </row>
    <row r="9" spans="1:48" s="31" customFormat="1" ht="18" customHeight="1" x14ac:dyDescent="0.25">
      <c r="A9" s="58">
        <v>201908083</v>
      </c>
      <c r="B9" s="174" t="s">
        <v>204</v>
      </c>
      <c r="C9" s="165"/>
      <c r="D9" s="65">
        <f>+INDEX('2nd M.EGI'!M:M,MATCH('M.EGI 1st &amp; 2nd call'!A9,'2nd M.EGI'!A:A,0))</f>
        <v>0</v>
      </c>
      <c r="E9" s="55">
        <f t="shared" si="2"/>
        <v>0</v>
      </c>
      <c r="F9" s="157"/>
      <c r="G9" s="157"/>
      <c r="H9" s="56"/>
      <c r="I9" s="56"/>
      <c r="J9" s="56"/>
      <c r="K9" s="56"/>
      <c r="L9" s="56"/>
      <c r="M9" s="56"/>
      <c r="N9" s="56"/>
      <c r="O9" s="56"/>
      <c r="P9" s="56"/>
      <c r="Q9" s="56"/>
      <c r="R9" s="110">
        <f t="shared" ref="R9:R48" si="15">IF((O9*$O$5)*20-($P$5*20*P9)&gt;0,(O9*$O$5)*20-($P$5*20*P9),0)</f>
        <v>0</v>
      </c>
      <c r="S9" s="33">
        <f t="shared" ref="S9:S48" si="16">+SUMPRODUCT($F$5:$N$5,F9:N9)*20/100+R9</f>
        <v>0</v>
      </c>
      <c r="T9" s="93">
        <f t="shared" si="3"/>
        <v>0</v>
      </c>
      <c r="U9" s="67">
        <f t="shared" si="4"/>
        <v>0</v>
      </c>
      <c r="V9" s="94">
        <f t="shared" si="5"/>
        <v>0</v>
      </c>
      <c r="W9" s="95">
        <f t="shared" si="6"/>
        <v>0</v>
      </c>
      <c r="X9" s="96">
        <f t="shared" si="7"/>
        <v>0</v>
      </c>
      <c r="Y9" s="89">
        <f t="shared" ref="Y9:Y72" si="17">+X9</f>
        <v>0</v>
      </c>
      <c r="Z9" s="31" t="s">
        <v>50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45">
        <f t="shared" si="8"/>
        <v>0</v>
      </c>
      <c r="AN9" s="33">
        <f>+SUMPRODUCT($AA$5:$AI$5,AA9:AI9)*20/100+AM9</f>
        <v>0</v>
      </c>
      <c r="AO9" s="68">
        <f t="shared" si="0"/>
        <v>0</v>
      </c>
      <c r="AP9" s="67">
        <f t="shared" ref="AP9:AP10" si="18">IF(AO9&gt;3,(AN9+3),E9)</f>
        <v>0</v>
      </c>
      <c r="AQ9" s="104">
        <f t="shared" si="1"/>
        <v>0</v>
      </c>
      <c r="AR9" s="105">
        <f t="shared" ref="AR9:AR10" si="19">ROUND(AQ9,0)-ROUND(AQ9+0.2,0)</f>
        <v>0</v>
      </c>
      <c r="AS9" s="106">
        <f t="shared" ref="AS9:AS10" si="20">+ROUND(AQ9,0)</f>
        <v>0</v>
      </c>
      <c r="AT9" s="116">
        <f t="shared" si="14"/>
        <v>0</v>
      </c>
      <c r="AV9" s="202" t="s">
        <v>204</v>
      </c>
    </row>
    <row r="10" spans="1:48" s="31" customFormat="1" ht="18" customHeight="1" x14ac:dyDescent="0.25">
      <c r="A10" s="58">
        <v>201906553</v>
      </c>
      <c r="B10" s="174" t="s">
        <v>207</v>
      </c>
      <c r="C10" s="165"/>
      <c r="D10" s="65">
        <f>+INDEX('2nd M.EGI'!M:M,MATCH('M.EGI 1st &amp; 2nd call'!A10,'2nd M.EGI'!A:A,0))</f>
        <v>0</v>
      </c>
      <c r="E10" s="55">
        <f t="shared" si="2"/>
        <v>0</v>
      </c>
      <c r="F10" s="157"/>
      <c r="G10" s="157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110">
        <f t="shared" si="15"/>
        <v>0</v>
      </c>
      <c r="S10" s="33">
        <f t="shared" si="16"/>
        <v>0</v>
      </c>
      <c r="T10" s="93">
        <f t="shared" si="3"/>
        <v>0</v>
      </c>
      <c r="U10" s="67">
        <f t="shared" si="4"/>
        <v>0</v>
      </c>
      <c r="V10" s="94">
        <f t="shared" si="5"/>
        <v>0</v>
      </c>
      <c r="W10" s="95">
        <f t="shared" si="6"/>
        <v>0</v>
      </c>
      <c r="X10" s="96">
        <f t="shared" si="7"/>
        <v>0</v>
      </c>
      <c r="Y10" s="89">
        <f t="shared" si="17"/>
        <v>0</v>
      </c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45">
        <f t="shared" si="8"/>
        <v>0</v>
      </c>
      <c r="AN10" s="33">
        <f t="shared" ref="AN10:AN73" si="21">+SUMPRODUCT($AA$5:$AI$5,AA10:AI10)*20/100+AM10</f>
        <v>0</v>
      </c>
      <c r="AO10" s="68">
        <f t="shared" si="0"/>
        <v>0</v>
      </c>
      <c r="AP10" s="67">
        <f t="shared" si="18"/>
        <v>0</v>
      </c>
      <c r="AQ10" s="104">
        <f t="shared" si="1"/>
        <v>0</v>
      </c>
      <c r="AR10" s="105">
        <f t="shared" si="19"/>
        <v>0</v>
      </c>
      <c r="AS10" s="106">
        <f t="shared" si="20"/>
        <v>0</v>
      </c>
      <c r="AT10" s="116">
        <f t="shared" si="14"/>
        <v>0</v>
      </c>
      <c r="AV10" s="202" t="s">
        <v>207</v>
      </c>
    </row>
    <row r="11" spans="1:48" s="31" customFormat="1" ht="18" customHeight="1" x14ac:dyDescent="0.25">
      <c r="A11" s="58">
        <v>201906509</v>
      </c>
      <c r="B11" s="107" t="s">
        <v>210</v>
      </c>
      <c r="C11" s="165"/>
      <c r="D11" s="65">
        <f>+INDEX('2nd M.EGI'!M:M,MATCH('M.EGI 1st &amp; 2nd call'!A11,'2nd M.EGI'!A:A,0))</f>
        <v>0</v>
      </c>
      <c r="E11" s="55">
        <f t="shared" si="2"/>
        <v>0</v>
      </c>
      <c r="F11" s="157"/>
      <c r="G11" s="157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110">
        <f t="shared" si="15"/>
        <v>0</v>
      </c>
      <c r="S11" s="33">
        <f t="shared" si="16"/>
        <v>0</v>
      </c>
      <c r="T11" s="93">
        <f t="shared" si="3"/>
        <v>0</v>
      </c>
      <c r="U11" s="67">
        <f t="shared" si="4"/>
        <v>0</v>
      </c>
      <c r="V11" s="94">
        <f t="shared" si="5"/>
        <v>0</v>
      </c>
      <c r="W11" s="95">
        <f t="shared" si="6"/>
        <v>0</v>
      </c>
      <c r="X11" s="96">
        <f t="shared" si="7"/>
        <v>0</v>
      </c>
      <c r="Y11" s="89">
        <f t="shared" si="17"/>
        <v>0</v>
      </c>
      <c r="Z11" s="31" t="s">
        <v>49</v>
      </c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45">
        <f t="shared" si="8"/>
        <v>0</v>
      </c>
      <c r="AN11" s="33">
        <f t="shared" si="21"/>
        <v>0</v>
      </c>
      <c r="AO11" s="68">
        <f t="shared" ref="AO11:AO74" si="22">E11-AN11</f>
        <v>0</v>
      </c>
      <c r="AP11" s="67">
        <f t="shared" ref="AP11:AP74" si="23">IF(AO11&gt;3,(AN11+3),E11)</f>
        <v>0</v>
      </c>
      <c r="AQ11" s="104">
        <f t="shared" ref="AQ11:AQ74" si="24">0.6*AN11+0.4*AP11</f>
        <v>0</v>
      </c>
      <c r="AR11" s="105">
        <f t="shared" ref="AR11:AR74" si="25">ROUND(AQ11,0)-ROUND(AQ11+0.2,0)</f>
        <v>0</v>
      </c>
      <c r="AS11" s="106">
        <f t="shared" ref="AS11:AS74" si="26">+ROUND(AQ11,0)</f>
        <v>0</v>
      </c>
      <c r="AT11" s="116">
        <f t="shared" si="14"/>
        <v>0</v>
      </c>
      <c r="AV11" s="202" t="s">
        <v>210</v>
      </c>
    </row>
    <row r="12" spans="1:48" s="31" customFormat="1" ht="18" customHeight="1" x14ac:dyDescent="0.25">
      <c r="A12" s="58">
        <v>202103311</v>
      </c>
      <c r="B12" s="107" t="s">
        <v>213</v>
      </c>
      <c r="C12" s="165"/>
      <c r="D12" s="65">
        <f>+INDEX('2nd M.EGI'!M:M,MATCH('M.EGI 1st &amp; 2nd call'!A12,'2nd M.EGI'!A:A,0))</f>
        <v>0</v>
      </c>
      <c r="E12" s="55">
        <f t="shared" si="2"/>
        <v>0</v>
      </c>
      <c r="F12" s="157"/>
      <c r="G12" s="157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110">
        <f t="shared" si="15"/>
        <v>0</v>
      </c>
      <c r="S12" s="33">
        <f t="shared" si="16"/>
        <v>0</v>
      </c>
      <c r="T12" s="93">
        <f t="shared" si="3"/>
        <v>0</v>
      </c>
      <c r="U12" s="67">
        <f t="shared" si="4"/>
        <v>0</v>
      </c>
      <c r="V12" s="94">
        <f t="shared" si="5"/>
        <v>0</v>
      </c>
      <c r="W12" s="95">
        <f t="shared" si="6"/>
        <v>0</v>
      </c>
      <c r="X12" s="96">
        <f t="shared" si="7"/>
        <v>0</v>
      </c>
      <c r="Y12" s="89">
        <f t="shared" si="17"/>
        <v>0</v>
      </c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45">
        <f t="shared" si="8"/>
        <v>0</v>
      </c>
      <c r="AN12" s="33">
        <f t="shared" si="21"/>
        <v>0</v>
      </c>
      <c r="AO12" s="68">
        <f t="shared" si="22"/>
        <v>0</v>
      </c>
      <c r="AP12" s="67">
        <f t="shared" si="23"/>
        <v>0</v>
      </c>
      <c r="AQ12" s="104">
        <f t="shared" si="24"/>
        <v>0</v>
      </c>
      <c r="AR12" s="105">
        <f t="shared" si="25"/>
        <v>0</v>
      </c>
      <c r="AS12" s="106">
        <f t="shared" si="26"/>
        <v>0</v>
      </c>
      <c r="AT12" s="116">
        <f t="shared" si="14"/>
        <v>0</v>
      </c>
      <c r="AV12" s="202" t="s">
        <v>213</v>
      </c>
    </row>
    <row r="13" spans="1:48" s="31" customFormat="1" ht="18" customHeight="1" x14ac:dyDescent="0.25">
      <c r="A13" s="58">
        <v>202203511</v>
      </c>
      <c r="B13" s="107" t="s">
        <v>215</v>
      </c>
      <c r="C13" s="165"/>
      <c r="D13" s="65">
        <f>+INDEX('2nd M.EGI'!M:M,MATCH('M.EGI 1st &amp; 2nd call'!A13,'2nd M.EGI'!A:A,0))</f>
        <v>0</v>
      </c>
      <c r="E13" s="55">
        <f t="shared" si="2"/>
        <v>0</v>
      </c>
      <c r="F13" s="157"/>
      <c r="G13" s="157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110">
        <f t="shared" si="15"/>
        <v>0</v>
      </c>
      <c r="S13" s="33">
        <f t="shared" si="16"/>
        <v>0</v>
      </c>
      <c r="T13" s="93">
        <f t="shared" si="3"/>
        <v>0</v>
      </c>
      <c r="U13" s="67">
        <f t="shared" si="4"/>
        <v>0</v>
      </c>
      <c r="V13" s="94">
        <f t="shared" si="5"/>
        <v>0</v>
      </c>
      <c r="W13" s="95">
        <f t="shared" si="6"/>
        <v>0</v>
      </c>
      <c r="X13" s="96">
        <f t="shared" si="7"/>
        <v>0</v>
      </c>
      <c r="Y13" s="89">
        <f t="shared" si="17"/>
        <v>0</v>
      </c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45">
        <f t="shared" si="8"/>
        <v>0</v>
      </c>
      <c r="AN13" s="33">
        <f t="shared" si="21"/>
        <v>0</v>
      </c>
      <c r="AO13" s="68">
        <f t="shared" si="22"/>
        <v>0</v>
      </c>
      <c r="AP13" s="67">
        <f t="shared" si="23"/>
        <v>0</v>
      </c>
      <c r="AQ13" s="104">
        <f t="shared" si="24"/>
        <v>0</v>
      </c>
      <c r="AR13" s="105">
        <f t="shared" si="25"/>
        <v>0</v>
      </c>
      <c r="AS13" s="106">
        <f t="shared" si="26"/>
        <v>0</v>
      </c>
      <c r="AT13" s="116">
        <f t="shared" si="14"/>
        <v>0</v>
      </c>
      <c r="AV13" s="202" t="s">
        <v>215</v>
      </c>
    </row>
    <row r="14" spans="1:48" s="31" customFormat="1" ht="18" customHeight="1" x14ac:dyDescent="0.25">
      <c r="A14" s="58">
        <v>202210495</v>
      </c>
      <c r="B14" s="107" t="s">
        <v>218</v>
      </c>
      <c r="C14" s="165"/>
      <c r="D14" s="65">
        <f>+INDEX('2nd M.EGI'!M:M,MATCH('M.EGI 1st &amp; 2nd call'!A14,'2nd M.EGI'!A:A,0))</f>
        <v>0</v>
      </c>
      <c r="E14" s="55">
        <f t="shared" si="2"/>
        <v>0</v>
      </c>
      <c r="F14" s="175"/>
      <c r="G14" s="17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110">
        <f t="shared" si="15"/>
        <v>0</v>
      </c>
      <c r="S14" s="33">
        <f t="shared" si="16"/>
        <v>0</v>
      </c>
      <c r="T14" s="93">
        <f t="shared" si="3"/>
        <v>0</v>
      </c>
      <c r="U14" s="67">
        <f t="shared" si="4"/>
        <v>0</v>
      </c>
      <c r="V14" s="94">
        <f t="shared" si="5"/>
        <v>0</v>
      </c>
      <c r="W14" s="95">
        <f t="shared" si="6"/>
        <v>0</v>
      </c>
      <c r="X14" s="96">
        <f t="shared" si="7"/>
        <v>0</v>
      </c>
      <c r="Y14" s="89">
        <f t="shared" si="17"/>
        <v>0</v>
      </c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45">
        <f t="shared" si="8"/>
        <v>0</v>
      </c>
      <c r="AN14" s="33">
        <f t="shared" si="21"/>
        <v>0</v>
      </c>
      <c r="AO14" s="68">
        <f t="shared" si="22"/>
        <v>0</v>
      </c>
      <c r="AP14" s="67">
        <f t="shared" si="23"/>
        <v>0</v>
      </c>
      <c r="AQ14" s="104">
        <f t="shared" si="24"/>
        <v>0</v>
      </c>
      <c r="AR14" s="105">
        <f t="shared" si="25"/>
        <v>0</v>
      </c>
      <c r="AS14" s="106">
        <f t="shared" si="26"/>
        <v>0</v>
      </c>
      <c r="AT14" s="116">
        <f t="shared" si="14"/>
        <v>0</v>
      </c>
      <c r="AV14" s="202" t="s">
        <v>218</v>
      </c>
    </row>
    <row r="15" spans="1:48" s="31" customFormat="1" ht="18" customHeight="1" x14ac:dyDescent="0.25">
      <c r="A15" s="58">
        <v>202202583</v>
      </c>
      <c r="B15" s="173" t="s">
        <v>221</v>
      </c>
      <c r="C15" s="165"/>
      <c r="D15" s="65">
        <f>+INDEX('2nd M.EGI'!M:M,MATCH('M.EGI 1st &amp; 2nd call'!A15,'2nd M.EGI'!A:A,0))</f>
        <v>0</v>
      </c>
      <c r="E15" s="55">
        <f t="shared" si="2"/>
        <v>0</v>
      </c>
      <c r="F15" s="157"/>
      <c r="G15" s="157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110">
        <f t="shared" si="15"/>
        <v>0</v>
      </c>
      <c r="S15" s="33">
        <f t="shared" si="16"/>
        <v>0</v>
      </c>
      <c r="T15" s="93">
        <f t="shared" si="3"/>
        <v>0</v>
      </c>
      <c r="U15" s="67">
        <f t="shared" si="4"/>
        <v>0</v>
      </c>
      <c r="V15" s="94">
        <f t="shared" si="5"/>
        <v>0</v>
      </c>
      <c r="W15" s="95">
        <f t="shared" si="6"/>
        <v>0</v>
      </c>
      <c r="X15" s="96">
        <f t="shared" si="7"/>
        <v>0</v>
      </c>
      <c r="Y15" s="89">
        <f t="shared" si="17"/>
        <v>0</v>
      </c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45">
        <f t="shared" si="8"/>
        <v>0</v>
      </c>
      <c r="AN15" s="33">
        <f t="shared" si="21"/>
        <v>0</v>
      </c>
      <c r="AO15" s="68">
        <f t="shared" si="22"/>
        <v>0</v>
      </c>
      <c r="AP15" s="67">
        <f t="shared" si="23"/>
        <v>0</v>
      </c>
      <c r="AQ15" s="104">
        <f t="shared" si="24"/>
        <v>0</v>
      </c>
      <c r="AR15" s="105">
        <f t="shared" si="25"/>
        <v>0</v>
      </c>
      <c r="AS15" s="106">
        <f t="shared" si="26"/>
        <v>0</v>
      </c>
      <c r="AT15" s="116">
        <f t="shared" si="14"/>
        <v>0</v>
      </c>
      <c r="AV15" s="202" t="s">
        <v>221</v>
      </c>
    </row>
    <row r="16" spans="1:48" s="31" customFormat="1" ht="18" customHeight="1" x14ac:dyDescent="0.25">
      <c r="A16" s="58">
        <v>201905545</v>
      </c>
      <c r="B16" s="107" t="s">
        <v>224</v>
      </c>
      <c r="C16" s="165"/>
      <c r="D16" s="65">
        <f>+INDEX('2nd M.EGI'!M:M,MATCH('M.EGI 1st &amp; 2nd call'!A16,'2nd M.EGI'!A:A,0))</f>
        <v>0</v>
      </c>
      <c r="E16" s="55">
        <f t="shared" si="2"/>
        <v>0</v>
      </c>
      <c r="F16" s="157"/>
      <c r="G16" s="157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110">
        <f t="shared" si="15"/>
        <v>0</v>
      </c>
      <c r="S16" s="33">
        <f t="shared" si="16"/>
        <v>0</v>
      </c>
      <c r="T16" s="93">
        <f t="shared" si="3"/>
        <v>0</v>
      </c>
      <c r="U16" s="67">
        <f t="shared" si="4"/>
        <v>0</v>
      </c>
      <c r="V16" s="94">
        <f t="shared" si="5"/>
        <v>0</v>
      </c>
      <c r="W16" s="95">
        <f t="shared" si="6"/>
        <v>0</v>
      </c>
      <c r="X16" s="96">
        <f t="shared" si="7"/>
        <v>0</v>
      </c>
      <c r="Y16" s="89">
        <f t="shared" si="17"/>
        <v>0</v>
      </c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45">
        <f t="shared" si="8"/>
        <v>0</v>
      </c>
      <c r="AN16" s="33">
        <f t="shared" si="21"/>
        <v>0</v>
      </c>
      <c r="AO16" s="68">
        <f t="shared" si="22"/>
        <v>0</v>
      </c>
      <c r="AP16" s="67">
        <f t="shared" si="23"/>
        <v>0</v>
      </c>
      <c r="AQ16" s="104">
        <f t="shared" si="24"/>
        <v>0</v>
      </c>
      <c r="AR16" s="105">
        <f t="shared" si="25"/>
        <v>0</v>
      </c>
      <c r="AS16" s="106">
        <f t="shared" si="26"/>
        <v>0</v>
      </c>
      <c r="AT16" s="116">
        <f t="shared" si="14"/>
        <v>0</v>
      </c>
      <c r="AV16" s="202" t="s">
        <v>224</v>
      </c>
    </row>
    <row r="17" spans="1:48" s="31" customFormat="1" ht="18" customHeight="1" x14ac:dyDescent="0.25">
      <c r="A17" s="58">
        <v>202203781</v>
      </c>
      <c r="B17" s="107" t="s">
        <v>227</v>
      </c>
      <c r="C17" s="164"/>
      <c r="D17" s="65">
        <f>+INDEX('2nd M.EGI'!M:M,MATCH('M.EGI 1st &amp; 2nd call'!A17,'2nd M.EGI'!A:A,0))</f>
        <v>0</v>
      </c>
      <c r="E17" s="55">
        <f t="shared" si="2"/>
        <v>0</v>
      </c>
      <c r="F17" s="157"/>
      <c r="G17" s="157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110">
        <f t="shared" si="15"/>
        <v>0</v>
      </c>
      <c r="S17" s="33">
        <f t="shared" si="16"/>
        <v>0</v>
      </c>
      <c r="T17" s="93">
        <f t="shared" si="3"/>
        <v>0</v>
      </c>
      <c r="U17" s="67">
        <f t="shared" si="4"/>
        <v>0</v>
      </c>
      <c r="V17" s="94">
        <f t="shared" si="5"/>
        <v>0</v>
      </c>
      <c r="W17" s="95">
        <f t="shared" si="6"/>
        <v>0</v>
      </c>
      <c r="X17" s="96">
        <f t="shared" si="7"/>
        <v>0</v>
      </c>
      <c r="Y17" s="89">
        <f t="shared" si="17"/>
        <v>0</v>
      </c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45">
        <f t="shared" si="8"/>
        <v>0</v>
      </c>
      <c r="AN17" s="33">
        <f t="shared" si="21"/>
        <v>0</v>
      </c>
      <c r="AO17" s="68">
        <f t="shared" si="22"/>
        <v>0</v>
      </c>
      <c r="AP17" s="67">
        <f t="shared" si="23"/>
        <v>0</v>
      </c>
      <c r="AQ17" s="104">
        <f t="shared" si="24"/>
        <v>0</v>
      </c>
      <c r="AR17" s="105">
        <f t="shared" si="25"/>
        <v>0</v>
      </c>
      <c r="AS17" s="106">
        <f t="shared" si="26"/>
        <v>0</v>
      </c>
      <c r="AT17" s="116">
        <f t="shared" si="14"/>
        <v>0</v>
      </c>
      <c r="AV17" s="202" t="s">
        <v>227</v>
      </c>
    </row>
    <row r="18" spans="1:48" s="31" customFormat="1" ht="18" customHeight="1" x14ac:dyDescent="0.25">
      <c r="A18" s="58">
        <v>201909926</v>
      </c>
      <c r="B18" s="107" t="s">
        <v>230</v>
      </c>
      <c r="C18" s="165"/>
      <c r="D18" s="65">
        <f>+INDEX('2nd M.EGI'!M:M,MATCH('M.EGI 1st &amp; 2nd call'!A18,'2nd M.EGI'!A:A,0))</f>
        <v>0</v>
      </c>
      <c r="E18" s="55">
        <f t="shared" si="2"/>
        <v>0</v>
      </c>
      <c r="F18" s="157"/>
      <c r="G18" s="157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110">
        <f t="shared" si="15"/>
        <v>0</v>
      </c>
      <c r="S18" s="33">
        <f t="shared" si="16"/>
        <v>0</v>
      </c>
      <c r="T18" s="93">
        <f t="shared" si="3"/>
        <v>0</v>
      </c>
      <c r="U18" s="67">
        <f t="shared" si="4"/>
        <v>0</v>
      </c>
      <c r="V18" s="94">
        <f t="shared" si="5"/>
        <v>0</v>
      </c>
      <c r="W18" s="95">
        <f t="shared" si="6"/>
        <v>0</v>
      </c>
      <c r="X18" s="96">
        <f t="shared" si="7"/>
        <v>0</v>
      </c>
      <c r="Y18" s="89">
        <f t="shared" si="17"/>
        <v>0</v>
      </c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45">
        <f t="shared" si="8"/>
        <v>0</v>
      </c>
      <c r="AN18" s="33">
        <f t="shared" si="21"/>
        <v>0</v>
      </c>
      <c r="AO18" s="68">
        <f t="shared" si="22"/>
        <v>0</v>
      </c>
      <c r="AP18" s="67">
        <f t="shared" si="23"/>
        <v>0</v>
      </c>
      <c r="AQ18" s="104">
        <f t="shared" si="24"/>
        <v>0</v>
      </c>
      <c r="AR18" s="105">
        <f t="shared" si="25"/>
        <v>0</v>
      </c>
      <c r="AS18" s="106">
        <f t="shared" si="26"/>
        <v>0</v>
      </c>
      <c r="AT18" s="116">
        <f t="shared" si="14"/>
        <v>0</v>
      </c>
      <c r="AV18" s="202" t="s">
        <v>230</v>
      </c>
    </row>
    <row r="19" spans="1:48" s="31" customFormat="1" ht="18" customHeight="1" x14ac:dyDescent="0.25">
      <c r="A19" s="58">
        <v>201905946</v>
      </c>
      <c r="B19" s="107" t="s">
        <v>233</v>
      </c>
      <c r="C19" s="165"/>
      <c r="D19" s="65">
        <f>+INDEX('2nd M.EGI'!M:M,MATCH('M.EGI 1st &amp; 2nd call'!A19,'2nd M.EGI'!A:A,0))</f>
        <v>0</v>
      </c>
      <c r="E19" s="55">
        <f t="shared" si="2"/>
        <v>0</v>
      </c>
      <c r="F19" s="157"/>
      <c r="G19" s="157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110">
        <f t="shared" si="15"/>
        <v>0</v>
      </c>
      <c r="S19" s="33">
        <f t="shared" si="16"/>
        <v>0</v>
      </c>
      <c r="T19" s="93">
        <f t="shared" si="3"/>
        <v>0</v>
      </c>
      <c r="U19" s="67">
        <f t="shared" si="4"/>
        <v>0</v>
      </c>
      <c r="V19" s="94">
        <f t="shared" si="5"/>
        <v>0</v>
      </c>
      <c r="W19" s="95">
        <f t="shared" si="6"/>
        <v>0</v>
      </c>
      <c r="X19" s="96">
        <f t="shared" si="7"/>
        <v>0</v>
      </c>
      <c r="Y19" s="89">
        <f t="shared" si="17"/>
        <v>0</v>
      </c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45">
        <f t="shared" si="8"/>
        <v>0</v>
      </c>
      <c r="AN19" s="33">
        <f t="shared" si="21"/>
        <v>0</v>
      </c>
      <c r="AO19" s="68">
        <f t="shared" si="22"/>
        <v>0</v>
      </c>
      <c r="AP19" s="67">
        <f t="shared" si="23"/>
        <v>0</v>
      </c>
      <c r="AQ19" s="104">
        <f t="shared" si="24"/>
        <v>0</v>
      </c>
      <c r="AR19" s="105">
        <f t="shared" si="25"/>
        <v>0</v>
      </c>
      <c r="AS19" s="106">
        <f t="shared" si="26"/>
        <v>0</v>
      </c>
      <c r="AT19" s="116">
        <f t="shared" si="14"/>
        <v>0</v>
      </c>
      <c r="AV19" s="202" t="s">
        <v>233</v>
      </c>
    </row>
    <row r="20" spans="1:48" s="31" customFormat="1" ht="18" customHeight="1" x14ac:dyDescent="0.25">
      <c r="A20" s="58">
        <v>201907297</v>
      </c>
      <c r="B20" s="107" t="s">
        <v>236</v>
      </c>
      <c r="C20" s="165"/>
      <c r="D20" s="65">
        <f>+INDEX('2nd M.EGI'!M:M,MATCH('M.EGI 1st &amp; 2nd call'!A20,'2nd M.EGI'!A:A,0))</f>
        <v>0</v>
      </c>
      <c r="E20" s="55">
        <f t="shared" si="2"/>
        <v>0</v>
      </c>
      <c r="F20" s="157"/>
      <c r="G20" s="157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110">
        <f t="shared" si="15"/>
        <v>0</v>
      </c>
      <c r="S20" s="33">
        <f t="shared" si="16"/>
        <v>0</v>
      </c>
      <c r="T20" s="93">
        <f t="shared" si="3"/>
        <v>0</v>
      </c>
      <c r="U20" s="67">
        <f t="shared" si="4"/>
        <v>0</v>
      </c>
      <c r="V20" s="94">
        <f t="shared" si="5"/>
        <v>0</v>
      </c>
      <c r="W20" s="95">
        <f t="shared" si="6"/>
        <v>0</v>
      </c>
      <c r="X20" s="96">
        <f t="shared" si="7"/>
        <v>0</v>
      </c>
      <c r="Y20" s="89">
        <f t="shared" si="17"/>
        <v>0</v>
      </c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45">
        <f t="shared" si="8"/>
        <v>0</v>
      </c>
      <c r="AN20" s="33">
        <f t="shared" si="21"/>
        <v>0</v>
      </c>
      <c r="AO20" s="68">
        <f t="shared" si="22"/>
        <v>0</v>
      </c>
      <c r="AP20" s="67">
        <f t="shared" si="23"/>
        <v>0</v>
      </c>
      <c r="AQ20" s="104">
        <f t="shared" si="24"/>
        <v>0</v>
      </c>
      <c r="AR20" s="105">
        <f t="shared" si="25"/>
        <v>0</v>
      </c>
      <c r="AS20" s="106">
        <f t="shared" si="26"/>
        <v>0</v>
      </c>
      <c r="AT20" s="116">
        <f t="shared" si="14"/>
        <v>0</v>
      </c>
      <c r="AV20" s="202" t="s">
        <v>236</v>
      </c>
    </row>
    <row r="21" spans="1:48" s="31" customFormat="1" ht="18" customHeight="1" x14ac:dyDescent="0.25">
      <c r="A21" s="58">
        <v>201809681</v>
      </c>
      <c r="B21" s="107" t="s">
        <v>239</v>
      </c>
      <c r="C21" s="165"/>
      <c r="D21" s="65">
        <f>+INDEX('2nd M.EGI'!M:M,MATCH('M.EGI 1st &amp; 2nd call'!A21,'2nd M.EGI'!A:A,0))</f>
        <v>0</v>
      </c>
      <c r="E21" s="55">
        <f t="shared" si="2"/>
        <v>0</v>
      </c>
      <c r="F21" s="157"/>
      <c r="G21" s="157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110">
        <f t="shared" si="15"/>
        <v>0</v>
      </c>
      <c r="S21" s="33">
        <f t="shared" si="16"/>
        <v>0</v>
      </c>
      <c r="T21" s="93">
        <f t="shared" si="3"/>
        <v>0</v>
      </c>
      <c r="U21" s="67">
        <f t="shared" si="4"/>
        <v>0</v>
      </c>
      <c r="V21" s="94">
        <f t="shared" si="5"/>
        <v>0</v>
      </c>
      <c r="W21" s="95">
        <f t="shared" si="6"/>
        <v>0</v>
      </c>
      <c r="X21" s="96">
        <f t="shared" si="7"/>
        <v>0</v>
      </c>
      <c r="Y21" s="89">
        <f t="shared" si="17"/>
        <v>0</v>
      </c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45">
        <f t="shared" si="8"/>
        <v>0</v>
      </c>
      <c r="AN21" s="33">
        <f t="shared" si="21"/>
        <v>0</v>
      </c>
      <c r="AO21" s="68">
        <f t="shared" si="22"/>
        <v>0</v>
      </c>
      <c r="AP21" s="67">
        <f t="shared" si="23"/>
        <v>0</v>
      </c>
      <c r="AQ21" s="104">
        <f t="shared" si="24"/>
        <v>0</v>
      </c>
      <c r="AR21" s="105">
        <f t="shared" si="25"/>
        <v>0</v>
      </c>
      <c r="AS21" s="106">
        <f t="shared" si="26"/>
        <v>0</v>
      </c>
      <c r="AT21" s="116">
        <f t="shared" si="14"/>
        <v>0</v>
      </c>
      <c r="AV21" s="202" t="s">
        <v>239</v>
      </c>
    </row>
    <row r="22" spans="1:48" s="31" customFormat="1" ht="18" customHeight="1" x14ac:dyDescent="0.25">
      <c r="A22" s="58">
        <v>201806305</v>
      </c>
      <c r="B22" s="107" t="s">
        <v>242</v>
      </c>
      <c r="C22" s="165"/>
      <c r="D22" s="65">
        <f>+INDEX('2nd M.EGI'!M:M,MATCH('M.EGI 1st &amp; 2nd call'!A22,'2nd M.EGI'!A:A,0))</f>
        <v>0</v>
      </c>
      <c r="E22" s="55">
        <f t="shared" si="2"/>
        <v>0</v>
      </c>
      <c r="F22" s="157"/>
      <c r="G22" s="157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110">
        <f t="shared" si="15"/>
        <v>0</v>
      </c>
      <c r="S22" s="33">
        <f t="shared" si="16"/>
        <v>0</v>
      </c>
      <c r="T22" s="93">
        <f t="shared" si="3"/>
        <v>0</v>
      </c>
      <c r="U22" s="67">
        <f t="shared" si="4"/>
        <v>0</v>
      </c>
      <c r="V22" s="94">
        <f t="shared" si="5"/>
        <v>0</v>
      </c>
      <c r="W22" s="95">
        <f t="shared" si="6"/>
        <v>0</v>
      </c>
      <c r="X22" s="96">
        <f t="shared" si="7"/>
        <v>0</v>
      </c>
      <c r="Y22" s="89">
        <f t="shared" si="17"/>
        <v>0</v>
      </c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45">
        <f t="shared" si="8"/>
        <v>0</v>
      </c>
      <c r="AN22" s="33">
        <f t="shared" si="21"/>
        <v>0</v>
      </c>
      <c r="AO22" s="68">
        <f t="shared" si="22"/>
        <v>0</v>
      </c>
      <c r="AP22" s="67">
        <f t="shared" si="23"/>
        <v>0</v>
      </c>
      <c r="AQ22" s="104">
        <f t="shared" si="24"/>
        <v>0</v>
      </c>
      <c r="AR22" s="105">
        <f t="shared" si="25"/>
        <v>0</v>
      </c>
      <c r="AS22" s="106">
        <f t="shared" si="26"/>
        <v>0</v>
      </c>
      <c r="AT22" s="116">
        <f t="shared" si="14"/>
        <v>0</v>
      </c>
      <c r="AV22" s="202" t="s">
        <v>242</v>
      </c>
    </row>
    <row r="23" spans="1:48" s="31" customFormat="1" ht="18" customHeight="1" x14ac:dyDescent="0.25">
      <c r="A23" s="58">
        <v>201905197</v>
      </c>
      <c r="B23" s="107" t="s">
        <v>245</v>
      </c>
      <c r="C23" s="165"/>
      <c r="D23" s="65">
        <f>+INDEX('2nd M.EGI'!M:M,MATCH('M.EGI 1st &amp; 2nd call'!A23,'2nd M.EGI'!A:A,0))</f>
        <v>0</v>
      </c>
      <c r="E23" s="55">
        <f t="shared" si="2"/>
        <v>0</v>
      </c>
      <c r="F23" s="157"/>
      <c r="G23" s="157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110">
        <f t="shared" si="15"/>
        <v>0</v>
      </c>
      <c r="S23" s="33">
        <f t="shared" si="16"/>
        <v>0</v>
      </c>
      <c r="T23" s="93">
        <f t="shared" si="3"/>
        <v>0</v>
      </c>
      <c r="U23" s="67">
        <f t="shared" si="4"/>
        <v>0</v>
      </c>
      <c r="V23" s="94">
        <f t="shared" si="5"/>
        <v>0</v>
      </c>
      <c r="W23" s="95">
        <f t="shared" si="6"/>
        <v>0</v>
      </c>
      <c r="X23" s="96">
        <f t="shared" si="7"/>
        <v>0</v>
      </c>
      <c r="Y23" s="89">
        <f t="shared" si="17"/>
        <v>0</v>
      </c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45">
        <f t="shared" si="8"/>
        <v>0</v>
      </c>
      <c r="AN23" s="33">
        <f t="shared" si="21"/>
        <v>0</v>
      </c>
      <c r="AO23" s="68">
        <f t="shared" si="22"/>
        <v>0</v>
      </c>
      <c r="AP23" s="67">
        <f t="shared" si="23"/>
        <v>0</v>
      </c>
      <c r="AQ23" s="104">
        <f t="shared" si="24"/>
        <v>0</v>
      </c>
      <c r="AR23" s="105">
        <f t="shared" si="25"/>
        <v>0</v>
      </c>
      <c r="AS23" s="106">
        <f t="shared" si="26"/>
        <v>0</v>
      </c>
      <c r="AT23" s="116">
        <f t="shared" si="14"/>
        <v>0</v>
      </c>
      <c r="AV23" s="202" t="s">
        <v>245</v>
      </c>
    </row>
    <row r="24" spans="1:48" s="31" customFormat="1" ht="18" customHeight="1" x14ac:dyDescent="0.25">
      <c r="A24" s="58">
        <v>201904605</v>
      </c>
      <c r="B24" s="173" t="s">
        <v>248</v>
      </c>
      <c r="C24" s="165"/>
      <c r="D24" s="65">
        <f>+INDEX('2nd M.EGI'!M:M,MATCH('M.EGI 1st &amp; 2nd call'!A24,'2nd M.EGI'!A:A,0))</f>
        <v>0</v>
      </c>
      <c r="E24" s="55">
        <f t="shared" si="2"/>
        <v>0</v>
      </c>
      <c r="F24" s="157"/>
      <c r="G24" s="157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110">
        <f t="shared" si="15"/>
        <v>0</v>
      </c>
      <c r="S24" s="33">
        <f t="shared" si="16"/>
        <v>0</v>
      </c>
      <c r="T24" s="93">
        <f t="shared" si="3"/>
        <v>0</v>
      </c>
      <c r="U24" s="67">
        <f t="shared" si="4"/>
        <v>0</v>
      </c>
      <c r="V24" s="94">
        <f t="shared" si="5"/>
        <v>0</v>
      </c>
      <c r="W24" s="95">
        <f t="shared" si="6"/>
        <v>0</v>
      </c>
      <c r="X24" s="96">
        <f t="shared" si="7"/>
        <v>0</v>
      </c>
      <c r="Y24" s="89">
        <f t="shared" si="17"/>
        <v>0</v>
      </c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45">
        <f t="shared" si="8"/>
        <v>0</v>
      </c>
      <c r="AN24" s="33">
        <f t="shared" si="21"/>
        <v>0</v>
      </c>
      <c r="AO24" s="68">
        <f t="shared" si="22"/>
        <v>0</v>
      </c>
      <c r="AP24" s="67">
        <f t="shared" si="23"/>
        <v>0</v>
      </c>
      <c r="AQ24" s="104">
        <f t="shared" si="24"/>
        <v>0</v>
      </c>
      <c r="AR24" s="105">
        <f t="shared" si="25"/>
        <v>0</v>
      </c>
      <c r="AS24" s="106">
        <f t="shared" si="26"/>
        <v>0</v>
      </c>
      <c r="AT24" s="116">
        <f t="shared" si="14"/>
        <v>0</v>
      </c>
      <c r="AV24" s="202" t="s">
        <v>248</v>
      </c>
    </row>
    <row r="25" spans="1:48" s="31" customFormat="1" ht="18" customHeight="1" x14ac:dyDescent="0.25">
      <c r="A25" s="58">
        <v>202202628</v>
      </c>
      <c r="B25" s="107" t="s">
        <v>251</v>
      </c>
      <c r="C25" s="165"/>
      <c r="D25" s="65">
        <f>+INDEX('2nd M.EGI'!M:M,MATCH('M.EGI 1st &amp; 2nd call'!A25,'2nd M.EGI'!A:A,0))</f>
        <v>0</v>
      </c>
      <c r="E25" s="55">
        <f t="shared" si="2"/>
        <v>0</v>
      </c>
      <c r="F25" s="157"/>
      <c r="G25" s="157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110">
        <f t="shared" si="15"/>
        <v>0</v>
      </c>
      <c r="S25" s="33">
        <f t="shared" si="16"/>
        <v>0</v>
      </c>
      <c r="T25" s="93">
        <f t="shared" si="3"/>
        <v>0</v>
      </c>
      <c r="U25" s="67">
        <f t="shared" si="4"/>
        <v>0</v>
      </c>
      <c r="V25" s="94">
        <f t="shared" si="5"/>
        <v>0</v>
      </c>
      <c r="W25" s="95">
        <f t="shared" si="6"/>
        <v>0</v>
      </c>
      <c r="X25" s="96">
        <f t="shared" si="7"/>
        <v>0</v>
      </c>
      <c r="Y25" s="89">
        <f t="shared" si="17"/>
        <v>0</v>
      </c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45">
        <f t="shared" si="8"/>
        <v>0</v>
      </c>
      <c r="AN25" s="33">
        <f t="shared" si="21"/>
        <v>0</v>
      </c>
      <c r="AO25" s="68">
        <f t="shared" si="22"/>
        <v>0</v>
      </c>
      <c r="AP25" s="67">
        <f t="shared" si="23"/>
        <v>0</v>
      </c>
      <c r="AQ25" s="104">
        <f t="shared" si="24"/>
        <v>0</v>
      </c>
      <c r="AR25" s="105">
        <f t="shared" si="25"/>
        <v>0</v>
      </c>
      <c r="AS25" s="106">
        <f t="shared" si="26"/>
        <v>0</v>
      </c>
      <c r="AT25" s="116">
        <f t="shared" si="14"/>
        <v>0</v>
      </c>
      <c r="AV25" s="202" t="s">
        <v>251</v>
      </c>
    </row>
    <row r="26" spans="1:48" s="31" customFormat="1" ht="18" customHeight="1" x14ac:dyDescent="0.25">
      <c r="A26" s="58">
        <v>201700121</v>
      </c>
      <c r="B26" s="107" t="s">
        <v>64</v>
      </c>
      <c r="C26" s="165"/>
      <c r="D26" s="65">
        <f>+INDEX('2nd M.EGI'!M:M,MATCH('M.EGI 1st &amp; 2nd call'!A26,'2nd M.EGI'!A:A,0))</f>
        <v>0</v>
      </c>
      <c r="E26" s="55">
        <f t="shared" si="2"/>
        <v>0</v>
      </c>
      <c r="F26" s="157"/>
      <c r="G26" s="157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110">
        <f t="shared" si="15"/>
        <v>0</v>
      </c>
      <c r="S26" s="33">
        <f t="shared" si="16"/>
        <v>0</v>
      </c>
      <c r="T26" s="93">
        <f t="shared" si="3"/>
        <v>0</v>
      </c>
      <c r="U26" s="67">
        <f t="shared" si="4"/>
        <v>0</v>
      </c>
      <c r="V26" s="94">
        <f t="shared" si="5"/>
        <v>0</v>
      </c>
      <c r="W26" s="95">
        <f t="shared" si="6"/>
        <v>0</v>
      </c>
      <c r="X26" s="96">
        <f t="shared" si="7"/>
        <v>0</v>
      </c>
      <c r="Y26" s="89">
        <f t="shared" si="17"/>
        <v>0</v>
      </c>
      <c r="Z26" s="31" t="s">
        <v>49</v>
      </c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45">
        <f t="shared" si="8"/>
        <v>0</v>
      </c>
      <c r="AN26" s="33">
        <f t="shared" si="21"/>
        <v>0</v>
      </c>
      <c r="AO26" s="68">
        <f t="shared" si="22"/>
        <v>0</v>
      </c>
      <c r="AP26" s="67">
        <f t="shared" si="23"/>
        <v>0</v>
      </c>
      <c r="AQ26" s="104">
        <f t="shared" si="24"/>
        <v>0</v>
      </c>
      <c r="AR26" s="105">
        <f t="shared" si="25"/>
        <v>0</v>
      </c>
      <c r="AS26" s="106">
        <f t="shared" si="26"/>
        <v>0</v>
      </c>
      <c r="AT26" s="116">
        <f t="shared" si="14"/>
        <v>0</v>
      </c>
      <c r="AV26" s="202" t="s">
        <v>64</v>
      </c>
    </row>
    <row r="27" spans="1:48" s="31" customFormat="1" ht="18" customHeight="1" x14ac:dyDescent="0.25">
      <c r="A27" s="58">
        <v>201906464</v>
      </c>
      <c r="B27" s="174" t="s">
        <v>254</v>
      </c>
      <c r="C27" s="165"/>
      <c r="D27" s="65">
        <f>+INDEX('2nd M.EGI'!M:M,MATCH('M.EGI 1st &amp; 2nd call'!A27,'2nd M.EGI'!A:A,0))</f>
        <v>0</v>
      </c>
      <c r="E27" s="55">
        <f t="shared" si="2"/>
        <v>0</v>
      </c>
      <c r="F27" s="157"/>
      <c r="G27" s="157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110">
        <f t="shared" si="15"/>
        <v>0</v>
      </c>
      <c r="S27" s="33">
        <f t="shared" si="16"/>
        <v>0</v>
      </c>
      <c r="T27" s="93">
        <f t="shared" si="3"/>
        <v>0</v>
      </c>
      <c r="U27" s="67">
        <f t="shared" si="4"/>
        <v>0</v>
      </c>
      <c r="V27" s="94">
        <f t="shared" si="5"/>
        <v>0</v>
      </c>
      <c r="W27" s="95">
        <f t="shared" si="6"/>
        <v>0</v>
      </c>
      <c r="X27" s="96">
        <f t="shared" si="7"/>
        <v>0</v>
      </c>
      <c r="Y27" s="89">
        <f t="shared" si="17"/>
        <v>0</v>
      </c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45">
        <f t="shared" si="8"/>
        <v>0</v>
      </c>
      <c r="AN27" s="33">
        <f t="shared" si="21"/>
        <v>0</v>
      </c>
      <c r="AO27" s="68">
        <f t="shared" si="22"/>
        <v>0</v>
      </c>
      <c r="AP27" s="67">
        <f t="shared" si="23"/>
        <v>0</v>
      </c>
      <c r="AQ27" s="104">
        <f t="shared" si="24"/>
        <v>0</v>
      </c>
      <c r="AR27" s="105">
        <f t="shared" si="25"/>
        <v>0</v>
      </c>
      <c r="AS27" s="106">
        <f t="shared" si="26"/>
        <v>0</v>
      </c>
      <c r="AT27" s="116">
        <f t="shared" si="14"/>
        <v>0</v>
      </c>
      <c r="AV27" s="202" t="s">
        <v>254</v>
      </c>
    </row>
    <row r="28" spans="1:48" s="31" customFormat="1" ht="18" customHeight="1" x14ac:dyDescent="0.25">
      <c r="A28" s="58">
        <v>201904573</v>
      </c>
      <c r="B28" s="174" t="s">
        <v>257</v>
      </c>
      <c r="C28" s="165"/>
      <c r="D28" s="65">
        <f>+INDEX('2nd M.EGI'!M:M,MATCH('M.EGI 1st &amp; 2nd call'!A28,'2nd M.EGI'!A:A,0))</f>
        <v>0</v>
      </c>
      <c r="E28" s="55">
        <f t="shared" si="2"/>
        <v>0</v>
      </c>
      <c r="F28" s="157"/>
      <c r="G28" s="157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110">
        <f t="shared" si="15"/>
        <v>0</v>
      </c>
      <c r="S28" s="33">
        <f t="shared" si="16"/>
        <v>0</v>
      </c>
      <c r="T28" s="93">
        <f t="shared" si="3"/>
        <v>0</v>
      </c>
      <c r="U28" s="67">
        <f t="shared" si="4"/>
        <v>0</v>
      </c>
      <c r="V28" s="94">
        <f t="shared" si="5"/>
        <v>0</v>
      </c>
      <c r="W28" s="95">
        <f t="shared" si="6"/>
        <v>0</v>
      </c>
      <c r="X28" s="96">
        <f t="shared" si="7"/>
        <v>0</v>
      </c>
      <c r="Y28" s="89">
        <f t="shared" si="17"/>
        <v>0</v>
      </c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45">
        <f t="shared" si="8"/>
        <v>0</v>
      </c>
      <c r="AN28" s="33">
        <f t="shared" si="21"/>
        <v>0</v>
      </c>
      <c r="AO28" s="68">
        <f t="shared" si="22"/>
        <v>0</v>
      </c>
      <c r="AP28" s="67">
        <f t="shared" si="23"/>
        <v>0</v>
      </c>
      <c r="AQ28" s="104">
        <f t="shared" si="24"/>
        <v>0</v>
      </c>
      <c r="AR28" s="105">
        <f t="shared" si="25"/>
        <v>0</v>
      </c>
      <c r="AS28" s="106">
        <f t="shared" si="26"/>
        <v>0</v>
      </c>
      <c r="AT28" s="116">
        <f t="shared" si="14"/>
        <v>0</v>
      </c>
      <c r="AV28" s="202" t="s">
        <v>257</v>
      </c>
    </row>
    <row r="29" spans="1:48" s="31" customFormat="1" ht="18" customHeight="1" x14ac:dyDescent="0.25">
      <c r="A29" s="58">
        <v>202202957</v>
      </c>
      <c r="B29" s="174" t="s">
        <v>260</v>
      </c>
      <c r="C29" s="165"/>
      <c r="D29" s="65">
        <f>+INDEX('2nd M.EGI'!M:M,MATCH('M.EGI 1st &amp; 2nd call'!A29,'2nd M.EGI'!A:A,0))</f>
        <v>0</v>
      </c>
      <c r="E29" s="55">
        <f t="shared" si="2"/>
        <v>0</v>
      </c>
      <c r="F29" s="157"/>
      <c r="G29" s="157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110">
        <f t="shared" si="15"/>
        <v>0</v>
      </c>
      <c r="S29" s="33">
        <f t="shared" si="16"/>
        <v>0</v>
      </c>
      <c r="T29" s="93">
        <f t="shared" si="3"/>
        <v>0</v>
      </c>
      <c r="U29" s="67">
        <f t="shared" si="4"/>
        <v>0</v>
      </c>
      <c r="V29" s="94">
        <f t="shared" si="5"/>
        <v>0</v>
      </c>
      <c r="W29" s="95">
        <f t="shared" si="6"/>
        <v>0</v>
      </c>
      <c r="X29" s="96">
        <f t="shared" si="7"/>
        <v>0</v>
      </c>
      <c r="Y29" s="89">
        <f t="shared" si="17"/>
        <v>0</v>
      </c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45">
        <f t="shared" si="8"/>
        <v>0</v>
      </c>
      <c r="AN29" s="33">
        <f t="shared" si="21"/>
        <v>0</v>
      </c>
      <c r="AO29" s="68">
        <f t="shared" si="22"/>
        <v>0</v>
      </c>
      <c r="AP29" s="67">
        <f t="shared" si="23"/>
        <v>0</v>
      </c>
      <c r="AQ29" s="104">
        <f t="shared" si="24"/>
        <v>0</v>
      </c>
      <c r="AR29" s="105">
        <f t="shared" si="25"/>
        <v>0</v>
      </c>
      <c r="AS29" s="106">
        <f t="shared" si="26"/>
        <v>0</v>
      </c>
      <c r="AT29" s="116">
        <f t="shared" si="14"/>
        <v>0</v>
      </c>
      <c r="AV29" s="202" t="s">
        <v>260</v>
      </c>
    </row>
    <row r="30" spans="1:48" s="31" customFormat="1" ht="18" customHeight="1" x14ac:dyDescent="0.25">
      <c r="A30" s="58">
        <v>202202728</v>
      </c>
      <c r="B30" s="174" t="s">
        <v>263</v>
      </c>
      <c r="C30" s="164"/>
      <c r="D30" s="65">
        <f>+INDEX('2nd M.EGI'!M:M,MATCH('M.EGI 1st &amp; 2nd call'!A30,'2nd M.EGI'!A:A,0))</f>
        <v>0</v>
      </c>
      <c r="E30" s="55">
        <f t="shared" si="2"/>
        <v>0</v>
      </c>
      <c r="F30" s="157"/>
      <c r="G30" s="157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110">
        <f t="shared" si="15"/>
        <v>0</v>
      </c>
      <c r="S30" s="33">
        <f t="shared" si="16"/>
        <v>0</v>
      </c>
      <c r="T30" s="93">
        <f t="shared" si="3"/>
        <v>0</v>
      </c>
      <c r="U30" s="67">
        <f t="shared" si="4"/>
        <v>0</v>
      </c>
      <c r="V30" s="94">
        <f t="shared" si="5"/>
        <v>0</v>
      </c>
      <c r="W30" s="95">
        <f t="shared" si="6"/>
        <v>0</v>
      </c>
      <c r="X30" s="96">
        <f t="shared" si="7"/>
        <v>0</v>
      </c>
      <c r="Y30" s="89">
        <f t="shared" si="17"/>
        <v>0</v>
      </c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45">
        <f t="shared" si="8"/>
        <v>0</v>
      </c>
      <c r="AN30" s="33">
        <f t="shared" si="21"/>
        <v>0</v>
      </c>
      <c r="AO30" s="68">
        <f t="shared" si="22"/>
        <v>0</v>
      </c>
      <c r="AP30" s="67">
        <f t="shared" si="23"/>
        <v>0</v>
      </c>
      <c r="AQ30" s="104">
        <f t="shared" si="24"/>
        <v>0</v>
      </c>
      <c r="AR30" s="105">
        <f t="shared" si="25"/>
        <v>0</v>
      </c>
      <c r="AS30" s="106">
        <f t="shared" si="26"/>
        <v>0</v>
      </c>
      <c r="AT30" s="116">
        <f t="shared" si="14"/>
        <v>0</v>
      </c>
      <c r="AV30" s="202" t="s">
        <v>263</v>
      </c>
    </row>
    <row r="31" spans="1:48" s="31" customFormat="1" ht="18" customHeight="1" x14ac:dyDescent="0.25">
      <c r="A31" s="58">
        <v>201905948</v>
      </c>
      <c r="B31" s="174" t="s">
        <v>266</v>
      </c>
      <c r="C31" s="165"/>
      <c r="D31" s="65">
        <f>+INDEX('2nd M.EGI'!M:M,MATCH('M.EGI 1st &amp; 2nd call'!A31,'2nd M.EGI'!A:A,0))</f>
        <v>0</v>
      </c>
      <c r="E31" s="55">
        <f t="shared" si="2"/>
        <v>0</v>
      </c>
      <c r="F31" s="157"/>
      <c r="G31" s="157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110">
        <f t="shared" si="15"/>
        <v>0</v>
      </c>
      <c r="S31" s="33">
        <f t="shared" si="16"/>
        <v>0</v>
      </c>
      <c r="T31" s="93">
        <f t="shared" si="3"/>
        <v>0</v>
      </c>
      <c r="U31" s="67">
        <f t="shared" si="4"/>
        <v>0</v>
      </c>
      <c r="V31" s="94">
        <f t="shared" si="5"/>
        <v>0</v>
      </c>
      <c r="W31" s="95">
        <f t="shared" si="6"/>
        <v>0</v>
      </c>
      <c r="X31" s="96">
        <f t="shared" si="7"/>
        <v>0</v>
      </c>
      <c r="Y31" s="89">
        <f t="shared" si="17"/>
        <v>0</v>
      </c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45">
        <f t="shared" si="8"/>
        <v>0</v>
      </c>
      <c r="AN31" s="33">
        <f t="shared" si="21"/>
        <v>0</v>
      </c>
      <c r="AO31" s="68">
        <f t="shared" si="22"/>
        <v>0</v>
      </c>
      <c r="AP31" s="67">
        <f t="shared" si="23"/>
        <v>0</v>
      </c>
      <c r="AQ31" s="104">
        <f t="shared" si="24"/>
        <v>0</v>
      </c>
      <c r="AR31" s="105">
        <f t="shared" si="25"/>
        <v>0</v>
      </c>
      <c r="AS31" s="106">
        <f t="shared" si="26"/>
        <v>0</v>
      </c>
      <c r="AT31" s="116">
        <f t="shared" si="14"/>
        <v>0</v>
      </c>
      <c r="AV31" s="202" t="s">
        <v>266</v>
      </c>
    </row>
    <row r="32" spans="1:48" s="31" customFormat="1" ht="18" customHeight="1" x14ac:dyDescent="0.25">
      <c r="A32" s="58">
        <v>201906700</v>
      </c>
      <c r="B32" s="173" t="s">
        <v>269</v>
      </c>
      <c r="C32" s="165"/>
      <c r="D32" s="65">
        <f>+INDEX('2nd M.EGI'!M:M,MATCH('M.EGI 1st &amp; 2nd call'!A32,'2nd M.EGI'!A:A,0))</f>
        <v>0</v>
      </c>
      <c r="E32" s="55">
        <f t="shared" si="2"/>
        <v>0</v>
      </c>
      <c r="F32" s="157"/>
      <c r="G32" s="157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110">
        <f t="shared" si="15"/>
        <v>0</v>
      </c>
      <c r="S32" s="33">
        <f t="shared" si="16"/>
        <v>0</v>
      </c>
      <c r="T32" s="93">
        <f t="shared" si="3"/>
        <v>0</v>
      </c>
      <c r="U32" s="67">
        <f t="shared" si="4"/>
        <v>0</v>
      </c>
      <c r="V32" s="94">
        <f t="shared" si="5"/>
        <v>0</v>
      </c>
      <c r="W32" s="95">
        <f t="shared" si="6"/>
        <v>0</v>
      </c>
      <c r="X32" s="96">
        <f t="shared" si="7"/>
        <v>0</v>
      </c>
      <c r="Y32" s="89">
        <f t="shared" si="17"/>
        <v>0</v>
      </c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45">
        <f t="shared" si="8"/>
        <v>0</v>
      </c>
      <c r="AN32" s="33">
        <f t="shared" si="21"/>
        <v>0</v>
      </c>
      <c r="AO32" s="68">
        <f t="shared" si="22"/>
        <v>0</v>
      </c>
      <c r="AP32" s="67">
        <f t="shared" si="23"/>
        <v>0</v>
      </c>
      <c r="AQ32" s="104">
        <f t="shared" si="24"/>
        <v>0</v>
      </c>
      <c r="AR32" s="105">
        <f t="shared" si="25"/>
        <v>0</v>
      </c>
      <c r="AS32" s="106">
        <f t="shared" si="26"/>
        <v>0</v>
      </c>
      <c r="AT32" s="116">
        <f t="shared" si="14"/>
        <v>0</v>
      </c>
      <c r="AV32" s="202" t="s">
        <v>269</v>
      </c>
    </row>
    <row r="33" spans="1:49" s="31" customFormat="1" ht="18" customHeight="1" x14ac:dyDescent="0.25">
      <c r="A33" s="58">
        <v>202202242</v>
      </c>
      <c r="B33" s="174" t="s">
        <v>272</v>
      </c>
      <c r="C33" s="165"/>
      <c r="D33" s="65">
        <f>+INDEX('2nd M.EGI'!M:M,MATCH('M.EGI 1st &amp; 2nd call'!A33,'2nd M.EGI'!A:A,0))</f>
        <v>0</v>
      </c>
      <c r="E33" s="55">
        <f t="shared" si="2"/>
        <v>0</v>
      </c>
      <c r="F33" s="157"/>
      <c r="G33" s="157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110">
        <f t="shared" si="15"/>
        <v>0</v>
      </c>
      <c r="S33" s="33">
        <f t="shared" si="16"/>
        <v>0</v>
      </c>
      <c r="T33" s="93">
        <f t="shared" si="3"/>
        <v>0</v>
      </c>
      <c r="U33" s="67">
        <f t="shared" si="4"/>
        <v>0</v>
      </c>
      <c r="V33" s="94">
        <f t="shared" si="5"/>
        <v>0</v>
      </c>
      <c r="W33" s="95">
        <f t="shared" si="6"/>
        <v>0</v>
      </c>
      <c r="X33" s="96">
        <f t="shared" si="7"/>
        <v>0</v>
      </c>
      <c r="Y33" s="89">
        <f t="shared" si="17"/>
        <v>0</v>
      </c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45">
        <f t="shared" si="8"/>
        <v>0</v>
      </c>
      <c r="AN33" s="33">
        <f t="shared" si="21"/>
        <v>0</v>
      </c>
      <c r="AO33" s="68">
        <f t="shared" si="22"/>
        <v>0</v>
      </c>
      <c r="AP33" s="67">
        <f t="shared" si="23"/>
        <v>0</v>
      </c>
      <c r="AQ33" s="104">
        <f t="shared" si="24"/>
        <v>0</v>
      </c>
      <c r="AR33" s="105">
        <f t="shared" si="25"/>
        <v>0</v>
      </c>
      <c r="AS33" s="106">
        <f t="shared" si="26"/>
        <v>0</v>
      </c>
      <c r="AT33" s="116">
        <f t="shared" si="14"/>
        <v>0</v>
      </c>
      <c r="AU33" s="176"/>
      <c r="AV33" s="202" t="s">
        <v>272</v>
      </c>
      <c r="AW33" s="176"/>
    </row>
    <row r="34" spans="1:49" s="31" customFormat="1" ht="18" customHeight="1" x14ac:dyDescent="0.25">
      <c r="A34" s="58">
        <v>201906720</v>
      </c>
      <c r="B34" s="173" t="s">
        <v>275</v>
      </c>
      <c r="C34" s="165"/>
      <c r="D34" s="65">
        <f>+INDEX('2nd M.EGI'!M:M,MATCH('M.EGI 1st &amp; 2nd call'!A34,'2nd M.EGI'!A:A,0))</f>
        <v>0</v>
      </c>
      <c r="E34" s="55">
        <f t="shared" si="2"/>
        <v>0</v>
      </c>
      <c r="F34" s="157"/>
      <c r="G34" s="157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110">
        <f t="shared" si="15"/>
        <v>0</v>
      </c>
      <c r="S34" s="33">
        <f t="shared" si="16"/>
        <v>0</v>
      </c>
      <c r="T34" s="93">
        <f t="shared" si="3"/>
        <v>0</v>
      </c>
      <c r="U34" s="67">
        <f t="shared" si="4"/>
        <v>0</v>
      </c>
      <c r="V34" s="94">
        <f t="shared" si="5"/>
        <v>0</v>
      </c>
      <c r="W34" s="95">
        <f t="shared" si="6"/>
        <v>0</v>
      </c>
      <c r="X34" s="96">
        <f t="shared" si="7"/>
        <v>0</v>
      </c>
      <c r="Y34" s="89">
        <f t="shared" si="17"/>
        <v>0</v>
      </c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45">
        <f t="shared" si="8"/>
        <v>0</v>
      </c>
      <c r="AN34" s="33">
        <f t="shared" si="21"/>
        <v>0</v>
      </c>
      <c r="AO34" s="68">
        <f t="shared" si="22"/>
        <v>0</v>
      </c>
      <c r="AP34" s="67">
        <f t="shared" si="23"/>
        <v>0</v>
      </c>
      <c r="AQ34" s="104">
        <f t="shared" si="24"/>
        <v>0</v>
      </c>
      <c r="AR34" s="105">
        <f t="shared" si="25"/>
        <v>0</v>
      </c>
      <c r="AS34" s="106">
        <f t="shared" si="26"/>
        <v>0</v>
      </c>
      <c r="AT34" s="116">
        <f t="shared" si="14"/>
        <v>0</v>
      </c>
      <c r="AU34" s="176"/>
      <c r="AV34" s="202" t="s">
        <v>275</v>
      </c>
      <c r="AW34" s="176"/>
    </row>
    <row r="35" spans="1:49" s="31" customFormat="1" ht="18" customHeight="1" x14ac:dyDescent="0.2">
      <c r="A35" s="58">
        <v>201905152</v>
      </c>
      <c r="B35" s="173" t="s">
        <v>278</v>
      </c>
      <c r="C35" s="165"/>
      <c r="D35" s="65">
        <f>+INDEX('2nd M.EGI'!M:M,MATCH('M.EGI 1st &amp; 2nd call'!A35,'2nd M.EGI'!A:A,0))</f>
        <v>0</v>
      </c>
      <c r="E35" s="55">
        <f t="shared" si="2"/>
        <v>0</v>
      </c>
      <c r="F35" s="157"/>
      <c r="G35" s="157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110">
        <f t="shared" si="15"/>
        <v>0</v>
      </c>
      <c r="S35" s="33">
        <f t="shared" si="16"/>
        <v>0</v>
      </c>
      <c r="T35" s="93">
        <f t="shared" si="3"/>
        <v>0</v>
      </c>
      <c r="U35" s="67">
        <f t="shared" si="4"/>
        <v>0</v>
      </c>
      <c r="V35" s="94">
        <f t="shared" si="5"/>
        <v>0</v>
      </c>
      <c r="W35" s="95">
        <f t="shared" si="6"/>
        <v>0</v>
      </c>
      <c r="X35" s="96">
        <f t="shared" si="7"/>
        <v>0</v>
      </c>
      <c r="Y35" s="89">
        <f t="shared" si="17"/>
        <v>0</v>
      </c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45">
        <f t="shared" si="8"/>
        <v>0</v>
      </c>
      <c r="AN35" s="33">
        <f t="shared" si="21"/>
        <v>0</v>
      </c>
      <c r="AO35" s="68">
        <f t="shared" si="22"/>
        <v>0</v>
      </c>
      <c r="AP35" s="67">
        <f t="shared" si="23"/>
        <v>0</v>
      </c>
      <c r="AQ35" s="104">
        <f t="shared" si="24"/>
        <v>0</v>
      </c>
      <c r="AR35" s="105">
        <f t="shared" si="25"/>
        <v>0</v>
      </c>
      <c r="AS35" s="106">
        <f t="shared" si="26"/>
        <v>0</v>
      </c>
      <c r="AT35" s="116">
        <f t="shared" si="14"/>
        <v>0</v>
      </c>
      <c r="AU35" s="177"/>
      <c r="AV35" s="202" t="s">
        <v>278</v>
      </c>
      <c r="AW35" s="176"/>
    </row>
    <row r="36" spans="1:49" s="31" customFormat="1" ht="18" customHeight="1" x14ac:dyDescent="0.25">
      <c r="A36" s="58">
        <v>201905443</v>
      </c>
      <c r="B36" s="174" t="s">
        <v>281</v>
      </c>
      <c r="C36" s="165"/>
      <c r="D36" s="65">
        <f>+INDEX('2nd M.EGI'!M:M,MATCH('M.EGI 1st &amp; 2nd call'!A36,'2nd M.EGI'!A:A,0))</f>
        <v>0</v>
      </c>
      <c r="E36" s="55">
        <f t="shared" si="2"/>
        <v>0</v>
      </c>
      <c r="F36" s="157"/>
      <c r="G36" s="157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110">
        <f t="shared" si="15"/>
        <v>0</v>
      </c>
      <c r="S36" s="33">
        <f t="shared" si="16"/>
        <v>0</v>
      </c>
      <c r="T36" s="93">
        <f t="shared" si="3"/>
        <v>0</v>
      </c>
      <c r="U36" s="67">
        <f t="shared" si="4"/>
        <v>0</v>
      </c>
      <c r="V36" s="94">
        <f t="shared" si="5"/>
        <v>0</v>
      </c>
      <c r="W36" s="95">
        <f t="shared" si="6"/>
        <v>0</v>
      </c>
      <c r="X36" s="96">
        <f t="shared" si="7"/>
        <v>0</v>
      </c>
      <c r="Y36" s="89">
        <f t="shared" si="17"/>
        <v>0</v>
      </c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45">
        <f t="shared" si="8"/>
        <v>0</v>
      </c>
      <c r="AN36" s="33">
        <f t="shared" si="21"/>
        <v>0</v>
      </c>
      <c r="AO36" s="68">
        <f t="shared" si="22"/>
        <v>0</v>
      </c>
      <c r="AP36" s="67">
        <f t="shared" si="23"/>
        <v>0</v>
      </c>
      <c r="AQ36" s="104">
        <f t="shared" si="24"/>
        <v>0</v>
      </c>
      <c r="AR36" s="105">
        <f t="shared" si="25"/>
        <v>0</v>
      </c>
      <c r="AS36" s="106">
        <f t="shared" si="26"/>
        <v>0</v>
      </c>
      <c r="AT36" s="116">
        <f t="shared" si="14"/>
        <v>0</v>
      </c>
      <c r="AU36" s="176"/>
      <c r="AV36" s="202" t="s">
        <v>281</v>
      </c>
      <c r="AW36" s="176"/>
    </row>
    <row r="37" spans="1:49" s="31" customFormat="1" ht="18" customHeight="1" x14ac:dyDescent="0.25">
      <c r="A37" s="58">
        <v>202202866</v>
      </c>
      <c r="B37" s="173" t="s">
        <v>284</v>
      </c>
      <c r="C37" s="165"/>
      <c r="D37" s="65">
        <f>+INDEX('2nd M.EGI'!M:M,MATCH('M.EGI 1st &amp; 2nd call'!A37,'2nd M.EGI'!A:A,0))</f>
        <v>0</v>
      </c>
      <c r="E37" s="55">
        <f t="shared" si="2"/>
        <v>0</v>
      </c>
      <c r="F37" s="157"/>
      <c r="G37" s="157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110">
        <f t="shared" si="15"/>
        <v>0</v>
      </c>
      <c r="S37" s="33">
        <f t="shared" si="16"/>
        <v>0</v>
      </c>
      <c r="T37" s="93">
        <f t="shared" si="3"/>
        <v>0</v>
      </c>
      <c r="U37" s="67">
        <f t="shared" si="4"/>
        <v>0</v>
      </c>
      <c r="V37" s="94">
        <f t="shared" si="5"/>
        <v>0</v>
      </c>
      <c r="W37" s="95">
        <f t="shared" si="6"/>
        <v>0</v>
      </c>
      <c r="X37" s="96">
        <f t="shared" si="7"/>
        <v>0</v>
      </c>
      <c r="Y37" s="89">
        <f t="shared" si="17"/>
        <v>0</v>
      </c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45">
        <f t="shared" si="8"/>
        <v>0</v>
      </c>
      <c r="AN37" s="33">
        <f t="shared" si="21"/>
        <v>0</v>
      </c>
      <c r="AO37" s="68">
        <f t="shared" si="22"/>
        <v>0</v>
      </c>
      <c r="AP37" s="67">
        <f t="shared" si="23"/>
        <v>0</v>
      </c>
      <c r="AQ37" s="104">
        <f t="shared" si="24"/>
        <v>0</v>
      </c>
      <c r="AR37" s="105">
        <f t="shared" si="25"/>
        <v>0</v>
      </c>
      <c r="AS37" s="106">
        <f t="shared" si="26"/>
        <v>0</v>
      </c>
      <c r="AT37" s="116">
        <f t="shared" si="14"/>
        <v>0</v>
      </c>
      <c r="AU37" s="176"/>
      <c r="AV37" s="202" t="s">
        <v>284</v>
      </c>
      <c r="AW37" s="176"/>
    </row>
    <row r="38" spans="1:49" s="31" customFormat="1" ht="18" customHeight="1" x14ac:dyDescent="0.25">
      <c r="A38" s="58">
        <v>202202737</v>
      </c>
      <c r="B38" s="174" t="s">
        <v>287</v>
      </c>
      <c r="C38" s="164"/>
      <c r="D38" s="65">
        <f>+INDEX('2nd M.EGI'!M:M,MATCH('M.EGI 1st &amp; 2nd call'!A38,'2nd M.EGI'!A:A,0))</f>
        <v>0</v>
      </c>
      <c r="E38" s="55">
        <f t="shared" si="2"/>
        <v>0</v>
      </c>
      <c r="F38" s="157"/>
      <c r="G38" s="157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110">
        <f t="shared" si="15"/>
        <v>0</v>
      </c>
      <c r="S38" s="33">
        <f t="shared" si="16"/>
        <v>0</v>
      </c>
      <c r="T38" s="93">
        <f t="shared" si="3"/>
        <v>0</v>
      </c>
      <c r="U38" s="67">
        <f t="shared" si="4"/>
        <v>0</v>
      </c>
      <c r="V38" s="94">
        <f t="shared" si="5"/>
        <v>0</v>
      </c>
      <c r="W38" s="95">
        <f t="shared" si="6"/>
        <v>0</v>
      </c>
      <c r="X38" s="96">
        <f t="shared" si="7"/>
        <v>0</v>
      </c>
      <c r="Y38" s="89">
        <f t="shared" si="17"/>
        <v>0</v>
      </c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45">
        <f t="shared" si="8"/>
        <v>0</v>
      </c>
      <c r="AN38" s="33">
        <f t="shared" si="21"/>
        <v>0</v>
      </c>
      <c r="AO38" s="68">
        <f t="shared" si="22"/>
        <v>0</v>
      </c>
      <c r="AP38" s="67">
        <f t="shared" si="23"/>
        <v>0</v>
      </c>
      <c r="AQ38" s="104">
        <f t="shared" si="24"/>
        <v>0</v>
      </c>
      <c r="AR38" s="105">
        <f t="shared" si="25"/>
        <v>0</v>
      </c>
      <c r="AS38" s="106">
        <f t="shared" si="26"/>
        <v>0</v>
      </c>
      <c r="AT38" s="116">
        <f t="shared" si="14"/>
        <v>0</v>
      </c>
      <c r="AU38" s="176"/>
      <c r="AV38" s="202" t="s">
        <v>287</v>
      </c>
      <c r="AW38" s="176"/>
    </row>
    <row r="39" spans="1:49" s="31" customFormat="1" ht="18" customHeight="1" x14ac:dyDescent="0.25">
      <c r="A39" s="58">
        <v>202202858</v>
      </c>
      <c r="B39" s="174" t="s">
        <v>290</v>
      </c>
      <c r="C39" s="165"/>
      <c r="D39" s="65">
        <f>+INDEX('2nd M.EGI'!M:M,MATCH('M.EGI 1st &amp; 2nd call'!A39,'2nd M.EGI'!A:A,0))</f>
        <v>0</v>
      </c>
      <c r="E39" s="55">
        <f t="shared" si="2"/>
        <v>0</v>
      </c>
      <c r="F39" s="157"/>
      <c r="G39" s="157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110">
        <f t="shared" si="15"/>
        <v>0</v>
      </c>
      <c r="S39" s="33">
        <f t="shared" si="16"/>
        <v>0</v>
      </c>
      <c r="T39" s="93">
        <f t="shared" si="3"/>
        <v>0</v>
      </c>
      <c r="U39" s="67">
        <f t="shared" si="4"/>
        <v>0</v>
      </c>
      <c r="V39" s="94">
        <f t="shared" si="5"/>
        <v>0</v>
      </c>
      <c r="W39" s="95">
        <f t="shared" si="6"/>
        <v>0</v>
      </c>
      <c r="X39" s="96">
        <f t="shared" si="7"/>
        <v>0</v>
      </c>
      <c r="Y39" s="89">
        <f t="shared" si="17"/>
        <v>0</v>
      </c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45">
        <f t="shared" si="8"/>
        <v>0</v>
      </c>
      <c r="AN39" s="33">
        <f t="shared" si="21"/>
        <v>0</v>
      </c>
      <c r="AO39" s="68">
        <f t="shared" si="22"/>
        <v>0</v>
      </c>
      <c r="AP39" s="67">
        <f t="shared" si="23"/>
        <v>0</v>
      </c>
      <c r="AQ39" s="104">
        <f t="shared" si="24"/>
        <v>0</v>
      </c>
      <c r="AR39" s="105">
        <f t="shared" si="25"/>
        <v>0</v>
      </c>
      <c r="AS39" s="106">
        <f t="shared" si="26"/>
        <v>0</v>
      </c>
      <c r="AT39" s="116">
        <f t="shared" si="14"/>
        <v>0</v>
      </c>
      <c r="AU39" s="176"/>
      <c r="AV39" s="202" t="s">
        <v>290</v>
      </c>
      <c r="AW39" s="176"/>
    </row>
    <row r="40" spans="1:49" s="31" customFormat="1" ht="18" customHeight="1" x14ac:dyDescent="0.25">
      <c r="A40" s="58">
        <v>201403686</v>
      </c>
      <c r="B40" s="174" t="s">
        <v>293</v>
      </c>
      <c r="C40" s="165"/>
      <c r="D40" s="65">
        <f>+INDEX('2nd M.EGI'!M:M,MATCH('M.EGI 1st &amp; 2nd call'!A40,'2nd M.EGI'!A:A,0))</f>
        <v>0</v>
      </c>
      <c r="E40" s="55">
        <f t="shared" si="2"/>
        <v>0</v>
      </c>
      <c r="F40" s="157"/>
      <c r="G40" s="157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110">
        <f t="shared" si="15"/>
        <v>0</v>
      </c>
      <c r="S40" s="33">
        <f t="shared" si="16"/>
        <v>0</v>
      </c>
      <c r="T40" s="93">
        <f t="shared" si="3"/>
        <v>0</v>
      </c>
      <c r="U40" s="67">
        <f t="shared" si="4"/>
        <v>0</v>
      </c>
      <c r="V40" s="94">
        <f t="shared" si="5"/>
        <v>0</v>
      </c>
      <c r="W40" s="95">
        <f t="shared" si="6"/>
        <v>0</v>
      </c>
      <c r="X40" s="96">
        <f t="shared" si="7"/>
        <v>0</v>
      </c>
      <c r="Y40" s="89">
        <f t="shared" si="17"/>
        <v>0</v>
      </c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45">
        <f t="shared" si="8"/>
        <v>0</v>
      </c>
      <c r="AN40" s="33">
        <f t="shared" si="21"/>
        <v>0</v>
      </c>
      <c r="AO40" s="68">
        <f t="shared" si="22"/>
        <v>0</v>
      </c>
      <c r="AP40" s="67">
        <f t="shared" si="23"/>
        <v>0</v>
      </c>
      <c r="AQ40" s="104">
        <f t="shared" si="24"/>
        <v>0</v>
      </c>
      <c r="AR40" s="105">
        <f t="shared" si="25"/>
        <v>0</v>
      </c>
      <c r="AS40" s="106">
        <f t="shared" si="26"/>
        <v>0</v>
      </c>
      <c r="AT40" s="116">
        <f t="shared" si="14"/>
        <v>0</v>
      </c>
      <c r="AU40" s="176"/>
      <c r="AV40" s="202" t="s">
        <v>293</v>
      </c>
      <c r="AW40" s="176"/>
    </row>
    <row r="41" spans="1:49" s="31" customFormat="1" ht="18" customHeight="1" x14ac:dyDescent="0.25">
      <c r="A41" s="58">
        <v>202202351</v>
      </c>
      <c r="B41" s="174" t="s">
        <v>296</v>
      </c>
      <c r="C41" s="165"/>
      <c r="D41" s="65">
        <f>+INDEX('2nd M.EGI'!M:M,MATCH('M.EGI 1st &amp; 2nd call'!A41,'2nd M.EGI'!A:A,0))</f>
        <v>0</v>
      </c>
      <c r="E41" s="55">
        <f t="shared" si="2"/>
        <v>0</v>
      </c>
      <c r="F41" s="157"/>
      <c r="G41" s="157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110">
        <f t="shared" si="15"/>
        <v>0</v>
      </c>
      <c r="S41" s="33">
        <f t="shared" si="16"/>
        <v>0</v>
      </c>
      <c r="T41" s="93">
        <f t="shared" si="3"/>
        <v>0</v>
      </c>
      <c r="U41" s="67">
        <f t="shared" si="4"/>
        <v>0</v>
      </c>
      <c r="V41" s="94">
        <f t="shared" si="5"/>
        <v>0</v>
      </c>
      <c r="W41" s="95">
        <f t="shared" si="6"/>
        <v>0</v>
      </c>
      <c r="X41" s="96">
        <f t="shared" si="7"/>
        <v>0</v>
      </c>
      <c r="Y41" s="89">
        <f t="shared" si="17"/>
        <v>0</v>
      </c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45">
        <f t="shared" si="8"/>
        <v>0</v>
      </c>
      <c r="AN41" s="33">
        <f t="shared" si="21"/>
        <v>0</v>
      </c>
      <c r="AO41" s="68">
        <f t="shared" si="22"/>
        <v>0</v>
      </c>
      <c r="AP41" s="67">
        <f t="shared" si="23"/>
        <v>0</v>
      </c>
      <c r="AQ41" s="104">
        <f t="shared" si="24"/>
        <v>0</v>
      </c>
      <c r="AR41" s="105">
        <f t="shared" si="25"/>
        <v>0</v>
      </c>
      <c r="AS41" s="106">
        <f t="shared" si="26"/>
        <v>0</v>
      </c>
      <c r="AT41" s="116">
        <f t="shared" si="14"/>
        <v>0</v>
      </c>
      <c r="AU41" s="176"/>
      <c r="AV41" s="202" t="s">
        <v>296</v>
      </c>
      <c r="AW41" s="176"/>
    </row>
    <row r="42" spans="1:49" s="31" customFormat="1" ht="18" customHeight="1" x14ac:dyDescent="0.25">
      <c r="A42" s="58">
        <v>201905861</v>
      </c>
      <c r="B42" s="174" t="s">
        <v>299</v>
      </c>
      <c r="C42" s="165"/>
      <c r="D42" s="65">
        <f>+INDEX('2nd M.EGI'!M:M,MATCH('M.EGI 1st &amp; 2nd call'!A42,'2nd M.EGI'!A:A,0))</f>
        <v>0</v>
      </c>
      <c r="E42" s="55">
        <f t="shared" si="2"/>
        <v>0</v>
      </c>
      <c r="F42" s="157"/>
      <c r="G42" s="157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110">
        <f t="shared" si="15"/>
        <v>0</v>
      </c>
      <c r="S42" s="33">
        <f t="shared" si="16"/>
        <v>0</v>
      </c>
      <c r="T42" s="93">
        <f t="shared" si="3"/>
        <v>0</v>
      </c>
      <c r="U42" s="67">
        <f t="shared" si="4"/>
        <v>0</v>
      </c>
      <c r="V42" s="94">
        <f t="shared" si="5"/>
        <v>0</v>
      </c>
      <c r="W42" s="95">
        <f t="shared" si="6"/>
        <v>0</v>
      </c>
      <c r="X42" s="96">
        <f t="shared" si="7"/>
        <v>0</v>
      </c>
      <c r="Y42" s="89">
        <f t="shared" si="17"/>
        <v>0</v>
      </c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45">
        <f t="shared" si="8"/>
        <v>0</v>
      </c>
      <c r="AN42" s="33">
        <f t="shared" si="21"/>
        <v>0</v>
      </c>
      <c r="AO42" s="68">
        <f t="shared" si="22"/>
        <v>0</v>
      </c>
      <c r="AP42" s="67">
        <f t="shared" si="23"/>
        <v>0</v>
      </c>
      <c r="AQ42" s="104">
        <f t="shared" si="24"/>
        <v>0</v>
      </c>
      <c r="AR42" s="105">
        <f t="shared" si="25"/>
        <v>0</v>
      </c>
      <c r="AS42" s="106">
        <f t="shared" si="26"/>
        <v>0</v>
      </c>
      <c r="AT42" s="116">
        <f t="shared" si="14"/>
        <v>0</v>
      </c>
      <c r="AU42" s="176"/>
      <c r="AV42" s="202" t="s">
        <v>299</v>
      </c>
      <c r="AW42" s="176"/>
    </row>
    <row r="43" spans="1:49" s="31" customFormat="1" ht="18" customHeight="1" x14ac:dyDescent="0.25">
      <c r="A43" s="58">
        <v>201906470</v>
      </c>
      <c r="B43" s="174" t="s">
        <v>302</v>
      </c>
      <c r="C43" s="165"/>
      <c r="D43" s="65">
        <f>+INDEX('2nd M.EGI'!M:M,MATCH('M.EGI 1st &amp; 2nd call'!A43,'2nd M.EGI'!A:A,0))</f>
        <v>0</v>
      </c>
      <c r="E43" s="55">
        <f t="shared" si="2"/>
        <v>0</v>
      </c>
      <c r="F43" s="157"/>
      <c r="G43" s="157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110">
        <f t="shared" si="15"/>
        <v>0</v>
      </c>
      <c r="S43" s="33">
        <f t="shared" si="16"/>
        <v>0</v>
      </c>
      <c r="T43" s="93">
        <f t="shared" si="3"/>
        <v>0</v>
      </c>
      <c r="U43" s="67">
        <f t="shared" si="4"/>
        <v>0</v>
      </c>
      <c r="V43" s="94">
        <f t="shared" si="5"/>
        <v>0</v>
      </c>
      <c r="W43" s="95">
        <f t="shared" si="6"/>
        <v>0</v>
      </c>
      <c r="X43" s="96">
        <f t="shared" si="7"/>
        <v>0</v>
      </c>
      <c r="Y43" s="89">
        <f t="shared" si="17"/>
        <v>0</v>
      </c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45">
        <f t="shared" si="8"/>
        <v>0</v>
      </c>
      <c r="AN43" s="33">
        <f t="shared" si="21"/>
        <v>0</v>
      </c>
      <c r="AO43" s="68">
        <f t="shared" si="22"/>
        <v>0</v>
      </c>
      <c r="AP43" s="67">
        <f t="shared" si="23"/>
        <v>0</v>
      </c>
      <c r="AQ43" s="104">
        <f t="shared" si="24"/>
        <v>0</v>
      </c>
      <c r="AR43" s="105">
        <f t="shared" si="25"/>
        <v>0</v>
      </c>
      <c r="AS43" s="106">
        <f t="shared" si="26"/>
        <v>0</v>
      </c>
      <c r="AT43" s="116">
        <f t="shared" si="14"/>
        <v>0</v>
      </c>
      <c r="AU43" s="176"/>
      <c r="AV43" s="202" t="s">
        <v>302</v>
      </c>
      <c r="AW43" s="176"/>
    </row>
    <row r="44" spans="1:49" s="31" customFormat="1" ht="18" customHeight="1" x14ac:dyDescent="0.25">
      <c r="A44" s="58">
        <v>201806858</v>
      </c>
      <c r="B44" s="173" t="s">
        <v>305</v>
      </c>
      <c r="C44" s="165"/>
      <c r="D44" s="65">
        <f>+INDEX('2nd M.EGI'!M:M,MATCH('M.EGI 1st &amp; 2nd call'!A44,'2nd M.EGI'!A:A,0))</f>
        <v>0</v>
      </c>
      <c r="E44" s="55">
        <f t="shared" si="2"/>
        <v>0</v>
      </c>
      <c r="F44" s="157"/>
      <c r="G44" s="157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110">
        <f t="shared" si="15"/>
        <v>0</v>
      </c>
      <c r="S44" s="33">
        <f t="shared" si="16"/>
        <v>0</v>
      </c>
      <c r="T44" s="93">
        <f t="shared" si="3"/>
        <v>0</v>
      </c>
      <c r="U44" s="67">
        <f t="shared" si="4"/>
        <v>0</v>
      </c>
      <c r="V44" s="94">
        <f t="shared" si="5"/>
        <v>0</v>
      </c>
      <c r="W44" s="95">
        <f t="shared" si="6"/>
        <v>0</v>
      </c>
      <c r="X44" s="96">
        <f t="shared" si="7"/>
        <v>0</v>
      </c>
      <c r="Y44" s="89">
        <f t="shared" si="17"/>
        <v>0</v>
      </c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45">
        <f t="shared" si="8"/>
        <v>0</v>
      </c>
      <c r="AN44" s="33">
        <f t="shared" si="21"/>
        <v>0</v>
      </c>
      <c r="AO44" s="68">
        <f t="shared" si="22"/>
        <v>0</v>
      </c>
      <c r="AP44" s="67">
        <f t="shared" si="23"/>
        <v>0</v>
      </c>
      <c r="AQ44" s="104">
        <f t="shared" si="24"/>
        <v>0</v>
      </c>
      <c r="AR44" s="105">
        <f t="shared" si="25"/>
        <v>0</v>
      </c>
      <c r="AS44" s="106">
        <f t="shared" si="26"/>
        <v>0</v>
      </c>
      <c r="AT44" s="116">
        <f t="shared" si="14"/>
        <v>0</v>
      </c>
      <c r="AU44" s="176"/>
      <c r="AV44" s="202" t="s">
        <v>305</v>
      </c>
      <c r="AW44" s="176"/>
    </row>
    <row r="45" spans="1:49" s="31" customFormat="1" ht="18" customHeight="1" x14ac:dyDescent="0.25">
      <c r="A45" s="58">
        <v>202209755</v>
      </c>
      <c r="B45" s="173" t="s">
        <v>308</v>
      </c>
      <c r="C45" s="164"/>
      <c r="D45" s="65">
        <f>+INDEX('2nd M.EGI'!M:M,MATCH('M.EGI 1st &amp; 2nd call'!A45,'2nd M.EGI'!A:A,0))</f>
        <v>0</v>
      </c>
      <c r="E45" s="55">
        <f t="shared" si="2"/>
        <v>0</v>
      </c>
      <c r="F45" s="157"/>
      <c r="G45" s="157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110">
        <f t="shared" si="15"/>
        <v>0</v>
      </c>
      <c r="S45" s="33">
        <f t="shared" si="16"/>
        <v>0</v>
      </c>
      <c r="T45" s="93">
        <f t="shared" si="3"/>
        <v>0</v>
      </c>
      <c r="U45" s="67">
        <f t="shared" si="4"/>
        <v>0</v>
      </c>
      <c r="V45" s="94">
        <f t="shared" si="5"/>
        <v>0</v>
      </c>
      <c r="W45" s="95">
        <f t="shared" si="6"/>
        <v>0</v>
      </c>
      <c r="X45" s="96">
        <f t="shared" si="7"/>
        <v>0</v>
      </c>
      <c r="Y45" s="89">
        <f t="shared" si="17"/>
        <v>0</v>
      </c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45">
        <f t="shared" si="8"/>
        <v>0</v>
      </c>
      <c r="AN45" s="33">
        <f t="shared" si="21"/>
        <v>0</v>
      </c>
      <c r="AO45" s="68">
        <f t="shared" si="22"/>
        <v>0</v>
      </c>
      <c r="AP45" s="67">
        <f t="shared" si="23"/>
        <v>0</v>
      </c>
      <c r="AQ45" s="104">
        <f t="shared" si="24"/>
        <v>0</v>
      </c>
      <c r="AR45" s="105">
        <f t="shared" si="25"/>
        <v>0</v>
      </c>
      <c r="AS45" s="106">
        <f t="shared" si="26"/>
        <v>0</v>
      </c>
      <c r="AT45" s="116">
        <f t="shared" si="14"/>
        <v>0</v>
      </c>
      <c r="AU45" s="176"/>
      <c r="AV45" s="202" t="s">
        <v>308</v>
      </c>
      <c r="AW45" s="176"/>
    </row>
    <row r="46" spans="1:49" s="31" customFormat="1" ht="18" customHeight="1" x14ac:dyDescent="0.25">
      <c r="A46" s="58">
        <v>202202882</v>
      </c>
      <c r="B46" s="174" t="s">
        <v>311</v>
      </c>
      <c r="C46" s="165"/>
      <c r="D46" s="65">
        <f>+INDEX('2nd M.EGI'!M:M,MATCH('M.EGI 1st &amp; 2nd call'!A46,'2nd M.EGI'!A:A,0))</f>
        <v>0</v>
      </c>
      <c r="E46" s="55">
        <f t="shared" si="2"/>
        <v>0</v>
      </c>
      <c r="F46" s="157"/>
      <c r="G46" s="157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110">
        <f t="shared" si="15"/>
        <v>0</v>
      </c>
      <c r="S46" s="33">
        <f t="shared" si="16"/>
        <v>0</v>
      </c>
      <c r="T46" s="93">
        <f t="shared" si="3"/>
        <v>0</v>
      </c>
      <c r="U46" s="67">
        <f t="shared" si="4"/>
        <v>0</v>
      </c>
      <c r="V46" s="94">
        <f t="shared" si="5"/>
        <v>0</v>
      </c>
      <c r="W46" s="95">
        <f t="shared" si="6"/>
        <v>0</v>
      </c>
      <c r="X46" s="96">
        <f t="shared" si="7"/>
        <v>0</v>
      </c>
      <c r="Y46" s="89">
        <f t="shared" si="17"/>
        <v>0</v>
      </c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45">
        <f t="shared" si="8"/>
        <v>0</v>
      </c>
      <c r="AN46" s="33">
        <f t="shared" si="21"/>
        <v>0</v>
      </c>
      <c r="AO46" s="68">
        <f t="shared" si="22"/>
        <v>0</v>
      </c>
      <c r="AP46" s="67">
        <f t="shared" si="23"/>
        <v>0</v>
      </c>
      <c r="AQ46" s="104">
        <f t="shared" si="24"/>
        <v>0</v>
      </c>
      <c r="AR46" s="105">
        <f t="shared" si="25"/>
        <v>0</v>
      </c>
      <c r="AS46" s="106">
        <f t="shared" si="26"/>
        <v>0</v>
      </c>
      <c r="AT46" s="116">
        <f t="shared" si="14"/>
        <v>0</v>
      </c>
      <c r="AU46" s="176"/>
      <c r="AV46" s="202" t="s">
        <v>311</v>
      </c>
      <c r="AW46" s="176"/>
    </row>
    <row r="47" spans="1:49" s="31" customFormat="1" ht="18" customHeight="1" x14ac:dyDescent="0.25">
      <c r="A47" s="58">
        <v>201906116</v>
      </c>
      <c r="B47" s="174" t="s">
        <v>314</v>
      </c>
      <c r="C47" s="165"/>
      <c r="D47" s="65">
        <f>+INDEX('2nd M.EGI'!M:M,MATCH('M.EGI 1st &amp; 2nd call'!A47,'2nd M.EGI'!A:A,0))</f>
        <v>0</v>
      </c>
      <c r="E47" s="55">
        <f t="shared" si="2"/>
        <v>0</v>
      </c>
      <c r="F47" s="157"/>
      <c r="G47" s="157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110">
        <f t="shared" si="15"/>
        <v>0</v>
      </c>
      <c r="S47" s="33">
        <f t="shared" si="16"/>
        <v>0</v>
      </c>
      <c r="T47" s="93">
        <f t="shared" si="3"/>
        <v>0</v>
      </c>
      <c r="U47" s="67">
        <f t="shared" si="4"/>
        <v>0</v>
      </c>
      <c r="V47" s="94">
        <f t="shared" si="5"/>
        <v>0</v>
      </c>
      <c r="W47" s="95">
        <f t="shared" si="6"/>
        <v>0</v>
      </c>
      <c r="X47" s="96">
        <f t="shared" si="7"/>
        <v>0</v>
      </c>
      <c r="Y47" s="89">
        <f t="shared" si="17"/>
        <v>0</v>
      </c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45">
        <f t="shared" si="8"/>
        <v>0</v>
      </c>
      <c r="AN47" s="33">
        <f t="shared" si="21"/>
        <v>0</v>
      </c>
      <c r="AO47" s="68">
        <f t="shared" si="22"/>
        <v>0</v>
      </c>
      <c r="AP47" s="67">
        <f t="shared" si="23"/>
        <v>0</v>
      </c>
      <c r="AQ47" s="104">
        <f t="shared" si="24"/>
        <v>0</v>
      </c>
      <c r="AR47" s="105">
        <f t="shared" si="25"/>
        <v>0</v>
      </c>
      <c r="AS47" s="106">
        <f t="shared" si="26"/>
        <v>0</v>
      </c>
      <c r="AT47" s="116">
        <f t="shared" si="14"/>
        <v>0</v>
      </c>
      <c r="AU47" s="176"/>
      <c r="AV47" s="202" t="s">
        <v>314</v>
      </c>
      <c r="AW47" s="176"/>
    </row>
    <row r="48" spans="1:49" s="31" customFormat="1" ht="18" customHeight="1" x14ac:dyDescent="0.25">
      <c r="A48" s="58">
        <v>201904732</v>
      </c>
      <c r="B48" s="174" t="s">
        <v>317</v>
      </c>
      <c r="C48" s="165"/>
      <c r="D48" s="65">
        <f>+INDEX('2nd M.EGI'!M:M,MATCH('M.EGI 1st &amp; 2nd call'!A48,'2nd M.EGI'!A:A,0))</f>
        <v>0</v>
      </c>
      <c r="E48" s="55">
        <f t="shared" si="2"/>
        <v>0</v>
      </c>
      <c r="F48" s="157"/>
      <c r="G48" s="157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110">
        <f t="shared" si="15"/>
        <v>0</v>
      </c>
      <c r="S48" s="33">
        <f t="shared" si="16"/>
        <v>0</v>
      </c>
      <c r="T48" s="93">
        <f t="shared" si="3"/>
        <v>0</v>
      </c>
      <c r="U48" s="67">
        <f t="shared" si="4"/>
        <v>0</v>
      </c>
      <c r="V48" s="94">
        <f t="shared" si="5"/>
        <v>0</v>
      </c>
      <c r="W48" s="95">
        <f t="shared" si="6"/>
        <v>0</v>
      </c>
      <c r="X48" s="96">
        <f t="shared" si="7"/>
        <v>0</v>
      </c>
      <c r="Y48" s="89">
        <f t="shared" si="17"/>
        <v>0</v>
      </c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45">
        <f t="shared" si="8"/>
        <v>0</v>
      </c>
      <c r="AN48" s="33">
        <f t="shared" si="21"/>
        <v>0</v>
      </c>
      <c r="AO48" s="68">
        <f t="shared" si="22"/>
        <v>0</v>
      </c>
      <c r="AP48" s="67">
        <f t="shared" si="23"/>
        <v>0</v>
      </c>
      <c r="AQ48" s="104">
        <f t="shared" si="24"/>
        <v>0</v>
      </c>
      <c r="AR48" s="105">
        <f t="shared" si="25"/>
        <v>0</v>
      </c>
      <c r="AS48" s="106">
        <f t="shared" si="26"/>
        <v>0</v>
      </c>
      <c r="AT48" s="116">
        <f t="shared" si="14"/>
        <v>0</v>
      </c>
      <c r="AU48" s="176"/>
      <c r="AV48" s="202" t="s">
        <v>317</v>
      </c>
      <c r="AW48" s="176"/>
    </row>
    <row r="49" spans="1:49" ht="18" customHeight="1" x14ac:dyDescent="0.2">
      <c r="A49" s="58">
        <v>201905974</v>
      </c>
      <c r="B49" s="174" t="s">
        <v>319</v>
      </c>
      <c r="C49" s="165"/>
      <c r="D49" s="65">
        <f>+INDEX('2nd M.EGI'!M:M,MATCH('M.EGI 1st &amp; 2nd call'!A49,'2nd M.EGI'!A:A,0))</f>
        <v>0</v>
      </c>
      <c r="E49" s="55">
        <f t="shared" si="2"/>
        <v>0</v>
      </c>
      <c r="F49" s="157"/>
      <c r="G49" s="157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110">
        <f t="shared" ref="R49:R103" si="27">IF((O49*$O$5)*20-($P$5*20*P49)&gt;0,(O49*$O$5)*20-($P$5*20*P49),0)</f>
        <v>0</v>
      </c>
      <c r="S49" s="33">
        <f t="shared" ref="S49:S103" si="28">+SUMPRODUCT($F$5:$N$5,F49:N49)*20/100+R49</f>
        <v>0</v>
      </c>
      <c r="T49" s="93">
        <f t="shared" ref="T49:T103" si="29">E49-S49</f>
        <v>0</v>
      </c>
      <c r="U49" s="67">
        <f t="shared" ref="U49:U103" si="30">IF(T49&gt;3,(S49+3),E49)</f>
        <v>0</v>
      </c>
      <c r="V49" s="94">
        <f t="shared" ref="V49:V103" si="31">0.6*S49+0.4*U49</f>
        <v>0</v>
      </c>
      <c r="W49" s="95">
        <f t="shared" ref="W49:W103" si="32">ROUND(V49,0)-ROUND(V49+0.2,0)</f>
        <v>0</v>
      </c>
      <c r="X49" s="96">
        <f t="shared" ref="X49:X103" si="33">+ROUND(V49,0)</f>
        <v>0</v>
      </c>
      <c r="Y49" s="89">
        <f t="shared" si="17"/>
        <v>0</v>
      </c>
      <c r="Z49" s="31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45">
        <f t="shared" si="8"/>
        <v>0</v>
      </c>
      <c r="AN49" s="33">
        <f t="shared" si="21"/>
        <v>0</v>
      </c>
      <c r="AO49" s="68">
        <f t="shared" si="22"/>
        <v>0</v>
      </c>
      <c r="AP49" s="67">
        <f t="shared" si="23"/>
        <v>0</v>
      </c>
      <c r="AQ49" s="104">
        <f t="shared" si="24"/>
        <v>0</v>
      </c>
      <c r="AR49" s="105">
        <f t="shared" si="25"/>
        <v>0</v>
      </c>
      <c r="AS49" s="106">
        <f t="shared" si="26"/>
        <v>0</v>
      </c>
      <c r="AT49" s="116">
        <f t="shared" si="14"/>
        <v>0</v>
      </c>
      <c r="AU49" s="178"/>
      <c r="AV49" s="202" t="s">
        <v>319</v>
      </c>
      <c r="AW49" s="178"/>
    </row>
    <row r="50" spans="1:49" ht="18" customHeight="1" x14ac:dyDescent="0.2">
      <c r="A50" s="58">
        <v>201101613</v>
      </c>
      <c r="B50" s="174" t="s">
        <v>322</v>
      </c>
      <c r="C50" s="165"/>
      <c r="D50" s="65">
        <f>+INDEX('2nd M.EGI'!M:M,MATCH('M.EGI 1st &amp; 2nd call'!A50,'2nd M.EGI'!A:A,0))</f>
        <v>0</v>
      </c>
      <c r="E50" s="55">
        <f t="shared" si="2"/>
        <v>0</v>
      </c>
      <c r="F50" s="157"/>
      <c r="G50" s="157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110">
        <f t="shared" si="27"/>
        <v>0</v>
      </c>
      <c r="S50" s="33">
        <f t="shared" si="28"/>
        <v>0</v>
      </c>
      <c r="T50" s="93">
        <f t="shared" si="29"/>
        <v>0</v>
      </c>
      <c r="U50" s="67">
        <f t="shared" si="30"/>
        <v>0</v>
      </c>
      <c r="V50" s="94">
        <f t="shared" si="31"/>
        <v>0</v>
      </c>
      <c r="W50" s="95">
        <f t="shared" si="32"/>
        <v>0</v>
      </c>
      <c r="X50" s="96">
        <f t="shared" si="33"/>
        <v>0</v>
      </c>
      <c r="Y50" s="89">
        <f t="shared" si="17"/>
        <v>0</v>
      </c>
      <c r="Z50" s="31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45">
        <f t="shared" si="8"/>
        <v>0</v>
      </c>
      <c r="AN50" s="33">
        <f t="shared" si="21"/>
        <v>0</v>
      </c>
      <c r="AO50" s="68">
        <f t="shared" si="22"/>
        <v>0</v>
      </c>
      <c r="AP50" s="67">
        <f t="shared" si="23"/>
        <v>0</v>
      </c>
      <c r="AQ50" s="104">
        <f t="shared" si="24"/>
        <v>0</v>
      </c>
      <c r="AR50" s="105">
        <f t="shared" si="25"/>
        <v>0</v>
      </c>
      <c r="AS50" s="106">
        <f t="shared" si="26"/>
        <v>0</v>
      </c>
      <c r="AT50" s="116">
        <f t="shared" si="14"/>
        <v>0</v>
      </c>
      <c r="AU50" s="178"/>
      <c r="AV50" s="202" t="s">
        <v>322</v>
      </c>
      <c r="AW50" s="178"/>
    </row>
    <row r="51" spans="1:49" ht="18" customHeight="1" x14ac:dyDescent="0.2">
      <c r="A51" s="58">
        <v>202202746</v>
      </c>
      <c r="B51" s="174" t="s">
        <v>325</v>
      </c>
      <c r="C51" s="165"/>
      <c r="D51" s="65">
        <f>+INDEX('2nd M.EGI'!M:M,MATCH('M.EGI 1st &amp; 2nd call'!A51,'2nd M.EGI'!A:A,0))</f>
        <v>0</v>
      </c>
      <c r="E51" s="55">
        <f t="shared" si="2"/>
        <v>0</v>
      </c>
      <c r="F51" s="157"/>
      <c r="G51" s="157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110">
        <f t="shared" si="27"/>
        <v>0</v>
      </c>
      <c r="S51" s="33">
        <f t="shared" si="28"/>
        <v>0</v>
      </c>
      <c r="T51" s="93">
        <f t="shared" si="29"/>
        <v>0</v>
      </c>
      <c r="U51" s="67">
        <f t="shared" si="30"/>
        <v>0</v>
      </c>
      <c r="V51" s="94">
        <f t="shared" si="31"/>
        <v>0</v>
      </c>
      <c r="W51" s="95">
        <f t="shared" si="32"/>
        <v>0</v>
      </c>
      <c r="X51" s="96">
        <f t="shared" si="33"/>
        <v>0</v>
      </c>
      <c r="Y51" s="89">
        <f t="shared" si="17"/>
        <v>0</v>
      </c>
      <c r="Z51" s="31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45">
        <f t="shared" si="8"/>
        <v>0</v>
      </c>
      <c r="AN51" s="33">
        <f t="shared" si="21"/>
        <v>0</v>
      </c>
      <c r="AO51" s="68">
        <f t="shared" si="22"/>
        <v>0</v>
      </c>
      <c r="AP51" s="67">
        <f t="shared" si="23"/>
        <v>0</v>
      </c>
      <c r="AQ51" s="104">
        <f t="shared" si="24"/>
        <v>0</v>
      </c>
      <c r="AR51" s="105">
        <f t="shared" si="25"/>
        <v>0</v>
      </c>
      <c r="AS51" s="106">
        <f t="shared" si="26"/>
        <v>0</v>
      </c>
      <c r="AT51" s="116">
        <f t="shared" si="14"/>
        <v>0</v>
      </c>
      <c r="AU51" s="178"/>
      <c r="AV51" s="202" t="s">
        <v>325</v>
      </c>
      <c r="AW51" s="178"/>
    </row>
    <row r="52" spans="1:49" ht="18" customHeight="1" x14ac:dyDescent="0.2">
      <c r="A52" s="58">
        <v>201905584</v>
      </c>
      <c r="B52" s="174" t="s">
        <v>328</v>
      </c>
      <c r="C52" s="165"/>
      <c r="D52" s="65">
        <f>+INDEX('2nd M.EGI'!M:M,MATCH('M.EGI 1st &amp; 2nd call'!A52,'2nd M.EGI'!A:A,0))</f>
        <v>0</v>
      </c>
      <c r="E52" s="55">
        <f t="shared" si="2"/>
        <v>0</v>
      </c>
      <c r="F52" s="157"/>
      <c r="G52" s="157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110">
        <f t="shared" si="27"/>
        <v>0</v>
      </c>
      <c r="S52" s="33">
        <f t="shared" si="28"/>
        <v>0</v>
      </c>
      <c r="T52" s="93">
        <f t="shared" si="29"/>
        <v>0</v>
      </c>
      <c r="U52" s="67">
        <f t="shared" si="30"/>
        <v>0</v>
      </c>
      <c r="V52" s="94">
        <f t="shared" si="31"/>
        <v>0</v>
      </c>
      <c r="W52" s="95">
        <f t="shared" si="32"/>
        <v>0</v>
      </c>
      <c r="X52" s="96">
        <f t="shared" si="33"/>
        <v>0</v>
      </c>
      <c r="Y52" s="89">
        <f t="shared" si="17"/>
        <v>0</v>
      </c>
      <c r="Z52" s="31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45">
        <f t="shared" si="8"/>
        <v>0</v>
      </c>
      <c r="AN52" s="33">
        <f t="shared" si="21"/>
        <v>0</v>
      </c>
      <c r="AO52" s="68">
        <f t="shared" si="22"/>
        <v>0</v>
      </c>
      <c r="AP52" s="67">
        <f t="shared" si="23"/>
        <v>0</v>
      </c>
      <c r="AQ52" s="104">
        <f t="shared" si="24"/>
        <v>0</v>
      </c>
      <c r="AR52" s="105">
        <f t="shared" si="25"/>
        <v>0</v>
      </c>
      <c r="AS52" s="106">
        <f t="shared" si="26"/>
        <v>0</v>
      </c>
      <c r="AT52" s="116">
        <f t="shared" si="14"/>
        <v>0</v>
      </c>
      <c r="AU52" s="178"/>
      <c r="AV52" s="202" t="s">
        <v>328</v>
      </c>
      <c r="AW52" s="178"/>
    </row>
    <row r="53" spans="1:49" ht="18" customHeight="1" x14ac:dyDescent="0.2">
      <c r="A53" s="58">
        <v>201806346</v>
      </c>
      <c r="B53" s="174" t="s">
        <v>331</v>
      </c>
      <c r="C53" s="165"/>
      <c r="D53" s="65">
        <f>+INDEX('2nd M.EGI'!M:M,MATCH('M.EGI 1st &amp; 2nd call'!A53,'2nd M.EGI'!A:A,0))</f>
        <v>0</v>
      </c>
      <c r="E53" s="55">
        <f t="shared" si="2"/>
        <v>0</v>
      </c>
      <c r="F53" s="157"/>
      <c r="G53" s="157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110">
        <f t="shared" si="27"/>
        <v>0</v>
      </c>
      <c r="S53" s="33">
        <f t="shared" si="28"/>
        <v>0</v>
      </c>
      <c r="T53" s="93">
        <f t="shared" si="29"/>
        <v>0</v>
      </c>
      <c r="U53" s="67">
        <f t="shared" si="30"/>
        <v>0</v>
      </c>
      <c r="V53" s="94">
        <f t="shared" si="31"/>
        <v>0</v>
      </c>
      <c r="W53" s="95">
        <f t="shared" si="32"/>
        <v>0</v>
      </c>
      <c r="X53" s="96">
        <f t="shared" si="33"/>
        <v>0</v>
      </c>
      <c r="Y53" s="89">
        <f t="shared" si="17"/>
        <v>0</v>
      </c>
      <c r="Z53" s="31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45">
        <f t="shared" si="8"/>
        <v>0</v>
      </c>
      <c r="AN53" s="33">
        <f t="shared" si="21"/>
        <v>0</v>
      </c>
      <c r="AO53" s="68">
        <f t="shared" si="22"/>
        <v>0</v>
      </c>
      <c r="AP53" s="67">
        <f t="shared" si="23"/>
        <v>0</v>
      </c>
      <c r="AQ53" s="104">
        <f t="shared" si="24"/>
        <v>0</v>
      </c>
      <c r="AR53" s="105">
        <f t="shared" si="25"/>
        <v>0</v>
      </c>
      <c r="AS53" s="106">
        <f t="shared" si="26"/>
        <v>0</v>
      </c>
      <c r="AT53" s="116">
        <f t="shared" si="14"/>
        <v>0</v>
      </c>
      <c r="AU53" s="178"/>
      <c r="AV53" s="202" t="s">
        <v>331</v>
      </c>
      <c r="AW53" s="178"/>
    </row>
    <row r="54" spans="1:49" ht="18" customHeight="1" x14ac:dyDescent="0.2">
      <c r="A54" s="58">
        <v>202202847</v>
      </c>
      <c r="B54" s="174" t="s">
        <v>334</v>
      </c>
      <c r="C54" s="165"/>
      <c r="D54" s="65">
        <f>+INDEX('2nd M.EGI'!M:M,MATCH('M.EGI 1st &amp; 2nd call'!A54,'2nd M.EGI'!A:A,0))</f>
        <v>0</v>
      </c>
      <c r="E54" s="55">
        <f t="shared" si="2"/>
        <v>0</v>
      </c>
      <c r="F54" s="157"/>
      <c r="G54" s="157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110">
        <f t="shared" si="27"/>
        <v>0</v>
      </c>
      <c r="S54" s="33">
        <f t="shared" si="28"/>
        <v>0</v>
      </c>
      <c r="T54" s="93">
        <f t="shared" si="29"/>
        <v>0</v>
      </c>
      <c r="U54" s="67">
        <f t="shared" si="30"/>
        <v>0</v>
      </c>
      <c r="V54" s="94">
        <f t="shared" si="31"/>
        <v>0</v>
      </c>
      <c r="W54" s="95">
        <f t="shared" si="32"/>
        <v>0</v>
      </c>
      <c r="X54" s="96">
        <f t="shared" si="33"/>
        <v>0</v>
      </c>
      <c r="Y54" s="89">
        <f t="shared" si="17"/>
        <v>0</v>
      </c>
      <c r="Z54" s="31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45">
        <f t="shared" si="8"/>
        <v>0</v>
      </c>
      <c r="AN54" s="33">
        <f t="shared" si="21"/>
        <v>0</v>
      </c>
      <c r="AO54" s="68">
        <f t="shared" si="22"/>
        <v>0</v>
      </c>
      <c r="AP54" s="67">
        <f t="shared" si="23"/>
        <v>0</v>
      </c>
      <c r="AQ54" s="104">
        <f t="shared" si="24"/>
        <v>0</v>
      </c>
      <c r="AR54" s="105">
        <f t="shared" si="25"/>
        <v>0</v>
      </c>
      <c r="AS54" s="106">
        <f t="shared" si="26"/>
        <v>0</v>
      </c>
      <c r="AT54" s="116">
        <f t="shared" si="14"/>
        <v>0</v>
      </c>
      <c r="AU54" s="178"/>
      <c r="AV54" s="202" t="s">
        <v>334</v>
      </c>
      <c r="AW54" s="178"/>
    </row>
    <row r="55" spans="1:49" ht="18" customHeight="1" x14ac:dyDescent="0.2">
      <c r="A55" s="58">
        <v>201806349</v>
      </c>
      <c r="B55" s="174" t="s">
        <v>337</v>
      </c>
      <c r="C55" s="165"/>
      <c r="D55" s="65">
        <f>+INDEX('2nd M.EGI'!M:M,MATCH('M.EGI 1st &amp; 2nd call'!A55,'2nd M.EGI'!A:A,0))</f>
        <v>0</v>
      </c>
      <c r="E55" s="55">
        <f t="shared" si="2"/>
        <v>0</v>
      </c>
      <c r="F55" s="157"/>
      <c r="G55" s="157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110">
        <f t="shared" si="27"/>
        <v>0</v>
      </c>
      <c r="S55" s="33">
        <f t="shared" si="28"/>
        <v>0</v>
      </c>
      <c r="T55" s="93">
        <f t="shared" si="29"/>
        <v>0</v>
      </c>
      <c r="U55" s="67">
        <f t="shared" si="30"/>
        <v>0</v>
      </c>
      <c r="V55" s="94">
        <f t="shared" si="31"/>
        <v>0</v>
      </c>
      <c r="W55" s="95">
        <f t="shared" si="32"/>
        <v>0</v>
      </c>
      <c r="X55" s="96">
        <f t="shared" si="33"/>
        <v>0</v>
      </c>
      <c r="Y55" s="89">
        <f t="shared" si="17"/>
        <v>0</v>
      </c>
      <c r="Z55" s="31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45">
        <f t="shared" si="8"/>
        <v>0</v>
      </c>
      <c r="AN55" s="33">
        <f t="shared" si="21"/>
        <v>0</v>
      </c>
      <c r="AO55" s="68">
        <f t="shared" si="22"/>
        <v>0</v>
      </c>
      <c r="AP55" s="67">
        <f t="shared" si="23"/>
        <v>0</v>
      </c>
      <c r="AQ55" s="104">
        <f t="shared" si="24"/>
        <v>0</v>
      </c>
      <c r="AR55" s="105">
        <f t="shared" si="25"/>
        <v>0</v>
      </c>
      <c r="AS55" s="106">
        <f t="shared" si="26"/>
        <v>0</v>
      </c>
      <c r="AT55" s="116">
        <f t="shared" si="14"/>
        <v>0</v>
      </c>
      <c r="AU55" s="178"/>
      <c r="AV55" s="202" t="s">
        <v>337</v>
      </c>
      <c r="AW55" s="178"/>
    </row>
    <row r="56" spans="1:49" ht="18" customHeight="1" x14ac:dyDescent="0.2">
      <c r="A56" s="58">
        <v>201905191</v>
      </c>
      <c r="B56" s="174" t="s">
        <v>340</v>
      </c>
      <c r="C56" s="165"/>
      <c r="D56" s="65">
        <f>+INDEX('2nd M.EGI'!M:M,MATCH('M.EGI 1st &amp; 2nd call'!A56,'2nd M.EGI'!A:A,0))</f>
        <v>0</v>
      </c>
      <c r="E56" s="55">
        <f t="shared" si="2"/>
        <v>0</v>
      </c>
      <c r="F56" s="157"/>
      <c r="G56" s="157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110">
        <f t="shared" si="27"/>
        <v>0</v>
      </c>
      <c r="S56" s="33">
        <f t="shared" si="28"/>
        <v>0</v>
      </c>
      <c r="T56" s="93">
        <f t="shared" si="29"/>
        <v>0</v>
      </c>
      <c r="U56" s="67">
        <f t="shared" si="30"/>
        <v>0</v>
      </c>
      <c r="V56" s="94">
        <f t="shared" si="31"/>
        <v>0</v>
      </c>
      <c r="W56" s="95">
        <f t="shared" si="32"/>
        <v>0</v>
      </c>
      <c r="X56" s="96">
        <f t="shared" si="33"/>
        <v>0</v>
      </c>
      <c r="Y56" s="89">
        <f t="shared" si="17"/>
        <v>0</v>
      </c>
      <c r="Z56" s="31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45">
        <f t="shared" si="8"/>
        <v>0</v>
      </c>
      <c r="AN56" s="33">
        <f t="shared" si="21"/>
        <v>0</v>
      </c>
      <c r="AO56" s="68">
        <f t="shared" si="22"/>
        <v>0</v>
      </c>
      <c r="AP56" s="67">
        <f t="shared" si="23"/>
        <v>0</v>
      </c>
      <c r="AQ56" s="104">
        <f t="shared" si="24"/>
        <v>0</v>
      </c>
      <c r="AR56" s="105">
        <f t="shared" si="25"/>
        <v>0</v>
      </c>
      <c r="AS56" s="106">
        <f t="shared" si="26"/>
        <v>0</v>
      </c>
      <c r="AT56" s="116">
        <f t="shared" si="14"/>
        <v>0</v>
      </c>
      <c r="AU56" s="178"/>
      <c r="AV56" s="202" t="s">
        <v>340</v>
      </c>
      <c r="AW56" s="178"/>
    </row>
    <row r="57" spans="1:49" ht="18" customHeight="1" x14ac:dyDescent="0.2">
      <c r="A57" s="58">
        <v>201904858</v>
      </c>
      <c r="B57" s="174" t="s">
        <v>343</v>
      </c>
      <c r="C57" s="165"/>
      <c r="D57" s="65">
        <f>+INDEX('2nd M.EGI'!M:M,MATCH('M.EGI 1st &amp; 2nd call'!A57,'2nd M.EGI'!A:A,0))</f>
        <v>0</v>
      </c>
      <c r="E57" s="55">
        <f t="shared" si="2"/>
        <v>0</v>
      </c>
      <c r="F57" s="157"/>
      <c r="G57" s="157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110">
        <f t="shared" si="27"/>
        <v>0</v>
      </c>
      <c r="S57" s="33">
        <f t="shared" si="28"/>
        <v>0</v>
      </c>
      <c r="T57" s="93">
        <f t="shared" si="29"/>
        <v>0</v>
      </c>
      <c r="U57" s="67">
        <f t="shared" si="30"/>
        <v>0</v>
      </c>
      <c r="V57" s="94">
        <f t="shared" si="31"/>
        <v>0</v>
      </c>
      <c r="W57" s="95">
        <f t="shared" si="32"/>
        <v>0</v>
      </c>
      <c r="X57" s="96">
        <f t="shared" si="33"/>
        <v>0</v>
      </c>
      <c r="Y57" s="89">
        <f t="shared" si="17"/>
        <v>0</v>
      </c>
      <c r="Z57" s="31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45">
        <f t="shared" si="8"/>
        <v>0</v>
      </c>
      <c r="AN57" s="33">
        <f t="shared" si="21"/>
        <v>0</v>
      </c>
      <c r="AO57" s="68">
        <f t="shared" si="22"/>
        <v>0</v>
      </c>
      <c r="AP57" s="67">
        <f t="shared" si="23"/>
        <v>0</v>
      </c>
      <c r="AQ57" s="104">
        <f t="shared" si="24"/>
        <v>0</v>
      </c>
      <c r="AR57" s="105">
        <f t="shared" si="25"/>
        <v>0</v>
      </c>
      <c r="AS57" s="106">
        <f t="shared" si="26"/>
        <v>0</v>
      </c>
      <c r="AT57" s="116">
        <f t="shared" si="14"/>
        <v>0</v>
      </c>
      <c r="AU57" s="178"/>
      <c r="AV57" s="202" t="s">
        <v>343</v>
      </c>
      <c r="AW57" s="178"/>
    </row>
    <row r="58" spans="1:49" ht="18" customHeight="1" x14ac:dyDescent="0.2">
      <c r="A58" s="58">
        <v>201904634</v>
      </c>
      <c r="B58" s="174" t="s">
        <v>347</v>
      </c>
      <c r="C58" s="165"/>
      <c r="D58" s="65">
        <f>+INDEX('2nd M.EGI'!M:M,MATCH('M.EGI 1st &amp; 2nd call'!A58,'2nd M.EGI'!A:A,0))</f>
        <v>0</v>
      </c>
      <c r="E58" s="55">
        <f t="shared" si="2"/>
        <v>0</v>
      </c>
      <c r="F58" s="157"/>
      <c r="G58" s="157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110">
        <f t="shared" si="27"/>
        <v>0</v>
      </c>
      <c r="S58" s="33">
        <f t="shared" si="28"/>
        <v>0</v>
      </c>
      <c r="T58" s="93">
        <f t="shared" si="29"/>
        <v>0</v>
      </c>
      <c r="U58" s="67">
        <f t="shared" si="30"/>
        <v>0</v>
      </c>
      <c r="V58" s="94">
        <f t="shared" si="31"/>
        <v>0</v>
      </c>
      <c r="W58" s="95">
        <f t="shared" si="32"/>
        <v>0</v>
      </c>
      <c r="X58" s="96">
        <f t="shared" si="33"/>
        <v>0</v>
      </c>
      <c r="Y58" s="89">
        <f t="shared" si="17"/>
        <v>0</v>
      </c>
      <c r="Z58" s="31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45">
        <f t="shared" si="8"/>
        <v>0</v>
      </c>
      <c r="AN58" s="33">
        <f t="shared" si="21"/>
        <v>0</v>
      </c>
      <c r="AO58" s="68">
        <f t="shared" si="22"/>
        <v>0</v>
      </c>
      <c r="AP58" s="67">
        <f t="shared" si="23"/>
        <v>0</v>
      </c>
      <c r="AQ58" s="104">
        <f t="shared" si="24"/>
        <v>0</v>
      </c>
      <c r="AR58" s="105">
        <f t="shared" si="25"/>
        <v>0</v>
      </c>
      <c r="AS58" s="106">
        <f t="shared" si="26"/>
        <v>0</v>
      </c>
      <c r="AT58" s="116">
        <f t="shared" si="14"/>
        <v>0</v>
      </c>
      <c r="AU58" s="178"/>
      <c r="AV58" s="202" t="s">
        <v>347</v>
      </c>
      <c r="AW58" s="178"/>
    </row>
    <row r="59" spans="1:49" ht="18" customHeight="1" x14ac:dyDescent="0.2">
      <c r="A59" s="58">
        <v>201806769</v>
      </c>
      <c r="B59" s="174" t="s">
        <v>350</v>
      </c>
      <c r="C59" s="165"/>
      <c r="D59" s="65">
        <f>+INDEX('2nd M.EGI'!M:M,MATCH('M.EGI 1st &amp; 2nd call'!A59,'2nd M.EGI'!A:A,0))</f>
        <v>0</v>
      </c>
      <c r="E59" s="55">
        <f t="shared" si="2"/>
        <v>0</v>
      </c>
      <c r="F59" s="157"/>
      <c r="G59" s="157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110">
        <f t="shared" si="27"/>
        <v>0</v>
      </c>
      <c r="S59" s="33">
        <f t="shared" si="28"/>
        <v>0</v>
      </c>
      <c r="T59" s="93">
        <f t="shared" si="29"/>
        <v>0</v>
      </c>
      <c r="U59" s="67">
        <f t="shared" si="30"/>
        <v>0</v>
      </c>
      <c r="V59" s="94">
        <f t="shared" si="31"/>
        <v>0</v>
      </c>
      <c r="W59" s="95">
        <f t="shared" si="32"/>
        <v>0</v>
      </c>
      <c r="X59" s="96">
        <f t="shared" si="33"/>
        <v>0</v>
      </c>
      <c r="Y59" s="89">
        <f t="shared" si="17"/>
        <v>0</v>
      </c>
      <c r="Z59" s="31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45">
        <f t="shared" si="8"/>
        <v>0</v>
      </c>
      <c r="AN59" s="33">
        <f t="shared" si="21"/>
        <v>0</v>
      </c>
      <c r="AO59" s="68">
        <f t="shared" si="22"/>
        <v>0</v>
      </c>
      <c r="AP59" s="67">
        <f t="shared" si="23"/>
        <v>0</v>
      </c>
      <c r="AQ59" s="104">
        <f t="shared" si="24"/>
        <v>0</v>
      </c>
      <c r="AR59" s="105">
        <f t="shared" si="25"/>
        <v>0</v>
      </c>
      <c r="AS59" s="106">
        <f t="shared" si="26"/>
        <v>0</v>
      </c>
      <c r="AT59" s="116">
        <f t="shared" si="14"/>
        <v>0</v>
      </c>
      <c r="AU59" s="178"/>
      <c r="AV59" s="202" t="s">
        <v>350</v>
      </c>
      <c r="AW59" s="178"/>
    </row>
    <row r="60" spans="1:49" ht="18" customHeight="1" x14ac:dyDescent="0.2">
      <c r="A60" s="58">
        <v>201906250</v>
      </c>
      <c r="B60" s="174" t="s">
        <v>353</v>
      </c>
      <c r="C60" s="165"/>
      <c r="D60" s="65">
        <f>+INDEX('2nd M.EGI'!M:M,MATCH('M.EGI 1st &amp; 2nd call'!A60,'2nd M.EGI'!A:A,0))</f>
        <v>0</v>
      </c>
      <c r="E60" s="55">
        <f t="shared" si="2"/>
        <v>0</v>
      </c>
      <c r="F60" s="157"/>
      <c r="G60" s="157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110">
        <f t="shared" si="27"/>
        <v>0</v>
      </c>
      <c r="S60" s="33">
        <f t="shared" si="28"/>
        <v>0</v>
      </c>
      <c r="T60" s="93">
        <f t="shared" si="29"/>
        <v>0</v>
      </c>
      <c r="U60" s="67">
        <f t="shared" si="30"/>
        <v>0</v>
      </c>
      <c r="V60" s="94">
        <f t="shared" si="31"/>
        <v>0</v>
      </c>
      <c r="W60" s="95">
        <f t="shared" si="32"/>
        <v>0</v>
      </c>
      <c r="X60" s="96">
        <f t="shared" si="33"/>
        <v>0</v>
      </c>
      <c r="Y60" s="89">
        <f t="shared" si="17"/>
        <v>0</v>
      </c>
      <c r="Z60" s="31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45">
        <f t="shared" si="8"/>
        <v>0</v>
      </c>
      <c r="AN60" s="33">
        <f t="shared" si="21"/>
        <v>0</v>
      </c>
      <c r="AO60" s="68">
        <f t="shared" si="22"/>
        <v>0</v>
      </c>
      <c r="AP60" s="67">
        <f t="shared" si="23"/>
        <v>0</v>
      </c>
      <c r="AQ60" s="104">
        <f t="shared" si="24"/>
        <v>0</v>
      </c>
      <c r="AR60" s="105">
        <f t="shared" si="25"/>
        <v>0</v>
      </c>
      <c r="AS60" s="106">
        <f t="shared" si="26"/>
        <v>0</v>
      </c>
      <c r="AT60" s="116">
        <f t="shared" si="14"/>
        <v>0</v>
      </c>
      <c r="AU60" s="178"/>
      <c r="AV60" s="202" t="s">
        <v>353</v>
      </c>
      <c r="AW60" s="178"/>
    </row>
    <row r="61" spans="1:49" ht="18" customHeight="1" x14ac:dyDescent="0.2">
      <c r="A61" s="58">
        <v>201906771</v>
      </c>
      <c r="B61" s="174" t="s">
        <v>356</v>
      </c>
      <c r="C61" s="165"/>
      <c r="D61" s="65">
        <f>+INDEX('2nd M.EGI'!M:M,MATCH('M.EGI 1st &amp; 2nd call'!A61,'2nd M.EGI'!A:A,0))</f>
        <v>0</v>
      </c>
      <c r="E61" s="55">
        <f t="shared" si="2"/>
        <v>0</v>
      </c>
      <c r="F61" s="157"/>
      <c r="G61" s="157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110">
        <f t="shared" si="27"/>
        <v>0</v>
      </c>
      <c r="S61" s="33">
        <f t="shared" si="28"/>
        <v>0</v>
      </c>
      <c r="T61" s="93">
        <f t="shared" si="29"/>
        <v>0</v>
      </c>
      <c r="U61" s="67">
        <f t="shared" si="30"/>
        <v>0</v>
      </c>
      <c r="V61" s="94">
        <f t="shared" si="31"/>
        <v>0</v>
      </c>
      <c r="W61" s="95">
        <f t="shared" si="32"/>
        <v>0</v>
      </c>
      <c r="X61" s="96">
        <f t="shared" si="33"/>
        <v>0</v>
      </c>
      <c r="Y61" s="89">
        <f t="shared" si="17"/>
        <v>0</v>
      </c>
      <c r="Z61" s="31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45">
        <f t="shared" si="8"/>
        <v>0</v>
      </c>
      <c r="AN61" s="33">
        <f t="shared" si="21"/>
        <v>0</v>
      </c>
      <c r="AO61" s="68">
        <f t="shared" si="22"/>
        <v>0</v>
      </c>
      <c r="AP61" s="67">
        <f t="shared" si="23"/>
        <v>0</v>
      </c>
      <c r="AQ61" s="104">
        <f t="shared" si="24"/>
        <v>0</v>
      </c>
      <c r="AR61" s="105">
        <f t="shared" si="25"/>
        <v>0</v>
      </c>
      <c r="AS61" s="106">
        <f t="shared" si="26"/>
        <v>0</v>
      </c>
      <c r="AT61" s="116">
        <f t="shared" si="14"/>
        <v>0</v>
      </c>
      <c r="AU61" s="178"/>
      <c r="AV61" s="202" t="s">
        <v>356</v>
      </c>
      <c r="AW61" s="178"/>
    </row>
    <row r="62" spans="1:49" ht="18" customHeight="1" x14ac:dyDescent="0.2">
      <c r="A62" s="58">
        <v>201905619</v>
      </c>
      <c r="B62" s="174" t="s">
        <v>359</v>
      </c>
      <c r="C62" s="165"/>
      <c r="D62" s="65">
        <f>+INDEX('2nd M.EGI'!M:M,MATCH('M.EGI 1st &amp; 2nd call'!A62,'2nd M.EGI'!A:A,0))</f>
        <v>0</v>
      </c>
      <c r="E62" s="55">
        <f t="shared" si="2"/>
        <v>0</v>
      </c>
      <c r="F62" s="157"/>
      <c r="G62" s="157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110">
        <f t="shared" si="27"/>
        <v>0</v>
      </c>
      <c r="S62" s="33">
        <f t="shared" si="28"/>
        <v>0</v>
      </c>
      <c r="T62" s="93">
        <f t="shared" si="29"/>
        <v>0</v>
      </c>
      <c r="U62" s="67">
        <f t="shared" si="30"/>
        <v>0</v>
      </c>
      <c r="V62" s="94">
        <f t="shared" si="31"/>
        <v>0</v>
      </c>
      <c r="W62" s="95">
        <f t="shared" si="32"/>
        <v>0</v>
      </c>
      <c r="X62" s="96">
        <f t="shared" si="33"/>
        <v>0</v>
      </c>
      <c r="Y62" s="89">
        <f t="shared" si="17"/>
        <v>0</v>
      </c>
      <c r="Z62" s="31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45">
        <f t="shared" si="8"/>
        <v>0</v>
      </c>
      <c r="AN62" s="33">
        <f t="shared" si="21"/>
        <v>0</v>
      </c>
      <c r="AO62" s="68">
        <f t="shared" si="22"/>
        <v>0</v>
      </c>
      <c r="AP62" s="67">
        <f t="shared" si="23"/>
        <v>0</v>
      </c>
      <c r="AQ62" s="104">
        <f t="shared" si="24"/>
        <v>0</v>
      </c>
      <c r="AR62" s="105">
        <f t="shared" si="25"/>
        <v>0</v>
      </c>
      <c r="AS62" s="106">
        <f t="shared" si="26"/>
        <v>0</v>
      </c>
      <c r="AT62" s="116">
        <f t="shared" si="14"/>
        <v>0</v>
      </c>
      <c r="AU62" s="178"/>
      <c r="AV62" s="202" t="s">
        <v>359</v>
      </c>
      <c r="AW62" s="178"/>
    </row>
    <row r="63" spans="1:49" ht="18" customHeight="1" x14ac:dyDescent="0.2">
      <c r="A63" s="58">
        <v>202202738</v>
      </c>
      <c r="B63" s="174" t="s">
        <v>362</v>
      </c>
      <c r="C63" s="165"/>
      <c r="D63" s="65">
        <f>+INDEX('2nd M.EGI'!M:M,MATCH('M.EGI 1st &amp; 2nd call'!A63,'2nd M.EGI'!A:A,0))</f>
        <v>0</v>
      </c>
      <c r="E63" s="55">
        <f t="shared" si="2"/>
        <v>0</v>
      </c>
      <c r="F63" s="157"/>
      <c r="G63" s="157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110">
        <f t="shared" si="27"/>
        <v>0</v>
      </c>
      <c r="S63" s="33">
        <f t="shared" si="28"/>
        <v>0</v>
      </c>
      <c r="T63" s="93">
        <f t="shared" si="29"/>
        <v>0</v>
      </c>
      <c r="U63" s="67">
        <f t="shared" si="30"/>
        <v>0</v>
      </c>
      <c r="V63" s="94">
        <f t="shared" si="31"/>
        <v>0</v>
      </c>
      <c r="W63" s="95">
        <f t="shared" si="32"/>
        <v>0</v>
      </c>
      <c r="X63" s="96">
        <f t="shared" si="33"/>
        <v>0</v>
      </c>
      <c r="Y63" s="89">
        <f t="shared" si="17"/>
        <v>0</v>
      </c>
      <c r="Z63" s="31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45">
        <f t="shared" si="8"/>
        <v>0</v>
      </c>
      <c r="AN63" s="33">
        <f t="shared" si="21"/>
        <v>0</v>
      </c>
      <c r="AO63" s="68">
        <f t="shared" si="22"/>
        <v>0</v>
      </c>
      <c r="AP63" s="67">
        <f t="shared" si="23"/>
        <v>0</v>
      </c>
      <c r="AQ63" s="104">
        <f t="shared" si="24"/>
        <v>0</v>
      </c>
      <c r="AR63" s="105">
        <f t="shared" si="25"/>
        <v>0</v>
      </c>
      <c r="AS63" s="106">
        <f t="shared" si="26"/>
        <v>0</v>
      </c>
      <c r="AT63" s="116">
        <f t="shared" si="14"/>
        <v>0</v>
      </c>
      <c r="AU63" s="178"/>
      <c r="AV63" s="202" t="s">
        <v>362</v>
      </c>
      <c r="AW63" s="178"/>
    </row>
    <row r="64" spans="1:49" ht="18" customHeight="1" x14ac:dyDescent="0.2">
      <c r="A64" s="58">
        <v>201709436</v>
      </c>
      <c r="B64" s="174" t="s">
        <v>365</v>
      </c>
      <c r="C64" s="165"/>
      <c r="D64" s="65">
        <f>+INDEX('2nd M.EGI'!M:M,MATCH('M.EGI 1st &amp; 2nd call'!A64,'2nd M.EGI'!A:A,0))</f>
        <v>0</v>
      </c>
      <c r="E64" s="55"/>
      <c r="F64" s="157"/>
      <c r="G64" s="157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110">
        <f t="shared" si="27"/>
        <v>0</v>
      </c>
      <c r="S64" s="33">
        <f t="shared" si="28"/>
        <v>0</v>
      </c>
      <c r="T64" s="93">
        <f t="shared" si="29"/>
        <v>0</v>
      </c>
      <c r="U64" s="67">
        <f t="shared" si="30"/>
        <v>0</v>
      </c>
      <c r="V64" s="94">
        <f t="shared" si="31"/>
        <v>0</v>
      </c>
      <c r="W64" s="95">
        <f t="shared" si="32"/>
        <v>0</v>
      </c>
      <c r="X64" s="96">
        <f t="shared" si="33"/>
        <v>0</v>
      </c>
      <c r="Y64" s="89">
        <f t="shared" si="17"/>
        <v>0</v>
      </c>
      <c r="Z64" s="31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45">
        <f t="shared" si="8"/>
        <v>0</v>
      </c>
      <c r="AN64" s="33">
        <f t="shared" si="21"/>
        <v>0</v>
      </c>
      <c r="AO64" s="68">
        <f t="shared" si="22"/>
        <v>0</v>
      </c>
      <c r="AP64" s="67">
        <f t="shared" si="23"/>
        <v>0</v>
      </c>
      <c r="AQ64" s="104">
        <f t="shared" si="24"/>
        <v>0</v>
      </c>
      <c r="AR64" s="105">
        <f t="shared" si="25"/>
        <v>0</v>
      </c>
      <c r="AS64" s="106">
        <f t="shared" si="26"/>
        <v>0</v>
      </c>
      <c r="AT64" s="116">
        <f t="shared" si="14"/>
        <v>0</v>
      </c>
      <c r="AU64" s="178"/>
      <c r="AV64" s="202" t="s">
        <v>365</v>
      </c>
      <c r="AW64" s="178"/>
    </row>
    <row r="65" spans="1:49" ht="18" customHeight="1" x14ac:dyDescent="0.2">
      <c r="A65" s="58">
        <v>201904928</v>
      </c>
      <c r="B65" s="174" t="s">
        <v>368</v>
      </c>
      <c r="C65" s="165"/>
      <c r="D65" s="65">
        <f>+INDEX('2nd M.EGI'!M:M,MATCH('M.EGI 1st &amp; 2nd call'!A65,'2nd M.EGI'!A:A,0))</f>
        <v>0</v>
      </c>
      <c r="E65" s="55">
        <f t="shared" si="2"/>
        <v>0</v>
      </c>
      <c r="F65" s="157"/>
      <c r="G65" s="157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110">
        <f t="shared" si="27"/>
        <v>0</v>
      </c>
      <c r="S65" s="33">
        <f t="shared" si="28"/>
        <v>0</v>
      </c>
      <c r="T65" s="93">
        <f t="shared" si="29"/>
        <v>0</v>
      </c>
      <c r="U65" s="67">
        <f t="shared" si="30"/>
        <v>0</v>
      </c>
      <c r="V65" s="94">
        <f>0.6*S65+0.4*U65</f>
        <v>0</v>
      </c>
      <c r="W65" s="95">
        <f t="shared" si="32"/>
        <v>0</v>
      </c>
      <c r="X65" s="96">
        <f>+ROUND(V65,0)</f>
        <v>0</v>
      </c>
      <c r="Y65" s="89">
        <f t="shared" si="17"/>
        <v>0</v>
      </c>
      <c r="Z65" s="31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45">
        <f t="shared" si="8"/>
        <v>0</v>
      </c>
      <c r="AN65" s="33">
        <f t="shared" si="21"/>
        <v>0</v>
      </c>
      <c r="AO65" s="68">
        <f t="shared" si="22"/>
        <v>0</v>
      </c>
      <c r="AP65" s="67">
        <f t="shared" si="23"/>
        <v>0</v>
      </c>
      <c r="AQ65" s="104">
        <f t="shared" si="24"/>
        <v>0</v>
      </c>
      <c r="AR65" s="105">
        <f t="shared" si="25"/>
        <v>0</v>
      </c>
      <c r="AS65" s="106">
        <f t="shared" si="26"/>
        <v>0</v>
      </c>
      <c r="AT65" s="116">
        <f t="shared" si="14"/>
        <v>0</v>
      </c>
      <c r="AU65" s="178"/>
      <c r="AV65" s="202" t="s">
        <v>368</v>
      </c>
      <c r="AW65" s="178"/>
    </row>
    <row r="66" spans="1:49" ht="18" customHeight="1" x14ac:dyDescent="0.2">
      <c r="A66" s="58">
        <v>201906517</v>
      </c>
      <c r="B66" s="174" t="s">
        <v>371</v>
      </c>
      <c r="C66" s="165"/>
      <c r="D66" s="65">
        <f>+INDEX('2nd M.EGI'!M:M,MATCH('M.EGI 1st &amp; 2nd call'!A66,'2nd M.EGI'!A:A,0))</f>
        <v>0</v>
      </c>
      <c r="E66" s="55">
        <f t="shared" si="2"/>
        <v>0</v>
      </c>
      <c r="F66" s="157"/>
      <c r="G66" s="157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110">
        <f t="shared" si="27"/>
        <v>0</v>
      </c>
      <c r="S66" s="33">
        <f t="shared" si="28"/>
        <v>0</v>
      </c>
      <c r="T66" s="93">
        <f t="shared" si="29"/>
        <v>0</v>
      </c>
      <c r="U66" s="67">
        <f t="shared" si="30"/>
        <v>0</v>
      </c>
      <c r="V66" s="94">
        <f t="shared" si="31"/>
        <v>0</v>
      </c>
      <c r="W66" s="95">
        <f t="shared" si="32"/>
        <v>0</v>
      </c>
      <c r="X66" s="96">
        <f t="shared" si="33"/>
        <v>0</v>
      </c>
      <c r="Y66" s="89">
        <f t="shared" si="17"/>
        <v>0</v>
      </c>
      <c r="Z66" s="31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45">
        <f t="shared" si="8"/>
        <v>0</v>
      </c>
      <c r="AN66" s="33">
        <f t="shared" si="21"/>
        <v>0</v>
      </c>
      <c r="AO66" s="68">
        <f t="shared" si="22"/>
        <v>0</v>
      </c>
      <c r="AP66" s="67">
        <f t="shared" si="23"/>
        <v>0</v>
      </c>
      <c r="AQ66" s="104">
        <f t="shared" si="24"/>
        <v>0</v>
      </c>
      <c r="AR66" s="105">
        <f t="shared" si="25"/>
        <v>0</v>
      </c>
      <c r="AS66" s="106">
        <f t="shared" si="26"/>
        <v>0</v>
      </c>
      <c r="AT66" s="116">
        <f t="shared" si="14"/>
        <v>0</v>
      </c>
      <c r="AU66" s="177"/>
      <c r="AV66" s="202" t="s">
        <v>371</v>
      </c>
      <c r="AW66" s="178"/>
    </row>
    <row r="67" spans="1:49" ht="18" customHeight="1" x14ac:dyDescent="0.2">
      <c r="A67" s="58">
        <v>202202861</v>
      </c>
      <c r="B67" s="174" t="s">
        <v>374</v>
      </c>
      <c r="C67" s="165"/>
      <c r="D67" s="65">
        <f>+INDEX('2nd M.EGI'!M:M,MATCH('M.EGI 1st &amp; 2nd call'!A67,'2nd M.EGI'!A:A,0))</f>
        <v>0</v>
      </c>
      <c r="E67" s="55">
        <f t="shared" si="2"/>
        <v>0</v>
      </c>
      <c r="F67" s="157"/>
      <c r="G67" s="157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110">
        <f t="shared" si="27"/>
        <v>0</v>
      </c>
      <c r="S67" s="33">
        <f t="shared" si="28"/>
        <v>0</v>
      </c>
      <c r="T67" s="93">
        <f t="shared" si="29"/>
        <v>0</v>
      </c>
      <c r="U67" s="67">
        <f t="shared" si="30"/>
        <v>0</v>
      </c>
      <c r="V67" s="94">
        <f t="shared" si="31"/>
        <v>0</v>
      </c>
      <c r="W67" s="95">
        <f t="shared" si="32"/>
        <v>0</v>
      </c>
      <c r="X67" s="96">
        <f t="shared" si="33"/>
        <v>0</v>
      </c>
      <c r="Y67" s="89">
        <f t="shared" si="17"/>
        <v>0</v>
      </c>
      <c r="Z67" s="31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45">
        <f t="shared" si="8"/>
        <v>0</v>
      </c>
      <c r="AN67" s="33">
        <f t="shared" si="21"/>
        <v>0</v>
      </c>
      <c r="AO67" s="68">
        <f t="shared" si="22"/>
        <v>0</v>
      </c>
      <c r="AP67" s="67">
        <f t="shared" si="23"/>
        <v>0</v>
      </c>
      <c r="AQ67" s="104">
        <f t="shared" si="24"/>
        <v>0</v>
      </c>
      <c r="AR67" s="105">
        <f t="shared" si="25"/>
        <v>0</v>
      </c>
      <c r="AS67" s="106">
        <f t="shared" si="26"/>
        <v>0</v>
      </c>
      <c r="AT67" s="116">
        <f t="shared" si="14"/>
        <v>0</v>
      </c>
      <c r="AU67" s="178"/>
      <c r="AV67" s="202" t="s">
        <v>374</v>
      </c>
      <c r="AW67" s="178"/>
    </row>
    <row r="68" spans="1:49" ht="18" customHeight="1" x14ac:dyDescent="0.2">
      <c r="A68" s="58">
        <v>202112469</v>
      </c>
      <c r="B68" s="174" t="s">
        <v>377</v>
      </c>
      <c r="C68" s="165"/>
      <c r="D68" s="65">
        <f>+INDEX('2nd M.EGI'!M:M,MATCH('M.EGI 1st &amp; 2nd call'!A68,'2nd M.EGI'!A:A,0))</f>
        <v>0</v>
      </c>
      <c r="E68" s="55">
        <f t="shared" si="2"/>
        <v>0</v>
      </c>
      <c r="F68" s="157"/>
      <c r="G68" s="157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110">
        <f t="shared" si="27"/>
        <v>0</v>
      </c>
      <c r="S68" s="33">
        <f t="shared" si="28"/>
        <v>0</v>
      </c>
      <c r="T68" s="93">
        <f t="shared" si="29"/>
        <v>0</v>
      </c>
      <c r="U68" s="67">
        <f t="shared" si="30"/>
        <v>0</v>
      </c>
      <c r="V68" s="94">
        <f t="shared" si="31"/>
        <v>0</v>
      </c>
      <c r="W68" s="95">
        <f t="shared" si="32"/>
        <v>0</v>
      </c>
      <c r="X68" s="96">
        <f t="shared" si="33"/>
        <v>0</v>
      </c>
      <c r="Y68" s="89">
        <f t="shared" si="17"/>
        <v>0</v>
      </c>
      <c r="Z68" s="31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45">
        <f t="shared" si="8"/>
        <v>0</v>
      </c>
      <c r="AN68" s="33">
        <f t="shared" si="21"/>
        <v>0</v>
      </c>
      <c r="AO68" s="68">
        <f t="shared" si="22"/>
        <v>0</v>
      </c>
      <c r="AP68" s="67">
        <f t="shared" si="23"/>
        <v>0</v>
      </c>
      <c r="AQ68" s="104">
        <f t="shared" si="24"/>
        <v>0</v>
      </c>
      <c r="AR68" s="105">
        <f t="shared" si="25"/>
        <v>0</v>
      </c>
      <c r="AS68" s="106">
        <f t="shared" si="26"/>
        <v>0</v>
      </c>
      <c r="AT68" s="116">
        <f t="shared" si="14"/>
        <v>0</v>
      </c>
      <c r="AU68" s="178"/>
      <c r="AV68" s="202" t="s">
        <v>377</v>
      </c>
      <c r="AW68" s="178"/>
    </row>
    <row r="69" spans="1:49" ht="18" customHeight="1" x14ac:dyDescent="0.2">
      <c r="A69" s="58">
        <v>201705629</v>
      </c>
      <c r="B69" s="174" t="s">
        <v>380</v>
      </c>
      <c r="C69" s="165"/>
      <c r="D69" s="65">
        <f>+INDEX('2nd M.EGI'!M:M,MATCH('M.EGI 1st &amp; 2nd call'!A69,'2nd M.EGI'!A:A,0))</f>
        <v>0</v>
      </c>
      <c r="E69" s="55">
        <f t="shared" si="2"/>
        <v>0</v>
      </c>
      <c r="F69" s="157"/>
      <c r="G69" s="157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110">
        <f t="shared" si="27"/>
        <v>0</v>
      </c>
      <c r="S69" s="33">
        <f t="shared" si="28"/>
        <v>0</v>
      </c>
      <c r="T69" s="93">
        <f t="shared" si="29"/>
        <v>0</v>
      </c>
      <c r="U69" s="67">
        <f t="shared" si="30"/>
        <v>0</v>
      </c>
      <c r="V69" s="94">
        <f t="shared" si="31"/>
        <v>0</v>
      </c>
      <c r="W69" s="95">
        <f t="shared" si="32"/>
        <v>0</v>
      </c>
      <c r="X69" s="96">
        <f t="shared" si="33"/>
        <v>0</v>
      </c>
      <c r="Y69" s="89">
        <f t="shared" si="17"/>
        <v>0</v>
      </c>
      <c r="Z69" s="31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45">
        <f t="shared" si="8"/>
        <v>0</v>
      </c>
      <c r="AN69" s="33">
        <f t="shared" si="21"/>
        <v>0</v>
      </c>
      <c r="AO69" s="68">
        <f t="shared" si="22"/>
        <v>0</v>
      </c>
      <c r="AP69" s="67">
        <f t="shared" si="23"/>
        <v>0</v>
      </c>
      <c r="AQ69" s="104">
        <f t="shared" si="24"/>
        <v>0</v>
      </c>
      <c r="AR69" s="105">
        <f t="shared" si="25"/>
        <v>0</v>
      </c>
      <c r="AS69" s="106">
        <f t="shared" si="26"/>
        <v>0</v>
      </c>
      <c r="AT69" s="116">
        <f t="shared" si="14"/>
        <v>0</v>
      </c>
      <c r="AU69" s="177"/>
      <c r="AV69" s="202" t="s">
        <v>380</v>
      </c>
      <c r="AW69" s="178"/>
    </row>
    <row r="70" spans="1:49" ht="18" customHeight="1" x14ac:dyDescent="0.2">
      <c r="A70" s="58">
        <v>202203095</v>
      </c>
      <c r="B70" s="174" t="s">
        <v>383</v>
      </c>
      <c r="C70" s="165"/>
      <c r="D70" s="65">
        <f>+INDEX('2nd M.EGI'!M:M,MATCH('M.EGI 1st &amp; 2nd call'!A70,'2nd M.EGI'!A:A,0))</f>
        <v>0</v>
      </c>
      <c r="E70" s="55">
        <f t="shared" si="2"/>
        <v>0</v>
      </c>
      <c r="F70" s="157"/>
      <c r="G70" s="157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110">
        <f t="shared" si="27"/>
        <v>0</v>
      </c>
      <c r="S70" s="33">
        <f t="shared" si="28"/>
        <v>0</v>
      </c>
      <c r="T70" s="93">
        <f t="shared" si="29"/>
        <v>0</v>
      </c>
      <c r="U70" s="67">
        <f t="shared" si="30"/>
        <v>0</v>
      </c>
      <c r="V70" s="94">
        <f t="shared" si="31"/>
        <v>0</v>
      </c>
      <c r="W70" s="95">
        <f t="shared" si="32"/>
        <v>0</v>
      </c>
      <c r="X70" s="96">
        <f t="shared" si="33"/>
        <v>0</v>
      </c>
      <c r="Y70" s="89">
        <f t="shared" si="17"/>
        <v>0</v>
      </c>
      <c r="Z70" s="31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45">
        <f t="shared" si="8"/>
        <v>0</v>
      </c>
      <c r="AN70" s="33">
        <f t="shared" si="21"/>
        <v>0</v>
      </c>
      <c r="AO70" s="68">
        <f t="shared" si="22"/>
        <v>0</v>
      </c>
      <c r="AP70" s="67">
        <f t="shared" si="23"/>
        <v>0</v>
      </c>
      <c r="AQ70" s="104">
        <f t="shared" si="24"/>
        <v>0</v>
      </c>
      <c r="AR70" s="105">
        <f t="shared" si="25"/>
        <v>0</v>
      </c>
      <c r="AS70" s="106">
        <f t="shared" si="26"/>
        <v>0</v>
      </c>
      <c r="AT70" s="116">
        <f t="shared" si="14"/>
        <v>0</v>
      </c>
      <c r="AU70" s="178"/>
      <c r="AV70" s="202" t="s">
        <v>383</v>
      </c>
      <c r="AW70" s="178"/>
    </row>
    <row r="71" spans="1:49" ht="18" customHeight="1" x14ac:dyDescent="0.2">
      <c r="A71" s="58">
        <v>201403773</v>
      </c>
      <c r="B71" s="174" t="s">
        <v>386</v>
      </c>
      <c r="C71" s="165"/>
      <c r="D71" s="65">
        <f>+INDEX('2nd M.EGI'!M:M,MATCH('M.EGI 1st &amp; 2nd call'!A71,'2nd M.EGI'!A:A,0))</f>
        <v>0</v>
      </c>
      <c r="E71" s="55">
        <f t="shared" si="2"/>
        <v>0</v>
      </c>
      <c r="F71" s="157"/>
      <c r="G71" s="157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110">
        <f t="shared" si="27"/>
        <v>0</v>
      </c>
      <c r="S71" s="33">
        <f t="shared" si="28"/>
        <v>0</v>
      </c>
      <c r="T71" s="93">
        <f t="shared" si="29"/>
        <v>0</v>
      </c>
      <c r="U71" s="67">
        <f t="shared" si="30"/>
        <v>0</v>
      </c>
      <c r="V71" s="94">
        <f t="shared" si="31"/>
        <v>0</v>
      </c>
      <c r="W71" s="95">
        <f t="shared" si="32"/>
        <v>0</v>
      </c>
      <c r="X71" s="96">
        <f t="shared" si="33"/>
        <v>0</v>
      </c>
      <c r="Y71" s="89">
        <f t="shared" si="17"/>
        <v>0</v>
      </c>
      <c r="Z71" s="31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45">
        <f t="shared" si="8"/>
        <v>0</v>
      </c>
      <c r="AN71" s="33">
        <f t="shared" si="21"/>
        <v>0</v>
      </c>
      <c r="AO71" s="68">
        <f t="shared" si="22"/>
        <v>0</v>
      </c>
      <c r="AP71" s="67">
        <f t="shared" si="23"/>
        <v>0</v>
      </c>
      <c r="AQ71" s="104">
        <f t="shared" si="24"/>
        <v>0</v>
      </c>
      <c r="AR71" s="105">
        <f t="shared" si="25"/>
        <v>0</v>
      </c>
      <c r="AS71" s="106">
        <f t="shared" si="26"/>
        <v>0</v>
      </c>
      <c r="AT71" s="116">
        <f t="shared" si="14"/>
        <v>0</v>
      </c>
      <c r="AU71" s="178"/>
      <c r="AV71" s="202" t="s">
        <v>386</v>
      </c>
      <c r="AW71" s="178"/>
    </row>
    <row r="72" spans="1:49" ht="18" customHeight="1" x14ac:dyDescent="0.2">
      <c r="A72" s="58">
        <v>202202469</v>
      </c>
      <c r="B72" s="174" t="s">
        <v>389</v>
      </c>
      <c r="C72" s="165"/>
      <c r="D72" s="65">
        <f>+INDEX('2nd M.EGI'!M:M,MATCH('M.EGI 1st &amp; 2nd call'!A72,'2nd M.EGI'!A:A,0))</f>
        <v>0</v>
      </c>
      <c r="E72" s="55">
        <f t="shared" ref="E72:E83" si="34">0.6*C72+0.4*D72</f>
        <v>0</v>
      </c>
      <c r="F72" s="157"/>
      <c r="G72" s="157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110">
        <f t="shared" si="27"/>
        <v>0</v>
      </c>
      <c r="S72" s="33">
        <f t="shared" si="28"/>
        <v>0</v>
      </c>
      <c r="T72" s="93">
        <f t="shared" si="29"/>
        <v>0</v>
      </c>
      <c r="U72" s="67">
        <f t="shared" si="30"/>
        <v>0</v>
      </c>
      <c r="V72" s="94">
        <f t="shared" si="31"/>
        <v>0</v>
      </c>
      <c r="W72" s="95">
        <f t="shared" si="32"/>
        <v>0</v>
      </c>
      <c r="X72" s="96">
        <f t="shared" si="33"/>
        <v>0</v>
      </c>
      <c r="Y72" s="89">
        <f t="shared" si="17"/>
        <v>0</v>
      </c>
      <c r="Z72" s="31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45">
        <f t="shared" ref="AM72:AM103" si="35">IF((AJ72*$AJ$5)*20-($AK$5*20*AK72)&gt;0,(AJ72*$AJ$5)*20-($AK$5*20*AK72),0)</f>
        <v>0</v>
      </c>
      <c r="AN72" s="33">
        <f t="shared" si="21"/>
        <v>0</v>
      </c>
      <c r="AO72" s="68">
        <f t="shared" si="22"/>
        <v>0</v>
      </c>
      <c r="AP72" s="67">
        <f t="shared" si="23"/>
        <v>0</v>
      </c>
      <c r="AQ72" s="104">
        <f t="shared" si="24"/>
        <v>0</v>
      </c>
      <c r="AR72" s="105">
        <f t="shared" si="25"/>
        <v>0</v>
      </c>
      <c r="AS72" s="106">
        <f t="shared" si="26"/>
        <v>0</v>
      </c>
      <c r="AT72" s="116">
        <f t="shared" ref="AT72:AT103" si="36">MAX(AS72,Y72)</f>
        <v>0</v>
      </c>
      <c r="AU72" s="178"/>
      <c r="AV72" s="202" t="s">
        <v>389</v>
      </c>
      <c r="AW72" s="178"/>
    </row>
    <row r="73" spans="1:49" ht="18" customHeight="1" x14ac:dyDescent="0.2">
      <c r="A73" s="58">
        <v>201806820</v>
      </c>
      <c r="B73" s="174" t="s">
        <v>392</v>
      </c>
      <c r="C73" s="165"/>
      <c r="D73" s="65">
        <f>+INDEX('2nd M.EGI'!M:M,MATCH('M.EGI 1st &amp; 2nd call'!A73,'2nd M.EGI'!A:A,0))</f>
        <v>0</v>
      </c>
      <c r="E73" s="55">
        <f t="shared" si="34"/>
        <v>0</v>
      </c>
      <c r="F73" s="157"/>
      <c r="G73" s="157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110">
        <f t="shared" si="27"/>
        <v>0</v>
      </c>
      <c r="S73" s="33">
        <f t="shared" si="28"/>
        <v>0</v>
      </c>
      <c r="T73" s="93">
        <f t="shared" si="29"/>
        <v>0</v>
      </c>
      <c r="U73" s="67">
        <f t="shared" si="30"/>
        <v>0</v>
      </c>
      <c r="V73" s="94">
        <f t="shared" si="31"/>
        <v>0</v>
      </c>
      <c r="W73" s="95">
        <f t="shared" si="32"/>
        <v>0</v>
      </c>
      <c r="X73" s="96">
        <f t="shared" si="33"/>
        <v>0</v>
      </c>
      <c r="Y73" s="89">
        <f t="shared" ref="Y73:Y110" si="37">+X73</f>
        <v>0</v>
      </c>
      <c r="Z73" s="31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45">
        <f t="shared" si="35"/>
        <v>0</v>
      </c>
      <c r="AN73" s="33">
        <f t="shared" si="21"/>
        <v>0</v>
      </c>
      <c r="AO73" s="68">
        <f t="shared" si="22"/>
        <v>0</v>
      </c>
      <c r="AP73" s="67">
        <f t="shared" si="23"/>
        <v>0</v>
      </c>
      <c r="AQ73" s="104">
        <f t="shared" si="24"/>
        <v>0</v>
      </c>
      <c r="AR73" s="105">
        <f t="shared" si="25"/>
        <v>0</v>
      </c>
      <c r="AS73" s="106">
        <f t="shared" si="26"/>
        <v>0</v>
      </c>
      <c r="AT73" s="116">
        <f t="shared" si="36"/>
        <v>0</v>
      </c>
      <c r="AU73" s="178"/>
      <c r="AV73" s="202" t="s">
        <v>392</v>
      </c>
      <c r="AW73" s="178"/>
    </row>
    <row r="74" spans="1:49" ht="18" customHeight="1" x14ac:dyDescent="0.2">
      <c r="A74" s="58">
        <v>201905525</v>
      </c>
      <c r="B74" s="174" t="s">
        <v>395</v>
      </c>
      <c r="C74" s="165"/>
      <c r="D74" s="65">
        <f>+INDEX('2nd M.EGI'!M:M,MATCH('M.EGI 1st &amp; 2nd call'!A74,'2nd M.EGI'!A:A,0))</f>
        <v>0</v>
      </c>
      <c r="E74" s="55">
        <f t="shared" si="34"/>
        <v>0</v>
      </c>
      <c r="F74" s="157"/>
      <c r="G74" s="157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110">
        <f t="shared" si="27"/>
        <v>0</v>
      </c>
      <c r="S74" s="33">
        <f t="shared" si="28"/>
        <v>0</v>
      </c>
      <c r="T74" s="93">
        <f t="shared" si="29"/>
        <v>0</v>
      </c>
      <c r="U74" s="67">
        <f t="shared" si="30"/>
        <v>0</v>
      </c>
      <c r="V74" s="94">
        <f t="shared" si="31"/>
        <v>0</v>
      </c>
      <c r="W74" s="95">
        <f t="shared" si="32"/>
        <v>0</v>
      </c>
      <c r="X74" s="96">
        <f t="shared" si="33"/>
        <v>0</v>
      </c>
      <c r="Y74" s="89">
        <f t="shared" si="37"/>
        <v>0</v>
      </c>
      <c r="Z74" s="31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45">
        <f t="shared" si="35"/>
        <v>0</v>
      </c>
      <c r="AN74" s="33">
        <f t="shared" ref="AN74:AN103" si="38">+SUMPRODUCT($AA$5:$AI$5,AA74:AI74)*20/100+AM74</f>
        <v>0</v>
      </c>
      <c r="AO74" s="68">
        <f t="shared" si="22"/>
        <v>0</v>
      </c>
      <c r="AP74" s="67">
        <f t="shared" si="23"/>
        <v>0</v>
      </c>
      <c r="AQ74" s="104">
        <f t="shared" si="24"/>
        <v>0</v>
      </c>
      <c r="AR74" s="105">
        <f t="shared" si="25"/>
        <v>0</v>
      </c>
      <c r="AS74" s="106">
        <f t="shared" si="26"/>
        <v>0</v>
      </c>
      <c r="AT74" s="116">
        <f t="shared" si="36"/>
        <v>0</v>
      </c>
      <c r="AU74" s="178"/>
      <c r="AV74" s="202" t="s">
        <v>395</v>
      </c>
      <c r="AW74" s="178"/>
    </row>
    <row r="75" spans="1:49" ht="18" customHeight="1" x14ac:dyDescent="0.2">
      <c r="A75" s="58">
        <v>201905900</v>
      </c>
      <c r="B75" s="174" t="s">
        <v>398</v>
      </c>
      <c r="C75" s="165"/>
      <c r="D75" s="65">
        <f>+INDEX('2nd M.EGI'!M:M,MATCH('M.EGI 1st &amp; 2nd call'!A75,'2nd M.EGI'!A:A,0))</f>
        <v>0</v>
      </c>
      <c r="E75" s="55">
        <f t="shared" si="34"/>
        <v>0</v>
      </c>
      <c r="F75" s="157"/>
      <c r="G75" s="157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110">
        <f t="shared" si="27"/>
        <v>0</v>
      </c>
      <c r="S75" s="33">
        <f t="shared" si="28"/>
        <v>0</v>
      </c>
      <c r="T75" s="93">
        <f t="shared" si="29"/>
        <v>0</v>
      </c>
      <c r="U75" s="67">
        <f t="shared" si="30"/>
        <v>0</v>
      </c>
      <c r="V75" s="94">
        <f t="shared" si="31"/>
        <v>0</v>
      </c>
      <c r="W75" s="95">
        <f t="shared" si="32"/>
        <v>0</v>
      </c>
      <c r="X75" s="96">
        <f t="shared" si="33"/>
        <v>0</v>
      </c>
      <c r="Y75" s="89">
        <f t="shared" si="37"/>
        <v>0</v>
      </c>
      <c r="Z75" s="31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45">
        <f t="shared" si="35"/>
        <v>0</v>
      </c>
      <c r="AN75" s="33">
        <f t="shared" si="38"/>
        <v>0</v>
      </c>
      <c r="AO75" s="68">
        <f t="shared" ref="AO75:AO103" si="39">E75-AN75</f>
        <v>0</v>
      </c>
      <c r="AP75" s="67">
        <f t="shared" ref="AP75:AP103" si="40">IF(AO75&gt;3,(AN75+3),E75)</f>
        <v>0</v>
      </c>
      <c r="AQ75" s="104">
        <f t="shared" ref="AQ75:AQ103" si="41">0.6*AN75+0.4*AP75</f>
        <v>0</v>
      </c>
      <c r="AR75" s="105">
        <f t="shared" ref="AR75:AR103" si="42">ROUND(AQ75,0)-ROUND(AQ75+0.2,0)</f>
        <v>0</v>
      </c>
      <c r="AS75" s="106">
        <f t="shared" ref="AS75:AS103" si="43">+ROUND(AQ75,0)</f>
        <v>0</v>
      </c>
      <c r="AT75" s="116">
        <f t="shared" si="36"/>
        <v>0</v>
      </c>
      <c r="AU75" s="178"/>
      <c r="AV75" s="202" t="s">
        <v>398</v>
      </c>
      <c r="AW75" s="178"/>
    </row>
    <row r="76" spans="1:49" ht="18" customHeight="1" x14ac:dyDescent="0.2">
      <c r="A76" s="58">
        <v>201906249</v>
      </c>
      <c r="B76" s="174" t="s">
        <v>401</v>
      </c>
      <c r="C76" s="165"/>
      <c r="D76" s="65">
        <f>+INDEX('2nd M.EGI'!M:M,MATCH('M.EGI 1st &amp; 2nd call'!A76,'2nd M.EGI'!A:A,0))</f>
        <v>0</v>
      </c>
      <c r="E76" s="55">
        <f t="shared" si="34"/>
        <v>0</v>
      </c>
      <c r="F76" s="157"/>
      <c r="G76" s="157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110">
        <f t="shared" si="27"/>
        <v>0</v>
      </c>
      <c r="S76" s="33">
        <f t="shared" si="28"/>
        <v>0</v>
      </c>
      <c r="T76" s="93">
        <f t="shared" si="29"/>
        <v>0</v>
      </c>
      <c r="U76" s="67">
        <f t="shared" si="30"/>
        <v>0</v>
      </c>
      <c r="V76" s="94">
        <f t="shared" si="31"/>
        <v>0</v>
      </c>
      <c r="W76" s="95">
        <f t="shared" si="32"/>
        <v>0</v>
      </c>
      <c r="X76" s="96">
        <f t="shared" si="33"/>
        <v>0</v>
      </c>
      <c r="Y76" s="89">
        <f t="shared" si="37"/>
        <v>0</v>
      </c>
      <c r="Z76" s="31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45">
        <f t="shared" si="35"/>
        <v>0</v>
      </c>
      <c r="AN76" s="33">
        <f t="shared" si="38"/>
        <v>0</v>
      </c>
      <c r="AO76" s="68">
        <f t="shared" si="39"/>
        <v>0</v>
      </c>
      <c r="AP76" s="67">
        <f t="shared" si="40"/>
        <v>0</v>
      </c>
      <c r="AQ76" s="104">
        <f t="shared" si="41"/>
        <v>0</v>
      </c>
      <c r="AR76" s="105">
        <f t="shared" si="42"/>
        <v>0</v>
      </c>
      <c r="AS76" s="106">
        <f t="shared" si="43"/>
        <v>0</v>
      </c>
      <c r="AT76" s="116">
        <f t="shared" si="36"/>
        <v>0</v>
      </c>
      <c r="AU76" s="178"/>
      <c r="AV76" s="202" t="s">
        <v>401</v>
      </c>
      <c r="AW76" s="178"/>
    </row>
    <row r="77" spans="1:49" ht="18" customHeight="1" x14ac:dyDescent="0.2">
      <c r="A77" s="58">
        <v>202202905</v>
      </c>
      <c r="B77" s="174" t="s">
        <v>404</v>
      </c>
      <c r="C77" s="165"/>
      <c r="D77" s="65">
        <f>+INDEX('2nd M.EGI'!M:M,MATCH('M.EGI 1st &amp; 2nd call'!A77,'2nd M.EGI'!A:A,0))</f>
        <v>0</v>
      </c>
      <c r="E77" s="55">
        <f t="shared" si="34"/>
        <v>0</v>
      </c>
      <c r="F77" s="157"/>
      <c r="G77" s="157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110">
        <f t="shared" si="27"/>
        <v>0</v>
      </c>
      <c r="S77" s="33">
        <f t="shared" si="28"/>
        <v>0</v>
      </c>
      <c r="T77" s="93">
        <f t="shared" si="29"/>
        <v>0</v>
      </c>
      <c r="U77" s="67">
        <f t="shared" si="30"/>
        <v>0</v>
      </c>
      <c r="V77" s="94">
        <f t="shared" si="31"/>
        <v>0</v>
      </c>
      <c r="W77" s="95">
        <f t="shared" si="32"/>
        <v>0</v>
      </c>
      <c r="X77" s="96">
        <f t="shared" si="33"/>
        <v>0</v>
      </c>
      <c r="Y77" s="89">
        <f t="shared" si="37"/>
        <v>0</v>
      </c>
      <c r="Z77" s="31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45">
        <f t="shared" si="35"/>
        <v>0</v>
      </c>
      <c r="AN77" s="33">
        <f t="shared" si="38"/>
        <v>0</v>
      </c>
      <c r="AO77" s="68">
        <f t="shared" si="39"/>
        <v>0</v>
      </c>
      <c r="AP77" s="67">
        <f t="shared" si="40"/>
        <v>0</v>
      </c>
      <c r="AQ77" s="104">
        <f t="shared" si="41"/>
        <v>0</v>
      </c>
      <c r="AR77" s="105">
        <f t="shared" si="42"/>
        <v>0</v>
      </c>
      <c r="AS77" s="106">
        <f t="shared" si="43"/>
        <v>0</v>
      </c>
      <c r="AT77" s="116">
        <f t="shared" si="36"/>
        <v>0</v>
      </c>
      <c r="AU77" s="178"/>
      <c r="AV77" s="202" t="s">
        <v>404</v>
      </c>
      <c r="AW77" s="178"/>
    </row>
    <row r="78" spans="1:49" ht="18" customHeight="1" x14ac:dyDescent="0.2">
      <c r="A78" s="58">
        <v>201900205</v>
      </c>
      <c r="B78" s="174" t="s">
        <v>407</v>
      </c>
      <c r="C78" s="165"/>
      <c r="D78" s="65">
        <f>+INDEX('2nd M.EGI'!M:M,MATCH('M.EGI 1st &amp; 2nd call'!A78,'2nd M.EGI'!A:A,0))</f>
        <v>0</v>
      </c>
      <c r="E78" s="55">
        <f t="shared" si="34"/>
        <v>0</v>
      </c>
      <c r="F78" s="157"/>
      <c r="G78" s="157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110">
        <f t="shared" si="27"/>
        <v>0</v>
      </c>
      <c r="S78" s="33">
        <f t="shared" si="28"/>
        <v>0</v>
      </c>
      <c r="T78" s="93">
        <f t="shared" si="29"/>
        <v>0</v>
      </c>
      <c r="U78" s="67">
        <f t="shared" si="30"/>
        <v>0</v>
      </c>
      <c r="V78" s="94">
        <f t="shared" si="31"/>
        <v>0</v>
      </c>
      <c r="W78" s="95">
        <f t="shared" si="32"/>
        <v>0</v>
      </c>
      <c r="X78" s="96">
        <f t="shared" si="33"/>
        <v>0</v>
      </c>
      <c r="Y78" s="89">
        <f t="shared" si="37"/>
        <v>0</v>
      </c>
      <c r="Z78" s="31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45">
        <f t="shared" si="35"/>
        <v>0</v>
      </c>
      <c r="AN78" s="33">
        <f t="shared" si="38"/>
        <v>0</v>
      </c>
      <c r="AO78" s="68">
        <f t="shared" si="39"/>
        <v>0</v>
      </c>
      <c r="AP78" s="67">
        <f t="shared" si="40"/>
        <v>0</v>
      </c>
      <c r="AQ78" s="104">
        <f t="shared" si="41"/>
        <v>0</v>
      </c>
      <c r="AR78" s="105">
        <f t="shared" si="42"/>
        <v>0</v>
      </c>
      <c r="AS78" s="106">
        <f t="shared" si="43"/>
        <v>0</v>
      </c>
      <c r="AT78" s="116">
        <f t="shared" si="36"/>
        <v>0</v>
      </c>
      <c r="AU78" s="178"/>
      <c r="AV78" s="202" t="s">
        <v>407</v>
      </c>
      <c r="AW78" s="178"/>
    </row>
    <row r="79" spans="1:49" ht="18" customHeight="1" x14ac:dyDescent="0.2">
      <c r="A79" s="58">
        <v>201905157</v>
      </c>
      <c r="B79" s="174" t="s">
        <v>410</v>
      </c>
      <c r="C79" s="165"/>
      <c r="D79" s="65">
        <f>+INDEX('2nd M.EGI'!M:M,MATCH('M.EGI 1st &amp; 2nd call'!A79,'2nd M.EGI'!A:A,0))</f>
        <v>0</v>
      </c>
      <c r="E79" s="55">
        <f t="shared" si="34"/>
        <v>0</v>
      </c>
      <c r="F79" s="157"/>
      <c r="G79" s="157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110">
        <f t="shared" si="27"/>
        <v>0</v>
      </c>
      <c r="S79" s="33">
        <f t="shared" si="28"/>
        <v>0</v>
      </c>
      <c r="T79" s="93">
        <f t="shared" si="29"/>
        <v>0</v>
      </c>
      <c r="U79" s="67">
        <f t="shared" si="30"/>
        <v>0</v>
      </c>
      <c r="V79" s="94">
        <f t="shared" si="31"/>
        <v>0</v>
      </c>
      <c r="W79" s="95">
        <f t="shared" si="32"/>
        <v>0</v>
      </c>
      <c r="X79" s="96">
        <f t="shared" si="33"/>
        <v>0</v>
      </c>
      <c r="Y79" s="89">
        <f t="shared" si="37"/>
        <v>0</v>
      </c>
      <c r="Z79" s="31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45">
        <f t="shared" si="35"/>
        <v>0</v>
      </c>
      <c r="AN79" s="33">
        <f t="shared" si="38"/>
        <v>0</v>
      </c>
      <c r="AO79" s="68">
        <f t="shared" si="39"/>
        <v>0</v>
      </c>
      <c r="AP79" s="67">
        <f t="shared" si="40"/>
        <v>0</v>
      </c>
      <c r="AQ79" s="104">
        <f t="shared" si="41"/>
        <v>0</v>
      </c>
      <c r="AR79" s="105">
        <f t="shared" si="42"/>
        <v>0</v>
      </c>
      <c r="AS79" s="106">
        <f t="shared" si="43"/>
        <v>0</v>
      </c>
      <c r="AT79" s="116">
        <f t="shared" si="36"/>
        <v>0</v>
      </c>
      <c r="AU79" s="178"/>
      <c r="AV79" s="202" t="s">
        <v>410</v>
      </c>
      <c r="AW79" s="178"/>
    </row>
    <row r="80" spans="1:49" ht="18" customHeight="1" x14ac:dyDescent="0.2">
      <c r="A80" s="58">
        <v>201909928</v>
      </c>
      <c r="B80" s="174" t="s">
        <v>413</v>
      </c>
      <c r="C80" s="165"/>
      <c r="D80" s="65">
        <f>+INDEX('2nd M.EGI'!M:M,MATCH('M.EGI 1st &amp; 2nd call'!A80,'2nd M.EGI'!A:A,0))</f>
        <v>0</v>
      </c>
      <c r="E80" s="55">
        <f t="shared" si="34"/>
        <v>0</v>
      </c>
      <c r="F80" s="157"/>
      <c r="G80" s="157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110">
        <f t="shared" si="27"/>
        <v>0</v>
      </c>
      <c r="S80" s="33">
        <f t="shared" si="28"/>
        <v>0</v>
      </c>
      <c r="T80" s="93">
        <f t="shared" si="29"/>
        <v>0</v>
      </c>
      <c r="U80" s="67">
        <f t="shared" si="30"/>
        <v>0</v>
      </c>
      <c r="V80" s="94">
        <f t="shared" si="31"/>
        <v>0</v>
      </c>
      <c r="W80" s="95">
        <f t="shared" si="32"/>
        <v>0</v>
      </c>
      <c r="X80" s="96">
        <f t="shared" si="33"/>
        <v>0</v>
      </c>
      <c r="Y80" s="89">
        <f t="shared" si="37"/>
        <v>0</v>
      </c>
      <c r="Z80" s="31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45">
        <f t="shared" si="35"/>
        <v>0</v>
      </c>
      <c r="AN80" s="33">
        <f t="shared" si="38"/>
        <v>0</v>
      </c>
      <c r="AO80" s="68">
        <f t="shared" si="39"/>
        <v>0</v>
      </c>
      <c r="AP80" s="67">
        <f t="shared" si="40"/>
        <v>0</v>
      </c>
      <c r="AQ80" s="104">
        <f t="shared" si="41"/>
        <v>0</v>
      </c>
      <c r="AR80" s="105">
        <f t="shared" si="42"/>
        <v>0</v>
      </c>
      <c r="AS80" s="106">
        <f t="shared" si="43"/>
        <v>0</v>
      </c>
      <c r="AT80" s="116">
        <f t="shared" si="36"/>
        <v>0</v>
      </c>
      <c r="AU80" s="178"/>
      <c r="AV80" s="202" t="s">
        <v>413</v>
      </c>
      <c r="AW80" s="178"/>
    </row>
    <row r="81" spans="1:49" ht="18" customHeight="1" x14ac:dyDescent="0.2">
      <c r="A81" s="58">
        <v>202203502</v>
      </c>
      <c r="B81" s="174" t="s">
        <v>416</v>
      </c>
      <c r="C81" s="165"/>
      <c r="D81" s="65">
        <f>+INDEX('2nd M.EGI'!M:M,MATCH('M.EGI 1st &amp; 2nd call'!A81,'2nd M.EGI'!A:A,0))</f>
        <v>0</v>
      </c>
      <c r="E81" s="55">
        <f t="shared" si="34"/>
        <v>0</v>
      </c>
      <c r="F81" s="157"/>
      <c r="G81" s="157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110">
        <f t="shared" si="27"/>
        <v>0</v>
      </c>
      <c r="S81" s="33">
        <f t="shared" si="28"/>
        <v>0</v>
      </c>
      <c r="T81" s="93">
        <f t="shared" si="29"/>
        <v>0</v>
      </c>
      <c r="U81" s="67">
        <f t="shared" si="30"/>
        <v>0</v>
      </c>
      <c r="V81" s="94">
        <f t="shared" si="31"/>
        <v>0</v>
      </c>
      <c r="W81" s="95">
        <f t="shared" si="32"/>
        <v>0</v>
      </c>
      <c r="X81" s="96">
        <f t="shared" si="33"/>
        <v>0</v>
      </c>
      <c r="Y81" s="89">
        <f t="shared" si="37"/>
        <v>0</v>
      </c>
      <c r="Z81" s="31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45">
        <f t="shared" si="35"/>
        <v>0</v>
      </c>
      <c r="AN81" s="33">
        <f t="shared" si="38"/>
        <v>0</v>
      </c>
      <c r="AO81" s="68">
        <f t="shared" si="39"/>
        <v>0</v>
      </c>
      <c r="AP81" s="67">
        <f t="shared" si="40"/>
        <v>0</v>
      </c>
      <c r="AQ81" s="104">
        <f t="shared" si="41"/>
        <v>0</v>
      </c>
      <c r="AR81" s="105">
        <f t="shared" si="42"/>
        <v>0</v>
      </c>
      <c r="AS81" s="106">
        <f t="shared" si="43"/>
        <v>0</v>
      </c>
      <c r="AT81" s="116">
        <f t="shared" si="36"/>
        <v>0</v>
      </c>
      <c r="AU81" s="178"/>
      <c r="AV81" s="202" t="s">
        <v>416</v>
      </c>
      <c r="AW81" s="178"/>
    </row>
    <row r="82" spans="1:49" ht="18" customHeight="1" x14ac:dyDescent="0.2">
      <c r="A82" s="58">
        <v>202202730</v>
      </c>
      <c r="B82" s="174" t="s">
        <v>419</v>
      </c>
      <c r="C82" s="165"/>
      <c r="D82" s="65">
        <f>+INDEX('2nd M.EGI'!M:M,MATCH('M.EGI 1st &amp; 2nd call'!A82,'2nd M.EGI'!A:A,0))</f>
        <v>0</v>
      </c>
      <c r="E82" s="55">
        <f t="shared" si="34"/>
        <v>0</v>
      </c>
      <c r="F82" s="157"/>
      <c r="G82" s="157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110">
        <f t="shared" si="27"/>
        <v>0</v>
      </c>
      <c r="S82" s="33">
        <f t="shared" si="28"/>
        <v>0</v>
      </c>
      <c r="T82" s="93">
        <f t="shared" si="29"/>
        <v>0</v>
      </c>
      <c r="U82" s="67">
        <f t="shared" si="30"/>
        <v>0</v>
      </c>
      <c r="V82" s="94">
        <f t="shared" si="31"/>
        <v>0</v>
      </c>
      <c r="W82" s="95">
        <f t="shared" si="32"/>
        <v>0</v>
      </c>
      <c r="X82" s="96">
        <f t="shared" si="33"/>
        <v>0</v>
      </c>
      <c r="Y82" s="89">
        <f t="shared" si="37"/>
        <v>0</v>
      </c>
      <c r="Z82" s="31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45">
        <f t="shared" si="35"/>
        <v>0</v>
      </c>
      <c r="AN82" s="33">
        <f t="shared" si="38"/>
        <v>0</v>
      </c>
      <c r="AO82" s="68">
        <f t="shared" si="39"/>
        <v>0</v>
      </c>
      <c r="AP82" s="67">
        <f t="shared" si="40"/>
        <v>0</v>
      </c>
      <c r="AQ82" s="104">
        <f t="shared" si="41"/>
        <v>0</v>
      </c>
      <c r="AR82" s="105">
        <f t="shared" si="42"/>
        <v>0</v>
      </c>
      <c r="AS82" s="106">
        <f t="shared" si="43"/>
        <v>0</v>
      </c>
      <c r="AT82" s="116">
        <f t="shared" si="36"/>
        <v>0</v>
      </c>
      <c r="AU82" s="178"/>
      <c r="AV82" s="203" t="s">
        <v>585</v>
      </c>
      <c r="AW82" s="178"/>
    </row>
    <row r="83" spans="1:49" ht="18" customHeight="1" x14ac:dyDescent="0.2">
      <c r="A83" s="58">
        <v>202203001</v>
      </c>
      <c r="B83" s="174" t="s">
        <v>422</v>
      </c>
      <c r="C83" s="165"/>
      <c r="D83" s="65">
        <f>+INDEX('2nd M.EGI'!M:M,MATCH('M.EGI 1st &amp; 2nd call'!A83,'2nd M.EGI'!A:A,0))</f>
        <v>0</v>
      </c>
      <c r="E83" s="55">
        <f t="shared" si="34"/>
        <v>0</v>
      </c>
      <c r="F83" s="157"/>
      <c r="G83" s="157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110">
        <f t="shared" si="27"/>
        <v>0</v>
      </c>
      <c r="S83" s="33">
        <f t="shared" si="28"/>
        <v>0</v>
      </c>
      <c r="T83" s="93">
        <f t="shared" si="29"/>
        <v>0</v>
      </c>
      <c r="U83" s="67">
        <f t="shared" si="30"/>
        <v>0</v>
      </c>
      <c r="V83" s="94">
        <f t="shared" si="31"/>
        <v>0</v>
      </c>
      <c r="W83" s="95">
        <f t="shared" si="32"/>
        <v>0</v>
      </c>
      <c r="X83" s="96">
        <f t="shared" si="33"/>
        <v>0</v>
      </c>
      <c r="Y83" s="89">
        <f t="shared" si="37"/>
        <v>0</v>
      </c>
      <c r="Z83" s="31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45">
        <f t="shared" si="35"/>
        <v>0</v>
      </c>
      <c r="AN83" s="33">
        <f t="shared" si="38"/>
        <v>0</v>
      </c>
      <c r="AO83" s="68">
        <f t="shared" si="39"/>
        <v>0</v>
      </c>
      <c r="AP83" s="67">
        <f t="shared" si="40"/>
        <v>0</v>
      </c>
      <c r="AQ83" s="104">
        <f t="shared" si="41"/>
        <v>0</v>
      </c>
      <c r="AR83" s="105">
        <f t="shared" si="42"/>
        <v>0</v>
      </c>
      <c r="AS83" s="106">
        <f t="shared" si="43"/>
        <v>0</v>
      </c>
      <c r="AT83" s="116">
        <f t="shared" si="36"/>
        <v>0</v>
      </c>
      <c r="AU83" s="178"/>
      <c r="AV83" s="202" t="s">
        <v>419</v>
      </c>
      <c r="AW83" s="178"/>
    </row>
    <row r="84" spans="1:49" ht="18" customHeight="1" x14ac:dyDescent="0.2">
      <c r="A84" s="58">
        <v>201806801</v>
      </c>
      <c r="B84" s="174" t="s">
        <v>70</v>
      </c>
      <c r="C84" s="165"/>
      <c r="D84" s="65">
        <f>+INDEX('2nd M.EGI'!M:M,MATCH('M.EGI 1st &amp; 2nd call'!A84,'2nd M.EGI'!A:A,0))</f>
        <v>0</v>
      </c>
      <c r="E84" s="55"/>
      <c r="F84" s="157"/>
      <c r="G84" s="157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110">
        <f t="shared" si="27"/>
        <v>0</v>
      </c>
      <c r="S84" s="33">
        <f t="shared" si="28"/>
        <v>0</v>
      </c>
      <c r="T84" s="93">
        <f t="shared" si="29"/>
        <v>0</v>
      </c>
      <c r="U84" s="67">
        <f t="shared" si="30"/>
        <v>0</v>
      </c>
      <c r="V84" s="94">
        <f t="shared" si="31"/>
        <v>0</v>
      </c>
      <c r="W84" s="95">
        <f t="shared" si="32"/>
        <v>0</v>
      </c>
      <c r="X84" s="96">
        <f t="shared" si="33"/>
        <v>0</v>
      </c>
      <c r="Y84" s="89">
        <f t="shared" si="37"/>
        <v>0</v>
      </c>
      <c r="Z84" s="31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45">
        <f t="shared" si="35"/>
        <v>0</v>
      </c>
      <c r="AN84" s="33">
        <f t="shared" si="38"/>
        <v>0</v>
      </c>
      <c r="AO84" s="68">
        <f t="shared" si="39"/>
        <v>0</v>
      </c>
      <c r="AP84" s="67">
        <f t="shared" si="40"/>
        <v>0</v>
      </c>
      <c r="AQ84" s="104">
        <f t="shared" si="41"/>
        <v>0</v>
      </c>
      <c r="AR84" s="105">
        <f t="shared" si="42"/>
        <v>0</v>
      </c>
      <c r="AS84" s="106">
        <f t="shared" si="43"/>
        <v>0</v>
      </c>
      <c r="AT84" s="116">
        <f t="shared" si="36"/>
        <v>0</v>
      </c>
      <c r="AU84" s="178"/>
      <c r="AV84" s="202" t="s">
        <v>422</v>
      </c>
      <c r="AW84" s="178"/>
    </row>
    <row r="85" spans="1:49" ht="18" customHeight="1" x14ac:dyDescent="0.2">
      <c r="A85" s="58">
        <v>201504772</v>
      </c>
      <c r="B85" s="174" t="s">
        <v>425</v>
      </c>
      <c r="C85" s="165"/>
      <c r="D85" s="65">
        <f>+INDEX('2nd M.EGI'!M:M,MATCH('M.EGI 1st &amp; 2nd call'!A85,'2nd M.EGI'!A:A,0))</f>
        <v>0</v>
      </c>
      <c r="E85" s="55">
        <f t="shared" ref="E85:E103" si="44">0.6*C85+0.4*D85</f>
        <v>0</v>
      </c>
      <c r="F85" s="157"/>
      <c r="G85" s="157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110">
        <f t="shared" si="27"/>
        <v>0</v>
      </c>
      <c r="S85" s="33">
        <f t="shared" si="28"/>
        <v>0</v>
      </c>
      <c r="T85" s="93">
        <f t="shared" si="29"/>
        <v>0</v>
      </c>
      <c r="U85" s="67">
        <f t="shared" si="30"/>
        <v>0</v>
      </c>
      <c r="V85" s="94">
        <f t="shared" si="31"/>
        <v>0</v>
      </c>
      <c r="W85" s="95">
        <f t="shared" si="32"/>
        <v>0</v>
      </c>
      <c r="X85" s="96">
        <f t="shared" si="33"/>
        <v>0</v>
      </c>
      <c r="Y85" s="89">
        <f t="shared" si="37"/>
        <v>0</v>
      </c>
      <c r="Z85" s="31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45">
        <f t="shared" si="35"/>
        <v>0</v>
      </c>
      <c r="AN85" s="33">
        <f t="shared" si="38"/>
        <v>0</v>
      </c>
      <c r="AO85" s="68">
        <f t="shared" si="39"/>
        <v>0</v>
      </c>
      <c r="AP85" s="67">
        <f t="shared" si="40"/>
        <v>0</v>
      </c>
      <c r="AQ85" s="104">
        <f t="shared" si="41"/>
        <v>0</v>
      </c>
      <c r="AR85" s="105">
        <f t="shared" si="42"/>
        <v>0</v>
      </c>
      <c r="AS85" s="106">
        <f t="shared" si="43"/>
        <v>0</v>
      </c>
      <c r="AT85" s="116">
        <f t="shared" si="36"/>
        <v>0</v>
      </c>
      <c r="AU85" s="178"/>
      <c r="AV85" s="202" t="s">
        <v>70</v>
      </c>
      <c r="AW85" s="178"/>
    </row>
    <row r="86" spans="1:49" ht="18" customHeight="1" x14ac:dyDescent="0.2">
      <c r="A86" s="58">
        <v>201908123</v>
      </c>
      <c r="B86" s="174" t="s">
        <v>428</v>
      </c>
      <c r="C86" s="165"/>
      <c r="D86" s="65">
        <f>+INDEX('2nd M.EGI'!M:M,MATCH('M.EGI 1st &amp; 2nd call'!A86,'2nd M.EGI'!A:A,0))</f>
        <v>0</v>
      </c>
      <c r="E86" s="55">
        <f t="shared" si="44"/>
        <v>0</v>
      </c>
      <c r="F86" s="157"/>
      <c r="G86" s="157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110">
        <f t="shared" si="27"/>
        <v>0</v>
      </c>
      <c r="S86" s="33">
        <f t="shared" si="28"/>
        <v>0</v>
      </c>
      <c r="T86" s="93">
        <f t="shared" si="29"/>
        <v>0</v>
      </c>
      <c r="U86" s="67">
        <f t="shared" si="30"/>
        <v>0</v>
      </c>
      <c r="V86" s="94">
        <f t="shared" si="31"/>
        <v>0</v>
      </c>
      <c r="W86" s="95">
        <f t="shared" si="32"/>
        <v>0</v>
      </c>
      <c r="X86" s="96">
        <f t="shared" si="33"/>
        <v>0</v>
      </c>
      <c r="Y86" s="89">
        <f t="shared" si="37"/>
        <v>0</v>
      </c>
      <c r="Z86" s="31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45">
        <f t="shared" si="35"/>
        <v>0</v>
      </c>
      <c r="AN86" s="33">
        <f t="shared" si="38"/>
        <v>0</v>
      </c>
      <c r="AO86" s="68">
        <f t="shared" si="39"/>
        <v>0</v>
      </c>
      <c r="AP86" s="67">
        <f t="shared" si="40"/>
        <v>0</v>
      </c>
      <c r="AQ86" s="104">
        <f t="shared" si="41"/>
        <v>0</v>
      </c>
      <c r="AR86" s="105">
        <f t="shared" si="42"/>
        <v>0</v>
      </c>
      <c r="AS86" s="106">
        <f t="shared" si="43"/>
        <v>0</v>
      </c>
      <c r="AT86" s="116">
        <f t="shared" si="36"/>
        <v>0</v>
      </c>
      <c r="AU86" s="178"/>
      <c r="AV86" s="202" t="s">
        <v>425</v>
      </c>
      <c r="AW86" s="178"/>
    </row>
    <row r="87" spans="1:49" ht="18" customHeight="1" x14ac:dyDescent="0.2">
      <c r="A87" s="58">
        <v>201907316</v>
      </c>
      <c r="B87" s="174" t="s">
        <v>431</v>
      </c>
      <c r="C87" s="165"/>
      <c r="D87" s="65">
        <f>+INDEX('2nd M.EGI'!M:M,MATCH('M.EGI 1st &amp; 2nd call'!A87,'2nd M.EGI'!A:A,0))</f>
        <v>0</v>
      </c>
      <c r="E87" s="55">
        <f t="shared" si="44"/>
        <v>0</v>
      </c>
      <c r="F87" s="157"/>
      <c r="G87" s="157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110">
        <f t="shared" si="27"/>
        <v>0</v>
      </c>
      <c r="S87" s="33">
        <f t="shared" si="28"/>
        <v>0</v>
      </c>
      <c r="T87" s="93">
        <f t="shared" si="29"/>
        <v>0</v>
      </c>
      <c r="U87" s="67">
        <f t="shared" si="30"/>
        <v>0</v>
      </c>
      <c r="V87" s="94">
        <f t="shared" si="31"/>
        <v>0</v>
      </c>
      <c r="W87" s="95">
        <f t="shared" si="32"/>
        <v>0</v>
      </c>
      <c r="X87" s="96">
        <f t="shared" si="33"/>
        <v>0</v>
      </c>
      <c r="Y87" s="89">
        <f t="shared" si="37"/>
        <v>0</v>
      </c>
      <c r="Z87" s="31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45">
        <f t="shared" si="35"/>
        <v>0</v>
      </c>
      <c r="AN87" s="33">
        <f t="shared" si="38"/>
        <v>0</v>
      </c>
      <c r="AO87" s="68">
        <f t="shared" si="39"/>
        <v>0</v>
      </c>
      <c r="AP87" s="67">
        <f t="shared" si="40"/>
        <v>0</v>
      </c>
      <c r="AQ87" s="104">
        <f t="shared" si="41"/>
        <v>0</v>
      </c>
      <c r="AR87" s="105">
        <f t="shared" si="42"/>
        <v>0</v>
      </c>
      <c r="AS87" s="106">
        <f t="shared" si="43"/>
        <v>0</v>
      </c>
      <c r="AT87" s="116">
        <f t="shared" si="36"/>
        <v>0</v>
      </c>
      <c r="AU87" s="178"/>
      <c r="AV87" s="202" t="s">
        <v>428</v>
      </c>
      <c r="AW87" s="178"/>
    </row>
    <row r="88" spans="1:49" ht="18" customHeight="1" x14ac:dyDescent="0.2">
      <c r="A88" s="58">
        <v>201906673</v>
      </c>
      <c r="B88" s="174" t="s">
        <v>434</v>
      </c>
      <c r="C88" s="165"/>
      <c r="D88" s="65">
        <f>+INDEX('2nd M.EGI'!M:M,MATCH('M.EGI 1st &amp; 2nd call'!A88,'2nd M.EGI'!A:A,0))</f>
        <v>0</v>
      </c>
      <c r="E88" s="55">
        <f t="shared" si="44"/>
        <v>0</v>
      </c>
      <c r="F88" s="157"/>
      <c r="G88" s="157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110">
        <f t="shared" si="27"/>
        <v>0</v>
      </c>
      <c r="S88" s="33">
        <f t="shared" si="28"/>
        <v>0</v>
      </c>
      <c r="T88" s="93">
        <f t="shared" si="29"/>
        <v>0</v>
      </c>
      <c r="U88" s="67">
        <f t="shared" si="30"/>
        <v>0</v>
      </c>
      <c r="V88" s="94">
        <f t="shared" si="31"/>
        <v>0</v>
      </c>
      <c r="W88" s="95">
        <f t="shared" si="32"/>
        <v>0</v>
      </c>
      <c r="X88" s="96">
        <f t="shared" si="33"/>
        <v>0</v>
      </c>
      <c r="Y88" s="89">
        <f t="shared" si="37"/>
        <v>0</v>
      </c>
      <c r="Z88" s="31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45">
        <f t="shared" si="35"/>
        <v>0</v>
      </c>
      <c r="AN88" s="33">
        <f t="shared" si="38"/>
        <v>0</v>
      </c>
      <c r="AO88" s="68">
        <f t="shared" si="39"/>
        <v>0</v>
      </c>
      <c r="AP88" s="67">
        <f t="shared" si="40"/>
        <v>0</v>
      </c>
      <c r="AQ88" s="104">
        <f t="shared" si="41"/>
        <v>0</v>
      </c>
      <c r="AR88" s="105">
        <f t="shared" si="42"/>
        <v>0</v>
      </c>
      <c r="AS88" s="106">
        <f t="shared" si="43"/>
        <v>0</v>
      </c>
      <c r="AT88" s="116">
        <f t="shared" si="36"/>
        <v>0</v>
      </c>
      <c r="AU88" s="178"/>
      <c r="AV88" s="202" t="s">
        <v>431</v>
      </c>
      <c r="AW88" s="178"/>
    </row>
    <row r="89" spans="1:49" ht="18" customHeight="1" x14ac:dyDescent="0.2">
      <c r="A89" s="58">
        <v>201800147</v>
      </c>
      <c r="B89" s="174" t="s">
        <v>437</v>
      </c>
      <c r="C89" s="165"/>
      <c r="D89" s="65">
        <f>+INDEX('2nd M.EGI'!M:M,MATCH('M.EGI 1st &amp; 2nd call'!A89,'2nd M.EGI'!A:A,0))</f>
        <v>0</v>
      </c>
      <c r="E89" s="55">
        <f t="shared" si="44"/>
        <v>0</v>
      </c>
      <c r="F89" s="157"/>
      <c r="G89" s="157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110">
        <f t="shared" si="27"/>
        <v>0</v>
      </c>
      <c r="S89" s="33">
        <f t="shared" si="28"/>
        <v>0</v>
      </c>
      <c r="T89" s="93">
        <f t="shared" si="29"/>
        <v>0</v>
      </c>
      <c r="U89" s="67">
        <f t="shared" si="30"/>
        <v>0</v>
      </c>
      <c r="V89" s="94">
        <f t="shared" si="31"/>
        <v>0</v>
      </c>
      <c r="W89" s="95">
        <f t="shared" si="32"/>
        <v>0</v>
      </c>
      <c r="X89" s="96">
        <f t="shared" si="33"/>
        <v>0</v>
      </c>
      <c r="Y89" s="89">
        <f t="shared" si="37"/>
        <v>0</v>
      </c>
      <c r="Z89" s="31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45">
        <f t="shared" si="35"/>
        <v>0</v>
      </c>
      <c r="AN89" s="33">
        <f t="shared" si="38"/>
        <v>0</v>
      </c>
      <c r="AO89" s="68">
        <f t="shared" si="39"/>
        <v>0</v>
      </c>
      <c r="AP89" s="67">
        <f t="shared" si="40"/>
        <v>0</v>
      </c>
      <c r="AQ89" s="104">
        <f t="shared" si="41"/>
        <v>0</v>
      </c>
      <c r="AR89" s="105">
        <f t="shared" si="42"/>
        <v>0</v>
      </c>
      <c r="AS89" s="106">
        <f t="shared" si="43"/>
        <v>0</v>
      </c>
      <c r="AT89" s="116">
        <f t="shared" si="36"/>
        <v>0</v>
      </c>
      <c r="AU89" s="178"/>
      <c r="AV89" s="202" t="s">
        <v>434</v>
      </c>
      <c r="AW89" s="178"/>
    </row>
    <row r="90" spans="1:49" ht="18" customHeight="1" x14ac:dyDescent="0.2">
      <c r="A90" s="58">
        <v>201706952</v>
      </c>
      <c r="B90" s="174" t="s">
        <v>440</v>
      </c>
      <c r="C90" s="165"/>
      <c r="D90" s="65">
        <f>+INDEX('2nd M.EGI'!M:M,MATCH('M.EGI 1st &amp; 2nd call'!A90,'2nd M.EGI'!A:A,0))</f>
        <v>0</v>
      </c>
      <c r="E90" s="55">
        <f t="shared" si="44"/>
        <v>0</v>
      </c>
      <c r="F90" s="157"/>
      <c r="G90" s="157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110">
        <f t="shared" si="27"/>
        <v>0</v>
      </c>
      <c r="S90" s="33">
        <f t="shared" si="28"/>
        <v>0</v>
      </c>
      <c r="T90" s="93">
        <f t="shared" si="29"/>
        <v>0</v>
      </c>
      <c r="U90" s="67">
        <f t="shared" si="30"/>
        <v>0</v>
      </c>
      <c r="V90" s="94">
        <f t="shared" si="31"/>
        <v>0</v>
      </c>
      <c r="W90" s="95">
        <f t="shared" si="32"/>
        <v>0</v>
      </c>
      <c r="X90" s="96">
        <f t="shared" si="33"/>
        <v>0</v>
      </c>
      <c r="Y90" s="89">
        <f t="shared" si="37"/>
        <v>0</v>
      </c>
      <c r="Z90" s="31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45">
        <f t="shared" si="35"/>
        <v>0</v>
      </c>
      <c r="AN90" s="33">
        <f t="shared" si="38"/>
        <v>0</v>
      </c>
      <c r="AO90" s="68">
        <f t="shared" si="39"/>
        <v>0</v>
      </c>
      <c r="AP90" s="67">
        <f t="shared" si="40"/>
        <v>0</v>
      </c>
      <c r="AQ90" s="104">
        <f t="shared" si="41"/>
        <v>0</v>
      </c>
      <c r="AR90" s="105">
        <f t="shared" si="42"/>
        <v>0</v>
      </c>
      <c r="AS90" s="106">
        <f t="shared" si="43"/>
        <v>0</v>
      </c>
      <c r="AT90" s="116">
        <f t="shared" si="36"/>
        <v>0</v>
      </c>
      <c r="AU90" s="178"/>
      <c r="AV90" s="202" t="s">
        <v>437</v>
      </c>
      <c r="AW90" s="178"/>
    </row>
    <row r="91" spans="1:49" ht="18" customHeight="1" x14ac:dyDescent="0.2">
      <c r="A91" s="58">
        <v>201904831</v>
      </c>
      <c r="B91" s="174" t="s">
        <v>443</v>
      </c>
      <c r="C91" s="165"/>
      <c r="D91" s="65">
        <f>+INDEX('2nd M.EGI'!M:M,MATCH('M.EGI 1st &amp; 2nd call'!A91,'2nd M.EGI'!A:A,0))</f>
        <v>0</v>
      </c>
      <c r="E91" s="55"/>
      <c r="F91" s="157"/>
      <c r="G91" s="157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110">
        <f t="shared" si="27"/>
        <v>0</v>
      </c>
      <c r="S91" s="33">
        <f t="shared" si="28"/>
        <v>0</v>
      </c>
      <c r="T91" s="93">
        <f t="shared" si="29"/>
        <v>0</v>
      </c>
      <c r="U91" s="67">
        <f t="shared" si="30"/>
        <v>0</v>
      </c>
      <c r="V91" s="94">
        <f t="shared" si="31"/>
        <v>0</v>
      </c>
      <c r="W91" s="95">
        <f t="shared" si="32"/>
        <v>0</v>
      </c>
      <c r="X91" s="96">
        <f t="shared" si="33"/>
        <v>0</v>
      </c>
      <c r="Y91" s="89">
        <f t="shared" si="37"/>
        <v>0</v>
      </c>
      <c r="Z91" s="31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45">
        <f t="shared" si="35"/>
        <v>0</v>
      </c>
      <c r="AN91" s="33">
        <f t="shared" si="38"/>
        <v>0</v>
      </c>
      <c r="AO91" s="68">
        <f t="shared" si="39"/>
        <v>0</v>
      </c>
      <c r="AP91" s="67">
        <f t="shared" si="40"/>
        <v>0</v>
      </c>
      <c r="AQ91" s="104">
        <f t="shared" si="41"/>
        <v>0</v>
      </c>
      <c r="AR91" s="105">
        <f t="shared" si="42"/>
        <v>0</v>
      </c>
      <c r="AS91" s="106">
        <f t="shared" si="43"/>
        <v>0</v>
      </c>
      <c r="AT91" s="116">
        <f t="shared" si="36"/>
        <v>0</v>
      </c>
      <c r="AU91" s="178"/>
      <c r="AV91" s="202" t="s">
        <v>440</v>
      </c>
      <c r="AW91" s="178"/>
    </row>
    <row r="92" spans="1:49" ht="18" customHeight="1" x14ac:dyDescent="0.2">
      <c r="A92" s="58">
        <v>201906454</v>
      </c>
      <c r="B92" s="174" t="s">
        <v>446</v>
      </c>
      <c r="C92" s="165"/>
      <c r="D92" s="65">
        <f>+INDEX('2nd M.EGI'!M:M,MATCH('M.EGI 1st &amp; 2nd call'!A92,'2nd M.EGI'!A:A,0))</f>
        <v>0</v>
      </c>
      <c r="E92" s="55">
        <f t="shared" si="44"/>
        <v>0</v>
      </c>
      <c r="F92" s="157"/>
      <c r="G92" s="157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110">
        <f t="shared" si="27"/>
        <v>0</v>
      </c>
      <c r="S92" s="33">
        <f t="shared" si="28"/>
        <v>0</v>
      </c>
      <c r="T92" s="93">
        <f t="shared" si="29"/>
        <v>0</v>
      </c>
      <c r="U92" s="67">
        <f t="shared" si="30"/>
        <v>0</v>
      </c>
      <c r="V92" s="94">
        <f t="shared" si="31"/>
        <v>0</v>
      </c>
      <c r="W92" s="95">
        <f t="shared" si="32"/>
        <v>0</v>
      </c>
      <c r="X92" s="96">
        <f t="shared" si="33"/>
        <v>0</v>
      </c>
      <c r="Y92" s="89">
        <f t="shared" si="37"/>
        <v>0</v>
      </c>
      <c r="Z92" s="31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45">
        <f t="shared" si="35"/>
        <v>0</v>
      </c>
      <c r="AN92" s="33">
        <f t="shared" si="38"/>
        <v>0</v>
      </c>
      <c r="AO92" s="68">
        <f t="shared" si="39"/>
        <v>0</v>
      </c>
      <c r="AP92" s="67">
        <f t="shared" si="40"/>
        <v>0</v>
      </c>
      <c r="AQ92" s="104">
        <f t="shared" si="41"/>
        <v>0</v>
      </c>
      <c r="AR92" s="105">
        <f t="shared" si="42"/>
        <v>0</v>
      </c>
      <c r="AS92" s="106">
        <f t="shared" si="43"/>
        <v>0</v>
      </c>
      <c r="AT92" s="116">
        <f t="shared" si="36"/>
        <v>0</v>
      </c>
      <c r="AU92" s="178"/>
      <c r="AV92" s="202" t="s">
        <v>443</v>
      </c>
      <c r="AW92" s="178"/>
    </row>
    <row r="93" spans="1:49" ht="18" customHeight="1" x14ac:dyDescent="0.2">
      <c r="A93" s="58">
        <v>202202852</v>
      </c>
      <c r="B93" s="174" t="s">
        <v>449</v>
      </c>
      <c r="C93" s="165"/>
      <c r="D93" s="65">
        <f>+INDEX('2nd M.EGI'!M:M,MATCH('M.EGI 1st &amp; 2nd call'!A93,'2nd M.EGI'!A:A,0))</f>
        <v>0</v>
      </c>
      <c r="E93" s="55">
        <f t="shared" si="44"/>
        <v>0</v>
      </c>
      <c r="F93" s="157"/>
      <c r="G93" s="157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110">
        <f t="shared" si="27"/>
        <v>0</v>
      </c>
      <c r="S93" s="33">
        <f t="shared" si="28"/>
        <v>0</v>
      </c>
      <c r="T93" s="93">
        <f t="shared" si="29"/>
        <v>0</v>
      </c>
      <c r="U93" s="67">
        <f t="shared" si="30"/>
        <v>0</v>
      </c>
      <c r="V93" s="94">
        <f t="shared" si="31"/>
        <v>0</v>
      </c>
      <c r="W93" s="95">
        <f t="shared" si="32"/>
        <v>0</v>
      </c>
      <c r="X93" s="96">
        <f t="shared" si="33"/>
        <v>0</v>
      </c>
      <c r="Y93" s="89">
        <f t="shared" si="37"/>
        <v>0</v>
      </c>
      <c r="Z93" s="31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45">
        <f t="shared" si="35"/>
        <v>0</v>
      </c>
      <c r="AN93" s="33">
        <f t="shared" si="38"/>
        <v>0</v>
      </c>
      <c r="AO93" s="68">
        <f t="shared" si="39"/>
        <v>0</v>
      </c>
      <c r="AP93" s="67">
        <f t="shared" si="40"/>
        <v>0</v>
      </c>
      <c r="AQ93" s="104">
        <f t="shared" si="41"/>
        <v>0</v>
      </c>
      <c r="AR93" s="105">
        <f t="shared" si="42"/>
        <v>0</v>
      </c>
      <c r="AS93" s="106">
        <f t="shared" si="43"/>
        <v>0</v>
      </c>
      <c r="AT93" s="116">
        <f t="shared" si="36"/>
        <v>0</v>
      </c>
      <c r="AU93" s="178"/>
      <c r="AV93" s="202" t="s">
        <v>446</v>
      </c>
      <c r="AW93" s="178"/>
    </row>
    <row r="94" spans="1:49" ht="18" customHeight="1" x14ac:dyDescent="0.2">
      <c r="A94" s="58">
        <v>200001856</v>
      </c>
      <c r="B94" s="174" t="s">
        <v>28</v>
      </c>
      <c r="C94" s="165"/>
      <c r="D94" s="65">
        <f>+INDEX('2nd M.EGI'!M:M,MATCH('M.EGI 1st &amp; 2nd call'!A94,'2nd M.EGI'!A:A,0))</f>
        <v>0</v>
      </c>
      <c r="E94" s="55">
        <f t="shared" si="44"/>
        <v>0</v>
      </c>
      <c r="F94" s="157"/>
      <c r="G94" s="157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110">
        <f t="shared" si="27"/>
        <v>0</v>
      </c>
      <c r="S94" s="33">
        <f t="shared" si="28"/>
        <v>0</v>
      </c>
      <c r="T94" s="93">
        <f t="shared" si="29"/>
        <v>0</v>
      </c>
      <c r="U94" s="67">
        <f t="shared" si="30"/>
        <v>0</v>
      </c>
      <c r="V94" s="94">
        <f t="shared" si="31"/>
        <v>0</v>
      </c>
      <c r="W94" s="95">
        <f t="shared" si="32"/>
        <v>0</v>
      </c>
      <c r="X94" s="96">
        <f t="shared" si="33"/>
        <v>0</v>
      </c>
      <c r="Y94" s="89">
        <f t="shared" si="37"/>
        <v>0</v>
      </c>
      <c r="Z94" s="31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45">
        <f t="shared" si="35"/>
        <v>0</v>
      </c>
      <c r="AN94" s="33">
        <f t="shared" si="38"/>
        <v>0</v>
      </c>
      <c r="AO94" s="68">
        <f t="shared" si="39"/>
        <v>0</v>
      </c>
      <c r="AP94" s="67">
        <f t="shared" si="40"/>
        <v>0</v>
      </c>
      <c r="AQ94" s="104">
        <f t="shared" si="41"/>
        <v>0</v>
      </c>
      <c r="AR94" s="105">
        <f t="shared" si="42"/>
        <v>0</v>
      </c>
      <c r="AS94" s="106">
        <f t="shared" si="43"/>
        <v>0</v>
      </c>
      <c r="AT94" s="116">
        <f t="shared" si="36"/>
        <v>0</v>
      </c>
      <c r="AU94" s="178"/>
      <c r="AV94" s="202" t="s">
        <v>449</v>
      </c>
      <c r="AW94" s="178"/>
    </row>
    <row r="95" spans="1:49" ht="18" customHeight="1" x14ac:dyDescent="0.2">
      <c r="A95" s="58">
        <v>202204795</v>
      </c>
      <c r="B95" s="174" t="s">
        <v>452</v>
      </c>
      <c r="C95" s="165"/>
      <c r="D95" s="65">
        <f>+INDEX('2nd M.EGI'!M:M,MATCH('M.EGI 1st &amp; 2nd call'!A95,'2nd M.EGI'!A:A,0))</f>
        <v>0</v>
      </c>
      <c r="E95" s="55"/>
      <c r="F95" s="157"/>
      <c r="G95" s="157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110">
        <f t="shared" si="27"/>
        <v>0</v>
      </c>
      <c r="S95" s="33">
        <f t="shared" si="28"/>
        <v>0</v>
      </c>
      <c r="T95" s="93">
        <f t="shared" si="29"/>
        <v>0</v>
      </c>
      <c r="U95" s="67">
        <f t="shared" si="30"/>
        <v>0</v>
      </c>
      <c r="V95" s="94">
        <f t="shared" si="31"/>
        <v>0</v>
      </c>
      <c r="W95" s="95">
        <f t="shared" si="32"/>
        <v>0</v>
      </c>
      <c r="X95" s="96">
        <f t="shared" si="33"/>
        <v>0</v>
      </c>
      <c r="Y95" s="89">
        <f t="shared" si="37"/>
        <v>0</v>
      </c>
      <c r="Z95" s="31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45">
        <f t="shared" si="35"/>
        <v>0</v>
      </c>
      <c r="AN95" s="33">
        <f t="shared" si="38"/>
        <v>0</v>
      </c>
      <c r="AO95" s="68">
        <f t="shared" si="39"/>
        <v>0</v>
      </c>
      <c r="AP95" s="67">
        <f t="shared" si="40"/>
        <v>0</v>
      </c>
      <c r="AQ95" s="104">
        <f t="shared" si="41"/>
        <v>0</v>
      </c>
      <c r="AR95" s="105">
        <f t="shared" si="42"/>
        <v>0</v>
      </c>
      <c r="AS95" s="106">
        <f t="shared" si="43"/>
        <v>0</v>
      </c>
      <c r="AT95" s="116">
        <f t="shared" si="36"/>
        <v>0</v>
      </c>
      <c r="AU95" s="178"/>
      <c r="AV95" s="202" t="s">
        <v>28</v>
      </c>
      <c r="AW95" s="178"/>
    </row>
    <row r="96" spans="1:49" ht="18" customHeight="1" x14ac:dyDescent="0.2">
      <c r="A96" s="58">
        <v>201906549</v>
      </c>
      <c r="B96" s="174" t="s">
        <v>455</v>
      </c>
      <c r="C96" s="165"/>
      <c r="D96" s="65">
        <f>+INDEX('2nd M.EGI'!M:M,MATCH('M.EGI 1st &amp; 2nd call'!A96,'2nd M.EGI'!A:A,0))</f>
        <v>0</v>
      </c>
      <c r="E96" s="55">
        <f t="shared" si="44"/>
        <v>0</v>
      </c>
      <c r="F96" s="157"/>
      <c r="G96" s="157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110">
        <f t="shared" si="27"/>
        <v>0</v>
      </c>
      <c r="S96" s="33">
        <f t="shared" si="28"/>
        <v>0</v>
      </c>
      <c r="T96" s="93">
        <f t="shared" si="29"/>
        <v>0</v>
      </c>
      <c r="U96" s="67">
        <f t="shared" si="30"/>
        <v>0</v>
      </c>
      <c r="V96" s="94">
        <f t="shared" si="31"/>
        <v>0</v>
      </c>
      <c r="W96" s="95">
        <f t="shared" si="32"/>
        <v>0</v>
      </c>
      <c r="X96" s="96">
        <f t="shared" si="33"/>
        <v>0</v>
      </c>
      <c r="Y96" s="89">
        <f t="shared" si="37"/>
        <v>0</v>
      </c>
      <c r="Z96" s="31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45">
        <f t="shared" si="35"/>
        <v>0</v>
      </c>
      <c r="AN96" s="33">
        <f t="shared" si="38"/>
        <v>0</v>
      </c>
      <c r="AO96" s="68">
        <f t="shared" si="39"/>
        <v>0</v>
      </c>
      <c r="AP96" s="67">
        <f t="shared" si="40"/>
        <v>0</v>
      </c>
      <c r="AQ96" s="104">
        <f t="shared" si="41"/>
        <v>0</v>
      </c>
      <c r="AR96" s="105">
        <f t="shared" si="42"/>
        <v>0</v>
      </c>
      <c r="AS96" s="106">
        <f t="shared" si="43"/>
        <v>0</v>
      </c>
      <c r="AT96" s="116">
        <f t="shared" si="36"/>
        <v>0</v>
      </c>
      <c r="AU96" s="178"/>
      <c r="AV96" s="202" t="s">
        <v>452</v>
      </c>
      <c r="AW96" s="178"/>
    </row>
    <row r="97" spans="1:49" ht="18" customHeight="1" x14ac:dyDescent="0.2">
      <c r="A97" s="58">
        <v>202203778</v>
      </c>
      <c r="B97" s="174" t="s">
        <v>458</v>
      </c>
      <c r="C97" s="165"/>
      <c r="D97" s="65">
        <f>+INDEX('2nd M.EGI'!M:M,MATCH('M.EGI 1st &amp; 2nd call'!A97,'2nd M.EGI'!A:A,0))</f>
        <v>0</v>
      </c>
      <c r="E97" s="55">
        <f t="shared" si="44"/>
        <v>0</v>
      </c>
      <c r="F97" s="157"/>
      <c r="G97" s="157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110">
        <f t="shared" si="27"/>
        <v>0</v>
      </c>
      <c r="S97" s="33">
        <f t="shared" si="28"/>
        <v>0</v>
      </c>
      <c r="T97" s="93">
        <f t="shared" si="29"/>
        <v>0</v>
      </c>
      <c r="U97" s="67">
        <f t="shared" si="30"/>
        <v>0</v>
      </c>
      <c r="V97" s="94">
        <f t="shared" si="31"/>
        <v>0</v>
      </c>
      <c r="W97" s="95">
        <f t="shared" si="32"/>
        <v>0</v>
      </c>
      <c r="X97" s="96">
        <f t="shared" si="33"/>
        <v>0</v>
      </c>
      <c r="Y97" s="89">
        <f t="shared" si="37"/>
        <v>0</v>
      </c>
      <c r="Z97" s="31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45">
        <f t="shared" si="35"/>
        <v>0</v>
      </c>
      <c r="AN97" s="33">
        <f t="shared" si="38"/>
        <v>0</v>
      </c>
      <c r="AO97" s="68">
        <f t="shared" si="39"/>
        <v>0</v>
      </c>
      <c r="AP97" s="67">
        <f t="shared" si="40"/>
        <v>0</v>
      </c>
      <c r="AQ97" s="104">
        <f t="shared" si="41"/>
        <v>0</v>
      </c>
      <c r="AR97" s="105">
        <f t="shared" si="42"/>
        <v>0</v>
      </c>
      <c r="AS97" s="106">
        <f t="shared" si="43"/>
        <v>0</v>
      </c>
      <c r="AT97" s="116">
        <f t="shared" si="36"/>
        <v>0</v>
      </c>
      <c r="AU97" s="178"/>
      <c r="AV97" s="202" t="s">
        <v>455</v>
      </c>
      <c r="AW97" s="178"/>
    </row>
    <row r="98" spans="1:49" ht="18" customHeight="1" x14ac:dyDescent="0.2">
      <c r="A98" s="58">
        <v>202108675</v>
      </c>
      <c r="B98" s="174" t="s">
        <v>461</v>
      </c>
      <c r="C98" s="164"/>
      <c r="D98" s="65">
        <f>+INDEX('2nd M.EGI'!M:M,MATCH('M.EGI 1st &amp; 2nd call'!A98,'2nd M.EGI'!A:A,0))</f>
        <v>0</v>
      </c>
      <c r="E98" s="55">
        <f t="shared" si="44"/>
        <v>0</v>
      </c>
      <c r="F98" s="157"/>
      <c r="G98" s="157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110">
        <f t="shared" si="27"/>
        <v>0</v>
      </c>
      <c r="S98" s="33">
        <f t="shared" si="28"/>
        <v>0</v>
      </c>
      <c r="T98" s="93">
        <f t="shared" si="29"/>
        <v>0</v>
      </c>
      <c r="U98" s="67">
        <f t="shared" si="30"/>
        <v>0</v>
      </c>
      <c r="V98" s="94">
        <f t="shared" si="31"/>
        <v>0</v>
      </c>
      <c r="W98" s="95">
        <f t="shared" si="32"/>
        <v>0</v>
      </c>
      <c r="X98" s="96">
        <f t="shared" si="33"/>
        <v>0</v>
      </c>
      <c r="Y98" s="89">
        <f t="shared" si="37"/>
        <v>0</v>
      </c>
      <c r="Z98" s="31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45">
        <f t="shared" si="35"/>
        <v>0</v>
      </c>
      <c r="AN98" s="33">
        <f t="shared" si="38"/>
        <v>0</v>
      </c>
      <c r="AO98" s="68">
        <f t="shared" si="39"/>
        <v>0</v>
      </c>
      <c r="AP98" s="67">
        <f t="shared" si="40"/>
        <v>0</v>
      </c>
      <c r="AQ98" s="104">
        <f t="shared" si="41"/>
        <v>0</v>
      </c>
      <c r="AR98" s="105">
        <f t="shared" si="42"/>
        <v>0</v>
      </c>
      <c r="AS98" s="106">
        <f t="shared" si="43"/>
        <v>0</v>
      </c>
      <c r="AT98" s="116">
        <f t="shared" si="36"/>
        <v>0</v>
      </c>
      <c r="AU98" s="178"/>
      <c r="AV98" s="202" t="s">
        <v>458</v>
      </c>
      <c r="AW98" s="178"/>
    </row>
    <row r="99" spans="1:49" ht="18" customHeight="1" x14ac:dyDescent="0.2">
      <c r="A99" s="58">
        <v>202202869</v>
      </c>
      <c r="B99" s="174" t="s">
        <v>464</v>
      </c>
      <c r="C99" s="165"/>
      <c r="D99" s="65">
        <f>+INDEX('2nd M.EGI'!M:M,MATCH('M.EGI 1st &amp; 2nd call'!A99,'2nd M.EGI'!A:A,0))</f>
        <v>0</v>
      </c>
      <c r="E99" s="55">
        <f t="shared" si="44"/>
        <v>0</v>
      </c>
      <c r="F99" s="157"/>
      <c r="G99" s="157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110">
        <f t="shared" si="27"/>
        <v>0</v>
      </c>
      <c r="S99" s="33">
        <f t="shared" si="28"/>
        <v>0</v>
      </c>
      <c r="T99" s="93">
        <f t="shared" si="29"/>
        <v>0</v>
      </c>
      <c r="U99" s="67">
        <f t="shared" si="30"/>
        <v>0</v>
      </c>
      <c r="V99" s="94">
        <f t="shared" si="31"/>
        <v>0</v>
      </c>
      <c r="W99" s="95">
        <f t="shared" si="32"/>
        <v>0</v>
      </c>
      <c r="X99" s="96">
        <f t="shared" si="33"/>
        <v>0</v>
      </c>
      <c r="Y99" s="89">
        <f t="shared" si="37"/>
        <v>0</v>
      </c>
      <c r="Z99" s="31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45">
        <f t="shared" si="35"/>
        <v>0</v>
      </c>
      <c r="AN99" s="33">
        <f t="shared" si="38"/>
        <v>0</v>
      </c>
      <c r="AO99" s="68">
        <f t="shared" si="39"/>
        <v>0</v>
      </c>
      <c r="AP99" s="67">
        <f t="shared" si="40"/>
        <v>0</v>
      </c>
      <c r="AQ99" s="104">
        <f t="shared" si="41"/>
        <v>0</v>
      </c>
      <c r="AR99" s="105">
        <f t="shared" si="42"/>
        <v>0</v>
      </c>
      <c r="AS99" s="106">
        <f t="shared" si="43"/>
        <v>0</v>
      </c>
      <c r="AT99" s="116">
        <f t="shared" si="36"/>
        <v>0</v>
      </c>
      <c r="AU99" s="178"/>
      <c r="AV99" s="202" t="s">
        <v>461</v>
      </c>
      <c r="AW99" s="178"/>
    </row>
    <row r="100" spans="1:49" ht="18" customHeight="1" x14ac:dyDescent="0.2">
      <c r="A100" s="58">
        <v>202202870</v>
      </c>
      <c r="B100" s="174" t="s">
        <v>467</v>
      </c>
      <c r="C100" s="165"/>
      <c r="D100" s="65">
        <f>+INDEX('2nd M.EGI'!M:M,MATCH('M.EGI 1st &amp; 2nd call'!A100,'2nd M.EGI'!A:A,0))</f>
        <v>0</v>
      </c>
      <c r="E100" s="55">
        <f t="shared" si="44"/>
        <v>0</v>
      </c>
      <c r="F100" s="157"/>
      <c r="G100" s="157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110">
        <f t="shared" si="27"/>
        <v>0</v>
      </c>
      <c r="S100" s="33">
        <f t="shared" si="28"/>
        <v>0</v>
      </c>
      <c r="T100" s="93">
        <f t="shared" si="29"/>
        <v>0</v>
      </c>
      <c r="U100" s="67">
        <f t="shared" si="30"/>
        <v>0</v>
      </c>
      <c r="V100" s="94">
        <f t="shared" si="31"/>
        <v>0</v>
      </c>
      <c r="W100" s="95">
        <f t="shared" si="32"/>
        <v>0</v>
      </c>
      <c r="X100" s="96">
        <f t="shared" si="33"/>
        <v>0</v>
      </c>
      <c r="Y100" s="89">
        <f t="shared" si="37"/>
        <v>0</v>
      </c>
      <c r="Z100" s="31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45">
        <f t="shared" si="35"/>
        <v>0</v>
      </c>
      <c r="AN100" s="33">
        <f t="shared" si="38"/>
        <v>0</v>
      </c>
      <c r="AO100" s="68">
        <f t="shared" si="39"/>
        <v>0</v>
      </c>
      <c r="AP100" s="67">
        <f t="shared" si="40"/>
        <v>0</v>
      </c>
      <c r="AQ100" s="104">
        <f t="shared" si="41"/>
        <v>0</v>
      </c>
      <c r="AR100" s="105">
        <f t="shared" si="42"/>
        <v>0</v>
      </c>
      <c r="AS100" s="106">
        <f t="shared" si="43"/>
        <v>0</v>
      </c>
      <c r="AT100" s="116">
        <f t="shared" si="36"/>
        <v>0</v>
      </c>
      <c r="AU100" s="178"/>
      <c r="AV100" s="202" t="s">
        <v>464</v>
      </c>
      <c r="AW100" s="178"/>
    </row>
    <row r="101" spans="1:49" ht="18" customHeight="1" x14ac:dyDescent="0.2">
      <c r="A101" s="58">
        <v>201905354</v>
      </c>
      <c r="B101" s="174" t="s">
        <v>470</v>
      </c>
      <c r="C101" s="165"/>
      <c r="D101" s="65">
        <f>+INDEX('2nd M.EGI'!M:M,MATCH('M.EGI 1st &amp; 2nd call'!A101,'2nd M.EGI'!A:A,0))</f>
        <v>0</v>
      </c>
      <c r="E101" s="55">
        <f t="shared" si="44"/>
        <v>0</v>
      </c>
      <c r="F101" s="157"/>
      <c r="G101" s="157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110">
        <f t="shared" si="27"/>
        <v>0</v>
      </c>
      <c r="S101" s="33">
        <f t="shared" si="28"/>
        <v>0</v>
      </c>
      <c r="T101" s="93">
        <f t="shared" si="29"/>
        <v>0</v>
      </c>
      <c r="U101" s="67">
        <f t="shared" si="30"/>
        <v>0</v>
      </c>
      <c r="V101" s="94">
        <f t="shared" si="31"/>
        <v>0</v>
      </c>
      <c r="W101" s="95">
        <f t="shared" si="32"/>
        <v>0</v>
      </c>
      <c r="X101" s="96">
        <f t="shared" si="33"/>
        <v>0</v>
      </c>
      <c r="Y101" s="89">
        <f t="shared" si="37"/>
        <v>0</v>
      </c>
      <c r="Z101" s="31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45">
        <f t="shared" si="35"/>
        <v>0</v>
      </c>
      <c r="AN101" s="33">
        <f t="shared" si="38"/>
        <v>0</v>
      </c>
      <c r="AO101" s="68">
        <f t="shared" si="39"/>
        <v>0</v>
      </c>
      <c r="AP101" s="67">
        <f t="shared" si="40"/>
        <v>0</v>
      </c>
      <c r="AQ101" s="104">
        <f t="shared" si="41"/>
        <v>0</v>
      </c>
      <c r="AR101" s="105">
        <f t="shared" si="42"/>
        <v>0</v>
      </c>
      <c r="AS101" s="106">
        <f t="shared" si="43"/>
        <v>0</v>
      </c>
      <c r="AT101" s="116">
        <f t="shared" si="36"/>
        <v>0</v>
      </c>
      <c r="AU101" s="178"/>
      <c r="AV101" s="202" t="s">
        <v>467</v>
      </c>
      <c r="AW101" s="178"/>
    </row>
    <row r="102" spans="1:49" ht="18" customHeight="1" x14ac:dyDescent="0.2">
      <c r="A102" s="58">
        <v>201904639</v>
      </c>
      <c r="B102" s="174" t="s">
        <v>473</v>
      </c>
      <c r="C102" s="165"/>
      <c r="D102" s="65">
        <f>+INDEX('2nd M.EGI'!M:M,MATCH('M.EGI 1st &amp; 2nd call'!A102,'2nd M.EGI'!A:A,0))</f>
        <v>0</v>
      </c>
      <c r="E102" s="55">
        <f t="shared" si="44"/>
        <v>0</v>
      </c>
      <c r="F102" s="157"/>
      <c r="G102" s="157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110">
        <f t="shared" si="27"/>
        <v>0</v>
      </c>
      <c r="S102" s="33">
        <f t="shared" si="28"/>
        <v>0</v>
      </c>
      <c r="T102" s="93">
        <f t="shared" si="29"/>
        <v>0</v>
      </c>
      <c r="U102" s="67">
        <f t="shared" si="30"/>
        <v>0</v>
      </c>
      <c r="V102" s="94">
        <f t="shared" si="31"/>
        <v>0</v>
      </c>
      <c r="W102" s="95">
        <f t="shared" si="32"/>
        <v>0</v>
      </c>
      <c r="X102" s="96">
        <f t="shared" si="33"/>
        <v>0</v>
      </c>
      <c r="Y102" s="89">
        <f t="shared" si="37"/>
        <v>0</v>
      </c>
      <c r="Z102" s="31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45">
        <f t="shared" si="35"/>
        <v>0</v>
      </c>
      <c r="AN102" s="33">
        <f t="shared" si="38"/>
        <v>0</v>
      </c>
      <c r="AO102" s="68">
        <f t="shared" si="39"/>
        <v>0</v>
      </c>
      <c r="AP102" s="67">
        <f t="shared" si="40"/>
        <v>0</v>
      </c>
      <c r="AQ102" s="104">
        <f t="shared" si="41"/>
        <v>0</v>
      </c>
      <c r="AR102" s="105">
        <f t="shared" si="42"/>
        <v>0</v>
      </c>
      <c r="AS102" s="106">
        <f t="shared" si="43"/>
        <v>0</v>
      </c>
      <c r="AT102" s="116">
        <f t="shared" si="36"/>
        <v>0</v>
      </c>
      <c r="AU102" s="178"/>
      <c r="AV102" s="202" t="s">
        <v>470</v>
      </c>
      <c r="AW102" s="178"/>
    </row>
    <row r="103" spans="1:49" ht="18" customHeight="1" x14ac:dyDescent="0.2">
      <c r="A103" s="58">
        <v>201806877</v>
      </c>
      <c r="B103" s="174" t="s">
        <v>476</v>
      </c>
      <c r="C103" s="165"/>
      <c r="D103" s="168">
        <f>+INDEX('2nd M.EGI'!M:M,MATCH('M.EGI 1st &amp; 2nd call'!A103,'2nd M.EGI'!A:A,0))</f>
        <v>0</v>
      </c>
      <c r="E103" s="169">
        <f t="shared" si="44"/>
        <v>0</v>
      </c>
      <c r="F103" s="157"/>
      <c r="G103" s="157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134">
        <f t="shared" si="27"/>
        <v>0</v>
      </c>
      <c r="S103" s="133">
        <f t="shared" si="28"/>
        <v>0</v>
      </c>
      <c r="T103" s="135">
        <f t="shared" si="29"/>
        <v>0</v>
      </c>
      <c r="U103" s="135">
        <f t="shared" si="30"/>
        <v>0</v>
      </c>
      <c r="V103" s="135">
        <f t="shared" si="31"/>
        <v>0</v>
      </c>
      <c r="W103" s="136">
        <f t="shared" si="32"/>
        <v>0</v>
      </c>
      <c r="X103" s="137">
        <f t="shared" si="33"/>
        <v>0</v>
      </c>
      <c r="Y103" s="89">
        <f t="shared" si="37"/>
        <v>0</v>
      </c>
      <c r="Z103" s="138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45">
        <f t="shared" si="35"/>
        <v>0</v>
      </c>
      <c r="AN103" s="33">
        <f t="shared" si="38"/>
        <v>0</v>
      </c>
      <c r="AO103" s="68">
        <f t="shared" si="39"/>
        <v>0</v>
      </c>
      <c r="AP103" s="67">
        <f t="shared" si="40"/>
        <v>0</v>
      </c>
      <c r="AQ103" s="104">
        <f t="shared" si="41"/>
        <v>0</v>
      </c>
      <c r="AR103" s="105">
        <f t="shared" si="42"/>
        <v>0</v>
      </c>
      <c r="AS103" s="106">
        <f t="shared" si="43"/>
        <v>0</v>
      </c>
      <c r="AT103" s="116">
        <f t="shared" si="36"/>
        <v>0</v>
      </c>
      <c r="AU103" s="178"/>
      <c r="AV103" s="202" t="s">
        <v>473</v>
      </c>
      <c r="AW103" s="178"/>
    </row>
    <row r="104" spans="1:49" ht="18" customHeight="1" x14ac:dyDescent="0.2">
      <c r="A104" s="58">
        <v>201905523</v>
      </c>
      <c r="B104" s="174" t="s">
        <v>479</v>
      </c>
      <c r="C104" s="165"/>
      <c r="D104" s="168">
        <f>+INDEX('2nd M.EGI'!M:M,MATCH('M.EGI 1st &amp; 2nd call'!A104,'2nd M.EGI'!A:A,0))</f>
        <v>0</v>
      </c>
      <c r="E104" s="169">
        <f t="shared" ref="E104:E110" si="45">0.6*C104+0.4*D104</f>
        <v>0</v>
      </c>
      <c r="F104" s="157"/>
      <c r="G104" s="157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134">
        <f t="shared" ref="R104:R110" si="46">IF((O104*$O$5)*20-($P$5*20*P104)&gt;0,(O104*$O$5)*20-($P$5*20*P104),0)</f>
        <v>0</v>
      </c>
      <c r="S104" s="133">
        <f t="shared" ref="S104:S110" si="47">+SUMPRODUCT($F$5:$N$5,F104:N104)*20/100+R104</f>
        <v>0</v>
      </c>
      <c r="T104" s="135">
        <f t="shared" ref="T104:T110" si="48">E104-S104</f>
        <v>0</v>
      </c>
      <c r="U104" s="135">
        <f t="shared" ref="U104:U110" si="49">IF(T104&gt;3,(S104+3),E104)</f>
        <v>0</v>
      </c>
      <c r="V104" s="135">
        <f t="shared" ref="V104:V110" si="50">0.6*S104+0.4*U104</f>
        <v>0</v>
      </c>
      <c r="W104" s="136">
        <f t="shared" ref="W104:W110" si="51">ROUND(V104,0)-ROUND(V104+0.2,0)</f>
        <v>0</v>
      </c>
      <c r="X104" s="137">
        <f t="shared" ref="X104:X110" si="52">+ROUND(V104,0)</f>
        <v>0</v>
      </c>
      <c r="Y104" s="89">
        <f t="shared" si="37"/>
        <v>0</v>
      </c>
      <c r="Z104" s="138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45">
        <f t="shared" ref="AM104:AM110" si="53">IF((AJ104*$AJ$5)*20-($AK$5*20*AK104)&gt;0,(AJ104*$AJ$5)*20-($AK$5*20*AK104),0)</f>
        <v>0</v>
      </c>
      <c r="AN104" s="33">
        <f t="shared" ref="AN104:AN110" si="54">+SUMPRODUCT($AA$5:$AI$5,AA104:AI104)*20/100+AM104</f>
        <v>0</v>
      </c>
      <c r="AO104" s="68">
        <f t="shared" ref="AO104:AO110" si="55">E104-AN104</f>
        <v>0</v>
      </c>
      <c r="AP104" s="67">
        <f t="shared" ref="AP104:AP110" si="56">IF(AO104&gt;3,(AN104+3),E104)</f>
        <v>0</v>
      </c>
      <c r="AQ104" s="104">
        <f t="shared" ref="AQ104:AQ110" si="57">0.6*AN104+0.4*AP104</f>
        <v>0</v>
      </c>
      <c r="AR104" s="105">
        <f t="shared" ref="AR104:AR110" si="58">ROUND(AQ104,0)-ROUND(AQ104+0.2,0)</f>
        <v>0</v>
      </c>
      <c r="AS104" s="106">
        <f t="shared" ref="AS104:AS110" si="59">+ROUND(AQ104,0)</f>
        <v>0</v>
      </c>
      <c r="AT104" s="116">
        <f t="shared" ref="AT104:AT110" si="60">MAX(AS104,Y104)</f>
        <v>0</v>
      </c>
      <c r="AU104" s="178"/>
      <c r="AV104" s="202" t="s">
        <v>476</v>
      </c>
      <c r="AW104" s="178"/>
    </row>
    <row r="105" spans="1:49" ht="18" customHeight="1" x14ac:dyDescent="0.2">
      <c r="A105" s="58">
        <v>202202859</v>
      </c>
      <c r="B105" s="174" t="s">
        <v>482</v>
      </c>
      <c r="C105" s="165"/>
      <c r="D105" s="168">
        <f>+INDEX('2nd M.EGI'!M:M,MATCH('M.EGI 1st &amp; 2nd call'!A105,'2nd M.EGI'!A:A,0))</f>
        <v>0</v>
      </c>
      <c r="E105" s="169">
        <f t="shared" si="45"/>
        <v>0</v>
      </c>
      <c r="F105" s="157"/>
      <c r="G105" s="157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134">
        <f t="shared" si="46"/>
        <v>0</v>
      </c>
      <c r="S105" s="133">
        <f t="shared" si="47"/>
        <v>0</v>
      </c>
      <c r="T105" s="135">
        <f t="shared" si="48"/>
        <v>0</v>
      </c>
      <c r="U105" s="135">
        <f t="shared" si="49"/>
        <v>0</v>
      </c>
      <c r="V105" s="135">
        <f t="shared" si="50"/>
        <v>0</v>
      </c>
      <c r="W105" s="136">
        <f t="shared" si="51"/>
        <v>0</v>
      </c>
      <c r="X105" s="137">
        <f t="shared" si="52"/>
        <v>0</v>
      </c>
      <c r="Y105" s="89">
        <f t="shared" si="37"/>
        <v>0</v>
      </c>
      <c r="Z105" s="138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45">
        <f t="shared" si="53"/>
        <v>0</v>
      </c>
      <c r="AN105" s="33">
        <f t="shared" si="54"/>
        <v>0</v>
      </c>
      <c r="AO105" s="68">
        <f t="shared" si="55"/>
        <v>0</v>
      </c>
      <c r="AP105" s="67">
        <f t="shared" si="56"/>
        <v>0</v>
      </c>
      <c r="AQ105" s="104">
        <f t="shared" si="57"/>
        <v>0</v>
      </c>
      <c r="AR105" s="105">
        <f t="shared" si="58"/>
        <v>0</v>
      </c>
      <c r="AS105" s="106">
        <f t="shared" si="59"/>
        <v>0</v>
      </c>
      <c r="AT105" s="116">
        <f t="shared" si="60"/>
        <v>0</v>
      </c>
      <c r="AU105" s="178"/>
      <c r="AV105" s="202" t="s">
        <v>479</v>
      </c>
      <c r="AW105" s="178"/>
    </row>
    <row r="106" spans="1:49" ht="18" customHeight="1" x14ac:dyDescent="0.2">
      <c r="A106" s="58">
        <v>201908119</v>
      </c>
      <c r="B106" s="174" t="s">
        <v>485</v>
      </c>
      <c r="C106" s="165"/>
      <c r="D106" s="168">
        <f>+INDEX('2nd M.EGI'!M:M,MATCH('M.EGI 1st &amp; 2nd call'!A106,'2nd M.EGI'!A:A,0))</f>
        <v>0</v>
      </c>
      <c r="E106" s="169">
        <f t="shared" si="45"/>
        <v>0</v>
      </c>
      <c r="F106" s="157"/>
      <c r="G106" s="157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134">
        <f t="shared" si="46"/>
        <v>0</v>
      </c>
      <c r="S106" s="133">
        <f t="shared" si="47"/>
        <v>0</v>
      </c>
      <c r="T106" s="135">
        <f t="shared" si="48"/>
        <v>0</v>
      </c>
      <c r="U106" s="135">
        <f t="shared" si="49"/>
        <v>0</v>
      </c>
      <c r="V106" s="135">
        <f t="shared" si="50"/>
        <v>0</v>
      </c>
      <c r="W106" s="136">
        <f t="shared" si="51"/>
        <v>0</v>
      </c>
      <c r="X106" s="137">
        <f t="shared" si="52"/>
        <v>0</v>
      </c>
      <c r="Y106" s="89">
        <f t="shared" si="37"/>
        <v>0</v>
      </c>
      <c r="Z106" s="138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45">
        <f t="shared" si="53"/>
        <v>0</v>
      </c>
      <c r="AN106" s="33">
        <f t="shared" si="54"/>
        <v>0</v>
      </c>
      <c r="AO106" s="68">
        <f t="shared" si="55"/>
        <v>0</v>
      </c>
      <c r="AP106" s="67">
        <f t="shared" si="56"/>
        <v>0</v>
      </c>
      <c r="AQ106" s="104">
        <f t="shared" si="57"/>
        <v>0</v>
      </c>
      <c r="AR106" s="105">
        <f t="shared" si="58"/>
        <v>0</v>
      </c>
      <c r="AS106" s="106">
        <f t="shared" si="59"/>
        <v>0</v>
      </c>
      <c r="AT106" s="116">
        <f t="shared" si="60"/>
        <v>0</v>
      </c>
      <c r="AU106" s="178"/>
      <c r="AV106" s="202" t="s">
        <v>482</v>
      </c>
      <c r="AW106" s="178"/>
    </row>
    <row r="107" spans="1:49" ht="18" customHeight="1" x14ac:dyDescent="0.2">
      <c r="A107" s="58">
        <v>201806587</v>
      </c>
      <c r="B107" s="174" t="s">
        <v>488</v>
      </c>
      <c r="C107" s="165"/>
      <c r="D107" s="168">
        <f>+INDEX('2nd M.EGI'!M:M,MATCH('M.EGI 1st &amp; 2nd call'!A107,'2nd M.EGI'!A:A,0))</f>
        <v>0</v>
      </c>
      <c r="E107" s="169">
        <f t="shared" si="45"/>
        <v>0</v>
      </c>
      <c r="F107" s="157"/>
      <c r="G107" s="157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134">
        <f t="shared" si="46"/>
        <v>0</v>
      </c>
      <c r="S107" s="133">
        <f t="shared" si="47"/>
        <v>0</v>
      </c>
      <c r="T107" s="135">
        <f t="shared" si="48"/>
        <v>0</v>
      </c>
      <c r="U107" s="135">
        <f t="shared" si="49"/>
        <v>0</v>
      </c>
      <c r="V107" s="135">
        <f t="shared" si="50"/>
        <v>0</v>
      </c>
      <c r="W107" s="136">
        <f t="shared" si="51"/>
        <v>0</v>
      </c>
      <c r="X107" s="137">
        <f t="shared" si="52"/>
        <v>0</v>
      </c>
      <c r="Y107" s="89">
        <f t="shared" si="37"/>
        <v>0</v>
      </c>
      <c r="Z107" s="138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45">
        <f t="shared" si="53"/>
        <v>0</v>
      </c>
      <c r="AN107" s="33">
        <f t="shared" si="54"/>
        <v>0</v>
      </c>
      <c r="AO107" s="68">
        <f t="shared" si="55"/>
        <v>0</v>
      </c>
      <c r="AP107" s="67">
        <f t="shared" si="56"/>
        <v>0</v>
      </c>
      <c r="AQ107" s="104">
        <f t="shared" si="57"/>
        <v>0</v>
      </c>
      <c r="AR107" s="105">
        <f t="shared" si="58"/>
        <v>0</v>
      </c>
      <c r="AS107" s="106">
        <f t="shared" si="59"/>
        <v>0</v>
      </c>
      <c r="AT107" s="116">
        <f t="shared" si="60"/>
        <v>0</v>
      </c>
      <c r="AU107" s="178"/>
      <c r="AV107" s="202" t="s">
        <v>485</v>
      </c>
      <c r="AW107" s="178"/>
    </row>
    <row r="108" spans="1:49" ht="18" customHeight="1" x14ac:dyDescent="0.2">
      <c r="A108" s="58">
        <v>201906535</v>
      </c>
      <c r="B108" s="174" t="s">
        <v>491</v>
      </c>
      <c r="C108" s="165"/>
      <c r="D108" s="168">
        <f>+INDEX('2nd M.EGI'!M:M,MATCH('M.EGI 1st &amp; 2nd call'!A108,'2nd M.EGI'!A:A,0))</f>
        <v>0</v>
      </c>
      <c r="E108" s="169">
        <f t="shared" si="45"/>
        <v>0</v>
      </c>
      <c r="F108" s="157"/>
      <c r="G108" s="157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134">
        <f t="shared" si="46"/>
        <v>0</v>
      </c>
      <c r="S108" s="133">
        <f t="shared" si="47"/>
        <v>0</v>
      </c>
      <c r="T108" s="135">
        <f t="shared" si="48"/>
        <v>0</v>
      </c>
      <c r="U108" s="135">
        <f t="shared" si="49"/>
        <v>0</v>
      </c>
      <c r="V108" s="135">
        <f t="shared" si="50"/>
        <v>0</v>
      </c>
      <c r="W108" s="136">
        <f t="shared" si="51"/>
        <v>0</v>
      </c>
      <c r="X108" s="137">
        <f t="shared" si="52"/>
        <v>0</v>
      </c>
      <c r="Y108" s="89">
        <f t="shared" si="37"/>
        <v>0</v>
      </c>
      <c r="Z108" s="138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45">
        <f t="shared" si="53"/>
        <v>0</v>
      </c>
      <c r="AN108" s="33">
        <f t="shared" si="54"/>
        <v>0</v>
      </c>
      <c r="AO108" s="68">
        <f t="shared" si="55"/>
        <v>0</v>
      </c>
      <c r="AP108" s="67">
        <f t="shared" si="56"/>
        <v>0</v>
      </c>
      <c r="AQ108" s="104">
        <f t="shared" si="57"/>
        <v>0</v>
      </c>
      <c r="AR108" s="105">
        <f t="shared" si="58"/>
        <v>0</v>
      </c>
      <c r="AS108" s="106">
        <f t="shared" si="59"/>
        <v>0</v>
      </c>
      <c r="AT108" s="116">
        <f t="shared" si="60"/>
        <v>0</v>
      </c>
      <c r="AU108" s="178"/>
      <c r="AV108" s="202" t="s">
        <v>488</v>
      </c>
      <c r="AW108" s="178"/>
    </row>
    <row r="109" spans="1:49" ht="18" customHeight="1" x14ac:dyDescent="0.2">
      <c r="A109" s="58">
        <v>201906537</v>
      </c>
      <c r="B109" s="174" t="s">
        <v>494</v>
      </c>
      <c r="C109" s="165"/>
      <c r="D109" s="168">
        <f>+INDEX('2nd M.EGI'!M:M,MATCH('M.EGI 1st &amp; 2nd call'!A109,'2nd M.EGI'!A:A,0))</f>
        <v>0</v>
      </c>
      <c r="E109" s="169">
        <f t="shared" si="45"/>
        <v>0</v>
      </c>
      <c r="F109" s="157"/>
      <c r="G109" s="157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134">
        <f t="shared" si="46"/>
        <v>0</v>
      </c>
      <c r="S109" s="133">
        <f t="shared" si="47"/>
        <v>0</v>
      </c>
      <c r="T109" s="135">
        <f t="shared" si="48"/>
        <v>0</v>
      </c>
      <c r="U109" s="135">
        <f t="shared" si="49"/>
        <v>0</v>
      </c>
      <c r="V109" s="135">
        <f t="shared" si="50"/>
        <v>0</v>
      </c>
      <c r="W109" s="136">
        <f t="shared" si="51"/>
        <v>0</v>
      </c>
      <c r="X109" s="137">
        <f t="shared" si="52"/>
        <v>0</v>
      </c>
      <c r="Y109" s="89">
        <f t="shared" si="37"/>
        <v>0</v>
      </c>
      <c r="Z109" s="138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45">
        <f t="shared" si="53"/>
        <v>0</v>
      </c>
      <c r="AN109" s="33">
        <f t="shared" si="54"/>
        <v>0</v>
      </c>
      <c r="AO109" s="68">
        <f t="shared" si="55"/>
        <v>0</v>
      </c>
      <c r="AP109" s="67">
        <f t="shared" si="56"/>
        <v>0</v>
      </c>
      <c r="AQ109" s="104">
        <f t="shared" si="57"/>
        <v>0</v>
      </c>
      <c r="AR109" s="105">
        <f t="shared" si="58"/>
        <v>0</v>
      </c>
      <c r="AS109" s="106">
        <f t="shared" si="59"/>
        <v>0</v>
      </c>
      <c r="AT109" s="116">
        <f t="shared" si="60"/>
        <v>0</v>
      </c>
      <c r="AV109" s="202" t="s">
        <v>491</v>
      </c>
    </row>
    <row r="110" spans="1:49" ht="18" customHeight="1" x14ac:dyDescent="0.2">
      <c r="A110" s="58">
        <v>202203056</v>
      </c>
      <c r="B110" s="174" t="s">
        <v>497</v>
      </c>
      <c r="C110" s="165"/>
      <c r="D110" s="168">
        <f>+INDEX('2nd M.EGI'!M:M,MATCH('M.EGI 1st &amp; 2nd call'!A110,'2nd M.EGI'!A:A,0))</f>
        <v>0</v>
      </c>
      <c r="E110" s="169">
        <f t="shared" si="45"/>
        <v>0</v>
      </c>
      <c r="F110" s="157"/>
      <c r="G110" s="157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134">
        <f t="shared" si="46"/>
        <v>0</v>
      </c>
      <c r="S110" s="133">
        <f t="shared" si="47"/>
        <v>0</v>
      </c>
      <c r="T110" s="135">
        <f t="shared" si="48"/>
        <v>0</v>
      </c>
      <c r="U110" s="135">
        <f t="shared" si="49"/>
        <v>0</v>
      </c>
      <c r="V110" s="135">
        <f t="shared" si="50"/>
        <v>0</v>
      </c>
      <c r="W110" s="136">
        <f t="shared" si="51"/>
        <v>0</v>
      </c>
      <c r="X110" s="137">
        <f t="shared" si="52"/>
        <v>0</v>
      </c>
      <c r="Y110" s="89">
        <f t="shared" si="37"/>
        <v>0</v>
      </c>
      <c r="Z110" s="138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45">
        <f t="shared" si="53"/>
        <v>0</v>
      </c>
      <c r="AN110" s="33">
        <f t="shared" si="54"/>
        <v>0</v>
      </c>
      <c r="AO110" s="68">
        <f t="shared" si="55"/>
        <v>0</v>
      </c>
      <c r="AP110" s="67">
        <f t="shared" si="56"/>
        <v>0</v>
      </c>
      <c r="AQ110" s="104">
        <f t="shared" si="57"/>
        <v>0</v>
      </c>
      <c r="AR110" s="105">
        <f t="shared" si="58"/>
        <v>0</v>
      </c>
      <c r="AS110" s="106">
        <f t="shared" si="59"/>
        <v>0</v>
      </c>
      <c r="AT110" s="116">
        <f t="shared" si="60"/>
        <v>0</v>
      </c>
      <c r="AV110" s="202" t="s">
        <v>494</v>
      </c>
    </row>
    <row r="111" spans="1:49" ht="15" customHeight="1" x14ac:dyDescent="0.2">
      <c r="C111" s="30"/>
      <c r="K111" s="112"/>
      <c r="AN111" s="30"/>
      <c r="AV111" s="202" t="s">
        <v>497</v>
      </c>
    </row>
    <row r="112" spans="1:49" ht="15" customHeight="1" x14ac:dyDescent="0.2">
      <c r="C112" s="30"/>
      <c r="K112" s="112"/>
      <c r="AN112" s="30"/>
    </row>
    <row r="113" spans="3:40" ht="15" customHeight="1" x14ac:dyDescent="0.2">
      <c r="C113" s="30"/>
      <c r="K113" s="112"/>
      <c r="AN113" s="30"/>
    </row>
    <row r="114" spans="3:40" ht="15" customHeight="1" x14ac:dyDescent="0.2">
      <c r="C114" s="30"/>
      <c r="K114" s="112"/>
      <c r="AN114" s="30"/>
    </row>
    <row r="115" spans="3:40" ht="15" customHeight="1" x14ac:dyDescent="0.2">
      <c r="C115" s="30"/>
      <c r="K115" s="112"/>
      <c r="AN115" s="30"/>
    </row>
  </sheetData>
  <mergeCells count="9">
    <mergeCell ref="AN2:AN3"/>
    <mergeCell ref="AS2:AS3"/>
    <mergeCell ref="AT2:AT3"/>
    <mergeCell ref="C1:E1"/>
    <mergeCell ref="C2:C3"/>
    <mergeCell ref="D2:D3"/>
    <mergeCell ref="E2:E3"/>
    <mergeCell ref="S2:S3"/>
    <mergeCell ref="Y2:Y3"/>
  </mergeCells>
  <conditionalFormatting sqref="T7:T110">
    <cfRule type="cellIs" dxfId="15" priority="12" operator="greaterThan">
      <formula>3</formula>
    </cfRule>
  </conditionalFormatting>
  <conditionalFormatting sqref="W7:W110">
    <cfRule type="cellIs" dxfId="14" priority="11" operator="lessThan">
      <formula>-0.5</formula>
    </cfRule>
  </conditionalFormatting>
  <conditionalFormatting sqref="AO7:AO110">
    <cfRule type="cellIs" dxfId="13" priority="10" operator="greaterThan">
      <formula>3</formula>
    </cfRule>
  </conditionalFormatting>
  <conditionalFormatting sqref="AR7:AR110">
    <cfRule type="cellIs" dxfId="12" priority="9" operator="lessThan">
      <formula>-0.5</formula>
    </cfRule>
  </conditionalFormatting>
  <printOptions horizontalCentered="1"/>
  <pageMargins left="3.9370078740157501E-2" right="3.9370078740157501E-2" top="0.74803149606299202" bottom="0.74803149606299202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39997558519241921"/>
  </sheetPr>
  <dimension ref="A1:AV69"/>
  <sheetViews>
    <sheetView zoomScaleNormal="100" workbookViewId="0">
      <pane ySplit="7" topLeftCell="A8" activePane="bottomLeft" state="frozen"/>
      <selection pane="bottomLeft" activeCell="E5" sqref="E5"/>
    </sheetView>
  </sheetViews>
  <sheetFormatPr defaultColWidth="14.42578125" defaultRowHeight="15" customHeight="1" outlineLevelCol="1" x14ac:dyDescent="0.2"/>
  <cols>
    <col min="1" max="1" width="10.85546875" style="152" bestFit="1" customWidth="1"/>
    <col min="2" max="2" width="39.85546875" style="30" customWidth="1"/>
    <col min="3" max="3" width="9.28515625" style="44" customWidth="1"/>
    <col min="4" max="4" width="10.7109375" style="30" customWidth="1"/>
    <col min="5" max="5" width="13.7109375" style="30" customWidth="1"/>
    <col min="6" max="7" width="7.28515625" style="30" hidden="1" customWidth="1" outlineLevel="1"/>
    <col min="8" max="17" width="6.5703125" style="30" hidden="1" customWidth="1" outlineLevel="1"/>
    <col min="18" max="18" width="7.7109375" style="30" hidden="1" customWidth="1" outlineLevel="1"/>
    <col min="19" max="19" width="7.140625" style="30" bestFit="1" customWidth="1" collapsed="1"/>
    <col min="20" max="20" width="5.7109375" style="30" hidden="1" customWidth="1" outlineLevel="1"/>
    <col min="21" max="21" width="10" style="30" hidden="1" customWidth="1" outlineLevel="1"/>
    <col min="22" max="22" width="7.28515625" style="30" hidden="1" customWidth="1" outlineLevel="1"/>
    <col min="23" max="23" width="6" style="30" hidden="1" customWidth="1" outlineLevel="1"/>
    <col min="24" max="24" width="7.140625" style="30" hidden="1" customWidth="1" outlineLevel="1"/>
    <col min="25" max="25" width="13.85546875" style="30" customWidth="1" collapsed="1"/>
    <col min="26" max="26" width="7.7109375" style="30" hidden="1" customWidth="1"/>
    <col min="27" max="28" width="5.7109375" style="30" hidden="1" customWidth="1" outlineLevel="1"/>
    <col min="29" max="31" width="5.140625" style="30" hidden="1" customWidth="1" outlineLevel="1"/>
    <col min="32" max="32" width="5.5703125" style="30" hidden="1" customWidth="1" outlineLevel="1"/>
    <col min="33" max="33" width="4.7109375" style="30" hidden="1" customWidth="1" outlineLevel="1"/>
    <col min="34" max="34" width="5.42578125" style="30" hidden="1" customWidth="1" outlineLevel="1"/>
    <col min="35" max="35" width="5.7109375" style="30" hidden="1" customWidth="1" outlineLevel="1"/>
    <col min="36" max="36" width="7.28515625" style="30" hidden="1" customWidth="1" outlineLevel="1"/>
    <col min="37" max="37" width="5.7109375" style="30" hidden="1" customWidth="1" outlineLevel="1"/>
    <col min="38" max="38" width="3.140625" style="30" hidden="1" customWidth="1" outlineLevel="1"/>
    <col min="39" max="39" width="4.7109375" style="30" hidden="1" customWidth="1" outlineLevel="1"/>
    <col min="40" max="40" width="12.140625" style="112" customWidth="1" collapsed="1"/>
    <col min="41" max="41" width="5.28515625" style="30" hidden="1" customWidth="1" outlineLevel="1"/>
    <col min="42" max="42" width="9.140625" style="30" hidden="1" customWidth="1" outlineLevel="1"/>
    <col min="43" max="43" width="5.42578125" style="30" hidden="1" customWidth="1" outlineLevel="1"/>
    <col min="44" max="44" width="4.42578125" style="30" hidden="1" customWidth="1" outlineLevel="1"/>
    <col min="45" max="45" width="7.5703125" style="30" bestFit="1" customWidth="1" collapsed="1"/>
    <col min="46" max="46" width="11.7109375" style="30" customWidth="1"/>
    <col min="47" max="16384" width="14.42578125" style="30"/>
  </cols>
  <sheetData>
    <row r="1" spans="1:48" ht="19.5" hidden="1" customHeight="1" x14ac:dyDescent="0.2">
      <c r="A1" s="149"/>
      <c r="C1" s="192"/>
      <c r="D1" s="193"/>
      <c r="E1" s="194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41"/>
      <c r="T1" s="31"/>
      <c r="U1" s="31"/>
      <c r="V1" s="31"/>
      <c r="W1" s="31"/>
      <c r="X1" s="31"/>
      <c r="Y1" s="31"/>
    </row>
    <row r="2" spans="1:48" ht="15.6" customHeight="1" x14ac:dyDescent="0.2">
      <c r="A2" s="149"/>
      <c r="B2" s="32" t="s">
        <v>109</v>
      </c>
      <c r="C2" s="195" t="s">
        <v>123</v>
      </c>
      <c r="D2" s="195" t="s">
        <v>113</v>
      </c>
      <c r="E2" s="186" t="s">
        <v>56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197" t="s">
        <v>9</v>
      </c>
      <c r="T2" s="63"/>
      <c r="U2" s="31"/>
      <c r="V2" s="31"/>
      <c r="W2" s="31"/>
      <c r="Y2" s="186" t="s">
        <v>44</v>
      </c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186" t="s">
        <v>25</v>
      </c>
      <c r="AO2" s="31"/>
      <c r="AP2" s="31"/>
      <c r="AQ2" s="63"/>
      <c r="AR2" s="63"/>
      <c r="AS2" s="188" t="s">
        <v>53</v>
      </c>
      <c r="AT2" s="190" t="s">
        <v>55</v>
      </c>
      <c r="AV2" s="115" t="s">
        <v>54</v>
      </c>
    </row>
    <row r="3" spans="1:48" ht="12" x14ac:dyDescent="0.2">
      <c r="A3" s="149"/>
      <c r="B3" s="59" t="s">
        <v>200</v>
      </c>
      <c r="C3" s="195"/>
      <c r="D3" s="195"/>
      <c r="E3" s="196"/>
      <c r="F3" s="82" t="s">
        <v>117</v>
      </c>
      <c r="G3" s="82" t="s">
        <v>118</v>
      </c>
      <c r="H3" s="83" t="s">
        <v>117</v>
      </c>
      <c r="I3" s="83" t="s">
        <v>118</v>
      </c>
      <c r="J3" s="83" t="s">
        <v>119</v>
      </c>
      <c r="K3" s="83" t="s">
        <v>120</v>
      </c>
      <c r="L3" s="83" t="s">
        <v>121</v>
      </c>
      <c r="M3" s="83" t="s">
        <v>122</v>
      </c>
      <c r="N3" s="83">
        <v>3</v>
      </c>
      <c r="O3" s="83" t="s">
        <v>11</v>
      </c>
      <c r="P3" s="84" t="s">
        <v>12</v>
      </c>
      <c r="Q3" s="84" t="s">
        <v>13</v>
      </c>
      <c r="R3" s="69" t="s">
        <v>14</v>
      </c>
      <c r="S3" s="198"/>
      <c r="T3" s="65" t="s">
        <v>15</v>
      </c>
      <c r="U3" s="33" t="s">
        <v>16</v>
      </c>
      <c r="V3" s="33" t="s">
        <v>17</v>
      </c>
      <c r="W3" s="33" t="s">
        <v>47</v>
      </c>
      <c r="X3" s="33" t="s">
        <v>10</v>
      </c>
      <c r="Y3" s="196"/>
      <c r="AA3" s="34">
        <v>1</v>
      </c>
      <c r="AB3" s="34">
        <v>2</v>
      </c>
      <c r="AC3" s="5">
        <v>3</v>
      </c>
      <c r="AD3" s="5" t="s">
        <v>42</v>
      </c>
      <c r="AE3" s="5" t="s">
        <v>43</v>
      </c>
      <c r="AF3" s="5" t="s">
        <v>51</v>
      </c>
      <c r="AG3" s="5" t="s">
        <v>52</v>
      </c>
      <c r="AH3" s="5" t="s">
        <v>126</v>
      </c>
      <c r="AI3" s="5">
        <v>6</v>
      </c>
      <c r="AJ3" s="5" t="s">
        <v>11</v>
      </c>
      <c r="AK3" s="35" t="s">
        <v>12</v>
      </c>
      <c r="AL3" s="35" t="s">
        <v>13</v>
      </c>
      <c r="AM3" s="36" t="s">
        <v>14</v>
      </c>
      <c r="AN3" s="187"/>
      <c r="AO3" s="33" t="s">
        <v>15</v>
      </c>
      <c r="AP3" s="33" t="s">
        <v>16</v>
      </c>
      <c r="AQ3" s="49" t="s">
        <v>17</v>
      </c>
      <c r="AR3" s="33" t="s">
        <v>47</v>
      </c>
      <c r="AS3" s="189"/>
      <c r="AT3" s="191"/>
    </row>
    <row r="4" spans="1:48" ht="27" customHeight="1" x14ac:dyDescent="0.2">
      <c r="A4" s="149"/>
      <c r="B4" s="31"/>
      <c r="C4" s="130"/>
      <c r="D4" s="76" t="s">
        <v>46</v>
      </c>
      <c r="E4" s="77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0"/>
      <c r="S4" s="48"/>
      <c r="T4" s="68"/>
      <c r="U4" s="68"/>
      <c r="V4" s="68"/>
      <c r="W4" s="68"/>
      <c r="X4" s="87"/>
      <c r="Y4" s="87"/>
      <c r="AA4" s="53"/>
      <c r="AB4" s="53"/>
      <c r="AC4" s="53"/>
      <c r="AD4" s="53"/>
      <c r="AE4" s="53"/>
      <c r="AF4" s="53"/>
      <c r="AG4" s="53"/>
      <c r="AH4" s="53"/>
      <c r="AI4" s="53"/>
      <c r="AJ4" s="5"/>
      <c r="AK4" s="35"/>
      <c r="AL4" s="35"/>
      <c r="AM4" s="75"/>
      <c r="AN4" s="113">
        <f>9-COUNT(AC8:AC77)</f>
        <v>8</v>
      </c>
      <c r="AO4" s="74"/>
      <c r="AP4" s="74"/>
      <c r="AQ4" s="74"/>
      <c r="AR4" s="74"/>
      <c r="AS4" s="74"/>
      <c r="AT4" s="68"/>
    </row>
    <row r="5" spans="1:48" s="31" customFormat="1" ht="18" customHeight="1" x14ac:dyDescent="0.25">
      <c r="A5" s="149"/>
      <c r="B5" s="40" t="s">
        <v>34</v>
      </c>
      <c r="C5" s="71">
        <v>0.7</v>
      </c>
      <c r="D5" s="72">
        <v>0.3</v>
      </c>
      <c r="E5" s="97"/>
      <c r="F5" s="90">
        <v>0.15</v>
      </c>
      <c r="G5" s="90">
        <v>0.15</v>
      </c>
      <c r="H5" s="90">
        <v>7.4999999999999997E-2</v>
      </c>
      <c r="I5" s="90">
        <v>0.09</v>
      </c>
      <c r="J5" s="90">
        <v>0.06</v>
      </c>
      <c r="K5" s="90">
        <v>7.4999999999999997E-2</v>
      </c>
      <c r="L5" s="90">
        <v>0.06</v>
      </c>
      <c r="M5" s="90">
        <v>6.5000000000000002E-2</v>
      </c>
      <c r="N5" s="90">
        <v>0.125</v>
      </c>
      <c r="O5" s="90">
        <v>0.03</v>
      </c>
      <c r="P5" s="90">
        <f>O5/3</f>
        <v>0.01</v>
      </c>
      <c r="Q5" s="92"/>
      <c r="R5" s="92"/>
      <c r="S5" s="101"/>
      <c r="T5" s="91"/>
      <c r="U5" s="91"/>
      <c r="V5" s="92"/>
      <c r="W5" s="92"/>
      <c r="X5" s="62"/>
      <c r="Y5" s="50"/>
      <c r="AA5" s="42">
        <v>0.15</v>
      </c>
      <c r="AB5" s="42">
        <v>0.15</v>
      </c>
      <c r="AC5" s="42">
        <v>0.125</v>
      </c>
      <c r="AD5" s="42">
        <v>7.4999999999999997E-2</v>
      </c>
      <c r="AE5" s="42">
        <v>7.4999999999999997E-2</v>
      </c>
      <c r="AF5" s="42">
        <v>7.0000000000000007E-2</v>
      </c>
      <c r="AG5" s="42">
        <v>7.0000000000000007E-2</v>
      </c>
      <c r="AH5" s="42">
        <v>0.06</v>
      </c>
      <c r="AI5" s="42">
        <v>0.125</v>
      </c>
      <c r="AJ5" s="42">
        <v>2.5000000000000001E-2</v>
      </c>
      <c r="AK5" s="42">
        <f>AJ5/3</f>
        <v>8.3333333333333332E-3</v>
      </c>
      <c r="AL5" s="39"/>
      <c r="AN5" s="33"/>
      <c r="AO5" s="37"/>
      <c r="AP5" s="37"/>
      <c r="AS5" s="63"/>
      <c r="AT5" s="50"/>
    </row>
    <row r="6" spans="1:48" s="31" customFormat="1" ht="18" customHeight="1" x14ac:dyDescent="0.25">
      <c r="A6" s="149"/>
      <c r="B6" s="40" t="s">
        <v>35</v>
      </c>
      <c r="C6" s="61" t="s">
        <v>37</v>
      </c>
      <c r="D6" s="61" t="s">
        <v>37</v>
      </c>
      <c r="E6" s="64" t="s">
        <v>37</v>
      </c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1"/>
      <c r="V6" s="92"/>
      <c r="W6" s="92"/>
      <c r="X6" s="62"/>
      <c r="Y6" s="50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3"/>
      <c r="AN6" s="33"/>
      <c r="AO6" s="37"/>
      <c r="AP6" s="37"/>
      <c r="AS6" s="63"/>
      <c r="AT6" s="50"/>
    </row>
    <row r="7" spans="1:48" s="99" customFormat="1" ht="18" customHeight="1" x14ac:dyDescent="0.25">
      <c r="A7" s="150" t="s">
        <v>24</v>
      </c>
      <c r="B7" s="78" t="s">
        <v>45</v>
      </c>
      <c r="C7" s="79">
        <v>5</v>
      </c>
      <c r="D7" s="33"/>
      <c r="E7" s="80">
        <v>20</v>
      </c>
      <c r="F7" s="85">
        <v>100</v>
      </c>
      <c r="G7" s="85">
        <v>100</v>
      </c>
      <c r="H7" s="85">
        <v>100</v>
      </c>
      <c r="I7" s="85">
        <v>100</v>
      </c>
      <c r="J7" s="85">
        <v>100</v>
      </c>
      <c r="K7" s="85">
        <v>100</v>
      </c>
      <c r="L7" s="85">
        <v>100</v>
      </c>
      <c r="M7" s="85">
        <v>100</v>
      </c>
      <c r="N7" s="85">
        <v>100</v>
      </c>
      <c r="O7" s="85">
        <v>5</v>
      </c>
      <c r="P7" s="85"/>
      <c r="Q7" s="86" t="s">
        <v>18</v>
      </c>
      <c r="R7" s="85">
        <f>IF((O7*$O$5)*20-($P$5*20*P7)&gt;0,(O7*$O$5)*20-($P$5*20*P7),0)</f>
        <v>3</v>
      </c>
      <c r="S7" s="33">
        <f t="shared" ref="S7:S39" si="0">+SUMPRODUCT($F$5:$N$5,F7:N7)*20/100+R7</f>
        <v>20</v>
      </c>
      <c r="T7" s="102">
        <f>E7-S7</f>
        <v>0</v>
      </c>
      <c r="U7" s="103">
        <f>IF(T7&gt;3,(S7+3),E7)</f>
        <v>20</v>
      </c>
      <c r="V7" s="104">
        <f>0.6*S7+0.4*U7</f>
        <v>20</v>
      </c>
      <c r="W7" s="105">
        <f>ROUND(V7,0)-ROUND(V7+0.2,0)</f>
        <v>0</v>
      </c>
      <c r="X7" s="106">
        <f>+ROUND(V7,0)</f>
        <v>20</v>
      </c>
      <c r="Y7" s="88"/>
      <c r="AA7" s="73">
        <v>100</v>
      </c>
      <c r="AB7" s="73">
        <v>100</v>
      </c>
      <c r="AC7" s="73">
        <v>100</v>
      </c>
      <c r="AD7" s="73">
        <v>100</v>
      </c>
      <c r="AE7" s="73">
        <v>100</v>
      </c>
      <c r="AF7" s="73">
        <v>100</v>
      </c>
      <c r="AG7" s="73">
        <v>100</v>
      </c>
      <c r="AH7" s="73">
        <v>100</v>
      </c>
      <c r="AI7" s="73">
        <v>100</v>
      </c>
      <c r="AJ7" s="73">
        <v>4</v>
      </c>
      <c r="AK7" s="100"/>
      <c r="AL7" s="100"/>
      <c r="AM7" s="81">
        <f>IF((AJ7*$AJ$5)*20-($AK$5*20*AK7)&gt;0,(AJ7*$AJ$5)*20-($AK$5*20*AK7),0)</f>
        <v>2</v>
      </c>
      <c r="AN7" s="114">
        <f t="shared" ref="AN7:AN9" si="1">+SUMPRODUCT($AA$5:$AI$5,AA7:AI7)*20/100+AM7</f>
        <v>20</v>
      </c>
      <c r="AO7" s="68">
        <f t="shared" ref="AO7:AO8" si="2">E7-AN7</f>
        <v>0</v>
      </c>
      <c r="AP7" s="67">
        <f>IF(AO7&gt;3,(AN7+3),E7)</f>
        <v>20</v>
      </c>
      <c r="AQ7" s="104">
        <f t="shared" ref="AQ7:AQ8" si="3">0.6*AN7+0.4*AP7</f>
        <v>20</v>
      </c>
      <c r="AR7" s="105">
        <f>ROUND(AQ7,0)-ROUND(AQ7+0.2,0)</f>
        <v>0</v>
      </c>
      <c r="AS7" s="106">
        <f>+ROUND(AQ7,0)</f>
        <v>20</v>
      </c>
      <c r="AT7" s="109">
        <f>+ROUND(AR7,0)</f>
        <v>0</v>
      </c>
    </row>
    <row r="8" spans="1:48" s="31" customFormat="1" ht="18" customHeight="1" x14ac:dyDescent="0.25">
      <c r="A8" s="148">
        <v>201707165</v>
      </c>
      <c r="B8" s="47" t="s">
        <v>75</v>
      </c>
      <c r="C8" s="155">
        <v>15.425000000000001</v>
      </c>
      <c r="D8" s="65">
        <f>+INDEX('2nd M.EM'!M:M,MATCH('M.EM 1st &amp; 2nd call'!A8,'2nd M.EM'!A:A,0))</f>
        <v>12.799999999999999</v>
      </c>
      <c r="E8" s="55">
        <f>0.6*C8+0.4*D8</f>
        <v>14.375</v>
      </c>
      <c r="F8" s="183"/>
      <c r="G8" s="183"/>
      <c r="H8" s="56"/>
      <c r="I8" s="56"/>
      <c r="J8" s="56"/>
      <c r="K8" s="56"/>
      <c r="L8" s="56"/>
      <c r="M8" s="56"/>
      <c r="N8" s="56"/>
      <c r="O8" s="56"/>
      <c r="P8" s="56"/>
      <c r="Q8" s="56"/>
      <c r="R8" s="110">
        <f>IF((O8*$O$5)*20-($P$5*20*P8)&gt;0,(O8*$O$5)*20-($P$5*20*P8),0)</f>
        <v>0</v>
      </c>
      <c r="S8" s="33">
        <f t="shared" si="0"/>
        <v>0</v>
      </c>
      <c r="T8" s="93">
        <f>E8-S8</f>
        <v>14.375</v>
      </c>
      <c r="U8" s="67">
        <f t="shared" ref="U8:U9" si="4">IF(T8&gt;3,(S8+3),E8)</f>
        <v>3</v>
      </c>
      <c r="V8" s="94">
        <f t="shared" ref="V8:V9" si="5">0.6*S8+0.4*U8</f>
        <v>1.2000000000000002</v>
      </c>
      <c r="W8" s="95">
        <f t="shared" ref="W8:W9" si="6">ROUND(V8,0)-ROUND(V8+0.2,0)</f>
        <v>0</v>
      </c>
      <c r="X8" s="96">
        <f t="shared" ref="X8:X9" si="7">+ROUND(V8,0)</f>
        <v>1</v>
      </c>
      <c r="Y8" s="89">
        <v>8</v>
      </c>
      <c r="AA8" s="38">
        <v>30</v>
      </c>
      <c r="AB8" s="38">
        <v>30</v>
      </c>
      <c r="AC8" s="38">
        <v>90</v>
      </c>
      <c r="AD8" s="38">
        <v>100</v>
      </c>
      <c r="AE8" s="38">
        <v>100</v>
      </c>
      <c r="AF8" s="38">
        <v>100</v>
      </c>
      <c r="AG8" s="38">
        <v>100</v>
      </c>
      <c r="AH8" s="38" t="s">
        <v>18</v>
      </c>
      <c r="AI8" s="38">
        <v>75</v>
      </c>
      <c r="AJ8" s="38">
        <v>3</v>
      </c>
      <c r="AK8" s="38"/>
      <c r="AL8" s="38">
        <v>1</v>
      </c>
      <c r="AM8" s="45">
        <f t="shared" ref="AM8:AM39" si="8">IF((AJ8*$AJ$5)*20-($AK$5*20*AK8)&gt;0,(AJ8*$AJ$5)*20-($AK$5*20*AK8),0)</f>
        <v>1.5000000000000002</v>
      </c>
      <c r="AN8" s="33">
        <f t="shared" si="1"/>
        <v>13.225</v>
      </c>
      <c r="AO8" s="68">
        <f t="shared" si="2"/>
        <v>1.1500000000000004</v>
      </c>
      <c r="AP8" s="67">
        <f t="shared" ref="AP8" si="9">IF(AO8&gt;3,(AN8+3),E8)</f>
        <v>14.375</v>
      </c>
      <c r="AQ8" s="104">
        <f t="shared" si="3"/>
        <v>13.684999999999999</v>
      </c>
      <c r="AR8" s="105">
        <f t="shared" ref="AR8" si="10">ROUND(AQ8,0)-ROUND(AQ8+0.2,0)</f>
        <v>0</v>
      </c>
      <c r="AS8" s="106">
        <f t="shared" ref="AS8" si="11">+ROUND(AQ8,0)</f>
        <v>14</v>
      </c>
      <c r="AT8" s="116">
        <f t="shared" ref="AT8:AT39" si="12">MAX(AS8,Y8)</f>
        <v>14</v>
      </c>
    </row>
    <row r="9" spans="1:48" s="31" customFormat="1" ht="18" customHeight="1" x14ac:dyDescent="0.25">
      <c r="A9" s="151"/>
      <c r="B9" s="50"/>
      <c r="C9" s="155"/>
      <c r="D9" s="65" t="e">
        <f>+INDEX('2nd M.EM'!M:M,MATCH('M.EM 1st &amp; 2nd call'!A9,'2nd M.EM'!A:A,0))</f>
        <v>#N/A</v>
      </c>
      <c r="E9" s="55" t="e">
        <f t="shared" ref="E9:E16" si="13">0.6*C9+0.4*D9</f>
        <v>#N/A</v>
      </c>
      <c r="F9" s="153"/>
      <c r="G9" s="153"/>
      <c r="H9" s="56"/>
      <c r="I9" s="56"/>
      <c r="J9" s="56"/>
      <c r="K9" s="56"/>
      <c r="L9" s="56"/>
      <c r="M9" s="56"/>
      <c r="N9" s="56"/>
      <c r="O9" s="56"/>
      <c r="P9" s="56"/>
      <c r="Q9" s="56"/>
      <c r="R9" s="110">
        <f t="shared" ref="R9:R39" si="14">IF((O9*$O$5)*20-($P$5*20*P9)&gt;0,(O9*$O$5)*20-($P$5*20*P9),0)</f>
        <v>0</v>
      </c>
      <c r="S9" s="33">
        <f t="shared" si="0"/>
        <v>0</v>
      </c>
      <c r="T9" s="93" t="e">
        <f t="shared" ref="T9:T39" si="15">E9-S9</f>
        <v>#N/A</v>
      </c>
      <c r="U9" s="67" t="e">
        <f t="shared" si="4"/>
        <v>#N/A</v>
      </c>
      <c r="V9" s="94" t="e">
        <f t="shared" si="5"/>
        <v>#N/A</v>
      </c>
      <c r="W9" s="95" t="e">
        <f t="shared" si="6"/>
        <v>#N/A</v>
      </c>
      <c r="X9" s="96" t="e">
        <f t="shared" si="7"/>
        <v>#N/A</v>
      </c>
      <c r="Y9" s="89" t="e">
        <f>X9</f>
        <v>#N/A</v>
      </c>
      <c r="Z9" s="31" t="s">
        <v>50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45">
        <f t="shared" si="8"/>
        <v>0</v>
      </c>
      <c r="AN9" s="33">
        <f t="shared" si="1"/>
        <v>0</v>
      </c>
      <c r="AO9" s="68" t="e">
        <f t="shared" ref="AO9" si="16">E9-AN9</f>
        <v>#N/A</v>
      </c>
      <c r="AP9" s="67" t="e">
        <f t="shared" ref="AP9" si="17">IF(AO9&gt;3,(AN9+3),E9)</f>
        <v>#N/A</v>
      </c>
      <c r="AQ9" s="104" t="e">
        <f t="shared" ref="AQ9" si="18">0.6*AN9+0.4*AP9</f>
        <v>#N/A</v>
      </c>
      <c r="AR9" s="105" t="e">
        <f t="shared" ref="AR9" si="19">ROUND(AQ9,0)-ROUND(AQ9+0.2,0)</f>
        <v>#N/A</v>
      </c>
      <c r="AS9" s="106" t="e">
        <f t="shared" ref="AS9" si="20">+ROUND(AQ9,0)</f>
        <v>#N/A</v>
      </c>
      <c r="AT9" s="116" t="e">
        <f t="shared" si="12"/>
        <v>#N/A</v>
      </c>
      <c r="AU9" s="31">
        <f>_xlfn.NORM.DIST(15,20,0.6155,1)</f>
        <v>2.2650759840362867E-16</v>
      </c>
    </row>
    <row r="10" spans="1:48" s="31" customFormat="1" ht="18" customHeight="1" x14ac:dyDescent="0.25">
      <c r="A10" s="151"/>
      <c r="B10" s="50"/>
      <c r="C10" s="164"/>
      <c r="D10" s="65" t="e">
        <f>+INDEX('2nd M.EM'!M:M,MATCH('M.EM 1st &amp; 2nd call'!A10,'2nd M.EM'!A:A,0))</f>
        <v>#N/A</v>
      </c>
      <c r="E10" s="55" t="e">
        <f t="shared" si="13"/>
        <v>#N/A</v>
      </c>
      <c r="F10" s="153"/>
      <c r="G10" s="153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110">
        <f t="shared" si="14"/>
        <v>0</v>
      </c>
      <c r="S10" s="33">
        <f t="shared" si="0"/>
        <v>0</v>
      </c>
      <c r="T10" s="93" t="e">
        <f t="shared" si="15"/>
        <v>#N/A</v>
      </c>
      <c r="U10" s="67" t="e">
        <f t="shared" ref="U10:U39" si="21">IF(T10&gt;3,(S10+3),E10)</f>
        <v>#N/A</v>
      </c>
      <c r="V10" s="94" t="e">
        <f t="shared" ref="V10:V39" si="22">0.6*S10+0.4*U10</f>
        <v>#N/A</v>
      </c>
      <c r="W10" s="95" t="e">
        <f t="shared" ref="W10:W39" si="23">ROUND(V10,0)-ROUND(V10+0.2,0)</f>
        <v>#N/A</v>
      </c>
      <c r="X10" s="96" t="e">
        <f t="shared" ref="X10:X39" si="24">+ROUND(V10,0)</f>
        <v>#N/A</v>
      </c>
      <c r="Y10" s="89" t="e">
        <f t="shared" ref="Y10:Y39" si="25">X10</f>
        <v>#N/A</v>
      </c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45">
        <f t="shared" si="8"/>
        <v>0</v>
      </c>
      <c r="AN10" s="33">
        <f t="shared" ref="AN10:AN39" si="26">+SUMPRODUCT($AA$5:$AI$5,AA10:AI10)*20/100+AM10</f>
        <v>0</v>
      </c>
      <c r="AO10" s="68" t="e">
        <f t="shared" ref="AO10:AO39" si="27">E10-AN10</f>
        <v>#N/A</v>
      </c>
      <c r="AP10" s="67" t="e">
        <f t="shared" ref="AP10:AP39" si="28">IF(AO10&gt;3,(AN10+3),E10)</f>
        <v>#N/A</v>
      </c>
      <c r="AQ10" s="104" t="e">
        <f t="shared" ref="AQ10:AQ39" si="29">0.6*AN10+0.4*AP10</f>
        <v>#N/A</v>
      </c>
      <c r="AR10" s="105" t="e">
        <f t="shared" ref="AR10:AR39" si="30">ROUND(AQ10,0)-ROUND(AQ10+0.2,0)</f>
        <v>#N/A</v>
      </c>
      <c r="AS10" s="106" t="e">
        <f t="shared" ref="AS10:AS39" si="31">+ROUND(AQ10,0)</f>
        <v>#N/A</v>
      </c>
      <c r="AT10" s="116" t="e">
        <f t="shared" si="12"/>
        <v>#N/A</v>
      </c>
    </row>
    <row r="11" spans="1:48" s="31" customFormat="1" ht="18" customHeight="1" x14ac:dyDescent="0.25">
      <c r="A11" s="151"/>
      <c r="B11" s="107"/>
      <c r="C11" s="165"/>
      <c r="D11" s="65" t="e">
        <f>+INDEX('2nd M.EM'!M:M,MATCH('M.EM 1st &amp; 2nd call'!A11,'2nd M.EM'!A:A,0))</f>
        <v>#N/A</v>
      </c>
      <c r="E11" s="55" t="e">
        <f t="shared" si="13"/>
        <v>#N/A</v>
      </c>
      <c r="F11" s="153"/>
      <c r="G11" s="153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110">
        <f t="shared" si="14"/>
        <v>0</v>
      </c>
      <c r="S11" s="33">
        <f t="shared" si="0"/>
        <v>0</v>
      </c>
      <c r="T11" s="93" t="e">
        <f t="shared" si="15"/>
        <v>#N/A</v>
      </c>
      <c r="U11" s="67" t="e">
        <f t="shared" si="21"/>
        <v>#N/A</v>
      </c>
      <c r="V11" s="94" t="e">
        <f t="shared" si="22"/>
        <v>#N/A</v>
      </c>
      <c r="W11" s="95" t="e">
        <f t="shared" si="23"/>
        <v>#N/A</v>
      </c>
      <c r="X11" s="96" t="e">
        <f t="shared" si="24"/>
        <v>#N/A</v>
      </c>
      <c r="Y11" s="89" t="e">
        <f t="shared" si="25"/>
        <v>#N/A</v>
      </c>
      <c r="Z11" s="31" t="s">
        <v>49</v>
      </c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45">
        <f t="shared" si="8"/>
        <v>0</v>
      </c>
      <c r="AN11" s="33">
        <f t="shared" si="26"/>
        <v>0</v>
      </c>
      <c r="AO11" s="68" t="e">
        <f t="shared" si="27"/>
        <v>#N/A</v>
      </c>
      <c r="AP11" s="67" t="e">
        <f t="shared" si="28"/>
        <v>#N/A</v>
      </c>
      <c r="AQ11" s="104" t="e">
        <f t="shared" si="29"/>
        <v>#N/A</v>
      </c>
      <c r="AR11" s="105" t="e">
        <f t="shared" si="30"/>
        <v>#N/A</v>
      </c>
      <c r="AS11" s="106" t="e">
        <f t="shared" si="31"/>
        <v>#N/A</v>
      </c>
      <c r="AT11" s="116" t="e">
        <f t="shared" si="12"/>
        <v>#N/A</v>
      </c>
    </row>
    <row r="12" spans="1:48" s="31" customFormat="1" ht="18" customHeight="1" x14ac:dyDescent="0.25">
      <c r="A12" s="151"/>
      <c r="B12" s="108"/>
      <c r="C12" s="165"/>
      <c r="D12" s="65" t="e">
        <f>+INDEX('2nd M.EM'!M:M,MATCH('M.EM 1st &amp; 2nd call'!A12,'2nd M.EM'!A:A,0))</f>
        <v>#N/A</v>
      </c>
      <c r="E12" s="55" t="e">
        <f t="shared" si="13"/>
        <v>#N/A</v>
      </c>
      <c r="F12" s="153"/>
      <c r="G12" s="153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110">
        <f t="shared" si="14"/>
        <v>0</v>
      </c>
      <c r="S12" s="33">
        <f t="shared" si="0"/>
        <v>0</v>
      </c>
      <c r="T12" s="93" t="e">
        <f t="shared" si="15"/>
        <v>#N/A</v>
      </c>
      <c r="U12" s="67" t="e">
        <f t="shared" si="21"/>
        <v>#N/A</v>
      </c>
      <c r="V12" s="94" t="e">
        <f t="shared" si="22"/>
        <v>#N/A</v>
      </c>
      <c r="W12" s="95" t="e">
        <f t="shared" si="23"/>
        <v>#N/A</v>
      </c>
      <c r="X12" s="96" t="e">
        <f t="shared" si="24"/>
        <v>#N/A</v>
      </c>
      <c r="Y12" s="89" t="e">
        <f t="shared" si="25"/>
        <v>#N/A</v>
      </c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45">
        <f t="shared" si="8"/>
        <v>0</v>
      </c>
      <c r="AN12" s="33">
        <f t="shared" si="26"/>
        <v>0</v>
      </c>
      <c r="AO12" s="68" t="e">
        <f t="shared" si="27"/>
        <v>#N/A</v>
      </c>
      <c r="AP12" s="67" t="e">
        <f t="shared" si="28"/>
        <v>#N/A</v>
      </c>
      <c r="AQ12" s="104" t="e">
        <f t="shared" si="29"/>
        <v>#N/A</v>
      </c>
      <c r="AR12" s="105" t="e">
        <f t="shared" si="30"/>
        <v>#N/A</v>
      </c>
      <c r="AS12" s="106" t="e">
        <f t="shared" si="31"/>
        <v>#N/A</v>
      </c>
      <c r="AT12" s="116" t="e">
        <f t="shared" si="12"/>
        <v>#N/A</v>
      </c>
    </row>
    <row r="13" spans="1:48" s="31" customFormat="1" ht="18" customHeight="1" x14ac:dyDescent="0.25">
      <c r="A13" s="151"/>
      <c r="B13" s="108"/>
      <c r="C13" s="165"/>
      <c r="D13" s="65" t="e">
        <f>+INDEX('2nd M.EM'!M:M,MATCH('M.EM 1st &amp; 2nd call'!A13,'2nd M.EM'!A:A,0))</f>
        <v>#N/A</v>
      </c>
      <c r="E13" s="55" t="e">
        <f t="shared" si="13"/>
        <v>#N/A</v>
      </c>
      <c r="F13" s="153"/>
      <c r="G13" s="153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110">
        <f t="shared" si="14"/>
        <v>0</v>
      </c>
      <c r="S13" s="33">
        <f t="shared" si="0"/>
        <v>0</v>
      </c>
      <c r="T13" s="93" t="e">
        <f t="shared" si="15"/>
        <v>#N/A</v>
      </c>
      <c r="U13" s="67" t="e">
        <f t="shared" si="21"/>
        <v>#N/A</v>
      </c>
      <c r="V13" s="94" t="e">
        <f t="shared" si="22"/>
        <v>#N/A</v>
      </c>
      <c r="W13" s="95" t="e">
        <f t="shared" si="23"/>
        <v>#N/A</v>
      </c>
      <c r="X13" s="96" t="e">
        <f t="shared" si="24"/>
        <v>#N/A</v>
      </c>
      <c r="Y13" s="89" t="e">
        <f t="shared" si="25"/>
        <v>#N/A</v>
      </c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45">
        <f t="shared" si="8"/>
        <v>0</v>
      </c>
      <c r="AN13" s="33">
        <f t="shared" si="26"/>
        <v>0</v>
      </c>
      <c r="AO13" s="68" t="e">
        <f t="shared" si="27"/>
        <v>#N/A</v>
      </c>
      <c r="AP13" s="67" t="e">
        <f t="shared" si="28"/>
        <v>#N/A</v>
      </c>
      <c r="AQ13" s="104" t="e">
        <f t="shared" si="29"/>
        <v>#N/A</v>
      </c>
      <c r="AR13" s="105" t="e">
        <f t="shared" si="30"/>
        <v>#N/A</v>
      </c>
      <c r="AS13" s="106" t="e">
        <f t="shared" si="31"/>
        <v>#N/A</v>
      </c>
      <c r="AT13" s="116" t="e">
        <f t="shared" si="12"/>
        <v>#N/A</v>
      </c>
    </row>
    <row r="14" spans="1:48" s="31" customFormat="1" ht="18" customHeight="1" x14ac:dyDescent="0.25">
      <c r="A14" s="151"/>
      <c r="B14" s="108"/>
      <c r="C14" s="165"/>
      <c r="D14" s="65" t="e">
        <f>+INDEX('2nd M.EM'!M:M,MATCH('M.EM 1st &amp; 2nd call'!A14,'2nd M.EM'!A:A,0))</f>
        <v>#N/A</v>
      </c>
      <c r="E14" s="55" t="e">
        <f t="shared" si="13"/>
        <v>#N/A</v>
      </c>
      <c r="F14" s="153"/>
      <c r="G14" s="153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110">
        <f t="shared" si="14"/>
        <v>0</v>
      </c>
      <c r="S14" s="33">
        <f t="shared" si="0"/>
        <v>0</v>
      </c>
      <c r="T14" s="93" t="e">
        <f t="shared" si="15"/>
        <v>#N/A</v>
      </c>
      <c r="U14" s="67" t="e">
        <f t="shared" si="21"/>
        <v>#N/A</v>
      </c>
      <c r="V14" s="94" t="e">
        <f t="shared" si="22"/>
        <v>#N/A</v>
      </c>
      <c r="W14" s="95" t="e">
        <f t="shared" si="23"/>
        <v>#N/A</v>
      </c>
      <c r="X14" s="96" t="e">
        <f t="shared" si="24"/>
        <v>#N/A</v>
      </c>
      <c r="Y14" s="89" t="e">
        <f t="shared" si="25"/>
        <v>#N/A</v>
      </c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45">
        <f t="shared" si="8"/>
        <v>0</v>
      </c>
      <c r="AN14" s="33">
        <f t="shared" si="26"/>
        <v>0</v>
      </c>
      <c r="AO14" s="68" t="e">
        <f t="shared" si="27"/>
        <v>#N/A</v>
      </c>
      <c r="AP14" s="67" t="e">
        <f t="shared" si="28"/>
        <v>#N/A</v>
      </c>
      <c r="AQ14" s="104" t="e">
        <f t="shared" si="29"/>
        <v>#N/A</v>
      </c>
      <c r="AR14" s="105" t="e">
        <f t="shared" si="30"/>
        <v>#N/A</v>
      </c>
      <c r="AS14" s="106" t="e">
        <f t="shared" si="31"/>
        <v>#N/A</v>
      </c>
      <c r="AT14" s="116" t="e">
        <f>MAX(AS14,Y14)</f>
        <v>#N/A</v>
      </c>
    </row>
    <row r="15" spans="1:48" s="31" customFormat="1" ht="18" customHeight="1" x14ac:dyDescent="0.25">
      <c r="A15" s="148"/>
      <c r="B15" s="47"/>
      <c r="C15" s="165"/>
      <c r="D15" s="65" t="e">
        <f>+INDEX('2nd M.EM'!M:M,MATCH('M.EM 1st &amp; 2nd call'!A15,'2nd M.EM'!A:A,0))</f>
        <v>#N/A</v>
      </c>
      <c r="E15" s="55" t="e">
        <f t="shared" si="13"/>
        <v>#N/A</v>
      </c>
      <c r="F15" s="153"/>
      <c r="G15" s="153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110">
        <f t="shared" si="14"/>
        <v>0</v>
      </c>
      <c r="S15" s="33">
        <f t="shared" si="0"/>
        <v>0</v>
      </c>
      <c r="T15" s="93" t="e">
        <f t="shared" si="15"/>
        <v>#N/A</v>
      </c>
      <c r="U15" s="67" t="e">
        <f t="shared" si="21"/>
        <v>#N/A</v>
      </c>
      <c r="V15" s="94" t="e">
        <f t="shared" si="22"/>
        <v>#N/A</v>
      </c>
      <c r="W15" s="95" t="e">
        <f t="shared" si="23"/>
        <v>#N/A</v>
      </c>
      <c r="X15" s="96" t="e">
        <f t="shared" si="24"/>
        <v>#N/A</v>
      </c>
      <c r="Y15" s="89" t="e">
        <f t="shared" si="25"/>
        <v>#N/A</v>
      </c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45">
        <f t="shared" si="8"/>
        <v>0</v>
      </c>
      <c r="AN15" s="33">
        <f t="shared" si="26"/>
        <v>0</v>
      </c>
      <c r="AO15" s="68" t="e">
        <f t="shared" si="27"/>
        <v>#N/A</v>
      </c>
      <c r="AP15" s="67" t="e">
        <f t="shared" si="28"/>
        <v>#N/A</v>
      </c>
      <c r="AQ15" s="104" t="e">
        <f t="shared" si="29"/>
        <v>#N/A</v>
      </c>
      <c r="AR15" s="105" t="e">
        <f t="shared" si="30"/>
        <v>#N/A</v>
      </c>
      <c r="AS15" s="106" t="e">
        <f t="shared" si="31"/>
        <v>#N/A</v>
      </c>
      <c r="AT15" s="116" t="e">
        <f t="shared" si="12"/>
        <v>#N/A</v>
      </c>
    </row>
    <row r="16" spans="1:48" s="31" customFormat="1" ht="18" customHeight="1" x14ac:dyDescent="0.25">
      <c r="A16" s="151"/>
      <c r="B16" s="108"/>
      <c r="C16" s="165"/>
      <c r="D16" s="65" t="e">
        <f>+INDEX('2nd M.EM'!M:M,MATCH('M.EM 1st &amp; 2nd call'!A16,'2nd M.EM'!A:A,0))</f>
        <v>#N/A</v>
      </c>
      <c r="E16" s="55" t="e">
        <f t="shared" si="13"/>
        <v>#N/A</v>
      </c>
      <c r="F16" s="153"/>
      <c r="G16" s="153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110">
        <f t="shared" si="14"/>
        <v>0</v>
      </c>
      <c r="S16" s="33">
        <f t="shared" si="0"/>
        <v>0</v>
      </c>
      <c r="T16" s="93" t="e">
        <f t="shared" si="15"/>
        <v>#N/A</v>
      </c>
      <c r="U16" s="67" t="e">
        <f t="shared" si="21"/>
        <v>#N/A</v>
      </c>
      <c r="V16" s="94" t="e">
        <f t="shared" si="22"/>
        <v>#N/A</v>
      </c>
      <c r="W16" s="95" t="e">
        <f t="shared" si="23"/>
        <v>#N/A</v>
      </c>
      <c r="X16" s="96" t="e">
        <f t="shared" si="24"/>
        <v>#N/A</v>
      </c>
      <c r="Y16" s="89" t="e">
        <f t="shared" si="25"/>
        <v>#N/A</v>
      </c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45">
        <f t="shared" si="8"/>
        <v>0</v>
      </c>
      <c r="AN16" s="33">
        <f t="shared" si="26"/>
        <v>0</v>
      </c>
      <c r="AO16" s="68" t="e">
        <f t="shared" si="27"/>
        <v>#N/A</v>
      </c>
      <c r="AP16" s="67" t="e">
        <f t="shared" si="28"/>
        <v>#N/A</v>
      </c>
      <c r="AQ16" s="104" t="e">
        <f t="shared" si="29"/>
        <v>#N/A</v>
      </c>
      <c r="AR16" s="105" t="e">
        <f t="shared" si="30"/>
        <v>#N/A</v>
      </c>
      <c r="AS16" s="106" t="e">
        <f t="shared" si="31"/>
        <v>#N/A</v>
      </c>
      <c r="AT16" s="116" t="e">
        <f t="shared" si="12"/>
        <v>#N/A</v>
      </c>
    </row>
    <row r="17" spans="1:46" s="31" customFormat="1" ht="18" customHeight="1" x14ac:dyDescent="0.25">
      <c r="A17" s="151"/>
      <c r="B17" s="108"/>
      <c r="C17" s="165"/>
      <c r="D17" s="65" t="e">
        <f>+INDEX('2nd M.EM'!M:M,MATCH('M.EM 1st &amp; 2nd call'!A17,'2nd M.EM'!A:A,0))</f>
        <v>#N/A</v>
      </c>
      <c r="E17" s="55" t="e">
        <f t="shared" ref="E17:E30" si="32">0.6*C17+0.4*D17</f>
        <v>#N/A</v>
      </c>
      <c r="F17" s="157"/>
      <c r="G17" s="157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110">
        <f t="shared" si="14"/>
        <v>0</v>
      </c>
      <c r="S17" s="33">
        <f t="shared" si="0"/>
        <v>0</v>
      </c>
      <c r="T17" s="93" t="e">
        <f t="shared" si="15"/>
        <v>#N/A</v>
      </c>
      <c r="U17" s="67" t="e">
        <f t="shared" si="21"/>
        <v>#N/A</v>
      </c>
      <c r="V17" s="94" t="e">
        <f t="shared" si="22"/>
        <v>#N/A</v>
      </c>
      <c r="W17" s="95" t="e">
        <f t="shared" si="23"/>
        <v>#N/A</v>
      </c>
      <c r="X17" s="96" t="e">
        <f t="shared" si="24"/>
        <v>#N/A</v>
      </c>
      <c r="Y17" s="89" t="e">
        <f t="shared" si="25"/>
        <v>#N/A</v>
      </c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45">
        <f t="shared" si="8"/>
        <v>0</v>
      </c>
      <c r="AN17" s="33">
        <f t="shared" si="26"/>
        <v>0</v>
      </c>
      <c r="AO17" s="68" t="e">
        <f t="shared" si="27"/>
        <v>#N/A</v>
      </c>
      <c r="AP17" s="67" t="e">
        <f t="shared" si="28"/>
        <v>#N/A</v>
      </c>
      <c r="AQ17" s="104" t="e">
        <f t="shared" si="29"/>
        <v>#N/A</v>
      </c>
      <c r="AR17" s="105" t="e">
        <f t="shared" si="30"/>
        <v>#N/A</v>
      </c>
      <c r="AS17" s="106" t="e">
        <f t="shared" si="31"/>
        <v>#N/A</v>
      </c>
      <c r="AT17" s="116" t="e">
        <f t="shared" si="12"/>
        <v>#N/A</v>
      </c>
    </row>
    <row r="18" spans="1:46" s="31" customFormat="1" ht="18" customHeight="1" x14ac:dyDescent="0.25">
      <c r="A18" s="151"/>
      <c r="B18" s="108"/>
      <c r="C18" s="165"/>
      <c r="D18" s="65" t="e">
        <f>+INDEX('2nd M.EM'!M:M,MATCH('M.EM 1st &amp; 2nd call'!A18,'2nd M.EM'!A:A,0))</f>
        <v>#N/A</v>
      </c>
      <c r="E18" s="55" t="e">
        <f t="shared" si="32"/>
        <v>#N/A</v>
      </c>
      <c r="F18" s="157"/>
      <c r="G18" s="157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110">
        <f t="shared" si="14"/>
        <v>0</v>
      </c>
      <c r="S18" s="33">
        <f t="shared" si="0"/>
        <v>0</v>
      </c>
      <c r="T18" s="93" t="e">
        <f t="shared" si="15"/>
        <v>#N/A</v>
      </c>
      <c r="U18" s="67" t="e">
        <f t="shared" si="21"/>
        <v>#N/A</v>
      </c>
      <c r="V18" s="94" t="e">
        <f t="shared" si="22"/>
        <v>#N/A</v>
      </c>
      <c r="W18" s="95" t="e">
        <f t="shared" si="23"/>
        <v>#N/A</v>
      </c>
      <c r="X18" s="96" t="e">
        <f t="shared" si="24"/>
        <v>#N/A</v>
      </c>
      <c r="Y18" s="89" t="e">
        <f t="shared" si="25"/>
        <v>#N/A</v>
      </c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45">
        <f t="shared" si="8"/>
        <v>0</v>
      </c>
      <c r="AN18" s="33">
        <f t="shared" si="26"/>
        <v>0</v>
      </c>
      <c r="AO18" s="68" t="e">
        <f t="shared" si="27"/>
        <v>#N/A</v>
      </c>
      <c r="AP18" s="67" t="e">
        <f t="shared" si="28"/>
        <v>#N/A</v>
      </c>
      <c r="AQ18" s="104" t="e">
        <f t="shared" si="29"/>
        <v>#N/A</v>
      </c>
      <c r="AR18" s="105" t="e">
        <f t="shared" si="30"/>
        <v>#N/A</v>
      </c>
      <c r="AS18" s="106" t="e">
        <f t="shared" si="31"/>
        <v>#N/A</v>
      </c>
      <c r="AT18" s="116" t="e">
        <f t="shared" si="12"/>
        <v>#N/A</v>
      </c>
    </row>
    <row r="19" spans="1:46" s="31" customFormat="1" ht="18" customHeight="1" x14ac:dyDescent="0.25">
      <c r="A19" s="151"/>
      <c r="B19" s="108"/>
      <c r="C19" s="165"/>
      <c r="D19" s="65" t="e">
        <f>+INDEX('2nd M.EM'!M:M,MATCH('M.EM 1st &amp; 2nd call'!A19,'2nd M.EM'!A:A,0))</f>
        <v>#N/A</v>
      </c>
      <c r="E19" s="55" t="e">
        <f t="shared" si="32"/>
        <v>#N/A</v>
      </c>
      <c r="F19" s="157"/>
      <c r="G19" s="157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110">
        <f t="shared" si="14"/>
        <v>0</v>
      </c>
      <c r="S19" s="33">
        <f t="shared" si="0"/>
        <v>0</v>
      </c>
      <c r="T19" s="93" t="e">
        <f t="shared" si="15"/>
        <v>#N/A</v>
      </c>
      <c r="U19" s="67" t="e">
        <f t="shared" si="21"/>
        <v>#N/A</v>
      </c>
      <c r="V19" s="94" t="e">
        <f t="shared" si="22"/>
        <v>#N/A</v>
      </c>
      <c r="W19" s="95" t="e">
        <f t="shared" si="23"/>
        <v>#N/A</v>
      </c>
      <c r="X19" s="96" t="e">
        <f t="shared" si="24"/>
        <v>#N/A</v>
      </c>
      <c r="Y19" s="89" t="e">
        <f t="shared" si="25"/>
        <v>#N/A</v>
      </c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45">
        <f t="shared" si="8"/>
        <v>0</v>
      </c>
      <c r="AN19" s="33">
        <f t="shared" si="26"/>
        <v>0</v>
      </c>
      <c r="AO19" s="68" t="e">
        <f t="shared" si="27"/>
        <v>#N/A</v>
      </c>
      <c r="AP19" s="67" t="e">
        <f t="shared" si="28"/>
        <v>#N/A</v>
      </c>
      <c r="AQ19" s="104" t="e">
        <f t="shared" si="29"/>
        <v>#N/A</v>
      </c>
      <c r="AR19" s="105" t="e">
        <f t="shared" si="30"/>
        <v>#N/A</v>
      </c>
      <c r="AS19" s="106" t="e">
        <f t="shared" si="31"/>
        <v>#N/A</v>
      </c>
      <c r="AT19" s="116" t="e">
        <f t="shared" si="12"/>
        <v>#N/A</v>
      </c>
    </row>
    <row r="20" spans="1:46" s="31" customFormat="1" ht="18" customHeight="1" x14ac:dyDescent="0.25">
      <c r="A20" s="151"/>
      <c r="B20" s="108"/>
      <c r="C20" s="164"/>
      <c r="D20" s="65" t="e">
        <f>+INDEX('2nd M.EM'!M:M,MATCH('M.EM 1st &amp; 2nd call'!A20,'2nd M.EM'!A:A,0))</f>
        <v>#N/A</v>
      </c>
      <c r="E20" s="55" t="e">
        <f t="shared" si="32"/>
        <v>#N/A</v>
      </c>
      <c r="F20" s="157"/>
      <c r="G20" s="157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110">
        <f t="shared" si="14"/>
        <v>0</v>
      </c>
      <c r="S20" s="33">
        <f t="shared" si="0"/>
        <v>0</v>
      </c>
      <c r="T20" s="93" t="e">
        <f t="shared" si="15"/>
        <v>#N/A</v>
      </c>
      <c r="U20" s="67" t="e">
        <f t="shared" si="21"/>
        <v>#N/A</v>
      </c>
      <c r="V20" s="94" t="e">
        <f t="shared" si="22"/>
        <v>#N/A</v>
      </c>
      <c r="W20" s="95" t="e">
        <f t="shared" si="23"/>
        <v>#N/A</v>
      </c>
      <c r="X20" s="96" t="e">
        <f t="shared" si="24"/>
        <v>#N/A</v>
      </c>
      <c r="Y20" s="89" t="e">
        <f t="shared" si="25"/>
        <v>#N/A</v>
      </c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45">
        <f t="shared" si="8"/>
        <v>0</v>
      </c>
      <c r="AN20" s="33">
        <f t="shared" si="26"/>
        <v>0</v>
      </c>
      <c r="AO20" s="68" t="e">
        <f t="shared" si="27"/>
        <v>#N/A</v>
      </c>
      <c r="AP20" s="67" t="e">
        <f t="shared" si="28"/>
        <v>#N/A</v>
      </c>
      <c r="AQ20" s="104" t="e">
        <f t="shared" si="29"/>
        <v>#N/A</v>
      </c>
      <c r="AR20" s="105" t="e">
        <f t="shared" si="30"/>
        <v>#N/A</v>
      </c>
      <c r="AS20" s="106" t="e">
        <f t="shared" si="31"/>
        <v>#N/A</v>
      </c>
      <c r="AT20" s="116" t="e">
        <f t="shared" si="12"/>
        <v>#N/A</v>
      </c>
    </row>
    <row r="21" spans="1:46" s="31" customFormat="1" ht="18" customHeight="1" x14ac:dyDescent="0.25">
      <c r="A21" s="151"/>
      <c r="B21" s="108"/>
      <c r="C21" s="165"/>
      <c r="D21" s="65" t="e">
        <f>+INDEX('2nd M.EM'!M:M,MATCH('M.EM 1st &amp; 2nd call'!A21,'2nd M.EM'!A:A,0))</f>
        <v>#N/A</v>
      </c>
      <c r="E21" s="55" t="e">
        <f t="shared" si="32"/>
        <v>#N/A</v>
      </c>
      <c r="F21" s="157"/>
      <c r="G21" s="157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110">
        <f t="shared" si="14"/>
        <v>0</v>
      </c>
      <c r="S21" s="33">
        <f t="shared" si="0"/>
        <v>0</v>
      </c>
      <c r="T21" s="93" t="e">
        <f t="shared" si="15"/>
        <v>#N/A</v>
      </c>
      <c r="U21" s="67" t="e">
        <f t="shared" si="21"/>
        <v>#N/A</v>
      </c>
      <c r="V21" s="94" t="e">
        <f t="shared" si="22"/>
        <v>#N/A</v>
      </c>
      <c r="W21" s="95" t="e">
        <f t="shared" si="23"/>
        <v>#N/A</v>
      </c>
      <c r="X21" s="96" t="e">
        <f t="shared" si="24"/>
        <v>#N/A</v>
      </c>
      <c r="Y21" s="89" t="e">
        <f t="shared" si="25"/>
        <v>#N/A</v>
      </c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45">
        <f t="shared" si="8"/>
        <v>0</v>
      </c>
      <c r="AN21" s="33">
        <f t="shared" si="26"/>
        <v>0</v>
      </c>
      <c r="AO21" s="68" t="e">
        <f t="shared" si="27"/>
        <v>#N/A</v>
      </c>
      <c r="AP21" s="67" t="e">
        <f t="shared" si="28"/>
        <v>#N/A</v>
      </c>
      <c r="AQ21" s="104" t="e">
        <f t="shared" si="29"/>
        <v>#N/A</v>
      </c>
      <c r="AR21" s="105" t="e">
        <f t="shared" si="30"/>
        <v>#N/A</v>
      </c>
      <c r="AS21" s="106" t="e">
        <f t="shared" si="31"/>
        <v>#N/A</v>
      </c>
      <c r="AT21" s="116" t="e">
        <f t="shared" si="12"/>
        <v>#N/A</v>
      </c>
    </row>
    <row r="22" spans="1:46" s="31" customFormat="1" ht="18" customHeight="1" x14ac:dyDescent="0.25">
      <c r="A22" s="151"/>
      <c r="B22" s="108"/>
      <c r="C22" s="165"/>
      <c r="D22" s="65" t="e">
        <f>+INDEX('2nd M.EM'!M:M,MATCH('M.EM 1st &amp; 2nd call'!A22,'2nd M.EM'!A:A,0))</f>
        <v>#N/A</v>
      </c>
      <c r="E22" s="55" t="e">
        <f t="shared" si="32"/>
        <v>#N/A</v>
      </c>
      <c r="F22" s="157"/>
      <c r="G22" s="157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110">
        <f t="shared" si="14"/>
        <v>0</v>
      </c>
      <c r="S22" s="33">
        <f t="shared" si="0"/>
        <v>0</v>
      </c>
      <c r="T22" s="93" t="e">
        <f t="shared" si="15"/>
        <v>#N/A</v>
      </c>
      <c r="U22" s="67" t="e">
        <f t="shared" si="21"/>
        <v>#N/A</v>
      </c>
      <c r="V22" s="94" t="e">
        <f t="shared" si="22"/>
        <v>#N/A</v>
      </c>
      <c r="W22" s="95" t="e">
        <f t="shared" si="23"/>
        <v>#N/A</v>
      </c>
      <c r="X22" s="96" t="e">
        <f t="shared" si="24"/>
        <v>#N/A</v>
      </c>
      <c r="Y22" s="89" t="e">
        <f t="shared" si="25"/>
        <v>#N/A</v>
      </c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45">
        <f t="shared" si="8"/>
        <v>0</v>
      </c>
      <c r="AN22" s="33">
        <f t="shared" si="26"/>
        <v>0</v>
      </c>
      <c r="AO22" s="68" t="e">
        <f t="shared" si="27"/>
        <v>#N/A</v>
      </c>
      <c r="AP22" s="67" t="e">
        <f t="shared" si="28"/>
        <v>#N/A</v>
      </c>
      <c r="AQ22" s="104" t="e">
        <f t="shared" si="29"/>
        <v>#N/A</v>
      </c>
      <c r="AR22" s="105" t="e">
        <f t="shared" si="30"/>
        <v>#N/A</v>
      </c>
      <c r="AS22" s="106" t="e">
        <f t="shared" si="31"/>
        <v>#N/A</v>
      </c>
      <c r="AT22" s="116" t="e">
        <f t="shared" si="12"/>
        <v>#N/A</v>
      </c>
    </row>
    <row r="23" spans="1:46" s="31" customFormat="1" ht="18" customHeight="1" x14ac:dyDescent="0.25">
      <c r="A23" s="151"/>
      <c r="B23" s="108"/>
      <c r="C23" s="165"/>
      <c r="D23" s="65" t="e">
        <f>+INDEX('2nd M.EM'!M:M,MATCH('M.EM 1st &amp; 2nd call'!A23,'2nd M.EM'!A:A,0))</f>
        <v>#N/A</v>
      </c>
      <c r="E23" s="55" t="e">
        <f t="shared" si="32"/>
        <v>#N/A</v>
      </c>
      <c r="F23" s="157"/>
      <c r="G23" s="157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110">
        <f t="shared" si="14"/>
        <v>0</v>
      </c>
      <c r="S23" s="33">
        <f t="shared" si="0"/>
        <v>0</v>
      </c>
      <c r="T23" s="93" t="e">
        <f t="shared" si="15"/>
        <v>#N/A</v>
      </c>
      <c r="U23" s="67" t="e">
        <f t="shared" si="21"/>
        <v>#N/A</v>
      </c>
      <c r="V23" s="94" t="e">
        <f t="shared" si="22"/>
        <v>#N/A</v>
      </c>
      <c r="W23" s="95" t="e">
        <f t="shared" si="23"/>
        <v>#N/A</v>
      </c>
      <c r="X23" s="96" t="e">
        <f t="shared" si="24"/>
        <v>#N/A</v>
      </c>
      <c r="Y23" s="89" t="e">
        <f t="shared" si="25"/>
        <v>#N/A</v>
      </c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45">
        <f t="shared" si="8"/>
        <v>0</v>
      </c>
      <c r="AN23" s="33">
        <f t="shared" si="26"/>
        <v>0</v>
      </c>
      <c r="AO23" s="68" t="e">
        <f t="shared" si="27"/>
        <v>#N/A</v>
      </c>
      <c r="AP23" s="67" t="e">
        <f t="shared" si="28"/>
        <v>#N/A</v>
      </c>
      <c r="AQ23" s="104" t="e">
        <f t="shared" si="29"/>
        <v>#N/A</v>
      </c>
      <c r="AR23" s="105" t="e">
        <f t="shared" si="30"/>
        <v>#N/A</v>
      </c>
      <c r="AS23" s="106" t="e">
        <f t="shared" si="31"/>
        <v>#N/A</v>
      </c>
      <c r="AT23" s="116" t="e">
        <f t="shared" si="12"/>
        <v>#N/A</v>
      </c>
    </row>
    <row r="24" spans="1:46" s="31" customFormat="1" ht="18" customHeight="1" x14ac:dyDescent="0.25">
      <c r="A24" s="148"/>
      <c r="B24" s="47"/>
      <c r="C24" s="165"/>
      <c r="D24" s="65" t="e">
        <f>+INDEX('2nd M.EM'!M:M,MATCH('M.EM 1st &amp; 2nd call'!A24,'2nd M.EM'!A:A,0))</f>
        <v>#N/A</v>
      </c>
      <c r="E24" s="55" t="e">
        <f t="shared" si="32"/>
        <v>#N/A</v>
      </c>
      <c r="F24" s="157"/>
      <c r="G24" s="157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110">
        <f t="shared" si="14"/>
        <v>0</v>
      </c>
      <c r="S24" s="33">
        <f t="shared" si="0"/>
        <v>0</v>
      </c>
      <c r="T24" s="93" t="e">
        <f t="shared" si="15"/>
        <v>#N/A</v>
      </c>
      <c r="U24" s="67" t="e">
        <f t="shared" si="21"/>
        <v>#N/A</v>
      </c>
      <c r="V24" s="94" t="e">
        <f t="shared" si="22"/>
        <v>#N/A</v>
      </c>
      <c r="W24" s="95" t="e">
        <f t="shared" si="23"/>
        <v>#N/A</v>
      </c>
      <c r="X24" s="96" t="e">
        <f t="shared" si="24"/>
        <v>#N/A</v>
      </c>
      <c r="Y24" s="89" t="e">
        <f t="shared" si="25"/>
        <v>#N/A</v>
      </c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45">
        <f t="shared" si="8"/>
        <v>0</v>
      </c>
      <c r="AN24" s="33">
        <f t="shared" si="26"/>
        <v>0</v>
      </c>
      <c r="AO24" s="68" t="e">
        <f t="shared" si="27"/>
        <v>#N/A</v>
      </c>
      <c r="AP24" s="67" t="e">
        <f t="shared" si="28"/>
        <v>#N/A</v>
      </c>
      <c r="AQ24" s="104" t="e">
        <f t="shared" si="29"/>
        <v>#N/A</v>
      </c>
      <c r="AR24" s="105" t="e">
        <f t="shared" si="30"/>
        <v>#N/A</v>
      </c>
      <c r="AS24" s="106" t="e">
        <f t="shared" si="31"/>
        <v>#N/A</v>
      </c>
      <c r="AT24" s="116" t="e">
        <f t="shared" si="12"/>
        <v>#N/A</v>
      </c>
    </row>
    <row r="25" spans="1:46" s="31" customFormat="1" ht="18" customHeight="1" x14ac:dyDescent="0.25">
      <c r="A25" s="151"/>
      <c r="B25" s="108"/>
      <c r="C25" s="165"/>
      <c r="D25" s="65" t="e">
        <f>+INDEX('2nd M.EM'!M:M,MATCH('M.EM 1st &amp; 2nd call'!A25,'2nd M.EM'!A:A,0))</f>
        <v>#N/A</v>
      </c>
      <c r="E25" s="55" t="e">
        <f t="shared" si="32"/>
        <v>#N/A</v>
      </c>
      <c r="F25" s="157"/>
      <c r="G25" s="157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110">
        <f t="shared" si="14"/>
        <v>0</v>
      </c>
      <c r="S25" s="33">
        <f t="shared" si="0"/>
        <v>0</v>
      </c>
      <c r="T25" s="93" t="e">
        <f t="shared" si="15"/>
        <v>#N/A</v>
      </c>
      <c r="U25" s="67" t="e">
        <f t="shared" si="21"/>
        <v>#N/A</v>
      </c>
      <c r="V25" s="94" t="e">
        <f t="shared" si="22"/>
        <v>#N/A</v>
      </c>
      <c r="W25" s="95" t="e">
        <f t="shared" si="23"/>
        <v>#N/A</v>
      </c>
      <c r="X25" s="96" t="e">
        <f t="shared" si="24"/>
        <v>#N/A</v>
      </c>
      <c r="Y25" s="89" t="e">
        <f t="shared" si="25"/>
        <v>#N/A</v>
      </c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45">
        <f t="shared" si="8"/>
        <v>0</v>
      </c>
      <c r="AN25" s="33">
        <f t="shared" si="26"/>
        <v>0</v>
      </c>
      <c r="AO25" s="68" t="e">
        <f t="shared" si="27"/>
        <v>#N/A</v>
      </c>
      <c r="AP25" s="67" t="e">
        <f t="shared" si="28"/>
        <v>#N/A</v>
      </c>
      <c r="AQ25" s="104" t="e">
        <f t="shared" si="29"/>
        <v>#N/A</v>
      </c>
      <c r="AR25" s="105" t="e">
        <f t="shared" si="30"/>
        <v>#N/A</v>
      </c>
      <c r="AS25" s="106" t="e">
        <f t="shared" si="31"/>
        <v>#N/A</v>
      </c>
      <c r="AT25" s="116" t="e">
        <f t="shared" si="12"/>
        <v>#N/A</v>
      </c>
    </row>
    <row r="26" spans="1:46" s="31" customFormat="1" ht="18" customHeight="1" x14ac:dyDescent="0.25">
      <c r="A26" s="151"/>
      <c r="B26" s="107"/>
      <c r="C26" s="165"/>
      <c r="D26" s="65" t="e">
        <f>+INDEX('2nd M.EM'!M:M,MATCH('M.EM 1st &amp; 2nd call'!A26,'2nd M.EM'!A:A,0))</f>
        <v>#N/A</v>
      </c>
      <c r="E26" s="55" t="e">
        <f t="shared" si="32"/>
        <v>#N/A</v>
      </c>
      <c r="F26" s="157"/>
      <c r="G26" s="157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110">
        <f t="shared" si="14"/>
        <v>0</v>
      </c>
      <c r="S26" s="33">
        <f t="shared" si="0"/>
        <v>0</v>
      </c>
      <c r="T26" s="93" t="e">
        <f t="shared" si="15"/>
        <v>#N/A</v>
      </c>
      <c r="U26" s="67" t="e">
        <f t="shared" si="21"/>
        <v>#N/A</v>
      </c>
      <c r="V26" s="94" t="e">
        <f t="shared" si="22"/>
        <v>#N/A</v>
      </c>
      <c r="W26" s="95" t="e">
        <f t="shared" si="23"/>
        <v>#N/A</v>
      </c>
      <c r="X26" s="96" t="e">
        <f t="shared" si="24"/>
        <v>#N/A</v>
      </c>
      <c r="Y26" s="89" t="e">
        <f t="shared" si="25"/>
        <v>#N/A</v>
      </c>
      <c r="Z26" s="31" t="s">
        <v>49</v>
      </c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45">
        <f t="shared" si="8"/>
        <v>0</v>
      </c>
      <c r="AN26" s="33">
        <f t="shared" si="26"/>
        <v>0</v>
      </c>
      <c r="AO26" s="68" t="e">
        <f t="shared" si="27"/>
        <v>#N/A</v>
      </c>
      <c r="AP26" s="67" t="e">
        <f t="shared" si="28"/>
        <v>#N/A</v>
      </c>
      <c r="AQ26" s="104" t="e">
        <f t="shared" si="29"/>
        <v>#N/A</v>
      </c>
      <c r="AR26" s="105" t="e">
        <f t="shared" si="30"/>
        <v>#N/A</v>
      </c>
      <c r="AS26" s="106" t="e">
        <f t="shared" si="31"/>
        <v>#N/A</v>
      </c>
      <c r="AT26" s="116" t="e">
        <f t="shared" si="12"/>
        <v>#N/A</v>
      </c>
    </row>
    <row r="27" spans="1:46" s="31" customFormat="1" ht="18" customHeight="1" x14ac:dyDescent="0.25">
      <c r="A27" s="151"/>
      <c r="B27" s="50"/>
      <c r="C27" s="165"/>
      <c r="D27" s="65" t="e">
        <f>+INDEX('2nd M.EM'!M:M,MATCH('M.EM 1st &amp; 2nd call'!A27,'2nd M.EM'!A:A,0))</f>
        <v>#N/A</v>
      </c>
      <c r="E27" s="55" t="e">
        <f t="shared" si="32"/>
        <v>#N/A</v>
      </c>
      <c r="F27" s="157"/>
      <c r="G27" s="157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110">
        <f t="shared" si="14"/>
        <v>0</v>
      </c>
      <c r="S27" s="33">
        <f t="shared" si="0"/>
        <v>0</v>
      </c>
      <c r="T27" s="93" t="e">
        <f t="shared" si="15"/>
        <v>#N/A</v>
      </c>
      <c r="U27" s="67" t="e">
        <f t="shared" si="21"/>
        <v>#N/A</v>
      </c>
      <c r="V27" s="94" t="e">
        <f t="shared" si="22"/>
        <v>#N/A</v>
      </c>
      <c r="W27" s="95" t="e">
        <f t="shared" si="23"/>
        <v>#N/A</v>
      </c>
      <c r="X27" s="96" t="e">
        <f t="shared" si="24"/>
        <v>#N/A</v>
      </c>
      <c r="Y27" s="89" t="e">
        <f t="shared" si="25"/>
        <v>#N/A</v>
      </c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45">
        <f t="shared" si="8"/>
        <v>0</v>
      </c>
      <c r="AN27" s="33">
        <f t="shared" si="26"/>
        <v>0</v>
      </c>
      <c r="AO27" s="68" t="e">
        <f t="shared" si="27"/>
        <v>#N/A</v>
      </c>
      <c r="AP27" s="67" t="e">
        <f t="shared" si="28"/>
        <v>#N/A</v>
      </c>
      <c r="AQ27" s="104" t="e">
        <f t="shared" si="29"/>
        <v>#N/A</v>
      </c>
      <c r="AR27" s="105" t="e">
        <f t="shared" si="30"/>
        <v>#N/A</v>
      </c>
      <c r="AS27" s="106" t="e">
        <f t="shared" si="31"/>
        <v>#N/A</v>
      </c>
      <c r="AT27" s="116" t="e">
        <f t="shared" si="12"/>
        <v>#N/A</v>
      </c>
    </row>
    <row r="28" spans="1:46" s="31" customFormat="1" ht="18" customHeight="1" x14ac:dyDescent="0.25">
      <c r="A28" s="151"/>
      <c r="B28" s="50"/>
      <c r="C28" s="165"/>
      <c r="D28" s="65" t="e">
        <f>+INDEX('2nd M.EM'!M:M,MATCH('M.EM 1st &amp; 2nd call'!A28,'2nd M.EM'!A:A,0))</f>
        <v>#N/A</v>
      </c>
      <c r="E28" s="55" t="e">
        <f t="shared" si="32"/>
        <v>#N/A</v>
      </c>
      <c r="F28" s="157"/>
      <c r="G28" s="157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110">
        <f t="shared" si="14"/>
        <v>0</v>
      </c>
      <c r="S28" s="33">
        <f t="shared" si="0"/>
        <v>0</v>
      </c>
      <c r="T28" s="93" t="e">
        <f t="shared" si="15"/>
        <v>#N/A</v>
      </c>
      <c r="U28" s="67" t="e">
        <f t="shared" si="21"/>
        <v>#N/A</v>
      </c>
      <c r="V28" s="94" t="e">
        <f t="shared" si="22"/>
        <v>#N/A</v>
      </c>
      <c r="W28" s="95" t="e">
        <f t="shared" si="23"/>
        <v>#N/A</v>
      </c>
      <c r="X28" s="96" t="e">
        <f t="shared" si="24"/>
        <v>#N/A</v>
      </c>
      <c r="Y28" s="89" t="e">
        <f t="shared" si="25"/>
        <v>#N/A</v>
      </c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45">
        <f t="shared" si="8"/>
        <v>0</v>
      </c>
      <c r="AN28" s="33">
        <f t="shared" si="26"/>
        <v>0</v>
      </c>
      <c r="AO28" s="68" t="e">
        <f t="shared" si="27"/>
        <v>#N/A</v>
      </c>
      <c r="AP28" s="67" t="e">
        <f t="shared" si="28"/>
        <v>#N/A</v>
      </c>
      <c r="AQ28" s="104" t="e">
        <f t="shared" si="29"/>
        <v>#N/A</v>
      </c>
      <c r="AR28" s="105" t="e">
        <f t="shared" si="30"/>
        <v>#N/A</v>
      </c>
      <c r="AS28" s="106" t="e">
        <f t="shared" si="31"/>
        <v>#N/A</v>
      </c>
      <c r="AT28" s="116" t="e">
        <f t="shared" si="12"/>
        <v>#N/A</v>
      </c>
    </row>
    <row r="29" spans="1:46" s="31" customFormat="1" ht="18" customHeight="1" x14ac:dyDescent="0.25">
      <c r="A29" s="151"/>
      <c r="B29" s="50"/>
      <c r="C29" s="165"/>
      <c r="D29" s="65" t="e">
        <f>+INDEX('2nd M.EM'!M:M,MATCH('M.EM 1st &amp; 2nd call'!A29,'2nd M.EM'!A:A,0))</f>
        <v>#N/A</v>
      </c>
      <c r="E29" s="55" t="e">
        <f t="shared" si="32"/>
        <v>#N/A</v>
      </c>
      <c r="F29" s="184"/>
      <c r="G29" s="184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110">
        <f t="shared" si="14"/>
        <v>0</v>
      </c>
      <c r="S29" s="33">
        <f t="shared" si="0"/>
        <v>0</v>
      </c>
      <c r="T29" s="93" t="e">
        <f t="shared" si="15"/>
        <v>#N/A</v>
      </c>
      <c r="U29" s="67" t="e">
        <f t="shared" si="21"/>
        <v>#N/A</v>
      </c>
      <c r="V29" s="94" t="e">
        <f t="shared" si="22"/>
        <v>#N/A</v>
      </c>
      <c r="W29" s="95" t="e">
        <f t="shared" si="23"/>
        <v>#N/A</v>
      </c>
      <c r="X29" s="96" t="e">
        <f t="shared" si="24"/>
        <v>#N/A</v>
      </c>
      <c r="Y29" s="89" t="e">
        <f t="shared" si="25"/>
        <v>#N/A</v>
      </c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45">
        <f t="shared" si="8"/>
        <v>0</v>
      </c>
      <c r="AN29" s="33">
        <f t="shared" si="26"/>
        <v>0</v>
      </c>
      <c r="AO29" s="68" t="e">
        <f t="shared" si="27"/>
        <v>#N/A</v>
      </c>
      <c r="AP29" s="67" t="e">
        <f t="shared" si="28"/>
        <v>#N/A</v>
      </c>
      <c r="AQ29" s="104" t="e">
        <f t="shared" si="29"/>
        <v>#N/A</v>
      </c>
      <c r="AR29" s="105" t="e">
        <f t="shared" si="30"/>
        <v>#N/A</v>
      </c>
      <c r="AS29" s="106" t="e">
        <f t="shared" si="31"/>
        <v>#N/A</v>
      </c>
      <c r="AT29" s="116" t="e">
        <f t="shared" si="12"/>
        <v>#N/A</v>
      </c>
    </row>
    <row r="30" spans="1:46" s="31" customFormat="1" ht="18" customHeight="1" x14ac:dyDescent="0.25">
      <c r="A30" s="151"/>
      <c r="B30" s="50"/>
      <c r="C30" s="165"/>
      <c r="D30" s="65" t="e">
        <f>+INDEX('2nd M.EM'!M:M,MATCH('M.EM 1st &amp; 2nd call'!A30,'2nd M.EM'!A:A,0))</f>
        <v>#N/A</v>
      </c>
      <c r="E30" s="55" t="e">
        <f t="shared" si="32"/>
        <v>#N/A</v>
      </c>
      <c r="F30" s="157"/>
      <c r="G30" s="157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110">
        <f t="shared" si="14"/>
        <v>0</v>
      </c>
      <c r="S30" s="33">
        <f t="shared" si="0"/>
        <v>0</v>
      </c>
      <c r="T30" s="93" t="e">
        <f t="shared" si="15"/>
        <v>#N/A</v>
      </c>
      <c r="U30" s="67" t="e">
        <f t="shared" si="21"/>
        <v>#N/A</v>
      </c>
      <c r="V30" s="94" t="e">
        <f t="shared" si="22"/>
        <v>#N/A</v>
      </c>
      <c r="W30" s="95" t="e">
        <f t="shared" si="23"/>
        <v>#N/A</v>
      </c>
      <c r="X30" s="96" t="e">
        <f t="shared" si="24"/>
        <v>#N/A</v>
      </c>
      <c r="Y30" s="89" t="e">
        <f t="shared" si="25"/>
        <v>#N/A</v>
      </c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45">
        <f t="shared" si="8"/>
        <v>0</v>
      </c>
      <c r="AN30" s="33">
        <f t="shared" si="26"/>
        <v>0</v>
      </c>
      <c r="AO30" s="68" t="e">
        <f t="shared" si="27"/>
        <v>#N/A</v>
      </c>
      <c r="AP30" s="67" t="e">
        <f t="shared" si="28"/>
        <v>#N/A</v>
      </c>
      <c r="AQ30" s="104" t="e">
        <f t="shared" si="29"/>
        <v>#N/A</v>
      </c>
      <c r="AR30" s="105" t="e">
        <f t="shared" si="30"/>
        <v>#N/A</v>
      </c>
      <c r="AS30" s="106" t="e">
        <f t="shared" si="31"/>
        <v>#N/A</v>
      </c>
      <c r="AT30" s="116" t="e">
        <f t="shared" si="12"/>
        <v>#N/A</v>
      </c>
    </row>
    <row r="31" spans="1:46" s="31" customFormat="1" ht="18" customHeight="1" x14ac:dyDescent="0.25">
      <c r="A31" s="151"/>
      <c r="B31" s="50"/>
      <c r="C31" s="165"/>
      <c r="D31" s="65" t="e">
        <f>+INDEX('2nd M.EM'!M:M,MATCH('M.EM 1st &amp; 2nd call'!A31,'2nd M.EM'!A:A,0))</f>
        <v>#N/A</v>
      </c>
      <c r="E31" s="55" t="e">
        <f t="shared" ref="E31:E39" si="33">0.6*C31+0.4*D31</f>
        <v>#N/A</v>
      </c>
      <c r="F31" s="157"/>
      <c r="G31" s="157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110">
        <f t="shared" si="14"/>
        <v>0</v>
      </c>
      <c r="S31" s="33">
        <f t="shared" si="0"/>
        <v>0</v>
      </c>
      <c r="T31" s="93" t="e">
        <f t="shared" si="15"/>
        <v>#N/A</v>
      </c>
      <c r="U31" s="67" t="e">
        <f t="shared" si="21"/>
        <v>#N/A</v>
      </c>
      <c r="V31" s="94" t="e">
        <f t="shared" si="22"/>
        <v>#N/A</v>
      </c>
      <c r="W31" s="95" t="e">
        <f t="shared" si="23"/>
        <v>#N/A</v>
      </c>
      <c r="X31" s="96" t="e">
        <f t="shared" si="24"/>
        <v>#N/A</v>
      </c>
      <c r="Y31" s="89" t="e">
        <f t="shared" si="25"/>
        <v>#N/A</v>
      </c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45">
        <f t="shared" si="8"/>
        <v>0</v>
      </c>
      <c r="AN31" s="33">
        <f t="shared" si="26"/>
        <v>0</v>
      </c>
      <c r="AO31" s="68" t="e">
        <f t="shared" si="27"/>
        <v>#N/A</v>
      </c>
      <c r="AP31" s="67" t="e">
        <f t="shared" si="28"/>
        <v>#N/A</v>
      </c>
      <c r="AQ31" s="104" t="e">
        <f t="shared" si="29"/>
        <v>#N/A</v>
      </c>
      <c r="AR31" s="105" t="e">
        <f t="shared" si="30"/>
        <v>#N/A</v>
      </c>
      <c r="AS31" s="106" t="e">
        <f t="shared" si="31"/>
        <v>#N/A</v>
      </c>
      <c r="AT31" s="116" t="e">
        <f t="shared" si="12"/>
        <v>#N/A</v>
      </c>
    </row>
    <row r="32" spans="1:46" s="31" customFormat="1" ht="18" customHeight="1" x14ac:dyDescent="0.25">
      <c r="A32" s="148"/>
      <c r="B32" s="47"/>
      <c r="C32" s="164"/>
      <c r="D32" s="65" t="e">
        <f>+INDEX('2nd M.EM'!M:M,MATCH('M.EM 1st &amp; 2nd call'!A32,'2nd M.EM'!A:A,0))</f>
        <v>#N/A</v>
      </c>
      <c r="E32" s="55" t="e">
        <f t="shared" si="33"/>
        <v>#N/A</v>
      </c>
      <c r="F32" s="157"/>
      <c r="G32" s="157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110">
        <f t="shared" si="14"/>
        <v>0</v>
      </c>
      <c r="S32" s="33">
        <f t="shared" si="0"/>
        <v>0</v>
      </c>
      <c r="T32" s="93" t="e">
        <f t="shared" si="15"/>
        <v>#N/A</v>
      </c>
      <c r="U32" s="67" t="e">
        <f t="shared" si="21"/>
        <v>#N/A</v>
      </c>
      <c r="V32" s="94" t="e">
        <f t="shared" si="22"/>
        <v>#N/A</v>
      </c>
      <c r="W32" s="95" t="e">
        <f t="shared" si="23"/>
        <v>#N/A</v>
      </c>
      <c r="X32" s="96" t="e">
        <f t="shared" si="24"/>
        <v>#N/A</v>
      </c>
      <c r="Y32" s="89" t="e">
        <f t="shared" si="25"/>
        <v>#N/A</v>
      </c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45">
        <f t="shared" si="8"/>
        <v>0</v>
      </c>
      <c r="AN32" s="33">
        <f t="shared" si="26"/>
        <v>0</v>
      </c>
      <c r="AO32" s="68" t="e">
        <f t="shared" si="27"/>
        <v>#N/A</v>
      </c>
      <c r="AP32" s="67" t="e">
        <f t="shared" si="28"/>
        <v>#N/A</v>
      </c>
      <c r="AQ32" s="104" t="e">
        <f t="shared" si="29"/>
        <v>#N/A</v>
      </c>
      <c r="AR32" s="105" t="e">
        <f t="shared" si="30"/>
        <v>#N/A</v>
      </c>
      <c r="AS32" s="106" t="e">
        <f t="shared" si="31"/>
        <v>#N/A</v>
      </c>
      <c r="AT32" s="116" t="e">
        <f t="shared" si="12"/>
        <v>#N/A</v>
      </c>
    </row>
    <row r="33" spans="1:46" s="31" customFormat="1" ht="18" customHeight="1" x14ac:dyDescent="0.25">
      <c r="A33" s="151"/>
      <c r="B33" s="50"/>
      <c r="C33" s="165"/>
      <c r="D33" s="65" t="e">
        <f>+INDEX('2nd M.EM'!M:M,MATCH('M.EM 1st &amp; 2nd call'!A33,'2nd M.EM'!A:A,0))</f>
        <v>#N/A</v>
      </c>
      <c r="E33" s="55" t="e">
        <f t="shared" si="33"/>
        <v>#N/A</v>
      </c>
      <c r="F33" s="157"/>
      <c r="G33" s="157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110">
        <f t="shared" si="14"/>
        <v>0</v>
      </c>
      <c r="S33" s="33">
        <f t="shared" si="0"/>
        <v>0</v>
      </c>
      <c r="T33" s="93" t="e">
        <f t="shared" si="15"/>
        <v>#N/A</v>
      </c>
      <c r="U33" s="67" t="e">
        <f t="shared" si="21"/>
        <v>#N/A</v>
      </c>
      <c r="V33" s="94" t="e">
        <f t="shared" si="22"/>
        <v>#N/A</v>
      </c>
      <c r="W33" s="95" t="e">
        <f t="shared" si="23"/>
        <v>#N/A</v>
      </c>
      <c r="X33" s="96" t="e">
        <f t="shared" si="24"/>
        <v>#N/A</v>
      </c>
      <c r="Y33" s="89" t="e">
        <f t="shared" si="25"/>
        <v>#N/A</v>
      </c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45">
        <f t="shared" si="8"/>
        <v>0</v>
      </c>
      <c r="AN33" s="33">
        <f t="shared" si="26"/>
        <v>0</v>
      </c>
      <c r="AO33" s="68" t="e">
        <f t="shared" si="27"/>
        <v>#N/A</v>
      </c>
      <c r="AP33" s="67" t="e">
        <f t="shared" si="28"/>
        <v>#N/A</v>
      </c>
      <c r="AQ33" s="104" t="e">
        <f t="shared" si="29"/>
        <v>#N/A</v>
      </c>
      <c r="AR33" s="105" t="e">
        <f t="shared" si="30"/>
        <v>#N/A</v>
      </c>
      <c r="AS33" s="106" t="e">
        <f t="shared" si="31"/>
        <v>#N/A</v>
      </c>
      <c r="AT33" s="116" t="e">
        <f t="shared" si="12"/>
        <v>#N/A</v>
      </c>
    </row>
    <row r="34" spans="1:46" s="31" customFormat="1" ht="18" customHeight="1" x14ac:dyDescent="0.25">
      <c r="A34" s="148"/>
      <c r="B34" s="47"/>
      <c r="C34" s="165"/>
      <c r="D34" s="65" t="e">
        <f>+INDEX('2nd M.EM'!M:M,MATCH('M.EM 1st &amp; 2nd call'!A34,'2nd M.EM'!A:A,0))</f>
        <v>#N/A</v>
      </c>
      <c r="E34" s="55" t="e">
        <f t="shared" si="33"/>
        <v>#N/A</v>
      </c>
      <c r="F34" s="157"/>
      <c r="G34" s="157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110">
        <f t="shared" si="14"/>
        <v>0</v>
      </c>
      <c r="S34" s="33">
        <f t="shared" si="0"/>
        <v>0</v>
      </c>
      <c r="T34" s="93" t="e">
        <f t="shared" si="15"/>
        <v>#N/A</v>
      </c>
      <c r="U34" s="67" t="e">
        <f t="shared" si="21"/>
        <v>#N/A</v>
      </c>
      <c r="V34" s="94" t="e">
        <f t="shared" si="22"/>
        <v>#N/A</v>
      </c>
      <c r="W34" s="95" t="e">
        <f t="shared" si="23"/>
        <v>#N/A</v>
      </c>
      <c r="X34" s="96" t="e">
        <f t="shared" si="24"/>
        <v>#N/A</v>
      </c>
      <c r="Y34" s="89" t="e">
        <f t="shared" si="25"/>
        <v>#N/A</v>
      </c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45">
        <f t="shared" si="8"/>
        <v>0</v>
      </c>
      <c r="AN34" s="33">
        <f t="shared" si="26"/>
        <v>0</v>
      </c>
      <c r="AO34" s="68" t="e">
        <f t="shared" si="27"/>
        <v>#N/A</v>
      </c>
      <c r="AP34" s="67" t="e">
        <f t="shared" si="28"/>
        <v>#N/A</v>
      </c>
      <c r="AQ34" s="104" t="e">
        <f t="shared" si="29"/>
        <v>#N/A</v>
      </c>
      <c r="AR34" s="105" t="e">
        <f t="shared" si="30"/>
        <v>#N/A</v>
      </c>
      <c r="AS34" s="106" t="e">
        <f t="shared" si="31"/>
        <v>#N/A</v>
      </c>
      <c r="AT34" s="116" t="e">
        <f t="shared" si="12"/>
        <v>#N/A</v>
      </c>
    </row>
    <row r="35" spans="1:46" s="31" customFormat="1" ht="18" customHeight="1" x14ac:dyDescent="0.25">
      <c r="A35" s="148"/>
      <c r="B35" s="47"/>
      <c r="C35" s="165"/>
      <c r="D35" s="65" t="e">
        <f>+INDEX('2nd M.EM'!M:M,MATCH('M.EM 1st &amp; 2nd call'!A35,'2nd M.EM'!A:A,0))</f>
        <v>#N/A</v>
      </c>
      <c r="E35" s="55" t="e">
        <f t="shared" si="33"/>
        <v>#N/A</v>
      </c>
      <c r="F35" s="157"/>
      <c r="G35" s="157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110">
        <f t="shared" si="14"/>
        <v>0</v>
      </c>
      <c r="S35" s="33">
        <f t="shared" si="0"/>
        <v>0</v>
      </c>
      <c r="T35" s="93" t="e">
        <f t="shared" si="15"/>
        <v>#N/A</v>
      </c>
      <c r="U35" s="67" t="e">
        <f t="shared" si="21"/>
        <v>#N/A</v>
      </c>
      <c r="V35" s="94" t="e">
        <f t="shared" si="22"/>
        <v>#N/A</v>
      </c>
      <c r="W35" s="95" t="e">
        <f t="shared" si="23"/>
        <v>#N/A</v>
      </c>
      <c r="X35" s="96" t="e">
        <f t="shared" si="24"/>
        <v>#N/A</v>
      </c>
      <c r="Y35" s="89" t="e">
        <f t="shared" si="25"/>
        <v>#N/A</v>
      </c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45">
        <f t="shared" si="8"/>
        <v>0</v>
      </c>
      <c r="AN35" s="33">
        <f t="shared" si="26"/>
        <v>0</v>
      </c>
      <c r="AO35" s="68" t="e">
        <f t="shared" si="27"/>
        <v>#N/A</v>
      </c>
      <c r="AP35" s="67" t="e">
        <f t="shared" si="28"/>
        <v>#N/A</v>
      </c>
      <c r="AQ35" s="104" t="e">
        <f t="shared" si="29"/>
        <v>#N/A</v>
      </c>
      <c r="AR35" s="105" t="e">
        <f t="shared" si="30"/>
        <v>#N/A</v>
      </c>
      <c r="AS35" s="106" t="e">
        <f t="shared" si="31"/>
        <v>#N/A</v>
      </c>
      <c r="AT35" s="116" t="e">
        <f t="shared" si="12"/>
        <v>#N/A</v>
      </c>
    </row>
    <row r="36" spans="1:46" s="31" customFormat="1" ht="18" customHeight="1" x14ac:dyDescent="0.25">
      <c r="A36" s="151"/>
      <c r="B36" s="50"/>
      <c r="C36" s="165"/>
      <c r="D36" s="65" t="e">
        <f>+INDEX('2nd M.EM'!M:M,MATCH('M.EM 1st &amp; 2nd call'!A36,'2nd M.EM'!A:A,0))</f>
        <v>#N/A</v>
      </c>
      <c r="E36" s="55" t="e">
        <f t="shared" si="33"/>
        <v>#N/A</v>
      </c>
      <c r="F36" s="157"/>
      <c r="G36" s="157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110">
        <f t="shared" si="14"/>
        <v>0</v>
      </c>
      <c r="S36" s="33">
        <f t="shared" si="0"/>
        <v>0</v>
      </c>
      <c r="T36" s="93" t="e">
        <f t="shared" si="15"/>
        <v>#N/A</v>
      </c>
      <c r="U36" s="67" t="e">
        <f t="shared" si="21"/>
        <v>#N/A</v>
      </c>
      <c r="V36" s="94" t="e">
        <f t="shared" si="22"/>
        <v>#N/A</v>
      </c>
      <c r="W36" s="95" t="e">
        <f t="shared" si="23"/>
        <v>#N/A</v>
      </c>
      <c r="X36" s="96" t="e">
        <f t="shared" si="24"/>
        <v>#N/A</v>
      </c>
      <c r="Y36" s="89" t="e">
        <f t="shared" si="25"/>
        <v>#N/A</v>
      </c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45">
        <f t="shared" si="8"/>
        <v>0</v>
      </c>
      <c r="AN36" s="33">
        <f t="shared" si="26"/>
        <v>0</v>
      </c>
      <c r="AO36" s="68" t="e">
        <f t="shared" si="27"/>
        <v>#N/A</v>
      </c>
      <c r="AP36" s="67" t="e">
        <f t="shared" si="28"/>
        <v>#N/A</v>
      </c>
      <c r="AQ36" s="104" t="e">
        <f t="shared" si="29"/>
        <v>#N/A</v>
      </c>
      <c r="AR36" s="105" t="e">
        <f t="shared" si="30"/>
        <v>#N/A</v>
      </c>
      <c r="AS36" s="106" t="e">
        <f t="shared" si="31"/>
        <v>#N/A</v>
      </c>
      <c r="AT36" s="116" t="e">
        <f t="shared" si="12"/>
        <v>#N/A</v>
      </c>
    </row>
    <row r="37" spans="1:46" s="31" customFormat="1" ht="18" customHeight="1" x14ac:dyDescent="0.25">
      <c r="A37" s="148"/>
      <c r="B37" s="47"/>
      <c r="C37" s="165"/>
      <c r="D37" s="65" t="e">
        <f>+INDEX('2nd M.EM'!M:M,MATCH('M.EM 1st &amp; 2nd call'!A37,'2nd M.EM'!A:A,0))</f>
        <v>#N/A</v>
      </c>
      <c r="E37" s="55" t="e">
        <f t="shared" si="33"/>
        <v>#N/A</v>
      </c>
      <c r="F37" s="157"/>
      <c r="G37" s="157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110">
        <f t="shared" si="14"/>
        <v>0</v>
      </c>
      <c r="S37" s="33">
        <f t="shared" si="0"/>
        <v>0</v>
      </c>
      <c r="T37" s="93" t="e">
        <f t="shared" si="15"/>
        <v>#N/A</v>
      </c>
      <c r="U37" s="67" t="e">
        <f t="shared" si="21"/>
        <v>#N/A</v>
      </c>
      <c r="V37" s="94" t="e">
        <f t="shared" si="22"/>
        <v>#N/A</v>
      </c>
      <c r="W37" s="95" t="e">
        <f t="shared" si="23"/>
        <v>#N/A</v>
      </c>
      <c r="X37" s="96" t="e">
        <f t="shared" si="24"/>
        <v>#N/A</v>
      </c>
      <c r="Y37" s="89" t="e">
        <f t="shared" si="25"/>
        <v>#N/A</v>
      </c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45">
        <f t="shared" si="8"/>
        <v>0</v>
      </c>
      <c r="AN37" s="33">
        <f t="shared" si="26"/>
        <v>0</v>
      </c>
      <c r="AO37" s="68" t="e">
        <f t="shared" si="27"/>
        <v>#N/A</v>
      </c>
      <c r="AP37" s="67" t="e">
        <f t="shared" si="28"/>
        <v>#N/A</v>
      </c>
      <c r="AQ37" s="104" t="e">
        <f t="shared" si="29"/>
        <v>#N/A</v>
      </c>
      <c r="AR37" s="105" t="e">
        <f t="shared" si="30"/>
        <v>#N/A</v>
      </c>
      <c r="AS37" s="106" t="e">
        <f t="shared" si="31"/>
        <v>#N/A</v>
      </c>
      <c r="AT37" s="116" t="e">
        <f t="shared" si="12"/>
        <v>#N/A</v>
      </c>
    </row>
    <row r="38" spans="1:46" s="31" customFormat="1" ht="18" customHeight="1" x14ac:dyDescent="0.25">
      <c r="A38" s="151"/>
      <c r="B38" s="50"/>
      <c r="C38" s="165"/>
      <c r="D38" s="65" t="e">
        <f>+INDEX('2nd M.EM'!M:M,MATCH('M.EM 1st &amp; 2nd call'!A38,'2nd M.EM'!A:A,0))</f>
        <v>#N/A</v>
      </c>
      <c r="E38" s="55" t="e">
        <f t="shared" si="33"/>
        <v>#N/A</v>
      </c>
      <c r="F38" s="157"/>
      <c r="G38" s="157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110">
        <f t="shared" si="14"/>
        <v>0</v>
      </c>
      <c r="S38" s="33">
        <f t="shared" si="0"/>
        <v>0</v>
      </c>
      <c r="T38" s="93" t="e">
        <f t="shared" si="15"/>
        <v>#N/A</v>
      </c>
      <c r="U38" s="67" t="e">
        <f t="shared" si="21"/>
        <v>#N/A</v>
      </c>
      <c r="V38" s="94" t="e">
        <f t="shared" si="22"/>
        <v>#N/A</v>
      </c>
      <c r="W38" s="95" t="e">
        <f t="shared" si="23"/>
        <v>#N/A</v>
      </c>
      <c r="X38" s="96" t="e">
        <f t="shared" si="24"/>
        <v>#N/A</v>
      </c>
      <c r="Y38" s="89" t="e">
        <f t="shared" si="25"/>
        <v>#N/A</v>
      </c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45">
        <f t="shared" si="8"/>
        <v>0</v>
      </c>
      <c r="AN38" s="33">
        <f t="shared" si="26"/>
        <v>0</v>
      </c>
      <c r="AO38" s="68" t="e">
        <f t="shared" si="27"/>
        <v>#N/A</v>
      </c>
      <c r="AP38" s="67" t="e">
        <f t="shared" si="28"/>
        <v>#N/A</v>
      </c>
      <c r="AQ38" s="104" t="e">
        <f t="shared" si="29"/>
        <v>#N/A</v>
      </c>
      <c r="AR38" s="105" t="e">
        <f t="shared" si="30"/>
        <v>#N/A</v>
      </c>
      <c r="AS38" s="106" t="e">
        <f t="shared" si="31"/>
        <v>#N/A</v>
      </c>
      <c r="AT38" s="116" t="e">
        <f t="shared" si="12"/>
        <v>#N/A</v>
      </c>
    </row>
    <row r="39" spans="1:46" s="31" customFormat="1" ht="18" customHeight="1" x14ac:dyDescent="0.25">
      <c r="A39" s="151"/>
      <c r="B39" s="50"/>
      <c r="C39" s="164"/>
      <c r="D39" s="65" t="e">
        <f>+INDEX('2nd M.EM'!M:M,MATCH('M.EM 1st &amp; 2nd call'!A39,'2nd M.EM'!A:A,0))</f>
        <v>#N/A</v>
      </c>
      <c r="E39" s="55" t="e">
        <f t="shared" si="33"/>
        <v>#N/A</v>
      </c>
      <c r="F39" s="156"/>
      <c r="G39" s="156"/>
      <c r="H39" s="56"/>
      <c r="I39" s="56"/>
      <c r="J39" s="56"/>
      <c r="K39" s="56"/>
      <c r="L39" s="56"/>
      <c r="M39" s="56"/>
      <c r="N39" s="56"/>
      <c r="O39" s="56"/>
      <c r="P39" s="56"/>
      <c r="Q39" s="57"/>
      <c r="R39" s="110">
        <f t="shared" si="14"/>
        <v>0</v>
      </c>
      <c r="S39" s="33">
        <f t="shared" si="0"/>
        <v>0</v>
      </c>
      <c r="T39" s="93" t="e">
        <f t="shared" si="15"/>
        <v>#N/A</v>
      </c>
      <c r="U39" s="67" t="e">
        <f t="shared" si="21"/>
        <v>#N/A</v>
      </c>
      <c r="V39" s="94" t="e">
        <f t="shared" si="22"/>
        <v>#N/A</v>
      </c>
      <c r="W39" s="95" t="e">
        <f t="shared" si="23"/>
        <v>#N/A</v>
      </c>
      <c r="X39" s="96" t="e">
        <f t="shared" si="24"/>
        <v>#N/A</v>
      </c>
      <c r="Y39" s="89" t="e">
        <f t="shared" si="25"/>
        <v>#N/A</v>
      </c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45">
        <f t="shared" si="8"/>
        <v>0</v>
      </c>
      <c r="AN39" s="33">
        <f t="shared" si="26"/>
        <v>0</v>
      </c>
      <c r="AO39" s="68" t="e">
        <f t="shared" si="27"/>
        <v>#N/A</v>
      </c>
      <c r="AP39" s="67" t="e">
        <f t="shared" si="28"/>
        <v>#N/A</v>
      </c>
      <c r="AQ39" s="104" t="e">
        <f t="shared" si="29"/>
        <v>#N/A</v>
      </c>
      <c r="AR39" s="105" t="e">
        <f t="shared" si="30"/>
        <v>#N/A</v>
      </c>
      <c r="AS39" s="106" t="e">
        <f t="shared" si="31"/>
        <v>#N/A</v>
      </c>
      <c r="AT39" s="116" t="e">
        <f t="shared" si="12"/>
        <v>#N/A</v>
      </c>
    </row>
    <row r="40" spans="1:46" ht="12.75" customHeight="1" x14ac:dyDescent="0.2">
      <c r="A40" s="149"/>
      <c r="B40" s="31"/>
      <c r="C40" s="4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46" ht="12.75" customHeight="1" x14ac:dyDescent="0.2">
      <c r="A41" s="149"/>
      <c r="B41" s="111" t="s">
        <v>503</v>
      </c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63"/>
    </row>
    <row r="42" spans="1:46" ht="12.75" customHeight="1" x14ac:dyDescent="0.2">
      <c r="A42" s="149"/>
      <c r="B42" s="54" t="s">
        <v>48</v>
      </c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AN42" s="30"/>
    </row>
    <row r="43" spans="1:46" ht="12.75" customHeight="1" x14ac:dyDescent="0.2"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AN43" s="30"/>
    </row>
    <row r="44" spans="1:46" ht="12.75" customHeight="1" x14ac:dyDescent="0.2">
      <c r="C44" s="30"/>
      <c r="AN44" s="30"/>
    </row>
    <row r="45" spans="1:46" ht="12.75" customHeight="1" x14ac:dyDescent="0.2">
      <c r="C45" s="30"/>
      <c r="AN45" s="30"/>
    </row>
    <row r="46" spans="1:46" ht="12.75" customHeight="1" x14ac:dyDescent="0.2">
      <c r="C46" s="30"/>
      <c r="AN46" s="30"/>
    </row>
    <row r="47" spans="1:46" ht="12.75" customHeight="1" x14ac:dyDescent="0.2">
      <c r="C47" s="30"/>
      <c r="AN47" s="30"/>
    </row>
    <row r="48" spans="1:46" ht="15" customHeight="1" x14ac:dyDescent="0.2">
      <c r="C48" s="30"/>
      <c r="AN48" s="30"/>
    </row>
    <row r="49" spans="1:40" ht="15" customHeight="1" x14ac:dyDescent="0.2">
      <c r="C49" s="30"/>
      <c r="AN49" s="30"/>
    </row>
    <row r="50" spans="1:40" ht="12.75" customHeight="1" x14ac:dyDescent="0.2">
      <c r="C50" s="30"/>
      <c r="AN50" s="30"/>
    </row>
    <row r="51" spans="1:40" ht="12.75" customHeight="1" x14ac:dyDescent="0.2">
      <c r="C51" s="30"/>
      <c r="AN51" s="30"/>
    </row>
    <row r="52" spans="1:40" ht="12.75" customHeight="1" x14ac:dyDescent="0.2">
      <c r="C52" s="30"/>
      <c r="AN52" s="30"/>
    </row>
    <row r="53" spans="1:40" ht="12.75" customHeight="1" x14ac:dyDescent="0.2">
      <c r="C53" s="30"/>
      <c r="AN53" s="30"/>
    </row>
    <row r="54" spans="1:40" ht="12.75" customHeight="1" x14ac:dyDescent="0.2">
      <c r="C54" s="30"/>
      <c r="AN54" s="30"/>
    </row>
    <row r="55" spans="1:40" ht="12.75" customHeight="1" x14ac:dyDescent="0.2">
      <c r="C55" s="30"/>
      <c r="AN55" s="30"/>
    </row>
    <row r="56" spans="1:40" ht="12.75" customHeight="1" x14ac:dyDescent="0.2">
      <c r="C56" s="30"/>
      <c r="AN56" s="30"/>
    </row>
    <row r="57" spans="1:40" ht="12.75" customHeight="1" x14ac:dyDescent="0.2">
      <c r="C57" s="30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41"/>
      <c r="T57" s="31"/>
      <c r="U57" s="31"/>
      <c r="V57" s="31"/>
      <c r="W57" s="31"/>
      <c r="X57" s="31"/>
      <c r="AN57" s="30"/>
    </row>
    <row r="58" spans="1:40" ht="12.75" customHeight="1" x14ac:dyDescent="0.2">
      <c r="C58" s="30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41"/>
      <c r="T58" s="31"/>
      <c r="U58" s="31"/>
      <c r="V58" s="31"/>
      <c r="W58" s="31"/>
      <c r="X58" s="31"/>
      <c r="AN58" s="30"/>
    </row>
    <row r="59" spans="1:40" ht="12.75" customHeight="1" x14ac:dyDescent="0.2">
      <c r="C59" s="30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41"/>
      <c r="T59" s="31"/>
      <c r="U59" s="31"/>
      <c r="V59" s="31"/>
      <c r="W59" s="31"/>
      <c r="X59" s="31"/>
      <c r="Y59" s="31"/>
    </row>
    <row r="60" spans="1:40" ht="12.75" customHeight="1" x14ac:dyDescent="0.2">
      <c r="A60" s="149"/>
      <c r="B60" s="31"/>
      <c r="C60" s="41"/>
      <c r="D60" s="31"/>
      <c r="E60" s="4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41"/>
      <c r="T60" s="31"/>
      <c r="U60" s="31"/>
      <c r="V60" s="31"/>
      <c r="W60" s="31"/>
      <c r="X60" s="31"/>
      <c r="Y60" s="31"/>
    </row>
    <row r="61" spans="1:40" ht="12.75" customHeight="1" x14ac:dyDescent="0.2">
      <c r="A61" s="149"/>
      <c r="B61" s="31"/>
      <c r="C61" s="41"/>
      <c r="D61" s="31"/>
      <c r="E61" s="4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41"/>
      <c r="T61" s="31"/>
      <c r="U61" s="31"/>
      <c r="V61" s="31"/>
      <c r="W61" s="31"/>
      <c r="X61" s="31"/>
      <c r="Y61" s="31"/>
    </row>
    <row r="62" spans="1:40" ht="12.75" customHeight="1" x14ac:dyDescent="0.2">
      <c r="A62" s="149"/>
      <c r="B62" s="31"/>
      <c r="C62" s="41"/>
      <c r="D62" s="31"/>
      <c r="E62" s="4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41"/>
      <c r="T62" s="31"/>
      <c r="U62" s="31"/>
      <c r="V62" s="31"/>
      <c r="W62" s="31"/>
      <c r="X62" s="31"/>
      <c r="Y62" s="31"/>
    </row>
    <row r="63" spans="1:40" ht="12.75" customHeight="1" x14ac:dyDescent="0.2">
      <c r="A63" s="149"/>
      <c r="B63" s="31"/>
      <c r="C63" s="41"/>
      <c r="D63" s="31"/>
      <c r="E63" s="4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41"/>
      <c r="T63" s="31"/>
      <c r="U63" s="31"/>
      <c r="V63" s="31"/>
      <c r="W63" s="31"/>
      <c r="X63" s="31"/>
      <c r="Y63" s="31"/>
    </row>
    <row r="64" spans="1:40" ht="12.75" customHeight="1" x14ac:dyDescent="0.2">
      <c r="A64" s="149"/>
      <c r="B64" s="31"/>
      <c r="C64" s="41"/>
      <c r="D64" s="31"/>
      <c r="E64" s="4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41"/>
      <c r="T64" s="31"/>
      <c r="U64" s="31"/>
      <c r="V64" s="31"/>
      <c r="W64" s="31"/>
      <c r="X64" s="31"/>
      <c r="Y64" s="31"/>
    </row>
    <row r="65" spans="1:25" ht="12.75" customHeight="1" x14ac:dyDescent="0.2">
      <c r="A65" s="149"/>
      <c r="B65" s="31"/>
      <c r="C65" s="41"/>
      <c r="D65" s="31"/>
      <c r="E65" s="4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41"/>
      <c r="T65" s="31"/>
      <c r="U65" s="31"/>
      <c r="V65" s="31"/>
      <c r="W65" s="31"/>
      <c r="X65" s="31"/>
      <c r="Y65" s="31"/>
    </row>
    <row r="66" spans="1:25" ht="12.75" customHeight="1" x14ac:dyDescent="0.2">
      <c r="A66" s="149"/>
      <c r="B66" s="31"/>
      <c r="C66" s="41"/>
      <c r="D66" s="31"/>
      <c r="E66" s="4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41"/>
      <c r="T66" s="31"/>
      <c r="U66" s="31"/>
      <c r="V66" s="31"/>
      <c r="W66" s="31"/>
      <c r="X66" s="31"/>
      <c r="Y66" s="31"/>
    </row>
    <row r="67" spans="1:25" ht="12.75" customHeight="1" x14ac:dyDescent="0.2">
      <c r="A67" s="149"/>
      <c r="B67" s="31"/>
      <c r="C67" s="41"/>
      <c r="D67" s="31"/>
      <c r="E67" s="4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41"/>
      <c r="T67" s="31"/>
      <c r="U67" s="31"/>
      <c r="V67" s="31"/>
      <c r="W67" s="31"/>
      <c r="X67" s="31"/>
      <c r="Y67" s="31"/>
    </row>
    <row r="68" spans="1:25" ht="12.75" customHeight="1" x14ac:dyDescent="0.2">
      <c r="A68" s="149"/>
      <c r="B68" s="31"/>
      <c r="C68" s="41"/>
      <c r="D68" s="31"/>
      <c r="E68" s="4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41"/>
      <c r="T68" s="31"/>
      <c r="U68" s="31"/>
      <c r="V68" s="31"/>
      <c r="W68" s="31"/>
      <c r="X68" s="31"/>
      <c r="Y68" s="31"/>
    </row>
    <row r="69" spans="1:25" ht="12.75" customHeight="1" x14ac:dyDescent="0.2">
      <c r="A69" s="149"/>
      <c r="B69" s="31"/>
      <c r="C69" s="41"/>
      <c r="D69" s="31"/>
      <c r="E69" s="4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41"/>
      <c r="T69" s="31"/>
      <c r="U69" s="31"/>
      <c r="V69" s="31"/>
      <c r="W69" s="31"/>
      <c r="X69" s="31"/>
      <c r="Y69" s="31"/>
    </row>
  </sheetData>
  <sortState ref="A7:B39">
    <sortCondition ref="B7:B39"/>
  </sortState>
  <mergeCells count="9">
    <mergeCell ref="C1:E1"/>
    <mergeCell ref="E2:E3"/>
    <mergeCell ref="D2:D3"/>
    <mergeCell ref="C2:C3"/>
    <mergeCell ref="AT2:AT3"/>
    <mergeCell ref="AN2:AN3"/>
    <mergeCell ref="Y2:Y3"/>
    <mergeCell ref="S2:S3"/>
    <mergeCell ref="AS2:AS3"/>
  </mergeCells>
  <conditionalFormatting sqref="T41:T43 T7:T39">
    <cfRule type="cellIs" dxfId="11" priority="32" operator="greaterThan">
      <formula>3</formula>
    </cfRule>
  </conditionalFormatting>
  <conditionalFormatting sqref="W7:W43">
    <cfRule type="cellIs" dxfId="10" priority="10" operator="lessThan">
      <formula>-0.5</formula>
    </cfRule>
  </conditionalFormatting>
  <conditionalFormatting sqref="AO7:AO39">
    <cfRule type="cellIs" dxfId="9" priority="9" operator="greaterThan">
      <formula>3</formula>
    </cfRule>
  </conditionalFormatting>
  <conditionalFormatting sqref="AR7:AR39">
    <cfRule type="cellIs" dxfId="8" priority="8" operator="lessThan">
      <formula>-0.5</formula>
    </cfRule>
  </conditionalFormatting>
  <conditionalFormatting sqref="O48:O50">
    <cfRule type="cellIs" dxfId="7" priority="7" operator="greaterThan">
      <formula>3</formula>
    </cfRule>
  </conditionalFormatting>
  <conditionalFormatting sqref="R48:R50">
    <cfRule type="cellIs" dxfId="6" priority="6" operator="lessThan">
      <formula>-0.5</formula>
    </cfRule>
  </conditionalFormatting>
  <conditionalFormatting sqref="O55:O56">
    <cfRule type="cellIs" dxfId="5" priority="5" operator="greaterThan">
      <formula>3</formula>
    </cfRule>
  </conditionalFormatting>
  <conditionalFormatting sqref="R55:R56">
    <cfRule type="cellIs" dxfId="4" priority="4" operator="lessThan">
      <formula>-0.5</formula>
    </cfRule>
  </conditionalFormatting>
  <printOptions horizontalCentered="1"/>
  <pageMargins left="3.9370078740157501E-2" right="3.9370078740157501E-2" top="0.74803149606299202" bottom="0.74803149606299202" header="0" footer="0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</sheetPr>
  <dimension ref="A1:AX46"/>
  <sheetViews>
    <sheetView zoomScaleNormal="100" workbookViewId="0">
      <pane ySplit="7" topLeftCell="A8" activePane="bottomLeft" state="frozen"/>
      <selection pane="bottomLeft" activeCell="AW18" sqref="AW18"/>
    </sheetView>
  </sheetViews>
  <sheetFormatPr defaultColWidth="14.42578125" defaultRowHeight="15" customHeight="1" outlineLevelCol="1" x14ac:dyDescent="0.2"/>
  <cols>
    <col min="1" max="1" width="11.42578125" style="44" customWidth="1"/>
    <col min="2" max="2" width="39.85546875" style="30" customWidth="1"/>
    <col min="3" max="3" width="10" style="30" customWidth="1"/>
    <col min="4" max="4" width="9.28515625" style="30" customWidth="1"/>
    <col min="5" max="5" width="10.7109375" style="44" customWidth="1"/>
    <col min="6" max="6" width="10.7109375" style="30" customWidth="1"/>
    <col min="7" max="7" width="13.7109375" style="30" customWidth="1"/>
    <col min="8" max="9" width="7.28515625" style="30" hidden="1" customWidth="1" outlineLevel="1"/>
    <col min="10" max="19" width="6.5703125" style="30" hidden="1" customWidth="1" outlineLevel="1"/>
    <col min="20" max="20" width="7.7109375" style="30" hidden="1" customWidth="1" outlineLevel="1"/>
    <col min="21" max="21" width="7.85546875" style="30" bestFit="1" customWidth="1" collapsed="1"/>
    <col min="22" max="22" width="7.7109375" style="30" hidden="1" customWidth="1" outlineLevel="1"/>
    <col min="23" max="23" width="10" style="30" hidden="1" customWidth="1" outlineLevel="1"/>
    <col min="24" max="24" width="7.28515625" style="30" hidden="1" customWidth="1" outlineLevel="1"/>
    <col min="25" max="26" width="4.42578125" style="30" hidden="1" customWidth="1" outlineLevel="1"/>
    <col min="27" max="27" width="13.85546875" style="30" customWidth="1" collapsed="1"/>
    <col min="28" max="28" width="7.7109375" style="30" hidden="1" customWidth="1"/>
    <col min="29" max="30" width="5.7109375" style="30" hidden="1" customWidth="1" outlineLevel="1"/>
    <col min="31" max="33" width="5.140625" style="30" hidden="1" customWidth="1" outlineLevel="1"/>
    <col min="34" max="34" width="5.5703125" style="30" hidden="1" customWidth="1" outlineLevel="1"/>
    <col min="35" max="35" width="4.7109375" style="30" hidden="1" customWidth="1" outlineLevel="1"/>
    <col min="36" max="36" width="5.42578125" style="30" hidden="1" customWidth="1" outlineLevel="1"/>
    <col min="37" max="37" width="5.7109375" style="30" hidden="1" customWidth="1" outlineLevel="1"/>
    <col min="38" max="38" width="7.28515625" style="30" hidden="1" customWidth="1" outlineLevel="1"/>
    <col min="39" max="39" width="5.7109375" style="30" hidden="1" customWidth="1" outlineLevel="1"/>
    <col min="40" max="40" width="3.140625" style="30" hidden="1" customWidth="1" outlineLevel="1"/>
    <col min="41" max="41" width="4.7109375" style="30" hidden="1" customWidth="1" outlineLevel="1"/>
    <col min="42" max="42" width="12.140625" style="112" customWidth="1" collapsed="1"/>
    <col min="43" max="43" width="5.28515625" style="30" hidden="1" customWidth="1" outlineLevel="1"/>
    <col min="44" max="44" width="9.140625" style="30" hidden="1" customWidth="1" outlineLevel="1"/>
    <col min="45" max="45" width="5.42578125" style="30" hidden="1" customWidth="1" outlineLevel="1"/>
    <col min="46" max="46" width="4.42578125" style="30" hidden="1" customWidth="1" outlineLevel="1"/>
    <col min="47" max="47" width="7.5703125" style="30" bestFit="1" customWidth="1" collapsed="1"/>
    <col min="48" max="48" width="11.7109375" style="30" customWidth="1"/>
    <col min="49" max="16384" width="14.42578125" style="30"/>
  </cols>
  <sheetData>
    <row r="1" spans="1:50" ht="19.5" hidden="1" customHeight="1" x14ac:dyDescent="0.2">
      <c r="A1" s="41"/>
      <c r="C1" s="192"/>
      <c r="D1" s="192"/>
      <c r="E1" s="192"/>
      <c r="F1" s="193"/>
      <c r="G1" s="194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41"/>
      <c r="V1" s="31"/>
      <c r="W1" s="31"/>
      <c r="X1" s="31"/>
      <c r="Y1" s="31"/>
      <c r="Z1" s="31"/>
      <c r="AA1" s="31"/>
    </row>
    <row r="2" spans="1:50" ht="15.6" customHeight="1" x14ac:dyDescent="0.2">
      <c r="A2" s="41"/>
      <c r="B2" s="32" t="s">
        <v>108</v>
      </c>
      <c r="C2" s="199" t="s">
        <v>8</v>
      </c>
      <c r="D2" s="200"/>
      <c r="E2" s="200"/>
      <c r="F2" s="195" t="s">
        <v>113</v>
      </c>
      <c r="G2" s="186" t="s">
        <v>56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197" t="s">
        <v>9</v>
      </c>
      <c r="V2" s="63"/>
      <c r="W2" s="31"/>
      <c r="X2" s="31"/>
      <c r="Y2" s="31"/>
      <c r="AA2" s="186" t="s">
        <v>44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186" t="s">
        <v>25</v>
      </c>
      <c r="AQ2" s="31"/>
      <c r="AR2" s="31"/>
      <c r="AS2" s="63"/>
      <c r="AT2" s="63"/>
      <c r="AU2" s="188" t="s">
        <v>53</v>
      </c>
      <c r="AV2" s="190" t="s">
        <v>55</v>
      </c>
      <c r="AX2" s="115" t="s">
        <v>54</v>
      </c>
    </row>
    <row r="3" spans="1:50" ht="12" x14ac:dyDescent="0.2">
      <c r="A3" s="41"/>
      <c r="B3" s="59" t="s">
        <v>200</v>
      </c>
      <c r="C3" s="200"/>
      <c r="D3" s="200"/>
      <c r="E3" s="200"/>
      <c r="F3" s="195"/>
      <c r="G3" s="196"/>
      <c r="H3" s="82" t="s">
        <v>117</v>
      </c>
      <c r="I3" s="82" t="s">
        <v>118</v>
      </c>
      <c r="J3" s="83" t="s">
        <v>117</v>
      </c>
      <c r="K3" s="83" t="s">
        <v>118</v>
      </c>
      <c r="L3" s="83" t="s">
        <v>119</v>
      </c>
      <c r="M3" s="83" t="s">
        <v>120</v>
      </c>
      <c r="N3" s="83" t="s">
        <v>121</v>
      </c>
      <c r="O3" s="83" t="s">
        <v>122</v>
      </c>
      <c r="P3" s="83">
        <v>3</v>
      </c>
      <c r="Q3" s="83" t="s">
        <v>11</v>
      </c>
      <c r="R3" s="84" t="s">
        <v>12</v>
      </c>
      <c r="S3" s="84" t="s">
        <v>13</v>
      </c>
      <c r="T3" s="69" t="s">
        <v>14</v>
      </c>
      <c r="U3" s="198"/>
      <c r="V3" s="65" t="s">
        <v>15</v>
      </c>
      <c r="W3" s="33" t="s">
        <v>16</v>
      </c>
      <c r="X3" s="33" t="s">
        <v>17</v>
      </c>
      <c r="Y3" s="33" t="s">
        <v>47</v>
      </c>
      <c r="Z3" s="33" t="s">
        <v>10</v>
      </c>
      <c r="AA3" s="196"/>
      <c r="AC3" s="34">
        <v>1</v>
      </c>
      <c r="AD3" s="34">
        <v>2</v>
      </c>
      <c r="AE3" s="5">
        <v>3</v>
      </c>
      <c r="AF3" s="5" t="s">
        <v>42</v>
      </c>
      <c r="AG3" s="5" t="s">
        <v>43</v>
      </c>
      <c r="AH3" s="5" t="s">
        <v>51</v>
      </c>
      <c r="AI3" s="5" t="s">
        <v>52</v>
      </c>
      <c r="AJ3" s="5" t="s">
        <v>126</v>
      </c>
      <c r="AK3" s="5">
        <v>6</v>
      </c>
      <c r="AL3" s="5" t="s">
        <v>11</v>
      </c>
      <c r="AM3" s="35" t="s">
        <v>12</v>
      </c>
      <c r="AN3" s="35" t="s">
        <v>13</v>
      </c>
      <c r="AO3" s="36" t="s">
        <v>14</v>
      </c>
      <c r="AP3" s="187"/>
      <c r="AQ3" s="33" t="s">
        <v>15</v>
      </c>
      <c r="AR3" s="33" t="s">
        <v>16</v>
      </c>
      <c r="AS3" s="49" t="s">
        <v>17</v>
      </c>
      <c r="AT3" s="33" t="s">
        <v>47</v>
      </c>
      <c r="AU3" s="189"/>
      <c r="AV3" s="191"/>
    </row>
    <row r="4" spans="1:50" ht="27" customHeight="1" x14ac:dyDescent="0.2">
      <c r="A4" s="41"/>
      <c r="B4" s="31"/>
      <c r="C4" s="76" t="s">
        <v>38</v>
      </c>
      <c r="D4" s="76" t="s">
        <v>39</v>
      </c>
      <c r="E4" s="130" t="s">
        <v>40</v>
      </c>
      <c r="F4" s="76" t="s">
        <v>46</v>
      </c>
      <c r="G4" s="77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0"/>
      <c r="U4" s="48"/>
      <c r="V4" s="68"/>
      <c r="W4" s="68"/>
      <c r="X4" s="68"/>
      <c r="Y4" s="68"/>
      <c r="Z4" s="87"/>
      <c r="AA4" s="87"/>
      <c r="AC4" s="53"/>
      <c r="AD4" s="53"/>
      <c r="AE4" s="53"/>
      <c r="AF4" s="53"/>
      <c r="AG4" s="53"/>
      <c r="AH4" s="53"/>
      <c r="AI4" s="53"/>
      <c r="AJ4" s="53"/>
      <c r="AK4" s="53"/>
      <c r="AL4" s="5"/>
      <c r="AM4" s="35"/>
      <c r="AN4" s="35"/>
      <c r="AO4" s="75"/>
      <c r="AP4" s="113"/>
      <c r="AQ4" s="74"/>
      <c r="AR4" s="74"/>
      <c r="AS4" s="74"/>
      <c r="AT4" s="74"/>
      <c r="AU4" s="74"/>
      <c r="AV4" s="68"/>
    </row>
    <row r="5" spans="1:50" s="31" customFormat="1" ht="18" customHeight="1" x14ac:dyDescent="0.25">
      <c r="A5" s="41"/>
      <c r="B5" s="40" t="s">
        <v>34</v>
      </c>
      <c r="C5" s="70" t="s">
        <v>18</v>
      </c>
      <c r="D5" s="70" t="s">
        <v>18</v>
      </c>
      <c r="E5" s="71">
        <v>0.7</v>
      </c>
      <c r="F5" s="72">
        <v>0.3</v>
      </c>
      <c r="G5" s="97"/>
      <c r="H5" s="90">
        <v>0.15</v>
      </c>
      <c r="I5" s="90">
        <v>0.15</v>
      </c>
      <c r="J5" s="90">
        <v>7.4999999999999997E-2</v>
      </c>
      <c r="K5" s="90">
        <v>0.09</v>
      </c>
      <c r="L5" s="90">
        <v>0.06</v>
      </c>
      <c r="M5" s="90">
        <v>7.4999999999999997E-2</v>
      </c>
      <c r="N5" s="90">
        <v>0.06</v>
      </c>
      <c r="O5" s="90">
        <v>6.5000000000000002E-2</v>
      </c>
      <c r="P5" s="90">
        <v>0.125</v>
      </c>
      <c r="Q5" s="90">
        <v>0.03</v>
      </c>
      <c r="R5" s="90">
        <f>Q5/3</f>
        <v>0.01</v>
      </c>
      <c r="S5" s="92"/>
      <c r="T5" s="92"/>
      <c r="U5" s="101"/>
      <c r="V5" s="91"/>
      <c r="W5" s="91"/>
      <c r="X5" s="92"/>
      <c r="Y5" s="92"/>
      <c r="Z5" s="62"/>
      <c r="AA5" s="50"/>
      <c r="AC5" s="42">
        <v>0.15</v>
      </c>
      <c r="AD5" s="42">
        <v>0.15</v>
      </c>
      <c r="AE5" s="42">
        <v>0.125</v>
      </c>
      <c r="AF5" s="42">
        <v>7.4999999999999997E-2</v>
      </c>
      <c r="AG5" s="42">
        <v>7.4999999999999997E-2</v>
      </c>
      <c r="AH5" s="42">
        <v>7.0000000000000007E-2</v>
      </c>
      <c r="AI5" s="42">
        <v>7.0000000000000007E-2</v>
      </c>
      <c r="AJ5" s="42">
        <v>0.06</v>
      </c>
      <c r="AK5" s="42">
        <v>0.125</v>
      </c>
      <c r="AL5" s="42">
        <v>2.5000000000000001E-2</v>
      </c>
      <c r="AM5" s="42">
        <f>AL5/3</f>
        <v>8.3333333333333332E-3</v>
      </c>
      <c r="AN5" s="39"/>
      <c r="AP5" s="33"/>
      <c r="AQ5" s="37"/>
      <c r="AR5" s="37"/>
      <c r="AU5" s="63"/>
      <c r="AV5" s="50"/>
    </row>
    <row r="6" spans="1:50" s="31" customFormat="1" ht="18" customHeight="1" x14ac:dyDescent="0.25">
      <c r="A6" s="41"/>
      <c r="B6" s="40" t="s">
        <v>35</v>
      </c>
      <c r="C6" s="60" t="s">
        <v>36</v>
      </c>
      <c r="D6" s="60" t="s">
        <v>36</v>
      </c>
      <c r="E6" s="61" t="s">
        <v>37</v>
      </c>
      <c r="F6" s="61" t="s">
        <v>37</v>
      </c>
      <c r="G6" s="64" t="s">
        <v>37</v>
      </c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1"/>
      <c r="X6" s="92"/>
      <c r="Y6" s="92"/>
      <c r="Z6" s="62"/>
      <c r="AA6" s="50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3"/>
      <c r="AP6" s="33"/>
      <c r="AQ6" s="37"/>
      <c r="AR6" s="37"/>
      <c r="AU6" s="63"/>
      <c r="AV6" s="50"/>
    </row>
    <row r="7" spans="1:50" s="99" customFormat="1" ht="18" customHeight="1" x14ac:dyDescent="0.25">
      <c r="A7" s="180" t="s">
        <v>24</v>
      </c>
      <c r="B7" s="78" t="s">
        <v>45</v>
      </c>
      <c r="C7" s="79"/>
      <c r="D7" s="79"/>
      <c r="E7" s="79"/>
      <c r="F7" s="33"/>
      <c r="G7" s="80"/>
      <c r="H7" s="85">
        <v>100</v>
      </c>
      <c r="I7" s="85">
        <v>100</v>
      </c>
      <c r="J7" s="85">
        <v>100</v>
      </c>
      <c r="K7" s="85">
        <v>100</v>
      </c>
      <c r="L7" s="85">
        <v>100</v>
      </c>
      <c r="M7" s="85">
        <v>100</v>
      </c>
      <c r="N7" s="85">
        <v>100</v>
      </c>
      <c r="O7" s="85">
        <v>100</v>
      </c>
      <c r="P7" s="85">
        <v>100</v>
      </c>
      <c r="Q7" s="85">
        <v>5</v>
      </c>
      <c r="R7" s="85"/>
      <c r="S7" s="86" t="s">
        <v>18</v>
      </c>
      <c r="T7" s="85">
        <f t="shared" ref="T7:T8" si="0">IF((Q7*$Q$5)*20-($R$5*20*R7)&gt;0,(Q7*$Q$5)*20-($R$5*20*R7),0)</f>
        <v>3</v>
      </c>
      <c r="U7" s="85">
        <f>+SUMPRODUCT($H$5:$P$5,H7:P7)*20/100+T7</f>
        <v>20</v>
      </c>
      <c r="V7" s="102">
        <f t="shared" ref="V7:V8" si="1">G7-U7</f>
        <v>-20</v>
      </c>
      <c r="W7" s="103">
        <f t="shared" ref="W7:W8" si="2">IF(V7&gt;3,(U7+3),G7)</f>
        <v>0</v>
      </c>
      <c r="X7" s="104">
        <f>0.6*U7+0.4*W7</f>
        <v>12</v>
      </c>
      <c r="Y7" s="105">
        <f>ROUND(X7,0)-ROUND(X7+0.2,0)</f>
        <v>0</v>
      </c>
      <c r="Z7" s="106">
        <f>+ROUND(X7,0)</f>
        <v>12</v>
      </c>
      <c r="AA7" s="88"/>
      <c r="AC7" s="73">
        <v>100</v>
      </c>
      <c r="AD7" s="73">
        <v>100</v>
      </c>
      <c r="AE7" s="73">
        <v>100</v>
      </c>
      <c r="AF7" s="73">
        <v>100</v>
      </c>
      <c r="AG7" s="73">
        <v>100</v>
      </c>
      <c r="AH7" s="73">
        <v>100</v>
      </c>
      <c r="AI7" s="73">
        <v>100</v>
      </c>
      <c r="AJ7" s="73">
        <v>100</v>
      </c>
      <c r="AK7" s="73">
        <v>100</v>
      </c>
      <c r="AL7" s="73">
        <v>4</v>
      </c>
      <c r="AM7" s="100"/>
      <c r="AN7" s="100"/>
      <c r="AO7" s="81">
        <f>IF((AL7*$AL$5)*20-($AM$5*20*AM7)&gt;0,(AL7*$AL$5)*20-($AM$5*20*AM7),0)</f>
        <v>2</v>
      </c>
      <c r="AP7" s="114">
        <f t="shared" ref="AP7" si="3">+SUMPRODUCT($AC$5:$AK$5,AC7:AK7)*20/100+AO7</f>
        <v>20</v>
      </c>
      <c r="AQ7" s="68">
        <f t="shared" ref="AQ7" si="4">G7-AP7</f>
        <v>-20</v>
      </c>
      <c r="AR7" s="67">
        <f>IF(AQ7&gt;3,(AP7+3),G7)</f>
        <v>0</v>
      </c>
      <c r="AS7" s="104">
        <f t="shared" ref="AS7" si="5">0.6*AP7+0.4*AR7</f>
        <v>12</v>
      </c>
      <c r="AT7" s="105">
        <f>ROUND(AS7,0)-ROUND(AS7+0.2,0)</f>
        <v>0</v>
      </c>
      <c r="AU7" s="106">
        <f>+ROUND(AS7,0)</f>
        <v>12</v>
      </c>
      <c r="AV7" s="109">
        <f>+ROUND(AT7,0)</f>
        <v>0</v>
      </c>
    </row>
    <row r="8" spans="1:50" s="31" customFormat="1" ht="18" customHeight="1" x14ac:dyDescent="0.25">
      <c r="A8" s="46">
        <v>201806652</v>
      </c>
      <c r="B8" s="47" t="s">
        <v>504</v>
      </c>
      <c r="C8" s="4"/>
      <c r="D8" s="48"/>
      <c r="E8" s="155"/>
      <c r="F8" s="154">
        <f>+INDEX('2nd M.ECE'!M:M,MATCH('M.ECE 1st &amp; 2nd call'!A8,'2nd M.ECE'!A:A,0))</f>
        <v>0</v>
      </c>
      <c r="G8" s="55">
        <f>0.6*E8+0.4*F8</f>
        <v>0</v>
      </c>
      <c r="H8" s="156"/>
      <c r="I8" s="156"/>
      <c r="J8" s="56"/>
      <c r="K8" s="56"/>
      <c r="L8" s="56"/>
      <c r="M8" s="56"/>
      <c r="N8" s="56"/>
      <c r="O8" s="56"/>
      <c r="P8" s="56"/>
      <c r="Q8" s="56"/>
      <c r="R8" s="56"/>
      <c r="S8" s="57"/>
      <c r="T8" s="110">
        <f t="shared" si="0"/>
        <v>0</v>
      </c>
      <c r="U8" s="33">
        <f>+SUMPRODUCT($H$5:$P$5,H8:P8)*20/100+T8</f>
        <v>0</v>
      </c>
      <c r="V8" s="93">
        <f t="shared" si="1"/>
        <v>0</v>
      </c>
      <c r="W8" s="67">
        <f t="shared" si="2"/>
        <v>0</v>
      </c>
      <c r="X8" s="94">
        <f t="shared" ref="X8" si="6">0.6*U8+0.4*W8</f>
        <v>0</v>
      </c>
      <c r="Y8" s="95">
        <f t="shared" ref="Y8" si="7">ROUND(X8,0)-ROUND(X8+0.2,0)</f>
        <v>0</v>
      </c>
      <c r="Z8" s="96">
        <f t="shared" ref="Z8" si="8">+ROUND(X8,0)</f>
        <v>0</v>
      </c>
      <c r="AA8" s="89">
        <f>Z8</f>
        <v>0</v>
      </c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45"/>
      <c r="AP8" s="33"/>
      <c r="AQ8" s="68"/>
      <c r="AR8" s="67"/>
      <c r="AS8" s="104"/>
      <c r="AT8" s="105"/>
      <c r="AU8" s="106"/>
      <c r="AV8" s="116">
        <f t="shared" ref="AV8:AV34" si="9">MAX(AU8,AA8)</f>
        <v>0</v>
      </c>
      <c r="AX8" s="202" t="s">
        <v>504</v>
      </c>
    </row>
    <row r="9" spans="1:50" s="31" customFormat="1" ht="18" customHeight="1" x14ac:dyDescent="0.25">
      <c r="A9" s="48">
        <v>201806650</v>
      </c>
      <c r="B9" s="50" t="s">
        <v>507</v>
      </c>
      <c r="C9" s="51"/>
      <c r="D9" s="66"/>
      <c r="E9" s="155"/>
      <c r="F9" s="154">
        <f>+INDEX('2nd M.ECE'!M:M,MATCH('M.ECE 1st &amp; 2nd call'!A9,'2nd M.ECE'!A:A,0))</f>
        <v>0</v>
      </c>
      <c r="G9" s="55">
        <f t="shared" ref="G9:G34" si="10">0.6*E9+0.4*F9</f>
        <v>0</v>
      </c>
      <c r="H9" s="156"/>
      <c r="I9" s="156"/>
      <c r="J9" s="56"/>
      <c r="K9" s="56"/>
      <c r="L9" s="56"/>
      <c r="M9" s="56"/>
      <c r="N9" s="56"/>
      <c r="O9" s="56"/>
      <c r="P9" s="56"/>
      <c r="Q9" s="56"/>
      <c r="R9" s="56"/>
      <c r="S9" s="57"/>
      <c r="T9" s="110">
        <f t="shared" ref="T9:T34" si="11">IF((Q9*$Q$5)*20-($R$5*20*R9)&gt;0,(Q9*$Q$5)*20-($R$5*20*R9),0)</f>
        <v>0</v>
      </c>
      <c r="U9" s="33">
        <f t="shared" ref="U9:U34" si="12">+SUMPRODUCT($H$5:$P$5,H9:P9)*20/100+T9</f>
        <v>0</v>
      </c>
      <c r="V9" s="93">
        <f t="shared" ref="V9:V34" si="13">G9-U9</f>
        <v>0</v>
      </c>
      <c r="W9" s="67">
        <f t="shared" ref="W9:W34" si="14">IF(V9&gt;3,(U9+3),G9)</f>
        <v>0</v>
      </c>
      <c r="X9" s="94">
        <f t="shared" ref="X9:X34" si="15">0.6*U9+0.4*W9</f>
        <v>0</v>
      </c>
      <c r="Y9" s="95">
        <f t="shared" ref="Y9:Y34" si="16">ROUND(X9,0)-ROUND(X9+0.2,0)</f>
        <v>0</v>
      </c>
      <c r="Z9" s="96">
        <f t="shared" ref="Z9:Z34" si="17">+ROUND(X9,0)</f>
        <v>0</v>
      </c>
      <c r="AA9" s="89">
        <f t="shared" ref="AA9:AA34" si="18">Z9</f>
        <v>0</v>
      </c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45"/>
      <c r="AP9" s="33"/>
      <c r="AQ9" s="68"/>
      <c r="AR9" s="67"/>
      <c r="AS9" s="104"/>
      <c r="AT9" s="105"/>
      <c r="AU9" s="106"/>
      <c r="AV9" s="116">
        <f t="shared" si="9"/>
        <v>0</v>
      </c>
      <c r="AX9" s="202" t="s">
        <v>507</v>
      </c>
    </row>
    <row r="10" spans="1:50" s="31" customFormat="1" ht="18" customHeight="1" x14ac:dyDescent="0.25">
      <c r="A10" s="48">
        <v>201606331</v>
      </c>
      <c r="B10" s="50" t="s">
        <v>510</v>
      </c>
      <c r="C10" s="52"/>
      <c r="D10" s="58"/>
      <c r="E10" s="155"/>
      <c r="F10" s="154">
        <f>+INDEX('2nd M.ECE'!M:M,MATCH('M.ECE 1st &amp; 2nd call'!A10,'2nd M.ECE'!A:A,0))</f>
        <v>0</v>
      </c>
      <c r="G10" s="55">
        <f t="shared" si="10"/>
        <v>0</v>
      </c>
      <c r="H10" s="156"/>
      <c r="I10" s="156"/>
      <c r="J10" s="56"/>
      <c r="K10" s="56"/>
      <c r="L10" s="56"/>
      <c r="M10" s="56"/>
      <c r="N10" s="56"/>
      <c r="O10" s="56"/>
      <c r="P10" s="56"/>
      <c r="Q10" s="56"/>
      <c r="R10" s="56"/>
      <c r="S10" s="57"/>
      <c r="T10" s="110">
        <f t="shared" si="11"/>
        <v>0</v>
      </c>
      <c r="U10" s="33">
        <f t="shared" si="12"/>
        <v>0</v>
      </c>
      <c r="V10" s="93">
        <f t="shared" si="13"/>
        <v>0</v>
      </c>
      <c r="W10" s="67">
        <f t="shared" si="14"/>
        <v>0</v>
      </c>
      <c r="X10" s="94">
        <f t="shared" si="15"/>
        <v>0</v>
      </c>
      <c r="Y10" s="95">
        <f t="shared" si="16"/>
        <v>0</v>
      </c>
      <c r="Z10" s="96">
        <f t="shared" si="17"/>
        <v>0</v>
      </c>
      <c r="AA10" s="89">
        <f t="shared" si="18"/>
        <v>0</v>
      </c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45"/>
      <c r="AP10" s="33"/>
      <c r="AQ10" s="68"/>
      <c r="AR10" s="67"/>
      <c r="AS10" s="104"/>
      <c r="AT10" s="105"/>
      <c r="AU10" s="106"/>
      <c r="AV10" s="116">
        <f t="shared" si="9"/>
        <v>0</v>
      </c>
      <c r="AX10" s="202" t="s">
        <v>510</v>
      </c>
    </row>
    <row r="11" spans="1:50" s="31" customFormat="1" ht="18" customHeight="1" x14ac:dyDescent="0.25">
      <c r="A11" s="48">
        <v>201806184</v>
      </c>
      <c r="B11" s="107" t="s">
        <v>513</v>
      </c>
      <c r="C11" s="4"/>
      <c r="D11" s="48"/>
      <c r="E11" s="155"/>
      <c r="F11" s="154">
        <f>+INDEX('2nd M.ECE'!M:M,MATCH('M.ECE 1st &amp; 2nd call'!A11,'2nd M.ECE'!A:A,0))</f>
        <v>0</v>
      </c>
      <c r="G11" s="55">
        <f t="shared" si="10"/>
        <v>0</v>
      </c>
      <c r="H11" s="156"/>
      <c r="I11" s="156"/>
      <c r="J11" s="56"/>
      <c r="K11" s="56"/>
      <c r="L11" s="56"/>
      <c r="M11" s="56"/>
      <c r="N11" s="56"/>
      <c r="O11" s="56"/>
      <c r="P11" s="56"/>
      <c r="Q11" s="56"/>
      <c r="R11" s="56"/>
      <c r="S11" s="57"/>
      <c r="T11" s="110">
        <f t="shared" si="11"/>
        <v>0</v>
      </c>
      <c r="U11" s="33">
        <f t="shared" si="12"/>
        <v>0</v>
      </c>
      <c r="V11" s="93">
        <f t="shared" si="13"/>
        <v>0</v>
      </c>
      <c r="W11" s="67">
        <f t="shared" si="14"/>
        <v>0</v>
      </c>
      <c r="X11" s="94">
        <f t="shared" si="15"/>
        <v>0</v>
      </c>
      <c r="Y11" s="95">
        <f t="shared" si="16"/>
        <v>0</v>
      </c>
      <c r="Z11" s="96">
        <f t="shared" si="17"/>
        <v>0</v>
      </c>
      <c r="AA11" s="89">
        <f t="shared" si="18"/>
        <v>0</v>
      </c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45"/>
      <c r="AP11" s="33"/>
      <c r="AQ11" s="68"/>
      <c r="AR11" s="67"/>
      <c r="AS11" s="104"/>
      <c r="AT11" s="105"/>
      <c r="AU11" s="106"/>
      <c r="AV11" s="116">
        <f t="shared" si="9"/>
        <v>0</v>
      </c>
      <c r="AX11" s="202" t="s">
        <v>513</v>
      </c>
    </row>
    <row r="12" spans="1:50" s="31" customFormat="1" ht="18" customHeight="1" x14ac:dyDescent="0.25">
      <c r="A12" s="48">
        <v>202202998</v>
      </c>
      <c r="B12" s="108" t="s">
        <v>516</v>
      </c>
      <c r="C12" s="51"/>
      <c r="D12" s="51"/>
      <c r="E12" s="155"/>
      <c r="F12" s="154">
        <f>+INDEX('2nd M.ECE'!M:M,MATCH('M.ECE 1st &amp; 2nd call'!A12,'2nd M.ECE'!A:A,0))</f>
        <v>0</v>
      </c>
      <c r="G12" s="55">
        <f t="shared" si="10"/>
        <v>0</v>
      </c>
      <c r="H12" s="156"/>
      <c r="I12" s="156"/>
      <c r="J12" s="56"/>
      <c r="K12" s="56"/>
      <c r="L12" s="56"/>
      <c r="M12" s="56"/>
      <c r="N12" s="56"/>
      <c r="O12" s="56"/>
      <c r="P12" s="56"/>
      <c r="Q12" s="56"/>
      <c r="R12" s="56"/>
      <c r="S12" s="57"/>
      <c r="T12" s="110">
        <f t="shared" si="11"/>
        <v>0</v>
      </c>
      <c r="U12" s="33">
        <f t="shared" si="12"/>
        <v>0</v>
      </c>
      <c r="V12" s="93">
        <f t="shared" si="13"/>
        <v>0</v>
      </c>
      <c r="W12" s="67">
        <f t="shared" si="14"/>
        <v>0</v>
      </c>
      <c r="X12" s="94">
        <f t="shared" si="15"/>
        <v>0</v>
      </c>
      <c r="Y12" s="95">
        <f t="shared" si="16"/>
        <v>0</v>
      </c>
      <c r="Z12" s="96">
        <f t="shared" si="17"/>
        <v>0</v>
      </c>
      <c r="AA12" s="89">
        <f t="shared" si="18"/>
        <v>0</v>
      </c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45"/>
      <c r="AP12" s="33"/>
      <c r="AQ12" s="68"/>
      <c r="AR12" s="67"/>
      <c r="AS12" s="104"/>
      <c r="AT12" s="105"/>
      <c r="AU12" s="106"/>
      <c r="AV12" s="116">
        <f t="shared" si="9"/>
        <v>0</v>
      </c>
      <c r="AX12" s="202" t="s">
        <v>516</v>
      </c>
    </row>
    <row r="13" spans="1:50" s="31" customFormat="1" ht="18" customHeight="1" x14ac:dyDescent="0.25">
      <c r="A13" s="48">
        <v>201806384</v>
      </c>
      <c r="B13" s="50" t="s">
        <v>519</v>
      </c>
      <c r="C13" s="51"/>
      <c r="D13" s="51"/>
      <c r="E13" s="155"/>
      <c r="F13" s="154">
        <f>+INDEX('2nd M.ECE'!M:M,MATCH('M.ECE 1st &amp; 2nd call'!A13,'2nd M.ECE'!A:A,0))</f>
        <v>0</v>
      </c>
      <c r="G13" s="55">
        <f t="shared" si="10"/>
        <v>0</v>
      </c>
      <c r="H13" s="156"/>
      <c r="I13" s="156"/>
      <c r="J13" s="56"/>
      <c r="K13" s="56"/>
      <c r="L13" s="56"/>
      <c r="M13" s="56"/>
      <c r="N13" s="56"/>
      <c r="O13" s="56"/>
      <c r="P13" s="56"/>
      <c r="Q13" s="56"/>
      <c r="R13" s="56"/>
      <c r="S13" s="57"/>
      <c r="T13" s="110">
        <f t="shared" si="11"/>
        <v>0</v>
      </c>
      <c r="U13" s="33">
        <f t="shared" si="12"/>
        <v>0</v>
      </c>
      <c r="V13" s="93">
        <f t="shared" si="13"/>
        <v>0</v>
      </c>
      <c r="W13" s="67">
        <f t="shared" si="14"/>
        <v>0</v>
      </c>
      <c r="X13" s="94">
        <f t="shared" si="15"/>
        <v>0</v>
      </c>
      <c r="Y13" s="95">
        <f t="shared" si="16"/>
        <v>0</v>
      </c>
      <c r="Z13" s="96">
        <f t="shared" si="17"/>
        <v>0</v>
      </c>
      <c r="AA13" s="89">
        <f t="shared" si="18"/>
        <v>0</v>
      </c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45"/>
      <c r="AP13" s="33"/>
      <c r="AQ13" s="68"/>
      <c r="AR13" s="67"/>
      <c r="AS13" s="104"/>
      <c r="AT13" s="105"/>
      <c r="AU13" s="106"/>
      <c r="AV13" s="116">
        <f t="shared" si="9"/>
        <v>0</v>
      </c>
      <c r="AX13" s="202" t="s">
        <v>519</v>
      </c>
    </row>
    <row r="14" spans="1:50" s="31" customFormat="1" ht="18" customHeight="1" x14ac:dyDescent="0.25">
      <c r="A14" s="48">
        <v>201806260</v>
      </c>
      <c r="B14" s="50" t="s">
        <v>522</v>
      </c>
      <c r="C14" s="51"/>
      <c r="D14" s="51"/>
      <c r="E14" s="155"/>
      <c r="F14" s="154">
        <f>+INDEX('2nd M.ECE'!M:M,MATCH('M.ECE 1st &amp; 2nd call'!A14,'2nd M.ECE'!A:A,0))</f>
        <v>0</v>
      </c>
      <c r="G14" s="55">
        <f t="shared" si="10"/>
        <v>0</v>
      </c>
      <c r="H14" s="156"/>
      <c r="I14" s="156"/>
      <c r="J14" s="56"/>
      <c r="K14" s="56"/>
      <c r="L14" s="56"/>
      <c r="M14" s="56"/>
      <c r="N14" s="56"/>
      <c r="O14" s="56"/>
      <c r="P14" s="56"/>
      <c r="Q14" s="56"/>
      <c r="R14" s="56"/>
      <c r="S14" s="57"/>
      <c r="T14" s="110">
        <f t="shared" si="11"/>
        <v>0</v>
      </c>
      <c r="U14" s="33">
        <f t="shared" si="12"/>
        <v>0</v>
      </c>
      <c r="V14" s="93">
        <f t="shared" si="13"/>
        <v>0</v>
      </c>
      <c r="W14" s="67">
        <f t="shared" si="14"/>
        <v>0</v>
      </c>
      <c r="X14" s="94">
        <f t="shared" si="15"/>
        <v>0</v>
      </c>
      <c r="Y14" s="95">
        <f t="shared" si="16"/>
        <v>0</v>
      </c>
      <c r="Z14" s="96">
        <f t="shared" si="17"/>
        <v>0</v>
      </c>
      <c r="AA14" s="89">
        <f t="shared" si="18"/>
        <v>0</v>
      </c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45"/>
      <c r="AP14" s="33"/>
      <c r="AQ14" s="68"/>
      <c r="AR14" s="67"/>
      <c r="AS14" s="104"/>
      <c r="AT14" s="105"/>
      <c r="AU14" s="106"/>
      <c r="AV14" s="116">
        <f t="shared" si="9"/>
        <v>0</v>
      </c>
      <c r="AX14" s="202" t="s">
        <v>522</v>
      </c>
    </row>
    <row r="15" spans="1:50" s="31" customFormat="1" ht="18" customHeight="1" x14ac:dyDescent="0.25">
      <c r="A15" s="48">
        <v>201809640</v>
      </c>
      <c r="B15" s="50" t="s">
        <v>525</v>
      </c>
      <c r="C15" s="51"/>
      <c r="D15" s="51"/>
      <c r="E15" s="155"/>
      <c r="F15" s="154">
        <f>+INDEX('2nd M.ECE'!M:M,MATCH('M.ECE 1st &amp; 2nd call'!A15,'2nd M.ECE'!A:A,0))</f>
        <v>0</v>
      </c>
      <c r="G15" s="55">
        <f t="shared" si="10"/>
        <v>0</v>
      </c>
      <c r="H15" s="156"/>
      <c r="I15" s="156"/>
      <c r="J15" s="56"/>
      <c r="K15" s="56"/>
      <c r="L15" s="56"/>
      <c r="M15" s="56"/>
      <c r="N15" s="56"/>
      <c r="O15" s="56"/>
      <c r="P15" s="56"/>
      <c r="Q15" s="56"/>
      <c r="R15" s="56"/>
      <c r="S15" s="57"/>
      <c r="T15" s="110">
        <f t="shared" si="11"/>
        <v>0</v>
      </c>
      <c r="U15" s="33">
        <f t="shared" si="12"/>
        <v>0</v>
      </c>
      <c r="V15" s="93">
        <f t="shared" si="13"/>
        <v>0</v>
      </c>
      <c r="W15" s="67">
        <f t="shared" si="14"/>
        <v>0</v>
      </c>
      <c r="X15" s="94">
        <f t="shared" si="15"/>
        <v>0</v>
      </c>
      <c r="Y15" s="95">
        <f t="shared" si="16"/>
        <v>0</v>
      </c>
      <c r="Z15" s="96">
        <f t="shared" si="17"/>
        <v>0</v>
      </c>
      <c r="AA15" s="89">
        <f t="shared" si="18"/>
        <v>0</v>
      </c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45"/>
      <c r="AP15" s="33"/>
      <c r="AQ15" s="68"/>
      <c r="AR15" s="67"/>
      <c r="AS15" s="104"/>
      <c r="AT15" s="105"/>
      <c r="AU15" s="106"/>
      <c r="AV15" s="116">
        <f t="shared" si="9"/>
        <v>0</v>
      </c>
      <c r="AX15" s="202" t="s">
        <v>525</v>
      </c>
    </row>
    <row r="16" spans="1:50" s="31" customFormat="1" ht="18" customHeight="1" x14ac:dyDescent="0.25">
      <c r="A16" s="48">
        <v>201806136</v>
      </c>
      <c r="B16" s="50" t="s">
        <v>528</v>
      </c>
      <c r="C16" s="51"/>
      <c r="D16" s="51"/>
      <c r="E16" s="155"/>
      <c r="F16" s="154">
        <f>+INDEX('2nd M.ECE'!M:M,MATCH('M.ECE 1st &amp; 2nd call'!A16,'2nd M.ECE'!A:A,0))</f>
        <v>0</v>
      </c>
      <c r="G16" s="55">
        <f t="shared" si="10"/>
        <v>0</v>
      </c>
      <c r="H16" s="156"/>
      <c r="I16" s="156"/>
      <c r="J16" s="56"/>
      <c r="K16" s="56"/>
      <c r="L16" s="56"/>
      <c r="M16" s="56"/>
      <c r="N16" s="56"/>
      <c r="O16" s="56"/>
      <c r="P16" s="56"/>
      <c r="Q16" s="56"/>
      <c r="R16" s="56"/>
      <c r="S16" s="57"/>
      <c r="T16" s="110">
        <f t="shared" si="11"/>
        <v>0</v>
      </c>
      <c r="U16" s="33">
        <f t="shared" si="12"/>
        <v>0</v>
      </c>
      <c r="V16" s="93">
        <f t="shared" si="13"/>
        <v>0</v>
      </c>
      <c r="W16" s="67">
        <f t="shared" si="14"/>
        <v>0</v>
      </c>
      <c r="X16" s="94">
        <f t="shared" si="15"/>
        <v>0</v>
      </c>
      <c r="Y16" s="95">
        <f t="shared" si="16"/>
        <v>0</v>
      </c>
      <c r="Z16" s="96">
        <f t="shared" si="17"/>
        <v>0</v>
      </c>
      <c r="AA16" s="89">
        <f t="shared" si="18"/>
        <v>0</v>
      </c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45"/>
      <c r="AP16" s="33"/>
      <c r="AQ16" s="68"/>
      <c r="AR16" s="67"/>
      <c r="AS16" s="104"/>
      <c r="AT16" s="105"/>
      <c r="AU16" s="106"/>
      <c r="AV16" s="116">
        <f t="shared" si="9"/>
        <v>0</v>
      </c>
      <c r="AX16" s="202" t="s">
        <v>528</v>
      </c>
    </row>
    <row r="17" spans="1:50" s="31" customFormat="1" ht="18" customHeight="1" x14ac:dyDescent="0.25">
      <c r="A17" s="48">
        <v>201705031</v>
      </c>
      <c r="B17" s="50" t="s">
        <v>531</v>
      </c>
      <c r="C17" s="51"/>
      <c r="D17" s="51"/>
      <c r="E17" s="155"/>
      <c r="F17" s="154">
        <f>+INDEX('2nd M.ECE'!M:M,MATCH('M.ECE 1st &amp; 2nd call'!A17,'2nd M.ECE'!A:A,0))</f>
        <v>0</v>
      </c>
      <c r="G17" s="55">
        <f t="shared" si="10"/>
        <v>0</v>
      </c>
      <c r="H17" s="156"/>
      <c r="I17" s="156"/>
      <c r="J17" s="56"/>
      <c r="K17" s="56"/>
      <c r="L17" s="56"/>
      <c r="M17" s="56"/>
      <c r="N17" s="56"/>
      <c r="O17" s="56"/>
      <c r="P17" s="56"/>
      <c r="Q17" s="56"/>
      <c r="R17" s="56"/>
      <c r="S17" s="57"/>
      <c r="T17" s="110">
        <f t="shared" si="11"/>
        <v>0</v>
      </c>
      <c r="U17" s="33">
        <f t="shared" si="12"/>
        <v>0</v>
      </c>
      <c r="V17" s="93">
        <f t="shared" si="13"/>
        <v>0</v>
      </c>
      <c r="W17" s="67">
        <f t="shared" si="14"/>
        <v>0</v>
      </c>
      <c r="X17" s="94">
        <f t="shared" si="15"/>
        <v>0</v>
      </c>
      <c r="Y17" s="95">
        <f t="shared" si="16"/>
        <v>0</v>
      </c>
      <c r="Z17" s="96">
        <f t="shared" si="17"/>
        <v>0</v>
      </c>
      <c r="AA17" s="89">
        <f t="shared" si="18"/>
        <v>0</v>
      </c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45"/>
      <c r="AP17" s="33"/>
      <c r="AQ17" s="68"/>
      <c r="AR17" s="67"/>
      <c r="AS17" s="104"/>
      <c r="AT17" s="105"/>
      <c r="AU17" s="106"/>
      <c r="AV17" s="116">
        <f t="shared" si="9"/>
        <v>0</v>
      </c>
      <c r="AX17" s="202" t="s">
        <v>531</v>
      </c>
    </row>
    <row r="18" spans="1:50" s="31" customFormat="1" ht="18" customHeight="1" x14ac:dyDescent="0.25">
      <c r="A18" s="48">
        <v>201806583</v>
      </c>
      <c r="B18" s="50" t="s">
        <v>534</v>
      </c>
      <c r="C18" s="51"/>
      <c r="D18" s="51"/>
      <c r="E18" s="155"/>
      <c r="F18" s="154">
        <f>+INDEX('2nd M.ECE'!M:M,MATCH('M.ECE 1st &amp; 2nd call'!A18,'2nd M.ECE'!A:A,0))</f>
        <v>0</v>
      </c>
      <c r="G18" s="55">
        <f t="shared" si="10"/>
        <v>0</v>
      </c>
      <c r="H18" s="156"/>
      <c r="I18" s="156"/>
      <c r="J18" s="56"/>
      <c r="K18" s="56"/>
      <c r="L18" s="56"/>
      <c r="M18" s="56"/>
      <c r="N18" s="56"/>
      <c r="O18" s="56"/>
      <c r="P18" s="56"/>
      <c r="Q18" s="56"/>
      <c r="R18" s="56"/>
      <c r="S18" s="57"/>
      <c r="T18" s="110">
        <f t="shared" si="11"/>
        <v>0</v>
      </c>
      <c r="U18" s="33">
        <f t="shared" si="12"/>
        <v>0</v>
      </c>
      <c r="V18" s="93">
        <f t="shared" si="13"/>
        <v>0</v>
      </c>
      <c r="W18" s="67">
        <f t="shared" si="14"/>
        <v>0</v>
      </c>
      <c r="X18" s="94">
        <f t="shared" si="15"/>
        <v>0</v>
      </c>
      <c r="Y18" s="95">
        <f t="shared" si="16"/>
        <v>0</v>
      </c>
      <c r="Z18" s="96">
        <f t="shared" si="17"/>
        <v>0</v>
      </c>
      <c r="AA18" s="89">
        <f t="shared" si="18"/>
        <v>0</v>
      </c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45"/>
      <c r="AP18" s="33"/>
      <c r="AQ18" s="68"/>
      <c r="AR18" s="67"/>
      <c r="AS18" s="104"/>
      <c r="AT18" s="105"/>
      <c r="AU18" s="106"/>
      <c r="AV18" s="116">
        <f t="shared" si="9"/>
        <v>0</v>
      </c>
      <c r="AX18" s="202" t="s">
        <v>534</v>
      </c>
    </row>
    <row r="19" spans="1:50" s="31" customFormat="1" ht="18" customHeight="1" x14ac:dyDescent="0.25">
      <c r="A19" s="48">
        <v>201406183</v>
      </c>
      <c r="B19" s="50" t="s">
        <v>57</v>
      </c>
      <c r="C19" s="51"/>
      <c r="D19" s="51"/>
      <c r="E19" s="155"/>
      <c r="F19" s="154">
        <f>+INDEX('2nd M.ECE'!M:M,MATCH('M.ECE 1st &amp; 2nd call'!A19,'2nd M.ECE'!A:A,0))</f>
        <v>0</v>
      </c>
      <c r="G19" s="55">
        <f t="shared" si="10"/>
        <v>0</v>
      </c>
      <c r="H19" s="156"/>
      <c r="I19" s="156"/>
      <c r="J19" s="56"/>
      <c r="K19" s="56"/>
      <c r="L19" s="56"/>
      <c r="M19" s="56"/>
      <c r="N19" s="56"/>
      <c r="O19" s="56"/>
      <c r="P19" s="56"/>
      <c r="Q19" s="56"/>
      <c r="R19" s="56"/>
      <c r="S19" s="57"/>
      <c r="T19" s="110">
        <f t="shared" si="11"/>
        <v>0</v>
      </c>
      <c r="U19" s="33">
        <f t="shared" si="12"/>
        <v>0</v>
      </c>
      <c r="V19" s="93">
        <f t="shared" si="13"/>
        <v>0</v>
      </c>
      <c r="W19" s="67">
        <f t="shared" si="14"/>
        <v>0</v>
      </c>
      <c r="X19" s="94">
        <f t="shared" si="15"/>
        <v>0</v>
      </c>
      <c r="Y19" s="95">
        <f t="shared" si="16"/>
        <v>0</v>
      </c>
      <c r="Z19" s="96">
        <f t="shared" si="17"/>
        <v>0</v>
      </c>
      <c r="AA19" s="89">
        <f t="shared" si="18"/>
        <v>0</v>
      </c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45"/>
      <c r="AP19" s="33"/>
      <c r="AQ19" s="68"/>
      <c r="AR19" s="67"/>
      <c r="AS19" s="104"/>
      <c r="AT19" s="105"/>
      <c r="AU19" s="106"/>
      <c r="AV19" s="116">
        <f t="shared" si="9"/>
        <v>0</v>
      </c>
      <c r="AX19" s="202" t="s">
        <v>537</v>
      </c>
    </row>
    <row r="20" spans="1:50" s="31" customFormat="1" ht="18" customHeight="1" x14ac:dyDescent="0.25">
      <c r="A20" s="48">
        <v>201806187</v>
      </c>
      <c r="B20" s="50" t="s">
        <v>537</v>
      </c>
      <c r="C20" s="51"/>
      <c r="D20" s="51"/>
      <c r="E20" s="155"/>
      <c r="F20" s="154">
        <f>+INDEX('2nd M.ECE'!M:M,MATCH('M.ECE 1st &amp; 2nd call'!A20,'2nd M.ECE'!A:A,0))</f>
        <v>0</v>
      </c>
      <c r="G20" s="55">
        <f t="shared" si="10"/>
        <v>0</v>
      </c>
      <c r="H20" s="156"/>
      <c r="I20" s="156"/>
      <c r="J20" s="56"/>
      <c r="K20" s="56"/>
      <c r="L20" s="56"/>
      <c r="M20" s="56"/>
      <c r="N20" s="56"/>
      <c r="O20" s="56"/>
      <c r="P20" s="56"/>
      <c r="Q20" s="56"/>
      <c r="R20" s="56"/>
      <c r="S20" s="57"/>
      <c r="T20" s="110">
        <f t="shared" si="11"/>
        <v>0</v>
      </c>
      <c r="U20" s="33">
        <f t="shared" si="12"/>
        <v>0</v>
      </c>
      <c r="V20" s="93">
        <f t="shared" si="13"/>
        <v>0</v>
      </c>
      <c r="W20" s="67">
        <f t="shared" si="14"/>
        <v>0</v>
      </c>
      <c r="X20" s="94">
        <f t="shared" si="15"/>
        <v>0</v>
      </c>
      <c r="Y20" s="95">
        <f t="shared" si="16"/>
        <v>0</v>
      </c>
      <c r="Z20" s="96">
        <f t="shared" si="17"/>
        <v>0</v>
      </c>
      <c r="AA20" s="89">
        <f t="shared" si="18"/>
        <v>0</v>
      </c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45"/>
      <c r="AP20" s="33"/>
      <c r="AQ20" s="68"/>
      <c r="AR20" s="67"/>
      <c r="AS20" s="104"/>
      <c r="AT20" s="105"/>
      <c r="AU20" s="106"/>
      <c r="AV20" s="116">
        <f t="shared" si="9"/>
        <v>0</v>
      </c>
      <c r="AX20" s="202" t="s">
        <v>540</v>
      </c>
    </row>
    <row r="21" spans="1:50" ht="18" customHeight="1" x14ac:dyDescent="0.2">
      <c r="A21" s="48">
        <v>201806575</v>
      </c>
      <c r="B21" s="50" t="s">
        <v>540</v>
      </c>
      <c r="C21" s="51"/>
      <c r="D21" s="51"/>
      <c r="E21" s="155"/>
      <c r="F21" s="154">
        <f>+INDEX('2nd M.ECE'!M:M,MATCH('M.ECE 1st &amp; 2nd call'!A21,'2nd M.ECE'!A:A,0))</f>
        <v>0</v>
      </c>
      <c r="G21" s="55">
        <f t="shared" si="10"/>
        <v>0</v>
      </c>
      <c r="H21" s="156"/>
      <c r="I21" s="156"/>
      <c r="J21" s="56"/>
      <c r="K21" s="56"/>
      <c r="L21" s="56"/>
      <c r="M21" s="56"/>
      <c r="N21" s="56"/>
      <c r="O21" s="56"/>
      <c r="P21" s="56"/>
      <c r="Q21" s="56"/>
      <c r="R21" s="56"/>
      <c r="S21" s="57"/>
      <c r="T21" s="110">
        <f t="shared" si="11"/>
        <v>0</v>
      </c>
      <c r="U21" s="33">
        <f t="shared" si="12"/>
        <v>0</v>
      </c>
      <c r="V21" s="93">
        <f t="shared" si="13"/>
        <v>0</v>
      </c>
      <c r="W21" s="67">
        <f t="shared" si="14"/>
        <v>0</v>
      </c>
      <c r="X21" s="94">
        <f t="shared" si="15"/>
        <v>0</v>
      </c>
      <c r="Y21" s="95">
        <f t="shared" si="16"/>
        <v>0</v>
      </c>
      <c r="Z21" s="96">
        <f t="shared" si="17"/>
        <v>0</v>
      </c>
      <c r="AA21" s="89">
        <f t="shared" si="18"/>
        <v>0</v>
      </c>
      <c r="AB21" s="31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45"/>
      <c r="AP21" s="33"/>
      <c r="AQ21" s="68"/>
      <c r="AR21" s="67"/>
      <c r="AS21" s="104"/>
      <c r="AT21" s="105"/>
      <c r="AU21" s="106"/>
      <c r="AV21" s="116">
        <f t="shared" si="9"/>
        <v>0</v>
      </c>
      <c r="AX21" s="202" t="s">
        <v>543</v>
      </c>
    </row>
    <row r="22" spans="1:50" ht="18" customHeight="1" x14ac:dyDescent="0.2">
      <c r="A22" s="48">
        <v>201705592</v>
      </c>
      <c r="B22" s="50" t="s">
        <v>543</v>
      </c>
      <c r="C22" s="51"/>
      <c r="D22" s="51"/>
      <c r="E22" s="155"/>
      <c r="F22" s="154">
        <f>+INDEX('2nd M.ECE'!M:M,MATCH('M.ECE 1st &amp; 2nd call'!A22,'2nd M.ECE'!A:A,0))</f>
        <v>0</v>
      </c>
      <c r="G22" s="55">
        <f t="shared" si="10"/>
        <v>0</v>
      </c>
      <c r="H22" s="156"/>
      <c r="I22" s="156"/>
      <c r="J22" s="56"/>
      <c r="K22" s="56"/>
      <c r="L22" s="56"/>
      <c r="M22" s="56"/>
      <c r="N22" s="56"/>
      <c r="O22" s="56"/>
      <c r="P22" s="56"/>
      <c r="Q22" s="56"/>
      <c r="R22" s="56"/>
      <c r="S22" s="57"/>
      <c r="T22" s="110">
        <f t="shared" si="11"/>
        <v>0</v>
      </c>
      <c r="U22" s="33">
        <f t="shared" si="12"/>
        <v>0</v>
      </c>
      <c r="V22" s="93">
        <f t="shared" si="13"/>
        <v>0</v>
      </c>
      <c r="W22" s="67">
        <f t="shared" si="14"/>
        <v>0</v>
      </c>
      <c r="X22" s="94">
        <f t="shared" si="15"/>
        <v>0</v>
      </c>
      <c r="Y22" s="95">
        <f t="shared" si="16"/>
        <v>0</v>
      </c>
      <c r="Z22" s="96">
        <f t="shared" si="17"/>
        <v>0</v>
      </c>
      <c r="AA22" s="89">
        <f t="shared" si="18"/>
        <v>0</v>
      </c>
      <c r="AB22" s="31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45"/>
      <c r="AP22" s="33"/>
      <c r="AQ22" s="68"/>
      <c r="AR22" s="67"/>
      <c r="AS22" s="104"/>
      <c r="AT22" s="105"/>
      <c r="AU22" s="106"/>
      <c r="AV22" s="116">
        <f t="shared" si="9"/>
        <v>0</v>
      </c>
      <c r="AX22" s="202" t="s">
        <v>546</v>
      </c>
    </row>
    <row r="23" spans="1:50" ht="18" customHeight="1" x14ac:dyDescent="0.2">
      <c r="A23" s="48">
        <v>201806375</v>
      </c>
      <c r="B23" s="50" t="s">
        <v>546</v>
      </c>
      <c r="C23" s="51"/>
      <c r="D23" s="51"/>
      <c r="E23" s="155"/>
      <c r="F23" s="154">
        <f>+INDEX('2nd M.ECE'!M:M,MATCH('M.ECE 1st &amp; 2nd call'!A23,'2nd M.ECE'!A:A,0))</f>
        <v>0</v>
      </c>
      <c r="G23" s="55">
        <f t="shared" si="10"/>
        <v>0</v>
      </c>
      <c r="H23" s="156"/>
      <c r="I23" s="156"/>
      <c r="J23" s="56"/>
      <c r="K23" s="56"/>
      <c r="L23" s="56"/>
      <c r="M23" s="56"/>
      <c r="N23" s="56"/>
      <c r="O23" s="56"/>
      <c r="P23" s="56"/>
      <c r="Q23" s="56"/>
      <c r="R23" s="56"/>
      <c r="S23" s="57"/>
      <c r="T23" s="110">
        <f t="shared" si="11"/>
        <v>0</v>
      </c>
      <c r="U23" s="33">
        <f t="shared" si="12"/>
        <v>0</v>
      </c>
      <c r="V23" s="93">
        <f t="shared" si="13"/>
        <v>0</v>
      </c>
      <c r="W23" s="67">
        <f t="shared" si="14"/>
        <v>0</v>
      </c>
      <c r="X23" s="94">
        <f t="shared" si="15"/>
        <v>0</v>
      </c>
      <c r="Y23" s="95">
        <f t="shared" si="16"/>
        <v>0</v>
      </c>
      <c r="Z23" s="96">
        <f t="shared" si="17"/>
        <v>0</v>
      </c>
      <c r="AA23" s="89">
        <f t="shared" si="18"/>
        <v>0</v>
      </c>
      <c r="AB23" s="31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45"/>
      <c r="AP23" s="33"/>
      <c r="AQ23" s="68"/>
      <c r="AR23" s="67"/>
      <c r="AS23" s="104"/>
      <c r="AT23" s="105"/>
      <c r="AU23" s="106"/>
      <c r="AV23" s="116">
        <f t="shared" si="9"/>
        <v>0</v>
      </c>
      <c r="AX23" s="202" t="s">
        <v>549</v>
      </c>
    </row>
    <row r="24" spans="1:50" ht="18" customHeight="1" x14ac:dyDescent="0.2">
      <c r="A24" s="48">
        <v>201801004</v>
      </c>
      <c r="B24" s="50" t="s">
        <v>549</v>
      </c>
      <c r="C24" s="51"/>
      <c r="D24" s="51"/>
      <c r="E24" s="155"/>
      <c r="F24" s="154">
        <f>+INDEX('2nd M.ECE'!M:M,MATCH('M.ECE 1st &amp; 2nd call'!A24,'2nd M.ECE'!A:A,0))</f>
        <v>0</v>
      </c>
      <c r="G24" s="55">
        <f t="shared" si="10"/>
        <v>0</v>
      </c>
      <c r="H24" s="156"/>
      <c r="I24" s="156"/>
      <c r="J24" s="56"/>
      <c r="K24" s="56"/>
      <c r="L24" s="56"/>
      <c r="M24" s="56"/>
      <c r="N24" s="56"/>
      <c r="O24" s="56"/>
      <c r="P24" s="56"/>
      <c r="Q24" s="56"/>
      <c r="R24" s="56"/>
      <c r="S24" s="57"/>
      <c r="T24" s="110">
        <f t="shared" si="11"/>
        <v>0</v>
      </c>
      <c r="U24" s="33">
        <f t="shared" si="12"/>
        <v>0</v>
      </c>
      <c r="V24" s="93">
        <f t="shared" si="13"/>
        <v>0</v>
      </c>
      <c r="W24" s="67">
        <f t="shared" si="14"/>
        <v>0</v>
      </c>
      <c r="X24" s="94">
        <f t="shared" si="15"/>
        <v>0</v>
      </c>
      <c r="Y24" s="95">
        <f t="shared" si="16"/>
        <v>0</v>
      </c>
      <c r="Z24" s="96">
        <f t="shared" si="17"/>
        <v>0</v>
      </c>
      <c r="AA24" s="89">
        <f t="shared" si="18"/>
        <v>0</v>
      </c>
      <c r="AB24" s="31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45"/>
      <c r="AP24" s="33"/>
      <c r="AQ24" s="68"/>
      <c r="AR24" s="67"/>
      <c r="AS24" s="104"/>
      <c r="AT24" s="105"/>
      <c r="AU24" s="106"/>
      <c r="AV24" s="116">
        <f t="shared" si="9"/>
        <v>0</v>
      </c>
      <c r="AX24" s="202" t="s">
        <v>552</v>
      </c>
    </row>
    <row r="25" spans="1:50" ht="18" customHeight="1" x14ac:dyDescent="0.2">
      <c r="A25" s="48">
        <v>201806376</v>
      </c>
      <c r="B25" s="50" t="s">
        <v>552</v>
      </c>
      <c r="C25" s="51"/>
      <c r="D25" s="51"/>
      <c r="E25" s="155"/>
      <c r="F25" s="154">
        <f>+INDEX('2nd M.ECE'!M:M,MATCH('M.ECE 1st &amp; 2nd call'!A25,'2nd M.ECE'!A:A,0))</f>
        <v>0</v>
      </c>
      <c r="G25" s="55">
        <f t="shared" si="10"/>
        <v>0</v>
      </c>
      <c r="H25" s="156"/>
      <c r="I25" s="156"/>
      <c r="J25" s="56"/>
      <c r="K25" s="56"/>
      <c r="L25" s="56"/>
      <c r="M25" s="56"/>
      <c r="N25" s="56"/>
      <c r="O25" s="56"/>
      <c r="P25" s="56"/>
      <c r="Q25" s="56"/>
      <c r="R25" s="56"/>
      <c r="S25" s="57"/>
      <c r="T25" s="110">
        <f t="shared" si="11"/>
        <v>0</v>
      </c>
      <c r="U25" s="33">
        <f t="shared" si="12"/>
        <v>0</v>
      </c>
      <c r="V25" s="93">
        <f t="shared" si="13"/>
        <v>0</v>
      </c>
      <c r="W25" s="67">
        <f t="shared" si="14"/>
        <v>0</v>
      </c>
      <c r="X25" s="94">
        <f t="shared" si="15"/>
        <v>0</v>
      </c>
      <c r="Y25" s="95">
        <f t="shared" si="16"/>
        <v>0</v>
      </c>
      <c r="Z25" s="96">
        <f t="shared" si="17"/>
        <v>0</v>
      </c>
      <c r="AA25" s="89">
        <f t="shared" si="18"/>
        <v>0</v>
      </c>
      <c r="AB25" s="31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45"/>
      <c r="AP25" s="33"/>
      <c r="AQ25" s="68"/>
      <c r="AR25" s="67"/>
      <c r="AS25" s="104"/>
      <c r="AT25" s="105"/>
      <c r="AU25" s="106"/>
      <c r="AV25" s="116">
        <f t="shared" si="9"/>
        <v>0</v>
      </c>
      <c r="AX25" s="202" t="s">
        <v>555</v>
      </c>
    </row>
    <row r="26" spans="1:50" ht="18" customHeight="1" x14ac:dyDescent="0.2">
      <c r="A26" s="48">
        <v>201806123</v>
      </c>
      <c r="B26" s="50" t="s">
        <v>555</v>
      </c>
      <c r="C26" s="51"/>
      <c r="D26" s="51"/>
      <c r="E26" s="155"/>
      <c r="F26" s="154">
        <f>+INDEX('2nd M.ECE'!M:M,MATCH('M.ECE 1st &amp; 2nd call'!A26,'2nd M.ECE'!A:A,0))</f>
        <v>0</v>
      </c>
      <c r="G26" s="55">
        <f t="shared" si="10"/>
        <v>0</v>
      </c>
      <c r="H26" s="156"/>
      <c r="I26" s="156"/>
      <c r="J26" s="56"/>
      <c r="K26" s="56"/>
      <c r="L26" s="56"/>
      <c r="M26" s="56"/>
      <c r="N26" s="56"/>
      <c r="O26" s="56"/>
      <c r="P26" s="56"/>
      <c r="Q26" s="56"/>
      <c r="R26" s="56"/>
      <c r="S26" s="57"/>
      <c r="T26" s="110">
        <f t="shared" si="11"/>
        <v>0</v>
      </c>
      <c r="U26" s="33">
        <f t="shared" si="12"/>
        <v>0</v>
      </c>
      <c r="V26" s="93">
        <f t="shared" si="13"/>
        <v>0</v>
      </c>
      <c r="W26" s="67">
        <f t="shared" si="14"/>
        <v>0</v>
      </c>
      <c r="X26" s="94">
        <f t="shared" si="15"/>
        <v>0</v>
      </c>
      <c r="Y26" s="95">
        <f t="shared" si="16"/>
        <v>0</v>
      </c>
      <c r="Z26" s="96">
        <f t="shared" si="17"/>
        <v>0</v>
      </c>
      <c r="AA26" s="89">
        <f t="shared" si="18"/>
        <v>0</v>
      </c>
      <c r="AB26" s="31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45"/>
      <c r="AP26" s="33"/>
      <c r="AQ26" s="68"/>
      <c r="AR26" s="67"/>
      <c r="AS26" s="104"/>
      <c r="AT26" s="105"/>
      <c r="AU26" s="106"/>
      <c r="AV26" s="116">
        <f t="shared" si="9"/>
        <v>0</v>
      </c>
      <c r="AX26" s="202" t="s">
        <v>558</v>
      </c>
    </row>
    <row r="27" spans="1:50" ht="18" customHeight="1" x14ac:dyDescent="0.2">
      <c r="A27" s="48">
        <v>201703844</v>
      </c>
      <c r="B27" s="50" t="s">
        <v>558</v>
      </c>
      <c r="C27" s="51"/>
      <c r="D27" s="51"/>
      <c r="E27" s="155"/>
      <c r="F27" s="154">
        <f>+INDEX('2nd M.ECE'!M:M,MATCH('M.ECE 1st &amp; 2nd call'!A27,'2nd M.ECE'!A:A,0))</f>
        <v>0</v>
      </c>
      <c r="G27" s="55">
        <f t="shared" si="10"/>
        <v>0</v>
      </c>
      <c r="H27" s="156"/>
      <c r="I27" s="156"/>
      <c r="J27" s="56"/>
      <c r="K27" s="56"/>
      <c r="L27" s="56"/>
      <c r="M27" s="56"/>
      <c r="N27" s="56"/>
      <c r="O27" s="56"/>
      <c r="P27" s="56"/>
      <c r="Q27" s="56"/>
      <c r="R27" s="56"/>
      <c r="S27" s="57"/>
      <c r="T27" s="110">
        <f t="shared" si="11"/>
        <v>0</v>
      </c>
      <c r="U27" s="33">
        <f t="shared" si="12"/>
        <v>0</v>
      </c>
      <c r="V27" s="93">
        <f t="shared" si="13"/>
        <v>0</v>
      </c>
      <c r="W27" s="67">
        <f t="shared" si="14"/>
        <v>0</v>
      </c>
      <c r="X27" s="94">
        <f t="shared" si="15"/>
        <v>0</v>
      </c>
      <c r="Y27" s="95">
        <f t="shared" si="16"/>
        <v>0</v>
      </c>
      <c r="Z27" s="96">
        <f t="shared" si="17"/>
        <v>0</v>
      </c>
      <c r="AA27" s="89">
        <f t="shared" si="18"/>
        <v>0</v>
      </c>
      <c r="AB27" s="31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45"/>
      <c r="AP27" s="33"/>
      <c r="AQ27" s="68"/>
      <c r="AR27" s="67"/>
      <c r="AS27" s="104"/>
      <c r="AT27" s="105"/>
      <c r="AU27" s="106"/>
      <c r="AV27" s="116">
        <f t="shared" si="9"/>
        <v>0</v>
      </c>
      <c r="AX27" s="202" t="s">
        <v>561</v>
      </c>
    </row>
    <row r="28" spans="1:50" ht="18" customHeight="1" x14ac:dyDescent="0.2">
      <c r="A28" s="48">
        <v>201709390</v>
      </c>
      <c r="B28" s="50" t="s">
        <v>561</v>
      </c>
      <c r="C28" s="51"/>
      <c r="D28" s="51"/>
      <c r="E28" s="155"/>
      <c r="F28" s="154">
        <f>+INDEX('2nd M.ECE'!M:M,MATCH('M.ECE 1st &amp; 2nd call'!A28,'2nd M.ECE'!A:A,0))</f>
        <v>0</v>
      </c>
      <c r="G28" s="55">
        <f t="shared" si="10"/>
        <v>0</v>
      </c>
      <c r="H28" s="156"/>
      <c r="I28" s="156"/>
      <c r="J28" s="56"/>
      <c r="K28" s="56"/>
      <c r="L28" s="56"/>
      <c r="M28" s="56"/>
      <c r="N28" s="56"/>
      <c r="O28" s="56"/>
      <c r="P28" s="56"/>
      <c r="Q28" s="56"/>
      <c r="R28" s="56"/>
      <c r="S28" s="57"/>
      <c r="T28" s="110">
        <f t="shared" si="11"/>
        <v>0</v>
      </c>
      <c r="U28" s="33">
        <f t="shared" si="12"/>
        <v>0</v>
      </c>
      <c r="V28" s="93">
        <f t="shared" si="13"/>
        <v>0</v>
      </c>
      <c r="W28" s="67">
        <f t="shared" si="14"/>
        <v>0</v>
      </c>
      <c r="X28" s="94">
        <f t="shared" si="15"/>
        <v>0</v>
      </c>
      <c r="Y28" s="95">
        <f t="shared" si="16"/>
        <v>0</v>
      </c>
      <c r="Z28" s="96">
        <f t="shared" si="17"/>
        <v>0</v>
      </c>
      <c r="AA28" s="89">
        <f t="shared" si="18"/>
        <v>0</v>
      </c>
      <c r="AB28" s="31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45"/>
      <c r="AP28" s="33"/>
      <c r="AQ28" s="68"/>
      <c r="AR28" s="67"/>
      <c r="AS28" s="104"/>
      <c r="AT28" s="105"/>
      <c r="AU28" s="106"/>
      <c r="AV28" s="116">
        <f t="shared" si="9"/>
        <v>0</v>
      </c>
      <c r="AX28" s="203" t="s">
        <v>584</v>
      </c>
    </row>
    <row r="29" spans="1:50" ht="18" customHeight="1" x14ac:dyDescent="0.2">
      <c r="A29" s="48">
        <v>201809561</v>
      </c>
      <c r="B29" s="50" t="s">
        <v>564</v>
      </c>
      <c r="C29" s="51"/>
      <c r="D29" s="51"/>
      <c r="E29" s="155"/>
      <c r="F29" s="154">
        <f>+INDEX('2nd M.ECE'!M:M,MATCH('M.ECE 1st &amp; 2nd call'!A29,'2nd M.ECE'!A:A,0))</f>
        <v>0</v>
      </c>
      <c r="G29" s="55">
        <f t="shared" si="10"/>
        <v>0</v>
      </c>
      <c r="H29" s="156"/>
      <c r="I29" s="156"/>
      <c r="J29" s="56"/>
      <c r="K29" s="56"/>
      <c r="L29" s="56"/>
      <c r="M29" s="56"/>
      <c r="N29" s="56"/>
      <c r="O29" s="56"/>
      <c r="P29" s="56"/>
      <c r="Q29" s="56"/>
      <c r="R29" s="56"/>
      <c r="S29" s="57"/>
      <c r="T29" s="110">
        <f t="shared" si="11"/>
        <v>0</v>
      </c>
      <c r="U29" s="33">
        <f t="shared" si="12"/>
        <v>0</v>
      </c>
      <c r="V29" s="93">
        <f t="shared" si="13"/>
        <v>0</v>
      </c>
      <c r="W29" s="67">
        <f t="shared" si="14"/>
        <v>0</v>
      </c>
      <c r="X29" s="94">
        <f t="shared" si="15"/>
        <v>0</v>
      </c>
      <c r="Y29" s="95">
        <f t="shared" si="16"/>
        <v>0</v>
      </c>
      <c r="Z29" s="96">
        <f t="shared" si="17"/>
        <v>0</v>
      </c>
      <c r="AA29" s="89">
        <f t="shared" si="18"/>
        <v>0</v>
      </c>
      <c r="AB29" s="31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45"/>
      <c r="AP29" s="33"/>
      <c r="AQ29" s="68"/>
      <c r="AR29" s="67"/>
      <c r="AS29" s="104"/>
      <c r="AT29" s="105"/>
      <c r="AU29" s="106"/>
      <c r="AV29" s="116">
        <f t="shared" si="9"/>
        <v>0</v>
      </c>
      <c r="AX29" s="203" t="s">
        <v>585</v>
      </c>
    </row>
    <row r="30" spans="1:50" ht="18" customHeight="1" x14ac:dyDescent="0.2">
      <c r="A30" s="48">
        <v>201806445</v>
      </c>
      <c r="B30" s="50" t="s">
        <v>567</v>
      </c>
      <c r="C30" s="51"/>
      <c r="D30" s="51"/>
      <c r="E30" s="155"/>
      <c r="F30" s="154">
        <f>+INDEX('2nd M.ECE'!M:M,MATCH('M.ECE 1st &amp; 2nd call'!A30,'2nd M.ECE'!A:A,0))</f>
        <v>0</v>
      </c>
      <c r="G30" s="55">
        <f t="shared" si="10"/>
        <v>0</v>
      </c>
      <c r="H30" s="156"/>
      <c r="I30" s="156"/>
      <c r="J30" s="56"/>
      <c r="K30" s="56"/>
      <c r="L30" s="56"/>
      <c r="M30" s="56"/>
      <c r="N30" s="56"/>
      <c r="O30" s="56"/>
      <c r="P30" s="56"/>
      <c r="Q30" s="56"/>
      <c r="R30" s="56"/>
      <c r="S30" s="57"/>
      <c r="T30" s="110">
        <f t="shared" si="11"/>
        <v>0</v>
      </c>
      <c r="U30" s="33">
        <f t="shared" si="12"/>
        <v>0</v>
      </c>
      <c r="V30" s="93">
        <f t="shared" si="13"/>
        <v>0</v>
      </c>
      <c r="W30" s="67">
        <f t="shared" si="14"/>
        <v>0</v>
      </c>
      <c r="X30" s="94">
        <f t="shared" si="15"/>
        <v>0</v>
      </c>
      <c r="Y30" s="95">
        <f t="shared" si="16"/>
        <v>0</v>
      </c>
      <c r="Z30" s="96">
        <f t="shared" si="17"/>
        <v>0</v>
      </c>
      <c r="AA30" s="89">
        <f t="shared" si="18"/>
        <v>0</v>
      </c>
      <c r="AB30" s="31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45"/>
      <c r="AP30" s="33"/>
      <c r="AQ30" s="68"/>
      <c r="AR30" s="67"/>
      <c r="AS30" s="104"/>
      <c r="AT30" s="105"/>
      <c r="AU30" s="106"/>
      <c r="AV30" s="116">
        <f t="shared" si="9"/>
        <v>0</v>
      </c>
      <c r="AX30" s="202" t="s">
        <v>564</v>
      </c>
    </row>
    <row r="31" spans="1:50" ht="18" customHeight="1" x14ac:dyDescent="0.2">
      <c r="A31" s="48">
        <v>201806656</v>
      </c>
      <c r="B31" s="50" t="s">
        <v>570</v>
      </c>
      <c r="C31" s="51"/>
      <c r="D31" s="51"/>
      <c r="E31" s="155"/>
      <c r="F31" s="154">
        <f>+INDEX('2nd M.ECE'!M:M,MATCH('M.ECE 1st &amp; 2nd call'!A31,'2nd M.ECE'!A:A,0))</f>
        <v>0</v>
      </c>
      <c r="G31" s="55">
        <f t="shared" si="10"/>
        <v>0</v>
      </c>
      <c r="H31" s="156"/>
      <c r="I31" s="156"/>
      <c r="J31" s="56"/>
      <c r="K31" s="56"/>
      <c r="L31" s="56"/>
      <c r="M31" s="56"/>
      <c r="N31" s="56"/>
      <c r="O31" s="56"/>
      <c r="P31" s="56"/>
      <c r="Q31" s="56"/>
      <c r="R31" s="56"/>
      <c r="S31" s="57"/>
      <c r="T31" s="110">
        <f t="shared" si="11"/>
        <v>0</v>
      </c>
      <c r="U31" s="33">
        <f t="shared" si="12"/>
        <v>0</v>
      </c>
      <c r="V31" s="93">
        <f t="shared" si="13"/>
        <v>0</v>
      </c>
      <c r="W31" s="67">
        <f t="shared" si="14"/>
        <v>0</v>
      </c>
      <c r="X31" s="94">
        <f t="shared" si="15"/>
        <v>0</v>
      </c>
      <c r="Y31" s="95">
        <f t="shared" si="16"/>
        <v>0</v>
      </c>
      <c r="Z31" s="96">
        <f t="shared" si="17"/>
        <v>0</v>
      </c>
      <c r="AA31" s="89">
        <f t="shared" si="18"/>
        <v>0</v>
      </c>
      <c r="AB31" s="31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45"/>
      <c r="AP31" s="33"/>
      <c r="AQ31" s="68"/>
      <c r="AR31" s="67"/>
      <c r="AS31" s="104"/>
      <c r="AT31" s="105"/>
      <c r="AU31" s="106"/>
      <c r="AV31" s="116">
        <f t="shared" si="9"/>
        <v>0</v>
      </c>
      <c r="AX31" s="202" t="s">
        <v>567</v>
      </c>
    </row>
    <row r="32" spans="1:50" ht="18" customHeight="1" x14ac:dyDescent="0.2">
      <c r="A32" s="48">
        <v>202203500</v>
      </c>
      <c r="B32" s="50" t="s">
        <v>573</v>
      </c>
      <c r="C32" s="51"/>
      <c r="D32" s="51"/>
      <c r="E32" s="155"/>
      <c r="F32" s="154">
        <f>+INDEX('2nd M.ECE'!M:M,MATCH('M.ECE 1st &amp; 2nd call'!A32,'2nd M.ECE'!A:A,0))</f>
        <v>0</v>
      </c>
      <c r="G32" s="55">
        <f t="shared" si="10"/>
        <v>0</v>
      </c>
      <c r="H32" s="156"/>
      <c r="I32" s="156"/>
      <c r="J32" s="56"/>
      <c r="K32" s="56"/>
      <c r="L32" s="56"/>
      <c r="M32" s="56"/>
      <c r="N32" s="56"/>
      <c r="O32" s="56"/>
      <c r="P32" s="56"/>
      <c r="Q32" s="56"/>
      <c r="R32" s="56"/>
      <c r="S32" s="57"/>
      <c r="T32" s="110">
        <f t="shared" si="11"/>
        <v>0</v>
      </c>
      <c r="U32" s="33">
        <f t="shared" si="12"/>
        <v>0</v>
      </c>
      <c r="V32" s="93">
        <f t="shared" si="13"/>
        <v>0</v>
      </c>
      <c r="W32" s="67">
        <f t="shared" si="14"/>
        <v>0</v>
      </c>
      <c r="X32" s="94">
        <f t="shared" si="15"/>
        <v>0</v>
      </c>
      <c r="Y32" s="95">
        <f t="shared" si="16"/>
        <v>0</v>
      </c>
      <c r="Z32" s="96">
        <f t="shared" si="17"/>
        <v>0</v>
      </c>
      <c r="AA32" s="89">
        <f t="shared" si="18"/>
        <v>0</v>
      </c>
      <c r="AB32" s="31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45"/>
      <c r="AP32" s="33"/>
      <c r="AQ32" s="68"/>
      <c r="AR32" s="67"/>
      <c r="AS32" s="104"/>
      <c r="AT32" s="105"/>
      <c r="AU32" s="106"/>
      <c r="AV32" s="116">
        <f t="shared" si="9"/>
        <v>0</v>
      </c>
      <c r="AX32" s="202" t="s">
        <v>570</v>
      </c>
    </row>
    <row r="33" spans="1:50" ht="18" customHeight="1" x14ac:dyDescent="0.2">
      <c r="A33" s="48">
        <v>201806892</v>
      </c>
      <c r="B33" s="50" t="s">
        <v>576</v>
      </c>
      <c r="C33" s="51"/>
      <c r="D33" s="51"/>
      <c r="E33" s="155"/>
      <c r="F33" s="154">
        <f>+INDEX('2nd M.ECE'!M:M,MATCH('M.ECE 1st &amp; 2nd call'!A33,'2nd M.ECE'!A:A,0))</f>
        <v>0</v>
      </c>
      <c r="G33" s="55">
        <f t="shared" si="10"/>
        <v>0</v>
      </c>
      <c r="H33" s="156"/>
      <c r="I33" s="156"/>
      <c r="J33" s="56"/>
      <c r="K33" s="56"/>
      <c r="L33" s="56"/>
      <c r="M33" s="56"/>
      <c r="N33" s="56"/>
      <c r="O33" s="56"/>
      <c r="P33" s="56"/>
      <c r="Q33" s="56"/>
      <c r="R33" s="56"/>
      <c r="S33" s="57"/>
      <c r="T33" s="110">
        <f t="shared" si="11"/>
        <v>0</v>
      </c>
      <c r="U33" s="33">
        <f t="shared" si="12"/>
        <v>0</v>
      </c>
      <c r="V33" s="93">
        <f t="shared" si="13"/>
        <v>0</v>
      </c>
      <c r="W33" s="67">
        <f t="shared" si="14"/>
        <v>0</v>
      </c>
      <c r="X33" s="94">
        <f t="shared" si="15"/>
        <v>0</v>
      </c>
      <c r="Y33" s="95">
        <f t="shared" si="16"/>
        <v>0</v>
      </c>
      <c r="Z33" s="96">
        <f t="shared" si="17"/>
        <v>0</v>
      </c>
      <c r="AA33" s="89">
        <f t="shared" si="18"/>
        <v>0</v>
      </c>
      <c r="AB33" s="31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45"/>
      <c r="AP33" s="33"/>
      <c r="AQ33" s="68"/>
      <c r="AR33" s="67"/>
      <c r="AS33" s="104"/>
      <c r="AT33" s="105"/>
      <c r="AU33" s="106"/>
      <c r="AV33" s="116">
        <f t="shared" si="9"/>
        <v>0</v>
      </c>
      <c r="AX33" s="202" t="s">
        <v>573</v>
      </c>
    </row>
    <row r="34" spans="1:50" ht="18" customHeight="1" x14ac:dyDescent="0.2">
      <c r="A34" s="48">
        <v>201806084</v>
      </c>
      <c r="B34" s="50" t="s">
        <v>579</v>
      </c>
      <c r="C34" s="51"/>
      <c r="D34" s="51"/>
      <c r="E34" s="155"/>
      <c r="F34" s="154">
        <f>+INDEX('2nd M.ECE'!M:M,MATCH('M.ECE 1st &amp; 2nd call'!A34,'2nd M.ECE'!A:A,0))</f>
        <v>0</v>
      </c>
      <c r="G34" s="55">
        <f t="shared" si="10"/>
        <v>0</v>
      </c>
      <c r="H34" s="156"/>
      <c r="I34" s="156"/>
      <c r="J34" s="56"/>
      <c r="K34" s="56"/>
      <c r="L34" s="56"/>
      <c r="M34" s="56"/>
      <c r="N34" s="56"/>
      <c r="O34" s="56"/>
      <c r="P34" s="56"/>
      <c r="Q34" s="56"/>
      <c r="R34" s="56"/>
      <c r="S34" s="57"/>
      <c r="T34" s="110">
        <f t="shared" si="11"/>
        <v>0</v>
      </c>
      <c r="U34" s="33">
        <f t="shared" si="12"/>
        <v>0</v>
      </c>
      <c r="V34" s="93">
        <f t="shared" si="13"/>
        <v>0</v>
      </c>
      <c r="W34" s="67">
        <f t="shared" si="14"/>
        <v>0</v>
      </c>
      <c r="X34" s="94">
        <f t="shared" si="15"/>
        <v>0</v>
      </c>
      <c r="Y34" s="95">
        <f t="shared" si="16"/>
        <v>0</v>
      </c>
      <c r="Z34" s="96">
        <f t="shared" si="17"/>
        <v>0</v>
      </c>
      <c r="AA34" s="89">
        <f t="shared" si="18"/>
        <v>0</v>
      </c>
      <c r="AB34" s="31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45"/>
      <c r="AP34" s="33"/>
      <c r="AQ34" s="68"/>
      <c r="AR34" s="67"/>
      <c r="AS34" s="104"/>
      <c r="AT34" s="105"/>
      <c r="AU34" s="106"/>
      <c r="AV34" s="116">
        <f t="shared" si="9"/>
        <v>0</v>
      </c>
      <c r="AX34" s="202" t="s">
        <v>576</v>
      </c>
    </row>
    <row r="35" spans="1:50" ht="12.75" customHeight="1" x14ac:dyDescent="0.2">
      <c r="E35" s="30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41"/>
      <c r="V35" s="31"/>
      <c r="W35" s="31"/>
      <c r="X35" s="31"/>
      <c r="Y35" s="31"/>
      <c r="Z35" s="31"/>
      <c r="AP35" s="30"/>
      <c r="AX35" s="202" t="s">
        <v>579</v>
      </c>
    </row>
    <row r="36" spans="1:50" ht="12.75" customHeight="1" x14ac:dyDescent="0.2">
      <c r="B36" s="111" t="s">
        <v>124</v>
      </c>
      <c r="E36" s="30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41"/>
      <c r="V36" s="31"/>
      <c r="W36" s="31"/>
      <c r="X36" s="31"/>
      <c r="Y36" s="31"/>
      <c r="Z36" s="31"/>
      <c r="AA36" s="31"/>
    </row>
    <row r="37" spans="1:50" ht="12.75" customHeight="1" x14ac:dyDescent="0.2">
      <c r="A37" s="41"/>
      <c r="B37" s="54" t="s">
        <v>48</v>
      </c>
      <c r="C37" s="37"/>
      <c r="D37" s="37"/>
      <c r="E37" s="41"/>
      <c r="F37" s="31"/>
      <c r="G37" s="4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41"/>
      <c r="V37" s="31"/>
      <c r="W37" s="31"/>
      <c r="X37" s="31"/>
      <c r="Y37" s="31"/>
      <c r="Z37" s="31"/>
      <c r="AA37" s="31"/>
    </row>
    <row r="38" spans="1:50" ht="12.75" customHeight="1" x14ac:dyDescent="0.2">
      <c r="A38" s="41"/>
      <c r="B38" s="31"/>
      <c r="C38" s="37"/>
      <c r="D38" s="37"/>
      <c r="E38" s="41"/>
      <c r="F38" s="31"/>
      <c r="G38" s="4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41"/>
      <c r="V38" s="31"/>
      <c r="W38" s="31"/>
      <c r="X38" s="31"/>
      <c r="Y38" s="31"/>
      <c r="Z38" s="31"/>
      <c r="AA38" s="31"/>
    </row>
    <row r="39" spans="1:50" ht="12.75" customHeight="1" x14ac:dyDescent="0.2">
      <c r="A39" s="41"/>
      <c r="B39" s="31"/>
      <c r="C39" s="37"/>
      <c r="D39" s="37"/>
      <c r="E39" s="41"/>
      <c r="F39" s="31"/>
      <c r="G39" s="4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41"/>
      <c r="V39" s="31"/>
      <c r="W39" s="31"/>
      <c r="X39" s="31"/>
      <c r="Y39" s="31"/>
      <c r="Z39" s="31"/>
      <c r="AA39" s="31"/>
    </row>
    <row r="40" spans="1:50" ht="12.75" customHeight="1" x14ac:dyDescent="0.2">
      <c r="A40" s="41"/>
      <c r="B40" s="31"/>
      <c r="C40" s="37"/>
      <c r="D40" s="37"/>
      <c r="E40" s="41"/>
      <c r="F40" s="31"/>
      <c r="G40" s="4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41"/>
      <c r="V40" s="31"/>
      <c r="W40" s="31"/>
      <c r="X40" s="31"/>
      <c r="Y40" s="31"/>
      <c r="Z40" s="31"/>
      <c r="AA40" s="31"/>
    </row>
    <row r="41" spans="1:50" ht="12.75" customHeight="1" x14ac:dyDescent="0.2">
      <c r="A41" s="41"/>
      <c r="B41" s="31"/>
      <c r="C41" s="37"/>
      <c r="D41" s="37"/>
      <c r="E41" s="41"/>
      <c r="F41" s="31"/>
      <c r="G41" s="4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41"/>
      <c r="V41" s="31"/>
      <c r="W41" s="31"/>
      <c r="X41" s="31"/>
      <c r="Y41" s="31"/>
      <c r="Z41" s="31"/>
      <c r="AA41" s="31"/>
    </row>
    <row r="42" spans="1:50" ht="12.75" customHeight="1" x14ac:dyDescent="0.2">
      <c r="A42" s="41"/>
      <c r="B42" s="31"/>
      <c r="C42" s="37"/>
      <c r="D42" s="37"/>
      <c r="E42" s="41"/>
      <c r="F42" s="31"/>
      <c r="G42" s="4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41"/>
      <c r="V42" s="31"/>
      <c r="W42" s="31"/>
      <c r="X42" s="31"/>
      <c r="Y42" s="31"/>
      <c r="Z42" s="31"/>
      <c r="AA42" s="31"/>
    </row>
    <row r="43" spans="1:50" ht="12.75" customHeight="1" x14ac:dyDescent="0.2">
      <c r="A43" s="41"/>
      <c r="B43" s="31"/>
      <c r="C43" s="37"/>
      <c r="D43" s="37"/>
      <c r="E43" s="41"/>
      <c r="F43" s="31"/>
      <c r="G43" s="4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41"/>
      <c r="V43" s="31"/>
      <c r="W43" s="31"/>
      <c r="X43" s="31"/>
      <c r="Y43" s="31"/>
      <c r="Z43" s="31"/>
      <c r="AA43" s="31"/>
    </row>
    <row r="44" spans="1:50" ht="12.75" customHeight="1" x14ac:dyDescent="0.2">
      <c r="A44" s="41"/>
      <c r="B44" s="31"/>
      <c r="C44" s="37"/>
      <c r="D44" s="37"/>
      <c r="E44" s="41"/>
      <c r="F44" s="31"/>
      <c r="G44" s="4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41"/>
      <c r="V44" s="31"/>
      <c r="W44" s="31"/>
      <c r="X44" s="31"/>
      <c r="Y44" s="31"/>
      <c r="Z44" s="31"/>
      <c r="AA44" s="31"/>
    </row>
    <row r="45" spans="1:50" ht="12.75" customHeight="1" x14ac:dyDescent="0.2">
      <c r="A45" s="41"/>
      <c r="B45" s="31"/>
      <c r="C45" s="37"/>
      <c r="D45" s="37"/>
      <c r="E45" s="41"/>
      <c r="F45" s="31"/>
      <c r="G45" s="4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41"/>
      <c r="V45" s="31"/>
      <c r="W45" s="31"/>
      <c r="X45" s="31"/>
      <c r="Y45" s="31"/>
      <c r="Z45" s="31"/>
      <c r="AA45" s="31"/>
    </row>
    <row r="46" spans="1:50" ht="12.75" customHeight="1" x14ac:dyDescent="0.2">
      <c r="A46" s="41"/>
      <c r="B46" s="31"/>
      <c r="C46" s="37"/>
      <c r="D46" s="37"/>
      <c r="E46" s="41"/>
      <c r="F46" s="31"/>
      <c r="G46" s="4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41"/>
      <c r="V46" s="31"/>
      <c r="W46" s="31"/>
      <c r="X46" s="31"/>
      <c r="Y46" s="31"/>
      <c r="Z46" s="31"/>
      <c r="AA46" s="31"/>
    </row>
  </sheetData>
  <mergeCells count="9">
    <mergeCell ref="AP2:AP3"/>
    <mergeCell ref="AU2:AU3"/>
    <mergeCell ref="AV2:AV3"/>
    <mergeCell ref="C1:G1"/>
    <mergeCell ref="C2:E3"/>
    <mergeCell ref="F2:F3"/>
    <mergeCell ref="G2:G3"/>
    <mergeCell ref="U2:U3"/>
    <mergeCell ref="AA2:AA3"/>
  </mergeCells>
  <conditionalFormatting sqref="V7:V34">
    <cfRule type="cellIs" dxfId="3" priority="8" operator="greaterThan">
      <formula>3</formula>
    </cfRule>
  </conditionalFormatting>
  <conditionalFormatting sqref="Y7:Y34">
    <cfRule type="cellIs" dxfId="2" priority="7" operator="lessThan">
      <formula>-0.5</formula>
    </cfRule>
  </conditionalFormatting>
  <conditionalFormatting sqref="AQ7:AQ34">
    <cfRule type="cellIs" dxfId="1" priority="6" operator="greaterThan">
      <formula>3</formula>
    </cfRule>
  </conditionalFormatting>
  <conditionalFormatting sqref="AT7:AT34">
    <cfRule type="cellIs" dxfId="0" priority="5" operator="lessThan">
      <formula>-0.5</formula>
    </cfRule>
  </conditionalFormatting>
  <printOptions horizontalCentered="1"/>
  <pageMargins left="3.9370078740157501E-2" right="3.9370078740157501E-2" top="0.74803149606299202" bottom="0.74803149606299202" header="0" footer="0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 tint="-0.249977111117893"/>
    <pageSetUpPr fitToPage="1"/>
  </sheetPr>
  <dimension ref="A1:AS384"/>
  <sheetViews>
    <sheetView zoomScaleNormal="100" workbookViewId="0">
      <pane ySplit="2" topLeftCell="A3" activePane="bottomLeft" state="frozen"/>
      <selection pane="bottomLeft" activeCell="M4" sqref="M4"/>
    </sheetView>
  </sheetViews>
  <sheetFormatPr defaultColWidth="14.42578125" defaultRowHeight="15" customHeight="1" outlineLevelCol="1" x14ac:dyDescent="0.25"/>
  <cols>
    <col min="1" max="1" width="12.5703125" style="147" bestFit="1" customWidth="1"/>
    <col min="2" max="2" width="51.5703125" style="11" bestFit="1" customWidth="1"/>
    <col min="3" max="3" width="9.42578125" style="11" bestFit="1" customWidth="1"/>
    <col min="4" max="4" width="10.140625" style="11" customWidth="1" outlineLevel="1"/>
    <col min="5" max="6" width="10.85546875" style="11" customWidth="1" outlineLevel="1"/>
    <col min="7" max="8" width="12.85546875" style="11" customWidth="1" outlineLevel="1"/>
    <col min="9" max="11" width="10.85546875" style="11" customWidth="1" outlineLevel="1"/>
    <col min="12" max="12" width="8.140625" style="142" customWidth="1" outlineLevel="1"/>
    <col min="13" max="13" width="13.7109375" style="11" customWidth="1"/>
    <col min="14" max="34" width="9.140625" style="11" customWidth="1"/>
    <col min="35" max="16384" width="14.42578125" style="11"/>
  </cols>
  <sheetData>
    <row r="1" spans="1:34" ht="45" x14ac:dyDescent="0.25">
      <c r="A1" s="146"/>
      <c r="B1" s="128" t="s">
        <v>500</v>
      </c>
      <c r="C1" s="125" t="s">
        <v>27</v>
      </c>
      <c r="D1" s="8" t="s">
        <v>115</v>
      </c>
      <c r="E1" s="8" t="s">
        <v>19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8" t="s">
        <v>114</v>
      </c>
      <c r="L1" s="139" t="s">
        <v>20</v>
      </c>
      <c r="M1" s="10" t="s">
        <v>21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ht="15.75" x14ac:dyDescent="0.25">
      <c r="A2" s="146"/>
      <c r="B2" s="7" t="s">
        <v>41</v>
      </c>
      <c r="C2" s="25" t="s">
        <v>22</v>
      </c>
      <c r="D2" s="12">
        <v>2</v>
      </c>
      <c r="E2" s="12">
        <v>1.5</v>
      </c>
      <c r="F2" s="12">
        <v>2</v>
      </c>
      <c r="G2" s="12">
        <v>3</v>
      </c>
      <c r="H2" s="12">
        <v>1.5</v>
      </c>
      <c r="I2" s="12">
        <v>3.5</v>
      </c>
      <c r="J2" s="12">
        <v>3.5</v>
      </c>
      <c r="K2" s="12">
        <v>3</v>
      </c>
      <c r="L2" s="140"/>
      <c r="M2" s="27">
        <v>0.15</v>
      </c>
      <c r="N2" s="28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45">
        <v>201806853</v>
      </c>
      <c r="B3" s="20" t="s">
        <v>201</v>
      </c>
      <c r="C3" s="13"/>
      <c r="D3" s="143"/>
      <c r="E3" s="143"/>
      <c r="F3" s="143"/>
      <c r="G3" s="143"/>
      <c r="H3" s="143"/>
      <c r="I3" s="143"/>
      <c r="J3" s="143"/>
      <c r="K3" s="143"/>
      <c r="L3" s="140"/>
      <c r="M3" s="14">
        <f>SUMPRODUCT($D$2:$K$2,D3:K3)-L3</f>
        <v>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ht="17.25" customHeight="1" x14ac:dyDescent="0.25">
      <c r="A4" s="145">
        <v>201908083</v>
      </c>
      <c r="B4" s="20" t="s">
        <v>204</v>
      </c>
      <c r="C4" s="16"/>
      <c r="D4" s="143"/>
      <c r="E4" s="143"/>
      <c r="F4" s="143"/>
      <c r="G4" s="143"/>
      <c r="H4" s="143"/>
      <c r="I4" s="143"/>
      <c r="J4" s="143"/>
      <c r="K4" s="143"/>
      <c r="L4" s="140"/>
      <c r="M4" s="14">
        <f t="shared" ref="M4:M67" si="0">SUMPRODUCT($D$2:$K$2,D4:K4)-L4</f>
        <v>0</v>
      </c>
      <c r="N4" s="28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17.25" customHeight="1" x14ac:dyDescent="0.25">
      <c r="A5" s="145">
        <v>201906553</v>
      </c>
      <c r="B5" s="29" t="s">
        <v>207</v>
      </c>
      <c r="C5" s="16"/>
      <c r="D5" s="143"/>
      <c r="E5" s="143"/>
      <c r="F5" s="143"/>
      <c r="G5" s="143"/>
      <c r="H5" s="143"/>
      <c r="I5" s="143"/>
      <c r="J5" s="143"/>
      <c r="K5" s="143"/>
      <c r="L5" s="140"/>
      <c r="M5" s="14">
        <f t="shared" si="0"/>
        <v>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7.25" customHeight="1" x14ac:dyDescent="0.25">
      <c r="A6" s="145">
        <v>201906509</v>
      </c>
      <c r="B6" s="20" t="s">
        <v>210</v>
      </c>
      <c r="C6" s="16"/>
      <c r="D6" s="143"/>
      <c r="E6" s="143"/>
      <c r="F6" s="143"/>
      <c r="G6" s="143"/>
      <c r="H6" s="143"/>
      <c r="I6" s="143"/>
      <c r="J6" s="143"/>
      <c r="K6" s="143"/>
      <c r="L6" s="140"/>
      <c r="M6" s="14">
        <f t="shared" si="0"/>
        <v>0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7.25" customHeight="1" x14ac:dyDescent="0.25">
      <c r="A7" s="145">
        <v>202103311</v>
      </c>
      <c r="B7" s="20" t="s">
        <v>213</v>
      </c>
      <c r="C7" s="16"/>
      <c r="D7" s="143"/>
      <c r="E7" s="143"/>
      <c r="F7" s="143"/>
      <c r="G7" s="143"/>
      <c r="H7" s="143"/>
      <c r="I7" s="143"/>
      <c r="J7" s="143"/>
      <c r="K7" s="143"/>
      <c r="L7" s="140"/>
      <c r="M7" s="14">
        <f t="shared" si="0"/>
        <v>0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17.25" customHeight="1" x14ac:dyDescent="0.25">
      <c r="A8" s="145">
        <v>202203511</v>
      </c>
      <c r="B8" s="20" t="s">
        <v>215</v>
      </c>
      <c r="C8" s="16"/>
      <c r="D8" s="143"/>
      <c r="E8" s="143"/>
      <c r="F8" s="143"/>
      <c r="G8" s="143"/>
      <c r="H8" s="143"/>
      <c r="I8" s="143"/>
      <c r="J8" s="143"/>
      <c r="K8" s="143"/>
      <c r="L8" s="140"/>
      <c r="M8" s="14">
        <f t="shared" si="0"/>
        <v>0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ht="17.25" customHeight="1" x14ac:dyDescent="0.25">
      <c r="A9" s="145">
        <v>202210495</v>
      </c>
      <c r="B9" s="20" t="s">
        <v>218</v>
      </c>
      <c r="C9" s="16"/>
      <c r="D9" s="143"/>
      <c r="E9" s="143"/>
      <c r="F9" s="143"/>
      <c r="G9" s="143"/>
      <c r="H9" s="143"/>
      <c r="I9" s="143"/>
      <c r="J9" s="143"/>
      <c r="K9" s="143"/>
      <c r="L9" s="140"/>
      <c r="M9" s="14">
        <f t="shared" si="0"/>
        <v>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ht="17.25" customHeight="1" x14ac:dyDescent="0.25">
      <c r="A10" s="145">
        <v>202202583</v>
      </c>
      <c r="B10" s="20" t="s">
        <v>221</v>
      </c>
      <c r="C10" s="16"/>
      <c r="D10" s="143"/>
      <c r="E10" s="143"/>
      <c r="F10" s="143"/>
      <c r="G10" s="143"/>
      <c r="H10" s="143"/>
      <c r="I10" s="143"/>
      <c r="J10" s="143"/>
      <c r="K10" s="143"/>
      <c r="L10" s="140"/>
      <c r="M10" s="14">
        <f t="shared" si="0"/>
        <v>0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ht="17.25" customHeight="1" x14ac:dyDescent="0.25">
      <c r="A11" s="145">
        <v>201905545</v>
      </c>
      <c r="B11" s="20" t="s">
        <v>224</v>
      </c>
      <c r="C11" s="16"/>
      <c r="D11" s="143"/>
      <c r="E11" s="143"/>
      <c r="F11" s="143"/>
      <c r="G11" s="143"/>
      <c r="H11" s="143"/>
      <c r="I11" s="143"/>
      <c r="J11" s="143"/>
      <c r="K11" s="143"/>
      <c r="L11" s="140"/>
      <c r="M11" s="14">
        <f t="shared" si="0"/>
        <v>0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ht="17.25" customHeight="1" x14ac:dyDescent="0.25">
      <c r="A12" s="145">
        <v>202203781</v>
      </c>
      <c r="B12" s="20" t="s">
        <v>227</v>
      </c>
      <c r="C12" s="16"/>
      <c r="D12" s="143"/>
      <c r="E12" s="143"/>
      <c r="F12" s="143"/>
      <c r="G12" s="143"/>
      <c r="H12" s="143"/>
      <c r="I12" s="143"/>
      <c r="J12" s="143"/>
      <c r="K12" s="143"/>
      <c r="L12" s="140"/>
      <c r="M12" s="14">
        <f t="shared" si="0"/>
        <v>0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17.25" customHeight="1" x14ac:dyDescent="0.25">
      <c r="A13" s="145">
        <v>201909926</v>
      </c>
      <c r="B13" s="20" t="s">
        <v>230</v>
      </c>
      <c r="C13" s="16"/>
      <c r="D13" s="143"/>
      <c r="E13" s="143"/>
      <c r="F13" s="143"/>
      <c r="G13" s="143"/>
      <c r="H13" s="143"/>
      <c r="I13" s="143"/>
      <c r="J13" s="143"/>
      <c r="K13" s="143"/>
      <c r="L13" s="140"/>
      <c r="M13" s="14">
        <f t="shared" si="0"/>
        <v>0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17.25" customHeight="1" x14ac:dyDescent="0.25">
      <c r="A14" s="145">
        <v>201905946</v>
      </c>
      <c r="B14" s="20" t="s">
        <v>233</v>
      </c>
      <c r="C14" s="16"/>
      <c r="D14" s="143"/>
      <c r="E14" s="143"/>
      <c r="F14" s="143"/>
      <c r="G14" s="143"/>
      <c r="H14" s="143"/>
      <c r="I14" s="143"/>
      <c r="J14" s="143"/>
      <c r="K14" s="143"/>
      <c r="L14" s="140"/>
      <c r="M14" s="14">
        <f t="shared" si="0"/>
        <v>0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17.25" customHeight="1" x14ac:dyDescent="0.25">
      <c r="A15" s="145">
        <v>201907297</v>
      </c>
      <c r="B15" s="20" t="s">
        <v>236</v>
      </c>
      <c r="C15" s="16"/>
      <c r="D15" s="143"/>
      <c r="E15" s="143"/>
      <c r="F15" s="143"/>
      <c r="G15" s="143"/>
      <c r="H15" s="143"/>
      <c r="I15" s="143"/>
      <c r="J15" s="143"/>
      <c r="K15" s="143"/>
      <c r="L15" s="140"/>
      <c r="M15" s="14">
        <f t="shared" si="0"/>
        <v>0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7.25" customHeight="1" x14ac:dyDescent="0.25">
      <c r="A16" s="145">
        <v>201809681</v>
      </c>
      <c r="B16" s="20" t="s">
        <v>239</v>
      </c>
      <c r="C16" s="16"/>
      <c r="D16" s="143"/>
      <c r="E16" s="143"/>
      <c r="F16" s="143"/>
      <c r="G16" s="143"/>
      <c r="H16" s="143"/>
      <c r="I16" s="143"/>
      <c r="J16" s="143"/>
      <c r="K16" s="143"/>
      <c r="L16" s="140"/>
      <c r="M16" s="14">
        <f t="shared" si="0"/>
        <v>0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45" ht="17.25" customHeight="1" x14ac:dyDescent="0.25">
      <c r="A17" s="145">
        <v>201806305</v>
      </c>
      <c r="B17" s="29" t="s">
        <v>242</v>
      </c>
      <c r="C17" s="16"/>
      <c r="D17" s="143"/>
      <c r="E17" s="143"/>
      <c r="F17" s="143"/>
      <c r="G17" s="143"/>
      <c r="H17" s="143"/>
      <c r="I17" s="143"/>
      <c r="J17" s="143"/>
      <c r="K17" s="143"/>
      <c r="L17" s="140"/>
      <c r="M17" s="14">
        <f t="shared" si="0"/>
        <v>0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</row>
    <row r="18" spans="1:45" ht="17.25" customHeight="1" x14ac:dyDescent="0.25">
      <c r="A18" s="145">
        <v>201905197</v>
      </c>
      <c r="B18" s="20" t="s">
        <v>245</v>
      </c>
      <c r="C18" s="16"/>
      <c r="D18" s="143"/>
      <c r="E18" s="143"/>
      <c r="F18" s="143"/>
      <c r="G18" s="143"/>
      <c r="H18" s="143"/>
      <c r="I18" s="143"/>
      <c r="J18" s="143"/>
      <c r="K18" s="143"/>
      <c r="L18" s="140"/>
      <c r="M18" s="14">
        <f t="shared" si="0"/>
        <v>0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</row>
    <row r="19" spans="1:45" ht="17.25" customHeight="1" x14ac:dyDescent="0.25">
      <c r="A19" s="145">
        <v>201904605</v>
      </c>
      <c r="B19" s="20" t="s">
        <v>248</v>
      </c>
      <c r="C19" s="16"/>
      <c r="D19" s="143"/>
      <c r="E19" s="143"/>
      <c r="F19" s="143"/>
      <c r="G19" s="143"/>
      <c r="H19" s="143"/>
      <c r="I19" s="143"/>
      <c r="J19" s="143"/>
      <c r="K19" s="143"/>
      <c r="L19" s="140"/>
      <c r="M19" s="14">
        <f t="shared" si="0"/>
        <v>0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</row>
    <row r="20" spans="1:45" ht="17.25" customHeight="1" x14ac:dyDescent="0.25">
      <c r="A20" s="145">
        <v>202202628</v>
      </c>
      <c r="B20" s="29" t="s">
        <v>251</v>
      </c>
      <c r="C20" s="16"/>
      <c r="D20" s="143"/>
      <c r="E20" s="143"/>
      <c r="F20" s="143"/>
      <c r="G20" s="143"/>
      <c r="H20" s="143"/>
      <c r="I20" s="143"/>
      <c r="J20" s="143"/>
      <c r="K20" s="143"/>
      <c r="L20" s="140"/>
      <c r="M20" s="14">
        <f t="shared" si="0"/>
        <v>0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</row>
    <row r="21" spans="1:45" ht="17.25" customHeight="1" x14ac:dyDescent="0.25">
      <c r="A21" s="145">
        <v>201700121</v>
      </c>
      <c r="B21" s="20" t="s">
        <v>64</v>
      </c>
      <c r="C21" s="16"/>
      <c r="D21" s="143"/>
      <c r="E21" s="143"/>
      <c r="F21" s="143"/>
      <c r="G21" s="143"/>
      <c r="H21" s="143"/>
      <c r="I21" s="143"/>
      <c r="J21" s="143"/>
      <c r="K21" s="143"/>
      <c r="L21" s="140"/>
      <c r="M21" s="14">
        <f t="shared" si="0"/>
        <v>0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</row>
    <row r="22" spans="1:45" ht="17.25" customHeight="1" x14ac:dyDescent="0.25">
      <c r="A22" s="145">
        <v>201906464</v>
      </c>
      <c r="B22" s="20" t="s">
        <v>254</v>
      </c>
      <c r="C22" s="16"/>
      <c r="D22" s="143"/>
      <c r="E22" s="143"/>
      <c r="F22" s="143"/>
      <c r="G22" s="143"/>
      <c r="H22" s="143"/>
      <c r="I22" s="143"/>
      <c r="J22" s="143"/>
      <c r="K22" s="143"/>
      <c r="L22" s="140"/>
      <c r="M22" s="14">
        <f t="shared" si="0"/>
        <v>0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spans="1:45" ht="17.25" customHeight="1" x14ac:dyDescent="0.25">
      <c r="A23" s="145">
        <v>201904573</v>
      </c>
      <c r="B23" s="20" t="s">
        <v>257</v>
      </c>
      <c r="C23" s="16"/>
      <c r="D23" s="143"/>
      <c r="E23" s="143"/>
      <c r="F23" s="143"/>
      <c r="G23" s="143"/>
      <c r="H23" s="143"/>
      <c r="I23" s="143"/>
      <c r="J23" s="143"/>
      <c r="K23" s="143"/>
      <c r="L23" s="140"/>
      <c r="M23" s="14">
        <f t="shared" si="0"/>
        <v>0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</row>
    <row r="24" spans="1:45" ht="17.25" customHeight="1" x14ac:dyDescent="0.25">
      <c r="A24" s="145">
        <v>202202957</v>
      </c>
      <c r="B24" s="20" t="s">
        <v>260</v>
      </c>
      <c r="C24" s="16"/>
      <c r="D24" s="143"/>
      <c r="E24" s="143"/>
      <c r="F24" s="143"/>
      <c r="G24" s="143"/>
      <c r="H24" s="143"/>
      <c r="I24" s="143"/>
      <c r="J24" s="143"/>
      <c r="K24" s="143"/>
      <c r="L24" s="140"/>
      <c r="M24" s="14">
        <f t="shared" si="0"/>
        <v>0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</row>
    <row r="25" spans="1:45" ht="17.25" customHeight="1" x14ac:dyDescent="0.25">
      <c r="A25" s="145">
        <v>202202728</v>
      </c>
      <c r="B25" s="20" t="s">
        <v>263</v>
      </c>
      <c r="C25" s="16"/>
      <c r="D25" s="143"/>
      <c r="E25" s="143"/>
      <c r="F25" s="143"/>
      <c r="G25" s="143"/>
      <c r="H25" s="143"/>
      <c r="I25" s="143"/>
      <c r="J25" s="143"/>
      <c r="K25" s="143"/>
      <c r="L25" s="140"/>
      <c r="M25" s="14">
        <f t="shared" si="0"/>
        <v>0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</row>
    <row r="26" spans="1:45" ht="17.25" customHeight="1" x14ac:dyDescent="0.25">
      <c r="A26" s="145">
        <v>201905948</v>
      </c>
      <c r="B26" s="29" t="s">
        <v>266</v>
      </c>
      <c r="C26" s="16"/>
      <c r="D26" s="143"/>
      <c r="E26" s="143"/>
      <c r="F26" s="143"/>
      <c r="G26" s="143"/>
      <c r="H26" s="143"/>
      <c r="I26" s="143"/>
      <c r="J26" s="143"/>
      <c r="K26" s="143"/>
      <c r="L26" s="140"/>
      <c r="M26" s="14">
        <f t="shared" si="0"/>
        <v>0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</row>
    <row r="27" spans="1:45" ht="17.25" customHeight="1" x14ac:dyDescent="0.25">
      <c r="A27" s="145">
        <v>201906700</v>
      </c>
      <c r="B27" s="20" t="s">
        <v>269</v>
      </c>
      <c r="C27" s="16"/>
      <c r="D27" s="143"/>
      <c r="E27" s="143"/>
      <c r="F27" s="143"/>
      <c r="G27" s="143"/>
      <c r="H27" s="143"/>
      <c r="I27" s="143"/>
      <c r="J27" s="143"/>
      <c r="K27" s="143"/>
      <c r="L27" s="140"/>
      <c r="M27" s="14">
        <f t="shared" si="0"/>
        <v>0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</row>
    <row r="28" spans="1:45" ht="17.25" customHeight="1" x14ac:dyDescent="0.25">
      <c r="A28" s="145">
        <v>202202242</v>
      </c>
      <c r="B28" s="20" t="s">
        <v>272</v>
      </c>
      <c r="C28" s="16"/>
      <c r="D28" s="143"/>
      <c r="E28" s="143"/>
      <c r="F28" s="143"/>
      <c r="G28" s="143"/>
      <c r="H28" s="143"/>
      <c r="I28" s="143"/>
      <c r="J28" s="143"/>
      <c r="K28" s="143"/>
      <c r="L28" s="140"/>
      <c r="M28" s="14">
        <f t="shared" si="0"/>
        <v>0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</row>
    <row r="29" spans="1:45" ht="17.25" customHeight="1" x14ac:dyDescent="0.25">
      <c r="A29" s="145">
        <v>201906720</v>
      </c>
      <c r="B29" s="20" t="s">
        <v>275</v>
      </c>
      <c r="C29" s="16"/>
      <c r="D29" s="143"/>
      <c r="E29" s="143"/>
      <c r="F29" s="143"/>
      <c r="G29" s="143"/>
      <c r="H29" s="143"/>
      <c r="I29" s="143"/>
      <c r="J29" s="143"/>
      <c r="K29" s="143"/>
      <c r="L29" s="140"/>
      <c r="M29" s="14">
        <f t="shared" si="0"/>
        <v>0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45" ht="17.25" customHeight="1" x14ac:dyDescent="0.25">
      <c r="A30" s="145">
        <v>201905152</v>
      </c>
      <c r="B30" s="20" t="s">
        <v>278</v>
      </c>
      <c r="C30" s="16"/>
      <c r="D30" s="143"/>
      <c r="E30" s="143"/>
      <c r="F30" s="143"/>
      <c r="G30" s="143"/>
      <c r="H30" s="143"/>
      <c r="I30" s="143"/>
      <c r="J30" s="143"/>
      <c r="K30" s="143"/>
      <c r="L30" s="140"/>
      <c r="M30" s="14">
        <f t="shared" si="0"/>
        <v>0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45" ht="17.25" customHeight="1" x14ac:dyDescent="0.25">
      <c r="A31" s="145">
        <v>201905443</v>
      </c>
      <c r="B31" s="20" t="s">
        <v>281</v>
      </c>
      <c r="C31" s="16"/>
      <c r="D31" s="143"/>
      <c r="E31" s="143"/>
      <c r="F31" s="143"/>
      <c r="G31" s="143"/>
      <c r="H31" s="143"/>
      <c r="I31" s="143"/>
      <c r="J31" s="143"/>
      <c r="K31" s="143"/>
      <c r="L31" s="140"/>
      <c r="M31" s="14">
        <f t="shared" si="0"/>
        <v>0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45" ht="17.25" customHeight="1" x14ac:dyDescent="0.25">
      <c r="A32" s="145">
        <v>202202866</v>
      </c>
      <c r="B32" s="29" t="s">
        <v>284</v>
      </c>
      <c r="C32" s="16"/>
      <c r="D32" s="143"/>
      <c r="E32" s="143"/>
      <c r="F32" s="143"/>
      <c r="G32" s="143"/>
      <c r="H32" s="143"/>
      <c r="I32" s="143"/>
      <c r="J32" s="143"/>
      <c r="K32" s="143"/>
      <c r="L32" s="140"/>
      <c r="M32" s="14">
        <f t="shared" si="0"/>
        <v>0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ht="17.25" customHeight="1" x14ac:dyDescent="0.25">
      <c r="A33" s="145">
        <v>202202737</v>
      </c>
      <c r="B33" s="20" t="s">
        <v>287</v>
      </c>
      <c r="C33" s="16"/>
      <c r="D33" s="143"/>
      <c r="E33" s="143"/>
      <c r="F33" s="143"/>
      <c r="G33" s="143"/>
      <c r="H33" s="143"/>
      <c r="I33" s="143"/>
      <c r="J33" s="143"/>
      <c r="K33" s="143"/>
      <c r="L33" s="140"/>
      <c r="M33" s="14">
        <f t="shared" si="0"/>
        <v>0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ht="17.25" customHeight="1" x14ac:dyDescent="0.25">
      <c r="A34" s="145">
        <v>202202858</v>
      </c>
      <c r="B34" s="20" t="s">
        <v>290</v>
      </c>
      <c r="C34" s="16"/>
      <c r="D34" s="143"/>
      <c r="E34" s="143"/>
      <c r="F34" s="143"/>
      <c r="G34" s="143"/>
      <c r="H34" s="143"/>
      <c r="I34" s="143"/>
      <c r="J34" s="143"/>
      <c r="K34" s="143"/>
      <c r="L34" s="140"/>
      <c r="M34" s="14">
        <f t="shared" si="0"/>
        <v>0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ht="17.25" customHeight="1" x14ac:dyDescent="0.25">
      <c r="A35" s="145">
        <v>201403686</v>
      </c>
      <c r="B35" s="20" t="s">
        <v>293</v>
      </c>
      <c r="C35" s="16"/>
      <c r="D35" s="143"/>
      <c r="E35" s="143"/>
      <c r="F35" s="143"/>
      <c r="G35" s="143"/>
      <c r="H35" s="143"/>
      <c r="I35" s="143"/>
      <c r="J35" s="143"/>
      <c r="K35" s="143"/>
      <c r="L35" s="140"/>
      <c r="M35" s="14">
        <f t="shared" si="0"/>
        <v>0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7.25" customHeight="1" x14ac:dyDescent="0.25">
      <c r="A36" s="145">
        <v>202202351</v>
      </c>
      <c r="B36" s="20" t="s">
        <v>296</v>
      </c>
      <c r="C36" s="16"/>
      <c r="D36" s="143"/>
      <c r="E36" s="143"/>
      <c r="F36" s="143"/>
      <c r="G36" s="143"/>
      <c r="H36" s="143"/>
      <c r="I36" s="143"/>
      <c r="J36" s="143"/>
      <c r="K36" s="143"/>
      <c r="L36" s="140"/>
      <c r="M36" s="14">
        <f t="shared" si="0"/>
        <v>0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7.25" customHeight="1" x14ac:dyDescent="0.25">
      <c r="A37" s="145">
        <v>201905861</v>
      </c>
      <c r="B37" s="20" t="s">
        <v>299</v>
      </c>
      <c r="C37" s="16"/>
      <c r="D37" s="143"/>
      <c r="E37" s="143"/>
      <c r="F37" s="143"/>
      <c r="G37" s="143"/>
      <c r="H37" s="143"/>
      <c r="I37" s="143"/>
      <c r="J37" s="143"/>
      <c r="K37" s="143"/>
      <c r="L37" s="140"/>
      <c r="M37" s="14">
        <f t="shared" si="0"/>
        <v>0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ht="17.25" customHeight="1" x14ac:dyDescent="0.25">
      <c r="A38" s="145">
        <v>201906470</v>
      </c>
      <c r="B38" s="20" t="s">
        <v>302</v>
      </c>
      <c r="C38" s="16"/>
      <c r="D38" s="143"/>
      <c r="E38" s="143"/>
      <c r="F38" s="143"/>
      <c r="G38" s="143"/>
      <c r="H38" s="143"/>
      <c r="I38" s="143"/>
      <c r="J38" s="143"/>
      <c r="K38" s="143"/>
      <c r="L38" s="140"/>
      <c r="M38" s="14">
        <f t="shared" si="0"/>
        <v>0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ht="17.25" customHeight="1" x14ac:dyDescent="0.25">
      <c r="A39" s="145">
        <v>201806858</v>
      </c>
      <c r="B39" s="29" t="s">
        <v>305</v>
      </c>
      <c r="C39" s="16"/>
      <c r="D39" s="143"/>
      <c r="E39" s="143"/>
      <c r="F39" s="143"/>
      <c r="G39" s="143"/>
      <c r="H39" s="143"/>
      <c r="I39" s="143"/>
      <c r="J39" s="143"/>
      <c r="K39" s="143"/>
      <c r="L39" s="140"/>
      <c r="M39" s="14">
        <f t="shared" si="0"/>
        <v>0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ht="17.25" customHeight="1" x14ac:dyDescent="0.25">
      <c r="A40" s="145">
        <v>202209755</v>
      </c>
      <c r="B40" s="20" t="s">
        <v>308</v>
      </c>
      <c r="C40" s="16"/>
      <c r="D40" s="143"/>
      <c r="E40" s="143"/>
      <c r="F40" s="143"/>
      <c r="G40" s="143"/>
      <c r="H40" s="143"/>
      <c r="I40" s="143"/>
      <c r="J40" s="143"/>
      <c r="K40" s="143"/>
      <c r="L40" s="140"/>
      <c r="M40" s="14">
        <f t="shared" si="0"/>
        <v>0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ht="17.25" customHeight="1" x14ac:dyDescent="0.25">
      <c r="A41" s="145">
        <v>202202882</v>
      </c>
      <c r="B41" s="20" t="s">
        <v>311</v>
      </c>
      <c r="C41" s="16"/>
      <c r="D41" s="143"/>
      <c r="E41" s="143"/>
      <c r="F41" s="143"/>
      <c r="G41" s="143"/>
      <c r="H41" s="143"/>
      <c r="I41" s="143"/>
      <c r="J41" s="143"/>
      <c r="K41" s="143"/>
      <c r="L41" s="140"/>
      <c r="M41" s="14">
        <f t="shared" si="0"/>
        <v>0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ht="17.25" customHeight="1" x14ac:dyDescent="0.25">
      <c r="A42" s="145">
        <v>201906116</v>
      </c>
      <c r="B42" s="20" t="s">
        <v>314</v>
      </c>
      <c r="C42" s="16"/>
      <c r="D42" s="143"/>
      <c r="E42" s="143"/>
      <c r="F42" s="143"/>
      <c r="G42" s="143"/>
      <c r="H42" s="143"/>
      <c r="I42" s="143"/>
      <c r="J42" s="143"/>
      <c r="K42" s="143"/>
      <c r="L42" s="140"/>
      <c r="M42" s="14">
        <f t="shared" si="0"/>
        <v>0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17.25" customHeight="1" x14ac:dyDescent="0.25">
      <c r="A43" s="145">
        <v>201904732</v>
      </c>
      <c r="B43" s="19" t="s">
        <v>317</v>
      </c>
      <c r="C43" s="16"/>
      <c r="D43" s="143"/>
      <c r="E43" s="143"/>
      <c r="F43" s="143"/>
      <c r="G43" s="143"/>
      <c r="H43" s="143"/>
      <c r="I43" s="143"/>
      <c r="J43" s="143"/>
      <c r="K43" s="143"/>
      <c r="L43" s="140"/>
      <c r="M43" s="14">
        <f t="shared" si="0"/>
        <v>0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17.25" customHeight="1" x14ac:dyDescent="0.25">
      <c r="A44" s="145">
        <v>201905974</v>
      </c>
      <c r="B44" s="20" t="s">
        <v>319</v>
      </c>
      <c r="C44" s="16"/>
      <c r="D44" s="143"/>
      <c r="E44" s="143"/>
      <c r="F44" s="143"/>
      <c r="G44" s="143"/>
      <c r="H44" s="143"/>
      <c r="I44" s="143"/>
      <c r="J44" s="143"/>
      <c r="K44" s="143"/>
      <c r="L44" s="140"/>
      <c r="M44" s="14">
        <f t="shared" si="0"/>
        <v>0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17.25" customHeight="1" x14ac:dyDescent="0.25">
      <c r="A45" s="145">
        <v>201101613</v>
      </c>
      <c r="B45" s="20" t="s">
        <v>322</v>
      </c>
      <c r="C45" s="16"/>
      <c r="D45" s="143"/>
      <c r="E45" s="143"/>
      <c r="F45" s="143"/>
      <c r="G45" s="143"/>
      <c r="H45" s="143"/>
      <c r="I45" s="143"/>
      <c r="J45" s="143"/>
      <c r="K45" s="143"/>
      <c r="L45" s="140"/>
      <c r="M45" s="14">
        <f t="shared" si="0"/>
        <v>0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7.25" customHeight="1" x14ac:dyDescent="0.25">
      <c r="A46" s="145">
        <v>202202746</v>
      </c>
      <c r="B46" s="20" t="s">
        <v>325</v>
      </c>
      <c r="C46" s="16"/>
      <c r="D46" s="143"/>
      <c r="E46" s="143"/>
      <c r="F46" s="143"/>
      <c r="G46" s="143"/>
      <c r="H46" s="143"/>
      <c r="I46" s="143"/>
      <c r="J46" s="143"/>
      <c r="K46" s="143"/>
      <c r="L46" s="140"/>
      <c r="M46" s="14">
        <f t="shared" si="0"/>
        <v>0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17.25" customHeight="1" x14ac:dyDescent="0.25">
      <c r="A47" s="145">
        <v>201905584</v>
      </c>
      <c r="B47" s="20" t="s">
        <v>328</v>
      </c>
      <c r="C47" s="16"/>
      <c r="D47" s="143"/>
      <c r="E47" s="143"/>
      <c r="F47" s="143"/>
      <c r="G47" s="143"/>
      <c r="H47" s="143"/>
      <c r="I47" s="143"/>
      <c r="J47" s="143"/>
      <c r="K47" s="143"/>
      <c r="L47" s="140"/>
      <c r="M47" s="14">
        <f t="shared" si="0"/>
        <v>0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ht="17.25" customHeight="1" x14ac:dyDescent="0.25">
      <c r="A48" s="145">
        <v>201806346</v>
      </c>
      <c r="B48" s="20" t="s">
        <v>331</v>
      </c>
      <c r="C48" s="16"/>
      <c r="D48" s="143"/>
      <c r="E48" s="143"/>
      <c r="F48" s="143"/>
      <c r="G48" s="143"/>
      <c r="H48" s="143"/>
      <c r="I48" s="143"/>
      <c r="J48" s="143"/>
      <c r="K48" s="143"/>
      <c r="L48" s="140"/>
      <c r="M48" s="14">
        <f t="shared" si="0"/>
        <v>0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ht="17.25" customHeight="1" x14ac:dyDescent="0.25">
      <c r="A49" s="145">
        <v>202202847</v>
      </c>
      <c r="B49" s="20" t="s">
        <v>334</v>
      </c>
      <c r="C49" s="16"/>
      <c r="D49" s="143"/>
      <c r="E49" s="143"/>
      <c r="F49" s="143"/>
      <c r="G49" s="143"/>
      <c r="H49" s="143"/>
      <c r="I49" s="143"/>
      <c r="J49" s="143"/>
      <c r="K49" s="143"/>
      <c r="L49" s="140"/>
      <c r="M49" s="14">
        <f t="shared" si="0"/>
        <v>0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ht="17.25" customHeight="1" x14ac:dyDescent="0.25">
      <c r="A50" s="145">
        <v>201806349</v>
      </c>
      <c r="B50" s="20" t="s">
        <v>337</v>
      </c>
      <c r="C50" s="16"/>
      <c r="D50" s="143"/>
      <c r="E50" s="143"/>
      <c r="F50" s="143"/>
      <c r="G50" s="143"/>
      <c r="H50" s="143"/>
      <c r="I50" s="143"/>
      <c r="J50" s="143"/>
      <c r="K50" s="143"/>
      <c r="L50" s="140"/>
      <c r="M50" s="14">
        <f t="shared" si="0"/>
        <v>0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ht="17.25" customHeight="1" x14ac:dyDescent="0.25">
      <c r="A51" s="145">
        <v>201905191</v>
      </c>
      <c r="B51" s="20" t="s">
        <v>340</v>
      </c>
      <c r="C51" s="16"/>
      <c r="D51" s="143"/>
      <c r="E51" s="143"/>
      <c r="F51" s="143"/>
      <c r="G51" s="143"/>
      <c r="H51" s="143"/>
      <c r="I51" s="143"/>
      <c r="J51" s="143"/>
      <c r="K51" s="143"/>
      <c r="L51" s="140"/>
      <c r="M51" s="14">
        <f t="shared" si="0"/>
        <v>0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ht="17.25" customHeight="1" x14ac:dyDescent="0.25">
      <c r="A52" s="145">
        <v>201904858</v>
      </c>
      <c r="B52" s="20" t="s">
        <v>343</v>
      </c>
      <c r="C52" s="16"/>
      <c r="D52" s="143"/>
      <c r="E52" s="143"/>
      <c r="F52" s="143"/>
      <c r="G52" s="143"/>
      <c r="H52" s="143"/>
      <c r="I52" s="143"/>
      <c r="J52" s="143"/>
      <c r="K52" s="143"/>
      <c r="L52" s="140"/>
      <c r="M52" s="14">
        <f t="shared" si="0"/>
        <v>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7.25" customHeight="1" x14ac:dyDescent="0.25">
      <c r="A53" s="145">
        <v>201904634</v>
      </c>
      <c r="B53" s="20" t="s">
        <v>347</v>
      </c>
      <c r="C53" s="16"/>
      <c r="D53" s="143"/>
      <c r="E53" s="143"/>
      <c r="F53" s="143"/>
      <c r="G53" s="143"/>
      <c r="H53" s="143"/>
      <c r="I53" s="143"/>
      <c r="J53" s="143"/>
      <c r="K53" s="143"/>
      <c r="L53" s="140"/>
      <c r="M53" s="14">
        <f t="shared" si="0"/>
        <v>0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7.25" customHeight="1" x14ac:dyDescent="0.25">
      <c r="A54" s="145">
        <v>201806769</v>
      </c>
      <c r="B54" s="20" t="s">
        <v>350</v>
      </c>
      <c r="C54" s="16"/>
      <c r="D54" s="143"/>
      <c r="E54" s="143"/>
      <c r="F54" s="143"/>
      <c r="G54" s="143"/>
      <c r="H54" s="143"/>
      <c r="I54" s="143"/>
      <c r="J54" s="143"/>
      <c r="K54" s="143"/>
      <c r="L54" s="140"/>
      <c r="M54" s="14">
        <f t="shared" si="0"/>
        <v>0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7.25" customHeight="1" x14ac:dyDescent="0.25">
      <c r="A55" s="145">
        <v>201906250</v>
      </c>
      <c r="B55" s="20" t="s">
        <v>353</v>
      </c>
      <c r="C55" s="16"/>
      <c r="D55" s="143"/>
      <c r="E55" s="143"/>
      <c r="F55" s="143"/>
      <c r="G55" s="143"/>
      <c r="H55" s="143"/>
      <c r="I55" s="143"/>
      <c r="J55" s="143"/>
      <c r="K55" s="143"/>
      <c r="L55" s="140"/>
      <c r="M55" s="14">
        <f t="shared" si="0"/>
        <v>0</v>
      </c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ht="17.25" customHeight="1" x14ac:dyDescent="0.25">
      <c r="A56" s="145">
        <v>201906771</v>
      </c>
      <c r="B56" s="20" t="s">
        <v>356</v>
      </c>
      <c r="C56" s="16"/>
      <c r="D56" s="143"/>
      <c r="E56" s="143"/>
      <c r="F56" s="143"/>
      <c r="G56" s="143"/>
      <c r="H56" s="143"/>
      <c r="I56" s="143"/>
      <c r="J56" s="143"/>
      <c r="K56" s="143"/>
      <c r="L56" s="140"/>
      <c r="M56" s="14">
        <f t="shared" si="0"/>
        <v>0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ht="17.25" customHeight="1" x14ac:dyDescent="0.25">
      <c r="A57" s="145">
        <v>201905619</v>
      </c>
      <c r="B57" s="20" t="s">
        <v>359</v>
      </c>
      <c r="C57" s="16"/>
      <c r="D57" s="143"/>
      <c r="E57" s="143"/>
      <c r="F57" s="143"/>
      <c r="G57" s="143"/>
      <c r="H57" s="143"/>
      <c r="I57" s="143"/>
      <c r="J57" s="143"/>
      <c r="K57" s="143"/>
      <c r="L57" s="140"/>
      <c r="M57" s="14">
        <f t="shared" si="0"/>
        <v>0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ht="17.25" customHeight="1" x14ac:dyDescent="0.25">
      <c r="A58" s="145">
        <v>202202738</v>
      </c>
      <c r="B58" s="20" t="s">
        <v>362</v>
      </c>
      <c r="C58" s="16"/>
      <c r="D58" s="143"/>
      <c r="E58" s="143"/>
      <c r="F58" s="143"/>
      <c r="G58" s="143"/>
      <c r="H58" s="143"/>
      <c r="I58" s="143"/>
      <c r="J58" s="143"/>
      <c r="K58" s="143"/>
      <c r="L58" s="140"/>
      <c r="M58" s="14">
        <f t="shared" si="0"/>
        <v>0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 ht="17.25" customHeight="1" x14ac:dyDescent="0.25">
      <c r="A59" s="145">
        <v>201709436</v>
      </c>
      <c r="B59" s="20" t="s">
        <v>365</v>
      </c>
      <c r="C59" s="16"/>
      <c r="D59" s="143"/>
      <c r="E59" s="143"/>
      <c r="F59" s="143"/>
      <c r="G59" s="143"/>
      <c r="H59" s="143"/>
      <c r="I59" s="143"/>
      <c r="J59" s="143"/>
      <c r="K59" s="143"/>
      <c r="L59" s="140"/>
      <c r="M59" s="14">
        <f t="shared" si="0"/>
        <v>0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 ht="17.25" customHeight="1" x14ac:dyDescent="0.25">
      <c r="A60" s="145">
        <v>201904928</v>
      </c>
      <c r="B60" s="20" t="s">
        <v>368</v>
      </c>
      <c r="C60" s="16"/>
      <c r="D60" s="143"/>
      <c r="E60" s="143"/>
      <c r="F60" s="143"/>
      <c r="G60" s="143"/>
      <c r="H60" s="143"/>
      <c r="I60" s="143"/>
      <c r="J60" s="143"/>
      <c r="K60" s="143"/>
      <c r="L60" s="140"/>
      <c r="M60" s="14">
        <f t="shared" si="0"/>
        <v>0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ht="17.25" customHeight="1" x14ac:dyDescent="0.25">
      <c r="A61" s="145">
        <v>201906517</v>
      </c>
      <c r="B61" s="20" t="s">
        <v>371</v>
      </c>
      <c r="C61" s="16"/>
      <c r="D61" s="143"/>
      <c r="E61" s="143"/>
      <c r="F61" s="143"/>
      <c r="G61" s="143"/>
      <c r="H61" s="143"/>
      <c r="I61" s="143"/>
      <c r="J61" s="143"/>
      <c r="K61" s="143"/>
      <c r="L61" s="140"/>
      <c r="M61" s="14">
        <f t="shared" si="0"/>
        <v>0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ht="17.25" customHeight="1" x14ac:dyDescent="0.25">
      <c r="A62" s="145">
        <v>202202861</v>
      </c>
      <c r="B62" s="20" t="s">
        <v>374</v>
      </c>
      <c r="C62" s="16"/>
      <c r="D62" s="143"/>
      <c r="E62" s="143"/>
      <c r="F62" s="143"/>
      <c r="G62" s="143"/>
      <c r="H62" s="143"/>
      <c r="I62" s="143"/>
      <c r="J62" s="143"/>
      <c r="K62" s="143"/>
      <c r="L62" s="140"/>
      <c r="M62" s="14">
        <f t="shared" si="0"/>
        <v>0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ht="17.25" customHeight="1" x14ac:dyDescent="0.25">
      <c r="A63" s="145">
        <v>202112469</v>
      </c>
      <c r="B63" s="20" t="s">
        <v>377</v>
      </c>
      <c r="C63" s="16"/>
      <c r="D63" s="143"/>
      <c r="E63" s="143"/>
      <c r="F63" s="143"/>
      <c r="G63" s="143"/>
      <c r="H63" s="143"/>
      <c r="I63" s="143"/>
      <c r="J63" s="143"/>
      <c r="K63" s="143"/>
      <c r="L63" s="140"/>
      <c r="M63" s="14">
        <f t="shared" si="0"/>
        <v>0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ht="17.25" customHeight="1" x14ac:dyDescent="0.25">
      <c r="A64" s="145">
        <v>201705629</v>
      </c>
      <c r="B64" s="20" t="s">
        <v>380</v>
      </c>
      <c r="C64" s="16"/>
      <c r="D64" s="143"/>
      <c r="E64" s="143"/>
      <c r="F64" s="143"/>
      <c r="G64" s="143"/>
      <c r="H64" s="143"/>
      <c r="I64" s="143"/>
      <c r="J64" s="143"/>
      <c r="K64" s="143"/>
      <c r="L64" s="140"/>
      <c r="M64" s="14">
        <f t="shared" si="0"/>
        <v>0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ht="17.25" customHeight="1" x14ac:dyDescent="0.25">
      <c r="A65" s="145">
        <v>202203095</v>
      </c>
      <c r="B65" s="20" t="s">
        <v>383</v>
      </c>
      <c r="C65" s="16"/>
      <c r="D65" s="143"/>
      <c r="E65" s="143"/>
      <c r="F65" s="143"/>
      <c r="G65" s="143"/>
      <c r="H65" s="143"/>
      <c r="I65" s="143"/>
      <c r="J65" s="143"/>
      <c r="K65" s="143"/>
      <c r="L65" s="140"/>
      <c r="M65" s="14">
        <f>SUMPRODUCT($D$2:$K$2,D65:K65)-L65</f>
        <v>0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ht="17.25" customHeight="1" x14ac:dyDescent="0.25">
      <c r="A66" s="145">
        <v>201403773</v>
      </c>
      <c r="B66" s="20" t="s">
        <v>386</v>
      </c>
      <c r="C66" s="16"/>
      <c r="D66" s="143"/>
      <c r="E66" s="143"/>
      <c r="F66" s="143"/>
      <c r="G66" s="143"/>
      <c r="H66" s="143"/>
      <c r="I66" s="143"/>
      <c r="J66" s="143"/>
      <c r="K66" s="143"/>
      <c r="L66" s="140"/>
      <c r="M66" s="14">
        <f t="shared" si="0"/>
        <v>0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ht="17.25" customHeight="1" x14ac:dyDescent="0.25">
      <c r="A67" s="145">
        <v>202202469</v>
      </c>
      <c r="B67" s="20" t="s">
        <v>389</v>
      </c>
      <c r="C67" s="16"/>
      <c r="D67" s="143"/>
      <c r="E67" s="143"/>
      <c r="F67" s="143"/>
      <c r="G67" s="143"/>
      <c r="H67" s="143"/>
      <c r="I67" s="143"/>
      <c r="J67" s="143"/>
      <c r="K67" s="143"/>
      <c r="L67" s="140"/>
      <c r="M67" s="14">
        <f t="shared" si="0"/>
        <v>0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ht="17.25" customHeight="1" x14ac:dyDescent="0.25">
      <c r="A68" s="145">
        <v>201806820</v>
      </c>
      <c r="B68" s="20" t="s">
        <v>392</v>
      </c>
      <c r="C68" s="16"/>
      <c r="D68" s="143"/>
      <c r="E68" s="143"/>
      <c r="F68" s="143"/>
      <c r="G68" s="143"/>
      <c r="H68" s="143"/>
      <c r="I68" s="143"/>
      <c r="J68" s="143"/>
      <c r="K68" s="143"/>
      <c r="L68" s="140"/>
      <c r="M68" s="14">
        <f t="shared" ref="M68:M98" si="1">SUMPRODUCT($D$2:$K$2,D68:K68)-L68</f>
        <v>0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ht="17.25" customHeight="1" x14ac:dyDescent="0.25">
      <c r="A69" s="145">
        <v>201905525</v>
      </c>
      <c r="B69" s="20" t="s">
        <v>395</v>
      </c>
      <c r="C69" s="16"/>
      <c r="D69" s="143"/>
      <c r="E69" s="143"/>
      <c r="F69" s="143"/>
      <c r="G69" s="143"/>
      <c r="H69" s="143"/>
      <c r="I69" s="143"/>
      <c r="J69" s="143"/>
      <c r="K69" s="143"/>
      <c r="L69" s="140"/>
      <c r="M69" s="14">
        <f t="shared" si="1"/>
        <v>0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ht="17.25" customHeight="1" x14ac:dyDescent="0.25">
      <c r="A70" s="145">
        <v>201905900</v>
      </c>
      <c r="B70" s="20" t="s">
        <v>398</v>
      </c>
      <c r="C70" s="16"/>
      <c r="D70" s="143"/>
      <c r="E70" s="143"/>
      <c r="F70" s="143"/>
      <c r="G70" s="143"/>
      <c r="H70" s="143"/>
      <c r="I70" s="143"/>
      <c r="J70" s="143"/>
      <c r="K70" s="143"/>
      <c r="L70" s="140"/>
      <c r="M70" s="14">
        <f t="shared" si="1"/>
        <v>0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ht="17.25" customHeight="1" x14ac:dyDescent="0.25">
      <c r="A71" s="145">
        <v>201906249</v>
      </c>
      <c r="B71" s="20" t="s">
        <v>401</v>
      </c>
      <c r="C71" s="16"/>
      <c r="D71" s="143"/>
      <c r="E71" s="143"/>
      <c r="F71" s="143"/>
      <c r="G71" s="143"/>
      <c r="H71" s="143"/>
      <c r="I71" s="143"/>
      <c r="J71" s="143"/>
      <c r="K71" s="143"/>
      <c r="L71" s="140"/>
      <c r="M71" s="14">
        <f t="shared" si="1"/>
        <v>0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ht="17.25" customHeight="1" x14ac:dyDescent="0.25">
      <c r="A72" s="145">
        <v>202202905</v>
      </c>
      <c r="B72" s="20" t="s">
        <v>404</v>
      </c>
      <c r="C72" s="16"/>
      <c r="D72" s="143"/>
      <c r="E72" s="143"/>
      <c r="F72" s="143"/>
      <c r="G72" s="143"/>
      <c r="H72" s="143"/>
      <c r="I72" s="143"/>
      <c r="J72" s="143"/>
      <c r="K72" s="143"/>
      <c r="L72" s="140"/>
      <c r="M72" s="14">
        <f t="shared" si="1"/>
        <v>0</v>
      </c>
      <c r="N72" s="28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ht="17.25" customHeight="1" x14ac:dyDescent="0.25">
      <c r="A73" s="145">
        <v>201900205</v>
      </c>
      <c r="B73" s="20" t="s">
        <v>407</v>
      </c>
      <c r="C73" s="16"/>
      <c r="D73" s="143"/>
      <c r="E73" s="143"/>
      <c r="F73" s="143"/>
      <c r="G73" s="143"/>
      <c r="H73" s="143"/>
      <c r="I73" s="143"/>
      <c r="J73" s="143"/>
      <c r="K73" s="143"/>
      <c r="L73" s="140"/>
      <c r="M73" s="14">
        <f t="shared" si="1"/>
        <v>0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ht="17.25" customHeight="1" x14ac:dyDescent="0.25">
      <c r="A74" s="145">
        <v>201905157</v>
      </c>
      <c r="B74" s="20" t="s">
        <v>410</v>
      </c>
      <c r="C74" s="16"/>
      <c r="D74" s="143"/>
      <c r="E74" s="143"/>
      <c r="F74" s="143"/>
      <c r="G74" s="143"/>
      <c r="H74" s="143"/>
      <c r="I74" s="143"/>
      <c r="J74" s="143"/>
      <c r="K74" s="143"/>
      <c r="L74" s="140"/>
      <c r="M74" s="14">
        <f t="shared" si="1"/>
        <v>0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ht="17.25" customHeight="1" x14ac:dyDescent="0.25">
      <c r="A75" s="145">
        <v>201909928</v>
      </c>
      <c r="B75" s="20" t="s">
        <v>413</v>
      </c>
      <c r="C75" s="16"/>
      <c r="D75" s="143"/>
      <c r="E75" s="143"/>
      <c r="F75" s="143"/>
      <c r="G75" s="143"/>
      <c r="H75" s="143"/>
      <c r="I75" s="143"/>
      <c r="J75" s="143"/>
      <c r="K75" s="143"/>
      <c r="L75" s="140"/>
      <c r="M75" s="14">
        <f t="shared" si="1"/>
        <v>0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ht="17.25" customHeight="1" x14ac:dyDescent="0.25">
      <c r="A76" s="145">
        <v>202203502</v>
      </c>
      <c r="B76" s="20" t="s">
        <v>416</v>
      </c>
      <c r="C76" s="16"/>
      <c r="D76" s="143"/>
      <c r="E76" s="143"/>
      <c r="F76" s="143"/>
      <c r="G76" s="143"/>
      <c r="H76" s="143"/>
      <c r="I76" s="143"/>
      <c r="J76" s="143"/>
      <c r="K76" s="143"/>
      <c r="L76" s="140"/>
      <c r="M76" s="14">
        <f t="shared" si="1"/>
        <v>0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ht="17.25" customHeight="1" x14ac:dyDescent="0.25">
      <c r="A77" s="145">
        <v>202202730</v>
      </c>
      <c r="B77" s="20" t="s">
        <v>419</v>
      </c>
      <c r="C77" s="16"/>
      <c r="D77" s="143"/>
      <c r="E77" s="143"/>
      <c r="F77" s="143"/>
      <c r="G77" s="143"/>
      <c r="H77" s="143"/>
      <c r="I77" s="143"/>
      <c r="J77" s="143"/>
      <c r="K77" s="143"/>
      <c r="L77" s="140"/>
      <c r="M77" s="14">
        <f t="shared" si="1"/>
        <v>0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ht="17.25" customHeight="1" x14ac:dyDescent="0.25">
      <c r="A78" s="145">
        <v>202203001</v>
      </c>
      <c r="B78" s="20" t="s">
        <v>422</v>
      </c>
      <c r="C78" s="16"/>
      <c r="D78" s="143"/>
      <c r="E78" s="143"/>
      <c r="F78" s="143"/>
      <c r="G78" s="143"/>
      <c r="H78" s="143"/>
      <c r="I78" s="143"/>
      <c r="J78" s="143"/>
      <c r="K78" s="143"/>
      <c r="L78" s="140"/>
      <c r="M78" s="14">
        <f t="shared" si="1"/>
        <v>0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ht="17.25" customHeight="1" x14ac:dyDescent="0.25">
      <c r="A79" s="145">
        <v>201806801</v>
      </c>
      <c r="B79" s="20" t="s">
        <v>70</v>
      </c>
      <c r="C79" s="16"/>
      <c r="D79" s="143"/>
      <c r="E79" s="143"/>
      <c r="F79" s="143"/>
      <c r="G79" s="143"/>
      <c r="H79" s="143"/>
      <c r="I79" s="143"/>
      <c r="J79" s="143"/>
      <c r="K79" s="143"/>
      <c r="L79" s="140"/>
      <c r="M79" s="14">
        <f t="shared" si="1"/>
        <v>0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ht="17.25" customHeight="1" x14ac:dyDescent="0.25">
      <c r="A80" s="145">
        <v>201504772</v>
      </c>
      <c r="B80" s="20" t="s">
        <v>425</v>
      </c>
      <c r="C80" s="16"/>
      <c r="D80" s="143"/>
      <c r="E80" s="143"/>
      <c r="F80" s="143"/>
      <c r="G80" s="143"/>
      <c r="H80" s="143"/>
      <c r="I80" s="143"/>
      <c r="J80" s="143"/>
      <c r="K80" s="143"/>
      <c r="L80" s="140"/>
      <c r="M80" s="14">
        <f t="shared" si="1"/>
        <v>0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ht="17.25" customHeight="1" x14ac:dyDescent="0.25">
      <c r="A81" s="145">
        <v>201908123</v>
      </c>
      <c r="B81" s="20" t="s">
        <v>428</v>
      </c>
      <c r="C81" s="16"/>
      <c r="D81" s="143"/>
      <c r="E81" s="143"/>
      <c r="F81" s="143"/>
      <c r="G81" s="143"/>
      <c r="H81" s="143"/>
      <c r="I81" s="143"/>
      <c r="J81" s="143"/>
      <c r="K81" s="143"/>
      <c r="L81" s="140"/>
      <c r="M81" s="14">
        <f t="shared" si="1"/>
        <v>0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ht="17.25" customHeight="1" x14ac:dyDescent="0.25">
      <c r="A82" s="145">
        <v>201907316</v>
      </c>
      <c r="B82" s="20" t="s">
        <v>431</v>
      </c>
      <c r="C82" s="16"/>
      <c r="D82" s="143"/>
      <c r="E82" s="143"/>
      <c r="F82" s="143"/>
      <c r="G82" s="143"/>
      <c r="H82" s="143"/>
      <c r="I82" s="143"/>
      <c r="J82" s="143"/>
      <c r="K82" s="143"/>
      <c r="L82" s="140"/>
      <c r="M82" s="14">
        <f t="shared" si="1"/>
        <v>0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ht="17.25" customHeight="1" x14ac:dyDescent="0.25">
      <c r="A83" s="145">
        <v>201906673</v>
      </c>
      <c r="B83" s="20" t="s">
        <v>434</v>
      </c>
      <c r="C83" s="16"/>
      <c r="D83" s="143"/>
      <c r="E83" s="143"/>
      <c r="F83" s="143"/>
      <c r="G83" s="143"/>
      <c r="H83" s="143"/>
      <c r="I83" s="143"/>
      <c r="J83" s="143"/>
      <c r="K83" s="143"/>
      <c r="L83" s="140"/>
      <c r="M83" s="14">
        <f t="shared" si="1"/>
        <v>0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ht="17.25" customHeight="1" x14ac:dyDescent="0.25">
      <c r="A84" s="145">
        <v>201800147</v>
      </c>
      <c r="B84" s="20" t="s">
        <v>437</v>
      </c>
      <c r="C84" s="16"/>
      <c r="D84" s="143"/>
      <c r="E84" s="143"/>
      <c r="F84" s="143"/>
      <c r="G84" s="143"/>
      <c r="H84" s="143"/>
      <c r="I84" s="143"/>
      <c r="J84" s="143"/>
      <c r="K84" s="143"/>
      <c r="L84" s="140"/>
      <c r="M84" s="14">
        <f t="shared" si="1"/>
        <v>0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ht="17.25" customHeight="1" x14ac:dyDescent="0.25">
      <c r="A85" s="145">
        <v>201706952</v>
      </c>
      <c r="B85" s="20" t="s">
        <v>440</v>
      </c>
      <c r="C85" s="16"/>
      <c r="D85" s="143"/>
      <c r="E85" s="143"/>
      <c r="F85" s="143"/>
      <c r="G85" s="143"/>
      <c r="H85" s="143"/>
      <c r="I85" s="143"/>
      <c r="J85" s="143"/>
      <c r="K85" s="143"/>
      <c r="L85" s="140"/>
      <c r="M85" s="14">
        <f t="shared" si="1"/>
        <v>0</v>
      </c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ht="17.25" customHeight="1" x14ac:dyDescent="0.25">
      <c r="A86" s="145">
        <v>201904831</v>
      </c>
      <c r="B86" s="20" t="s">
        <v>443</v>
      </c>
      <c r="C86" s="16"/>
      <c r="D86" s="143"/>
      <c r="E86" s="143"/>
      <c r="F86" s="143"/>
      <c r="G86" s="143"/>
      <c r="H86" s="143"/>
      <c r="I86" s="143"/>
      <c r="J86" s="143"/>
      <c r="K86" s="143"/>
      <c r="L86" s="140"/>
      <c r="M86" s="14">
        <f t="shared" si="1"/>
        <v>0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ht="17.25" customHeight="1" x14ac:dyDescent="0.25">
      <c r="A87" s="145">
        <v>201906454</v>
      </c>
      <c r="B87" s="20" t="s">
        <v>446</v>
      </c>
      <c r="C87" s="16"/>
      <c r="D87" s="143"/>
      <c r="E87" s="143"/>
      <c r="F87" s="143"/>
      <c r="G87" s="143"/>
      <c r="H87" s="143"/>
      <c r="I87" s="143"/>
      <c r="J87" s="143"/>
      <c r="K87" s="143"/>
      <c r="L87" s="140"/>
      <c r="M87" s="14">
        <f t="shared" si="1"/>
        <v>0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ht="17.25" customHeight="1" x14ac:dyDescent="0.25">
      <c r="A88" s="145">
        <v>202202852</v>
      </c>
      <c r="B88" s="20" t="s">
        <v>449</v>
      </c>
      <c r="C88" s="16"/>
      <c r="D88" s="143"/>
      <c r="E88" s="143"/>
      <c r="F88" s="143"/>
      <c r="G88" s="143"/>
      <c r="H88" s="143"/>
      <c r="I88" s="143"/>
      <c r="J88" s="143"/>
      <c r="K88" s="143"/>
      <c r="L88" s="140"/>
      <c r="M88" s="14">
        <f t="shared" si="1"/>
        <v>0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ht="17.25" customHeight="1" x14ac:dyDescent="0.25">
      <c r="A89" s="145">
        <v>200001856</v>
      </c>
      <c r="B89" s="20" t="s">
        <v>28</v>
      </c>
      <c r="C89" s="16"/>
      <c r="D89" s="143"/>
      <c r="E89" s="143"/>
      <c r="F89" s="143"/>
      <c r="G89" s="143"/>
      <c r="H89" s="143"/>
      <c r="I89" s="143"/>
      <c r="J89" s="143"/>
      <c r="K89" s="143"/>
      <c r="L89" s="140"/>
      <c r="M89" s="14">
        <f t="shared" si="1"/>
        <v>0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ht="17.25" customHeight="1" x14ac:dyDescent="0.25">
      <c r="A90" s="145">
        <v>202204795</v>
      </c>
      <c r="B90" s="29" t="s">
        <v>452</v>
      </c>
      <c r="C90" s="16"/>
      <c r="D90" s="143"/>
      <c r="E90" s="143"/>
      <c r="F90" s="143"/>
      <c r="G90" s="143"/>
      <c r="H90" s="143"/>
      <c r="I90" s="143"/>
      <c r="J90" s="143"/>
      <c r="K90" s="143"/>
      <c r="L90" s="140"/>
      <c r="M90" s="14">
        <f t="shared" si="1"/>
        <v>0</v>
      </c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ht="17.25" customHeight="1" x14ac:dyDescent="0.25">
      <c r="A91" s="145">
        <v>201906549</v>
      </c>
      <c r="B91" s="20" t="s">
        <v>455</v>
      </c>
      <c r="C91" s="16"/>
      <c r="D91" s="143"/>
      <c r="E91" s="143"/>
      <c r="F91" s="143"/>
      <c r="G91" s="143"/>
      <c r="H91" s="143"/>
      <c r="I91" s="143"/>
      <c r="J91" s="143"/>
      <c r="K91" s="143"/>
      <c r="L91" s="140"/>
      <c r="M91" s="14">
        <f t="shared" si="1"/>
        <v>0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ht="17.25" customHeight="1" x14ac:dyDescent="0.25">
      <c r="A92" s="145">
        <v>202203778</v>
      </c>
      <c r="B92" s="20" t="s">
        <v>458</v>
      </c>
      <c r="C92" s="16"/>
      <c r="D92" s="143"/>
      <c r="E92" s="143"/>
      <c r="F92" s="143"/>
      <c r="G92" s="143"/>
      <c r="H92" s="143"/>
      <c r="I92" s="143"/>
      <c r="J92" s="143"/>
      <c r="K92" s="143"/>
      <c r="L92" s="140"/>
      <c r="M92" s="14">
        <f t="shared" si="1"/>
        <v>0</v>
      </c>
      <c r="N92" s="23"/>
      <c r="O92" s="23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ht="17.25" customHeight="1" x14ac:dyDescent="0.25">
      <c r="A93" s="145">
        <v>202108675</v>
      </c>
      <c r="B93" s="29" t="s">
        <v>461</v>
      </c>
      <c r="C93" s="16"/>
      <c r="D93" s="143"/>
      <c r="E93" s="143"/>
      <c r="F93" s="143"/>
      <c r="G93" s="143"/>
      <c r="H93" s="143"/>
      <c r="I93" s="143"/>
      <c r="J93" s="143"/>
      <c r="K93" s="143"/>
      <c r="L93" s="140"/>
      <c r="M93" s="14">
        <f t="shared" si="1"/>
        <v>0</v>
      </c>
      <c r="N93" s="6"/>
      <c r="O93" s="28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ht="17.25" customHeight="1" x14ac:dyDescent="0.25">
      <c r="A94" s="145">
        <v>202202869</v>
      </c>
      <c r="B94" s="20" t="s">
        <v>464</v>
      </c>
      <c r="C94" s="16"/>
      <c r="D94" s="143"/>
      <c r="E94" s="143"/>
      <c r="F94" s="143"/>
      <c r="G94" s="143"/>
      <c r="H94" s="143"/>
      <c r="I94" s="143"/>
      <c r="J94" s="143"/>
      <c r="K94" s="143"/>
      <c r="L94" s="140"/>
      <c r="M94" s="14">
        <f t="shared" si="1"/>
        <v>0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ht="17.25" customHeight="1" x14ac:dyDescent="0.25">
      <c r="A95" s="145">
        <v>202202870</v>
      </c>
      <c r="B95" s="20" t="s">
        <v>467</v>
      </c>
      <c r="C95" s="16"/>
      <c r="D95" s="143"/>
      <c r="E95" s="143"/>
      <c r="F95" s="143"/>
      <c r="G95" s="143"/>
      <c r="H95" s="143"/>
      <c r="I95" s="143"/>
      <c r="J95" s="143"/>
      <c r="K95" s="143"/>
      <c r="L95" s="140"/>
      <c r="M95" s="14">
        <f t="shared" si="1"/>
        <v>0</v>
      </c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ht="17.25" customHeight="1" x14ac:dyDescent="0.25">
      <c r="A96" s="145">
        <v>201905354</v>
      </c>
      <c r="B96" s="20" t="s">
        <v>470</v>
      </c>
      <c r="C96" s="16"/>
      <c r="D96" s="143"/>
      <c r="E96" s="143"/>
      <c r="F96" s="143"/>
      <c r="G96" s="143"/>
      <c r="H96" s="143"/>
      <c r="I96" s="143"/>
      <c r="J96" s="143"/>
      <c r="K96" s="143"/>
      <c r="L96" s="140"/>
      <c r="M96" s="14">
        <f t="shared" si="1"/>
        <v>0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ht="17.25" customHeight="1" x14ac:dyDescent="0.25">
      <c r="A97" s="145">
        <v>201904639</v>
      </c>
      <c r="B97" s="20" t="s">
        <v>473</v>
      </c>
      <c r="C97" s="16"/>
      <c r="D97" s="143"/>
      <c r="E97" s="143"/>
      <c r="F97" s="143"/>
      <c r="G97" s="143"/>
      <c r="H97" s="143"/>
      <c r="I97" s="143"/>
      <c r="J97" s="143"/>
      <c r="K97" s="143"/>
      <c r="L97" s="140"/>
      <c r="M97" s="14">
        <f t="shared" si="1"/>
        <v>0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ht="17.25" customHeight="1" x14ac:dyDescent="0.25">
      <c r="A98" s="145">
        <v>201806877</v>
      </c>
      <c r="B98" s="20" t="s">
        <v>476</v>
      </c>
      <c r="C98" s="16"/>
      <c r="D98" s="143"/>
      <c r="E98" s="143"/>
      <c r="F98" s="143"/>
      <c r="G98" s="143"/>
      <c r="H98" s="143"/>
      <c r="I98" s="143"/>
      <c r="J98" s="143"/>
      <c r="K98" s="143"/>
      <c r="L98" s="140"/>
      <c r="M98" s="14">
        <f t="shared" si="1"/>
        <v>0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ht="17.25" customHeight="1" x14ac:dyDescent="0.25">
      <c r="A99" s="145">
        <v>201905523</v>
      </c>
      <c r="B99" s="20" t="s">
        <v>479</v>
      </c>
      <c r="C99" s="24"/>
      <c r="D99" s="143"/>
      <c r="E99" s="143"/>
      <c r="F99" s="143"/>
      <c r="G99" s="143"/>
      <c r="H99" s="143"/>
      <c r="I99" s="143"/>
      <c r="J99" s="143"/>
      <c r="K99" s="143"/>
      <c r="L99" s="140"/>
      <c r="M99" s="14">
        <f t="shared" ref="M99:M105" si="2">SUMPRODUCT($D$2:$K$2,D99:K99)-L99</f>
        <v>0</v>
      </c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ht="17.25" customHeight="1" x14ac:dyDescent="0.25">
      <c r="A100" s="145">
        <v>202202859</v>
      </c>
      <c r="B100" s="20" t="s">
        <v>482</v>
      </c>
      <c r="C100" s="24"/>
      <c r="D100" s="143"/>
      <c r="E100" s="143"/>
      <c r="F100" s="143"/>
      <c r="G100" s="143"/>
      <c r="H100" s="143"/>
      <c r="I100" s="143"/>
      <c r="J100" s="143"/>
      <c r="K100" s="143"/>
      <c r="L100" s="140"/>
      <c r="M100" s="14">
        <f t="shared" si="2"/>
        <v>0</v>
      </c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ht="17.25" customHeight="1" x14ac:dyDescent="0.25">
      <c r="A101" s="145">
        <v>201908119</v>
      </c>
      <c r="B101" s="20" t="s">
        <v>485</v>
      </c>
      <c r="C101" s="24"/>
      <c r="D101" s="143"/>
      <c r="E101" s="143"/>
      <c r="F101" s="143"/>
      <c r="G101" s="143"/>
      <c r="H101" s="143"/>
      <c r="I101" s="143"/>
      <c r="J101" s="143"/>
      <c r="K101" s="143"/>
      <c r="L101" s="140"/>
      <c r="M101" s="14">
        <f t="shared" si="2"/>
        <v>0</v>
      </c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ht="17.25" customHeight="1" x14ac:dyDescent="0.25">
      <c r="A102" s="145">
        <v>201806587</v>
      </c>
      <c r="B102" s="20" t="s">
        <v>488</v>
      </c>
      <c r="C102" s="24"/>
      <c r="D102" s="143"/>
      <c r="E102" s="143"/>
      <c r="F102" s="143"/>
      <c r="G102" s="143"/>
      <c r="H102" s="143"/>
      <c r="I102" s="143"/>
      <c r="J102" s="143"/>
      <c r="K102" s="143"/>
      <c r="L102" s="140"/>
      <c r="M102" s="14">
        <f t="shared" si="2"/>
        <v>0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ht="17.25" customHeight="1" x14ac:dyDescent="0.25">
      <c r="A103" s="145">
        <v>201906535</v>
      </c>
      <c r="B103" s="20" t="s">
        <v>491</v>
      </c>
      <c r="C103" s="24"/>
      <c r="D103" s="143"/>
      <c r="E103" s="143"/>
      <c r="F103" s="143"/>
      <c r="G103" s="143"/>
      <c r="H103" s="143"/>
      <c r="I103" s="143"/>
      <c r="J103" s="143"/>
      <c r="K103" s="143"/>
      <c r="L103" s="140"/>
      <c r="M103" s="14">
        <f t="shared" si="2"/>
        <v>0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ht="17.25" customHeight="1" x14ac:dyDescent="0.25">
      <c r="A104" s="145">
        <v>201906537</v>
      </c>
      <c r="B104" s="20" t="s">
        <v>494</v>
      </c>
      <c r="C104" s="24"/>
      <c r="D104" s="143"/>
      <c r="E104" s="143"/>
      <c r="F104" s="143"/>
      <c r="G104" s="143"/>
      <c r="H104" s="143"/>
      <c r="I104" s="143"/>
      <c r="J104" s="143"/>
      <c r="K104" s="143"/>
      <c r="L104" s="140"/>
      <c r="M104" s="14">
        <f t="shared" si="2"/>
        <v>0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ht="17.25" customHeight="1" x14ac:dyDescent="0.25">
      <c r="A105" s="145">
        <v>202203056</v>
      </c>
      <c r="B105" s="20" t="s">
        <v>497</v>
      </c>
      <c r="C105" s="24"/>
      <c r="D105" s="143"/>
      <c r="E105" s="143"/>
      <c r="F105" s="143"/>
      <c r="G105" s="143"/>
      <c r="H105" s="143"/>
      <c r="I105" s="143"/>
      <c r="J105" s="143"/>
      <c r="K105" s="143"/>
      <c r="L105" s="140"/>
      <c r="M105" s="14">
        <f t="shared" si="2"/>
        <v>0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ht="17.25" customHeight="1" x14ac:dyDescent="0.25">
      <c r="A106" s="146"/>
      <c r="B106" s="6"/>
      <c r="C106" s="24"/>
      <c r="D106" s="6"/>
      <c r="E106" s="6"/>
      <c r="F106" s="6"/>
      <c r="G106" s="6"/>
      <c r="H106" s="6"/>
      <c r="I106" s="6"/>
      <c r="J106" s="6"/>
      <c r="K106" s="6"/>
      <c r="L106" s="141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ht="17.25" customHeight="1" x14ac:dyDescent="0.25">
      <c r="A107" s="146"/>
      <c r="B107" s="6"/>
      <c r="C107" s="24"/>
      <c r="D107" s="6"/>
      <c r="E107" s="6"/>
      <c r="F107" s="6"/>
      <c r="G107" s="6"/>
      <c r="H107" s="6"/>
      <c r="I107" s="6"/>
      <c r="J107" s="6"/>
      <c r="K107" s="6"/>
      <c r="L107" s="141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ht="17.25" customHeight="1" x14ac:dyDescent="0.25">
      <c r="A108" s="146"/>
      <c r="B108" s="6"/>
      <c r="C108" s="24"/>
      <c r="D108" s="6"/>
      <c r="E108" s="6"/>
      <c r="F108" s="6"/>
      <c r="G108" s="6"/>
      <c r="H108" s="6"/>
      <c r="I108" s="6"/>
      <c r="J108" s="6"/>
      <c r="K108" s="6"/>
      <c r="L108" s="141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ht="17.25" customHeight="1" x14ac:dyDescent="0.25">
      <c r="A109" s="146"/>
      <c r="B109" s="6"/>
      <c r="C109" s="24"/>
      <c r="D109" s="6"/>
      <c r="E109" s="6"/>
      <c r="F109" s="6"/>
      <c r="G109" s="6"/>
      <c r="H109" s="6"/>
      <c r="I109" s="6"/>
      <c r="J109" s="6"/>
      <c r="K109" s="6"/>
      <c r="L109" s="141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ht="17.25" customHeight="1" x14ac:dyDescent="0.25">
      <c r="A110" s="146"/>
      <c r="B110" s="6"/>
      <c r="C110" s="24"/>
      <c r="D110" s="6"/>
      <c r="E110" s="6"/>
      <c r="F110" s="6"/>
      <c r="G110" s="6"/>
      <c r="H110" s="6"/>
      <c r="I110" s="6"/>
      <c r="J110" s="6"/>
      <c r="K110" s="6"/>
      <c r="L110" s="141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ht="17.25" customHeight="1" x14ac:dyDescent="0.25">
      <c r="A111" s="146"/>
      <c r="B111" s="6"/>
      <c r="C111" s="24"/>
      <c r="D111" s="6"/>
      <c r="E111" s="6"/>
      <c r="F111" s="6"/>
      <c r="G111" s="6"/>
      <c r="H111" s="6"/>
      <c r="I111" s="6"/>
      <c r="J111" s="6"/>
      <c r="K111" s="6"/>
      <c r="L111" s="141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ht="17.25" customHeight="1" x14ac:dyDescent="0.25">
      <c r="A112" s="146"/>
      <c r="B112" s="6"/>
      <c r="C112" s="24"/>
      <c r="D112" s="6"/>
      <c r="E112" s="6"/>
      <c r="F112" s="6"/>
      <c r="G112" s="6"/>
      <c r="H112" s="6"/>
      <c r="I112" s="6"/>
      <c r="J112" s="6"/>
      <c r="K112" s="6"/>
      <c r="L112" s="141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ht="17.25" customHeight="1" x14ac:dyDescent="0.25">
      <c r="A113" s="146"/>
      <c r="B113" s="6"/>
      <c r="C113" s="24"/>
      <c r="D113" s="6"/>
      <c r="E113" s="6"/>
      <c r="F113" s="6"/>
      <c r="G113" s="6"/>
      <c r="H113" s="6"/>
      <c r="I113" s="6"/>
      <c r="J113" s="6"/>
      <c r="K113" s="6"/>
      <c r="L113" s="141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ht="17.25" customHeight="1" x14ac:dyDescent="0.25">
      <c r="A114" s="146"/>
      <c r="B114" s="6"/>
      <c r="C114" s="24"/>
      <c r="D114" s="6"/>
      <c r="E114" s="6"/>
      <c r="F114" s="6"/>
      <c r="G114" s="6"/>
      <c r="H114" s="6"/>
      <c r="I114" s="6"/>
      <c r="J114" s="6"/>
      <c r="K114" s="6"/>
      <c r="L114" s="141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ht="17.25" customHeight="1" x14ac:dyDescent="0.25">
      <c r="A115" s="146"/>
      <c r="B115" s="6"/>
      <c r="C115" s="24"/>
      <c r="D115" s="6"/>
      <c r="E115" s="6"/>
      <c r="F115" s="6"/>
      <c r="G115" s="6"/>
      <c r="H115" s="6"/>
      <c r="I115" s="6"/>
      <c r="J115" s="6"/>
      <c r="K115" s="6"/>
      <c r="L115" s="141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ht="17.25" customHeight="1" x14ac:dyDescent="0.25">
      <c r="A116" s="146"/>
      <c r="B116" s="6"/>
      <c r="C116" s="24"/>
      <c r="D116" s="6"/>
      <c r="E116" s="6"/>
      <c r="F116" s="6"/>
      <c r="G116" s="6"/>
      <c r="H116" s="6"/>
      <c r="I116" s="6"/>
      <c r="J116" s="6"/>
      <c r="K116" s="6"/>
      <c r="L116" s="141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ht="17.25" customHeight="1" x14ac:dyDescent="0.25">
      <c r="A117" s="146"/>
      <c r="B117" s="6"/>
      <c r="C117" s="24"/>
      <c r="D117" s="6"/>
      <c r="E117" s="6"/>
      <c r="F117" s="6"/>
      <c r="G117" s="6"/>
      <c r="H117" s="6"/>
      <c r="I117" s="6"/>
      <c r="J117" s="6"/>
      <c r="K117" s="6"/>
      <c r="L117" s="141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ht="17.25" customHeight="1" x14ac:dyDescent="0.25">
      <c r="A118" s="146"/>
      <c r="B118" s="6"/>
      <c r="C118" s="24"/>
      <c r="D118" s="6"/>
      <c r="E118" s="6"/>
      <c r="F118" s="6"/>
      <c r="G118" s="6"/>
      <c r="H118" s="6"/>
      <c r="I118" s="6"/>
      <c r="J118" s="6"/>
      <c r="K118" s="6"/>
      <c r="L118" s="141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ht="17.25" customHeight="1" x14ac:dyDescent="0.25">
      <c r="A119" s="146"/>
      <c r="B119" s="6"/>
      <c r="C119" s="24"/>
      <c r="D119" s="6"/>
      <c r="E119" s="6"/>
      <c r="F119" s="6"/>
      <c r="G119" s="6"/>
      <c r="H119" s="6"/>
      <c r="I119" s="6"/>
      <c r="J119" s="6"/>
      <c r="K119" s="6"/>
      <c r="L119" s="141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ht="17.25" customHeight="1" x14ac:dyDescent="0.25">
      <c r="A120" s="146"/>
      <c r="B120" s="6"/>
      <c r="C120" s="24"/>
      <c r="D120" s="6"/>
      <c r="E120" s="6"/>
      <c r="F120" s="6"/>
      <c r="G120" s="6"/>
      <c r="H120" s="6"/>
      <c r="I120" s="6"/>
      <c r="J120" s="6"/>
      <c r="K120" s="6"/>
      <c r="L120" s="141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ht="17.25" customHeight="1" x14ac:dyDescent="0.25">
      <c r="A121" s="146"/>
      <c r="B121" s="6"/>
      <c r="C121" s="24"/>
      <c r="D121" s="6"/>
      <c r="E121" s="6"/>
      <c r="F121" s="6"/>
      <c r="G121" s="6"/>
      <c r="H121" s="6"/>
      <c r="I121" s="6"/>
      <c r="J121" s="6"/>
      <c r="K121" s="6"/>
      <c r="L121" s="141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ht="17.25" customHeight="1" x14ac:dyDescent="0.25">
      <c r="A122" s="146"/>
      <c r="B122" s="6"/>
      <c r="C122" s="24"/>
      <c r="D122" s="6"/>
      <c r="E122" s="6"/>
      <c r="F122" s="6"/>
      <c r="G122" s="6"/>
      <c r="H122" s="6"/>
      <c r="I122" s="6"/>
      <c r="J122" s="6"/>
      <c r="K122" s="6"/>
      <c r="L122" s="141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ht="17.25" customHeight="1" x14ac:dyDescent="0.25">
      <c r="A123" s="146"/>
      <c r="B123" s="6"/>
      <c r="C123" s="24"/>
      <c r="D123" s="6"/>
      <c r="E123" s="6"/>
      <c r="F123" s="6"/>
      <c r="G123" s="6"/>
      <c r="H123" s="6"/>
      <c r="I123" s="6"/>
      <c r="J123" s="6"/>
      <c r="K123" s="6"/>
      <c r="L123" s="141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ht="17.25" customHeight="1" x14ac:dyDescent="0.25">
      <c r="A124" s="146"/>
      <c r="B124" s="6"/>
      <c r="C124" s="24"/>
      <c r="D124" s="6"/>
      <c r="E124" s="6"/>
      <c r="F124" s="6"/>
      <c r="G124" s="6"/>
      <c r="H124" s="6"/>
      <c r="I124" s="6"/>
      <c r="J124" s="6"/>
      <c r="K124" s="6"/>
      <c r="L124" s="141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ht="17.25" customHeight="1" x14ac:dyDescent="0.25">
      <c r="A125" s="146"/>
      <c r="B125" s="6"/>
      <c r="C125" s="24"/>
      <c r="D125" s="6"/>
      <c r="E125" s="6"/>
      <c r="F125" s="6"/>
      <c r="G125" s="6"/>
      <c r="H125" s="6"/>
      <c r="I125" s="6"/>
      <c r="J125" s="6"/>
      <c r="K125" s="6"/>
      <c r="L125" s="141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ht="17.25" customHeight="1" x14ac:dyDescent="0.25">
      <c r="A126" s="146"/>
      <c r="B126" s="6"/>
      <c r="C126" s="24"/>
      <c r="D126" s="6"/>
      <c r="E126" s="6"/>
      <c r="F126" s="6"/>
      <c r="G126" s="6"/>
      <c r="H126" s="6"/>
      <c r="I126" s="6"/>
      <c r="J126" s="6"/>
      <c r="K126" s="6"/>
      <c r="L126" s="141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ht="17.25" customHeight="1" x14ac:dyDescent="0.25">
      <c r="A127" s="146"/>
      <c r="B127" s="6"/>
      <c r="C127" s="24"/>
      <c r="D127" s="6"/>
      <c r="E127" s="6"/>
      <c r="F127" s="6"/>
      <c r="G127" s="6"/>
      <c r="H127" s="6"/>
      <c r="I127" s="6"/>
      <c r="J127" s="6"/>
      <c r="K127" s="6"/>
      <c r="L127" s="141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ht="17.25" customHeight="1" x14ac:dyDescent="0.25">
      <c r="A128" s="146"/>
      <c r="B128" s="6"/>
      <c r="C128" s="24"/>
      <c r="D128" s="6"/>
      <c r="E128" s="6"/>
      <c r="F128" s="6"/>
      <c r="G128" s="6"/>
      <c r="H128" s="6"/>
      <c r="I128" s="6"/>
      <c r="J128" s="6"/>
      <c r="K128" s="6"/>
      <c r="L128" s="141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ht="17.25" customHeight="1" x14ac:dyDescent="0.25">
      <c r="A129" s="146"/>
      <c r="B129" s="6"/>
      <c r="C129" s="24"/>
      <c r="D129" s="6"/>
      <c r="E129" s="6"/>
      <c r="F129" s="6"/>
      <c r="G129" s="6"/>
      <c r="H129" s="6"/>
      <c r="I129" s="6"/>
      <c r="J129" s="6"/>
      <c r="K129" s="6"/>
      <c r="L129" s="141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ht="17.25" customHeight="1" x14ac:dyDescent="0.25">
      <c r="A130" s="146"/>
      <c r="B130" s="6"/>
      <c r="C130" s="24"/>
      <c r="D130" s="6"/>
      <c r="E130" s="6"/>
      <c r="F130" s="6"/>
      <c r="G130" s="6"/>
      <c r="H130" s="6"/>
      <c r="I130" s="6"/>
      <c r="J130" s="6"/>
      <c r="K130" s="6"/>
      <c r="L130" s="141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ht="17.25" customHeight="1" x14ac:dyDescent="0.25">
      <c r="A131" s="146"/>
      <c r="B131" s="6"/>
      <c r="C131" s="24"/>
      <c r="D131" s="6"/>
      <c r="E131" s="6"/>
      <c r="F131" s="6"/>
      <c r="G131" s="6"/>
      <c r="H131" s="6"/>
      <c r="I131" s="6"/>
      <c r="J131" s="6"/>
      <c r="K131" s="6"/>
      <c r="L131" s="141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ht="17.25" customHeight="1" x14ac:dyDescent="0.25">
      <c r="A132" s="146"/>
      <c r="B132" s="6"/>
      <c r="C132" s="24"/>
      <c r="D132" s="6"/>
      <c r="E132" s="6"/>
      <c r="F132" s="6"/>
      <c r="G132" s="6"/>
      <c r="H132" s="6"/>
      <c r="I132" s="6"/>
      <c r="J132" s="6"/>
      <c r="K132" s="6"/>
      <c r="L132" s="141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ht="17.25" customHeight="1" x14ac:dyDescent="0.25">
      <c r="A133" s="146"/>
      <c r="B133" s="6"/>
      <c r="C133" s="24"/>
      <c r="D133" s="6"/>
      <c r="E133" s="6"/>
      <c r="F133" s="6"/>
      <c r="G133" s="6"/>
      <c r="H133" s="6"/>
      <c r="I133" s="6"/>
      <c r="J133" s="6"/>
      <c r="K133" s="6"/>
      <c r="L133" s="141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ht="17.25" customHeight="1" x14ac:dyDescent="0.25">
      <c r="A134" s="146"/>
      <c r="B134" s="6"/>
      <c r="C134" s="24"/>
      <c r="D134" s="6"/>
      <c r="E134" s="6"/>
      <c r="F134" s="6"/>
      <c r="G134" s="6"/>
      <c r="H134" s="6"/>
      <c r="I134" s="6"/>
      <c r="J134" s="6"/>
      <c r="K134" s="6"/>
      <c r="L134" s="141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ht="17.25" customHeight="1" x14ac:dyDescent="0.25">
      <c r="A135" s="146"/>
      <c r="B135" s="6"/>
      <c r="C135" s="24"/>
      <c r="D135" s="6"/>
      <c r="E135" s="6"/>
      <c r="F135" s="6"/>
      <c r="G135" s="6"/>
      <c r="H135" s="6"/>
      <c r="I135" s="6"/>
      <c r="J135" s="6"/>
      <c r="K135" s="6"/>
      <c r="L135" s="141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ht="17.25" customHeight="1" x14ac:dyDescent="0.25">
      <c r="A136" s="146"/>
      <c r="B136" s="6"/>
      <c r="C136" s="24"/>
      <c r="D136" s="6"/>
      <c r="E136" s="6"/>
      <c r="F136" s="6"/>
      <c r="G136" s="6"/>
      <c r="H136" s="6"/>
      <c r="I136" s="6"/>
      <c r="J136" s="6"/>
      <c r="K136" s="6"/>
      <c r="L136" s="141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ht="17.25" customHeight="1" x14ac:dyDescent="0.25">
      <c r="A137" s="146"/>
      <c r="B137" s="6"/>
      <c r="C137" s="24"/>
      <c r="D137" s="6"/>
      <c r="E137" s="6"/>
      <c r="F137" s="6"/>
      <c r="G137" s="6"/>
      <c r="H137" s="6"/>
      <c r="I137" s="6"/>
      <c r="J137" s="6"/>
      <c r="K137" s="6"/>
      <c r="L137" s="141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ht="17.25" customHeight="1" x14ac:dyDescent="0.25">
      <c r="A138" s="146"/>
      <c r="B138" s="6"/>
      <c r="C138" s="24"/>
      <c r="D138" s="6"/>
      <c r="E138" s="6"/>
      <c r="F138" s="6"/>
      <c r="G138" s="6"/>
      <c r="H138" s="6"/>
      <c r="I138" s="6"/>
      <c r="J138" s="6"/>
      <c r="K138" s="6"/>
      <c r="L138" s="141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ht="17.25" customHeight="1" x14ac:dyDescent="0.25">
      <c r="A139" s="146"/>
      <c r="B139" s="6"/>
      <c r="C139" s="24"/>
      <c r="D139" s="6"/>
      <c r="E139" s="6"/>
      <c r="F139" s="6"/>
      <c r="G139" s="6"/>
      <c r="H139" s="6"/>
      <c r="I139" s="6"/>
      <c r="J139" s="6"/>
      <c r="K139" s="6"/>
      <c r="L139" s="141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ht="17.25" customHeight="1" x14ac:dyDescent="0.25">
      <c r="A140" s="146"/>
      <c r="B140" s="6"/>
      <c r="C140" s="24"/>
      <c r="D140" s="6"/>
      <c r="E140" s="6"/>
      <c r="F140" s="6"/>
      <c r="G140" s="6"/>
      <c r="H140" s="6"/>
      <c r="I140" s="6"/>
      <c r="J140" s="6"/>
      <c r="K140" s="6"/>
      <c r="L140" s="141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ht="17.25" customHeight="1" x14ac:dyDescent="0.25">
      <c r="A141" s="146"/>
      <c r="B141" s="6"/>
      <c r="C141" s="24"/>
      <c r="D141" s="6"/>
      <c r="E141" s="6"/>
      <c r="F141" s="6"/>
      <c r="G141" s="6"/>
      <c r="H141" s="6"/>
      <c r="I141" s="6"/>
      <c r="J141" s="6"/>
      <c r="K141" s="6"/>
      <c r="L141" s="141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ht="17.25" customHeight="1" x14ac:dyDescent="0.25">
      <c r="A142" s="146"/>
      <c r="B142" s="6"/>
      <c r="C142" s="24"/>
      <c r="D142" s="6"/>
      <c r="E142" s="6"/>
      <c r="F142" s="6"/>
      <c r="G142" s="6"/>
      <c r="H142" s="6"/>
      <c r="I142" s="6"/>
      <c r="J142" s="6"/>
      <c r="K142" s="6"/>
      <c r="L142" s="141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ht="17.25" customHeight="1" x14ac:dyDescent="0.25">
      <c r="A143" s="146"/>
      <c r="B143" s="6"/>
      <c r="C143" s="24"/>
      <c r="D143" s="6"/>
      <c r="E143" s="6"/>
      <c r="F143" s="6"/>
      <c r="G143" s="6"/>
      <c r="H143" s="6"/>
      <c r="I143" s="6"/>
      <c r="J143" s="6"/>
      <c r="K143" s="6"/>
      <c r="L143" s="141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ht="17.25" customHeight="1" x14ac:dyDescent="0.25">
      <c r="A144" s="146"/>
      <c r="B144" s="6"/>
      <c r="C144" s="24"/>
      <c r="D144" s="6"/>
      <c r="E144" s="6"/>
      <c r="F144" s="6"/>
      <c r="G144" s="6"/>
      <c r="H144" s="6"/>
      <c r="I144" s="6"/>
      <c r="J144" s="6"/>
      <c r="K144" s="6"/>
      <c r="L144" s="141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ht="17.25" customHeight="1" x14ac:dyDescent="0.25">
      <c r="A145" s="146"/>
      <c r="B145" s="6"/>
      <c r="C145" s="24"/>
      <c r="D145" s="6"/>
      <c r="E145" s="6"/>
      <c r="F145" s="6"/>
      <c r="G145" s="6"/>
      <c r="H145" s="6"/>
      <c r="I145" s="6"/>
      <c r="J145" s="6"/>
      <c r="K145" s="6"/>
      <c r="L145" s="141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ht="17.25" customHeight="1" x14ac:dyDescent="0.25">
      <c r="A146" s="146"/>
      <c r="B146" s="6"/>
      <c r="C146" s="24"/>
      <c r="D146" s="6"/>
      <c r="E146" s="6"/>
      <c r="F146" s="6"/>
      <c r="G146" s="6"/>
      <c r="H146" s="6"/>
      <c r="I146" s="6"/>
      <c r="J146" s="6"/>
      <c r="K146" s="6"/>
      <c r="L146" s="141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ht="17.25" customHeight="1" x14ac:dyDescent="0.25">
      <c r="A147" s="146"/>
      <c r="B147" s="6"/>
      <c r="C147" s="24"/>
      <c r="D147" s="6"/>
      <c r="E147" s="6"/>
      <c r="F147" s="6"/>
      <c r="G147" s="6"/>
      <c r="H147" s="6"/>
      <c r="I147" s="6"/>
      <c r="J147" s="6"/>
      <c r="K147" s="6"/>
      <c r="L147" s="141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ht="17.25" customHeight="1" x14ac:dyDescent="0.25">
      <c r="A148" s="146"/>
      <c r="B148" s="6"/>
      <c r="C148" s="24"/>
      <c r="D148" s="6"/>
      <c r="E148" s="6"/>
      <c r="F148" s="6"/>
      <c r="G148" s="6"/>
      <c r="H148" s="6"/>
      <c r="I148" s="6"/>
      <c r="J148" s="6"/>
      <c r="K148" s="6"/>
      <c r="L148" s="141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ht="17.25" customHeight="1" x14ac:dyDescent="0.25">
      <c r="A149" s="146"/>
      <c r="B149" s="6"/>
      <c r="C149" s="24"/>
      <c r="D149" s="6"/>
      <c r="E149" s="6"/>
      <c r="F149" s="6"/>
      <c r="G149" s="6"/>
      <c r="H149" s="6"/>
      <c r="I149" s="6"/>
      <c r="J149" s="6"/>
      <c r="K149" s="6"/>
      <c r="L149" s="141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ht="17.25" customHeight="1" x14ac:dyDescent="0.25">
      <c r="A150" s="146"/>
      <c r="B150" s="6"/>
      <c r="C150" s="24"/>
      <c r="D150" s="6"/>
      <c r="E150" s="6"/>
      <c r="F150" s="6"/>
      <c r="G150" s="6"/>
      <c r="H150" s="6"/>
      <c r="I150" s="6"/>
      <c r="J150" s="6"/>
      <c r="K150" s="6"/>
      <c r="L150" s="141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ht="17.25" customHeight="1" x14ac:dyDescent="0.25">
      <c r="A151" s="146"/>
      <c r="B151" s="6"/>
      <c r="C151" s="24"/>
      <c r="D151" s="6"/>
      <c r="E151" s="6"/>
      <c r="F151" s="6"/>
      <c r="G151" s="6"/>
      <c r="H151" s="6"/>
      <c r="I151" s="6"/>
      <c r="J151" s="6"/>
      <c r="K151" s="6"/>
      <c r="L151" s="141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ht="17.25" customHeight="1" x14ac:dyDescent="0.25">
      <c r="A152" s="146"/>
      <c r="B152" s="6"/>
      <c r="C152" s="24"/>
      <c r="D152" s="6"/>
      <c r="E152" s="6"/>
      <c r="F152" s="6"/>
      <c r="G152" s="6"/>
      <c r="H152" s="6"/>
      <c r="I152" s="6"/>
      <c r="J152" s="6"/>
      <c r="K152" s="6"/>
      <c r="L152" s="141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ht="17.25" customHeight="1" x14ac:dyDescent="0.25">
      <c r="A153" s="146"/>
      <c r="B153" s="6"/>
      <c r="C153" s="24"/>
      <c r="D153" s="6"/>
      <c r="E153" s="6"/>
      <c r="F153" s="6"/>
      <c r="G153" s="6"/>
      <c r="H153" s="6"/>
      <c r="I153" s="6"/>
      <c r="J153" s="6"/>
      <c r="K153" s="6"/>
      <c r="L153" s="141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ht="17.25" customHeight="1" x14ac:dyDescent="0.25">
      <c r="A154" s="146"/>
      <c r="B154" s="6"/>
      <c r="C154" s="24"/>
      <c r="D154" s="6"/>
      <c r="E154" s="6"/>
      <c r="F154" s="6"/>
      <c r="G154" s="6"/>
      <c r="H154" s="6"/>
      <c r="I154" s="6"/>
      <c r="J154" s="6"/>
      <c r="K154" s="6"/>
      <c r="L154" s="141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ht="17.25" customHeight="1" x14ac:dyDescent="0.25">
      <c r="A155" s="146"/>
      <c r="B155" s="6"/>
      <c r="C155" s="24"/>
      <c r="D155" s="6"/>
      <c r="E155" s="6"/>
      <c r="F155" s="6"/>
      <c r="G155" s="6"/>
      <c r="H155" s="6"/>
      <c r="I155" s="6"/>
      <c r="J155" s="6"/>
      <c r="K155" s="6"/>
      <c r="L155" s="141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ht="17.25" customHeight="1" x14ac:dyDescent="0.25">
      <c r="A156" s="146"/>
      <c r="B156" s="6"/>
      <c r="C156" s="24"/>
      <c r="D156" s="6"/>
      <c r="E156" s="6"/>
      <c r="F156" s="6"/>
      <c r="G156" s="6"/>
      <c r="H156" s="6"/>
      <c r="I156" s="6"/>
      <c r="J156" s="6"/>
      <c r="K156" s="6"/>
      <c r="L156" s="141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ht="17.25" customHeight="1" x14ac:dyDescent="0.25">
      <c r="A157" s="146"/>
      <c r="B157" s="6"/>
      <c r="C157" s="24"/>
      <c r="D157" s="6"/>
      <c r="E157" s="6"/>
      <c r="F157" s="6"/>
      <c r="G157" s="6"/>
      <c r="H157" s="6"/>
      <c r="I157" s="6"/>
      <c r="J157" s="6"/>
      <c r="K157" s="6"/>
      <c r="L157" s="141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ht="17.25" customHeight="1" x14ac:dyDescent="0.25">
      <c r="A158" s="146"/>
      <c r="B158" s="6"/>
      <c r="C158" s="24"/>
      <c r="D158" s="6"/>
      <c r="E158" s="6"/>
      <c r="F158" s="6"/>
      <c r="G158" s="6"/>
      <c r="H158" s="6"/>
      <c r="I158" s="6"/>
      <c r="J158" s="6"/>
      <c r="K158" s="6"/>
      <c r="L158" s="141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ht="17.25" customHeight="1" x14ac:dyDescent="0.25">
      <c r="A159" s="146"/>
      <c r="B159" s="6"/>
      <c r="C159" s="24"/>
      <c r="D159" s="6"/>
      <c r="E159" s="6"/>
      <c r="F159" s="6"/>
      <c r="G159" s="6"/>
      <c r="H159" s="6"/>
      <c r="I159" s="6"/>
      <c r="J159" s="6"/>
      <c r="K159" s="6"/>
      <c r="L159" s="141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ht="17.25" customHeight="1" x14ac:dyDescent="0.25">
      <c r="A160" s="146"/>
      <c r="B160" s="6"/>
      <c r="C160" s="24"/>
      <c r="D160" s="6"/>
      <c r="E160" s="6"/>
      <c r="F160" s="6"/>
      <c r="G160" s="6"/>
      <c r="H160" s="6"/>
      <c r="I160" s="6"/>
      <c r="J160" s="6"/>
      <c r="K160" s="6"/>
      <c r="L160" s="141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ht="17.25" customHeight="1" x14ac:dyDescent="0.25">
      <c r="A161" s="146"/>
      <c r="B161" s="6"/>
      <c r="C161" s="24"/>
      <c r="D161" s="6"/>
      <c r="E161" s="6"/>
      <c r="F161" s="6"/>
      <c r="G161" s="6"/>
      <c r="H161" s="6"/>
      <c r="I161" s="6"/>
      <c r="J161" s="6"/>
      <c r="K161" s="6"/>
      <c r="L161" s="141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ht="17.25" customHeight="1" x14ac:dyDescent="0.25">
      <c r="A162" s="146"/>
      <c r="B162" s="6"/>
      <c r="C162" s="24"/>
      <c r="D162" s="6"/>
      <c r="E162" s="6"/>
      <c r="F162" s="6"/>
      <c r="G162" s="6"/>
      <c r="H162" s="6"/>
      <c r="I162" s="6"/>
      <c r="J162" s="6"/>
      <c r="K162" s="6"/>
      <c r="L162" s="141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ht="17.25" customHeight="1" x14ac:dyDescent="0.25">
      <c r="A163" s="146"/>
      <c r="B163" s="6"/>
      <c r="C163" s="24"/>
      <c r="D163" s="6"/>
      <c r="E163" s="6"/>
      <c r="F163" s="6"/>
      <c r="G163" s="6"/>
      <c r="H163" s="6"/>
      <c r="I163" s="6"/>
      <c r="J163" s="6"/>
      <c r="K163" s="6"/>
      <c r="L163" s="141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ht="17.25" customHeight="1" x14ac:dyDescent="0.25">
      <c r="A164" s="146"/>
      <c r="B164" s="6"/>
      <c r="C164" s="24"/>
      <c r="D164" s="6"/>
      <c r="E164" s="6"/>
      <c r="F164" s="6"/>
      <c r="G164" s="6"/>
      <c r="H164" s="6"/>
      <c r="I164" s="6"/>
      <c r="J164" s="6"/>
      <c r="K164" s="6"/>
      <c r="L164" s="141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ht="17.25" customHeight="1" x14ac:dyDescent="0.25">
      <c r="A165" s="146"/>
      <c r="B165" s="6"/>
      <c r="C165" s="24"/>
      <c r="D165" s="6"/>
      <c r="E165" s="6"/>
      <c r="F165" s="6"/>
      <c r="G165" s="6"/>
      <c r="H165" s="6"/>
      <c r="I165" s="6"/>
      <c r="J165" s="6"/>
      <c r="K165" s="6"/>
      <c r="L165" s="141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ht="17.25" customHeight="1" x14ac:dyDescent="0.25">
      <c r="A166" s="146"/>
      <c r="B166" s="6"/>
      <c r="C166" s="24"/>
      <c r="D166" s="6"/>
      <c r="E166" s="6"/>
      <c r="F166" s="6"/>
      <c r="G166" s="6"/>
      <c r="H166" s="6"/>
      <c r="I166" s="6"/>
      <c r="J166" s="6"/>
      <c r="K166" s="6"/>
      <c r="L166" s="141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ht="17.25" customHeight="1" x14ac:dyDescent="0.25">
      <c r="A167" s="146"/>
      <c r="B167" s="6"/>
      <c r="C167" s="24"/>
      <c r="D167" s="6"/>
      <c r="E167" s="6"/>
      <c r="F167" s="6"/>
      <c r="G167" s="6"/>
      <c r="H167" s="6"/>
      <c r="I167" s="6"/>
      <c r="J167" s="6"/>
      <c r="K167" s="6"/>
      <c r="L167" s="141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ht="17.25" customHeight="1" x14ac:dyDescent="0.25">
      <c r="A168" s="146"/>
      <c r="B168" s="6"/>
      <c r="C168" s="24"/>
      <c r="D168" s="6"/>
      <c r="E168" s="6"/>
      <c r="F168" s="6"/>
      <c r="G168" s="6"/>
      <c r="H168" s="6"/>
      <c r="I168" s="6"/>
      <c r="J168" s="6"/>
      <c r="K168" s="6"/>
      <c r="L168" s="141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ht="17.25" customHeight="1" x14ac:dyDescent="0.25">
      <c r="A169" s="146"/>
      <c r="B169" s="6"/>
      <c r="C169" s="24"/>
      <c r="D169" s="6"/>
      <c r="E169" s="6"/>
      <c r="F169" s="6"/>
      <c r="G169" s="6"/>
      <c r="H169" s="6"/>
      <c r="I169" s="6"/>
      <c r="J169" s="6"/>
      <c r="K169" s="6"/>
      <c r="L169" s="141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ht="17.25" customHeight="1" x14ac:dyDescent="0.25">
      <c r="A170" s="146"/>
      <c r="B170" s="6"/>
      <c r="C170" s="24"/>
      <c r="D170" s="6"/>
      <c r="E170" s="6"/>
      <c r="F170" s="6"/>
      <c r="G170" s="6"/>
      <c r="H170" s="6"/>
      <c r="I170" s="6"/>
      <c r="J170" s="6"/>
      <c r="K170" s="6"/>
      <c r="L170" s="141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ht="17.25" customHeight="1" x14ac:dyDescent="0.25">
      <c r="A171" s="146"/>
      <c r="B171" s="6"/>
      <c r="C171" s="24"/>
      <c r="D171" s="6"/>
      <c r="E171" s="6"/>
      <c r="F171" s="6"/>
      <c r="G171" s="6"/>
      <c r="H171" s="6"/>
      <c r="I171" s="6"/>
      <c r="J171" s="6"/>
      <c r="K171" s="6"/>
      <c r="L171" s="141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ht="17.25" customHeight="1" x14ac:dyDescent="0.25">
      <c r="A172" s="146"/>
      <c r="B172" s="6"/>
      <c r="C172" s="24"/>
      <c r="D172" s="6"/>
      <c r="E172" s="6"/>
      <c r="F172" s="6"/>
      <c r="G172" s="6"/>
      <c r="H172" s="6"/>
      <c r="I172" s="6"/>
      <c r="J172" s="6"/>
      <c r="K172" s="6"/>
      <c r="L172" s="141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ht="17.25" customHeight="1" x14ac:dyDescent="0.25">
      <c r="A173" s="146"/>
      <c r="B173" s="6"/>
      <c r="C173" s="24"/>
      <c r="D173" s="6"/>
      <c r="E173" s="6"/>
      <c r="F173" s="6"/>
      <c r="G173" s="6"/>
      <c r="H173" s="6"/>
      <c r="I173" s="6"/>
      <c r="J173" s="6"/>
      <c r="K173" s="6"/>
      <c r="L173" s="141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ht="17.25" customHeight="1" x14ac:dyDescent="0.25">
      <c r="A174" s="146"/>
      <c r="B174" s="6"/>
      <c r="C174" s="24"/>
      <c r="D174" s="6"/>
      <c r="E174" s="6"/>
      <c r="F174" s="6"/>
      <c r="G174" s="6"/>
      <c r="H174" s="6"/>
      <c r="I174" s="6"/>
      <c r="J174" s="6"/>
      <c r="K174" s="6"/>
      <c r="L174" s="141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ht="17.25" customHeight="1" x14ac:dyDescent="0.25">
      <c r="A175" s="146"/>
      <c r="B175" s="6"/>
      <c r="C175" s="24"/>
      <c r="D175" s="6"/>
      <c r="E175" s="6"/>
      <c r="F175" s="6"/>
      <c r="G175" s="6"/>
      <c r="H175" s="6"/>
      <c r="I175" s="6"/>
      <c r="J175" s="6"/>
      <c r="K175" s="6"/>
      <c r="L175" s="141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ht="17.25" customHeight="1" x14ac:dyDescent="0.25">
      <c r="A176" s="146"/>
      <c r="B176" s="6"/>
      <c r="C176" s="24"/>
      <c r="D176" s="6"/>
      <c r="E176" s="6"/>
      <c r="F176" s="6"/>
      <c r="G176" s="6"/>
      <c r="H176" s="6"/>
      <c r="I176" s="6"/>
      <c r="J176" s="6"/>
      <c r="K176" s="6"/>
      <c r="L176" s="141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ht="17.25" customHeight="1" x14ac:dyDescent="0.25">
      <c r="A177" s="146"/>
      <c r="B177" s="6"/>
      <c r="C177" s="24"/>
      <c r="D177" s="6"/>
      <c r="E177" s="6"/>
      <c r="F177" s="6"/>
      <c r="G177" s="6"/>
      <c r="H177" s="6"/>
      <c r="I177" s="6"/>
      <c r="J177" s="6"/>
      <c r="K177" s="6"/>
      <c r="L177" s="141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ht="17.25" customHeight="1" x14ac:dyDescent="0.25">
      <c r="A178" s="146"/>
      <c r="B178" s="6"/>
      <c r="C178" s="24"/>
      <c r="D178" s="6"/>
      <c r="E178" s="6"/>
      <c r="F178" s="6"/>
      <c r="G178" s="6"/>
      <c r="H178" s="6"/>
      <c r="I178" s="6"/>
      <c r="J178" s="6"/>
      <c r="K178" s="6"/>
      <c r="L178" s="141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ht="17.25" customHeight="1" x14ac:dyDescent="0.25">
      <c r="A179" s="146"/>
      <c r="B179" s="6"/>
      <c r="C179" s="24"/>
      <c r="D179" s="6"/>
      <c r="E179" s="6"/>
      <c r="F179" s="6"/>
      <c r="G179" s="6"/>
      <c r="H179" s="6"/>
      <c r="I179" s="6"/>
      <c r="J179" s="6"/>
      <c r="K179" s="6"/>
      <c r="L179" s="141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ht="17.25" customHeight="1" x14ac:dyDescent="0.25">
      <c r="A180" s="146"/>
      <c r="B180" s="6"/>
      <c r="C180" s="24"/>
      <c r="D180" s="6"/>
      <c r="E180" s="6"/>
      <c r="F180" s="6"/>
      <c r="G180" s="6"/>
      <c r="H180" s="6"/>
      <c r="I180" s="6"/>
      <c r="J180" s="6"/>
      <c r="K180" s="6"/>
      <c r="L180" s="141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ht="17.25" customHeight="1" x14ac:dyDescent="0.25">
      <c r="A181" s="146"/>
      <c r="B181" s="6"/>
      <c r="C181" s="24"/>
      <c r="D181" s="6"/>
      <c r="E181" s="6"/>
      <c r="F181" s="6"/>
      <c r="G181" s="6"/>
      <c r="H181" s="6"/>
      <c r="I181" s="6"/>
      <c r="J181" s="6"/>
      <c r="K181" s="6"/>
      <c r="L181" s="141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ht="17.25" customHeight="1" x14ac:dyDescent="0.25">
      <c r="A182" s="146"/>
      <c r="B182" s="6"/>
      <c r="C182" s="24"/>
      <c r="D182" s="6"/>
      <c r="E182" s="6"/>
      <c r="F182" s="6"/>
      <c r="G182" s="6"/>
      <c r="H182" s="6"/>
      <c r="I182" s="6"/>
      <c r="J182" s="6"/>
      <c r="K182" s="6"/>
      <c r="L182" s="141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ht="17.25" customHeight="1" x14ac:dyDescent="0.25">
      <c r="A183" s="146"/>
      <c r="B183" s="6"/>
      <c r="C183" s="24"/>
      <c r="D183" s="6"/>
      <c r="E183" s="6"/>
      <c r="F183" s="6"/>
      <c r="G183" s="6"/>
      <c r="H183" s="6"/>
      <c r="I183" s="6"/>
      <c r="J183" s="6"/>
      <c r="K183" s="6"/>
      <c r="L183" s="141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ht="17.25" customHeight="1" x14ac:dyDescent="0.25">
      <c r="A184" s="146"/>
      <c r="B184" s="6"/>
      <c r="C184" s="24"/>
      <c r="D184" s="6"/>
      <c r="E184" s="6"/>
      <c r="F184" s="6"/>
      <c r="G184" s="6"/>
      <c r="H184" s="6"/>
      <c r="I184" s="6"/>
      <c r="J184" s="6"/>
      <c r="K184" s="6"/>
      <c r="L184" s="141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ht="17.25" customHeight="1" x14ac:dyDescent="0.25">
      <c r="A185" s="146"/>
      <c r="B185" s="6"/>
      <c r="C185" s="24"/>
      <c r="D185" s="6"/>
      <c r="E185" s="6"/>
      <c r="F185" s="6"/>
      <c r="G185" s="6"/>
      <c r="H185" s="6"/>
      <c r="I185" s="6"/>
      <c r="J185" s="6"/>
      <c r="K185" s="6"/>
      <c r="L185" s="141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ht="17.25" customHeight="1" x14ac:dyDescent="0.25">
      <c r="A186" s="146"/>
      <c r="B186" s="6"/>
      <c r="C186" s="24"/>
      <c r="D186" s="6"/>
      <c r="E186" s="6"/>
      <c r="F186" s="6"/>
      <c r="G186" s="6"/>
      <c r="H186" s="6"/>
      <c r="I186" s="6"/>
      <c r="J186" s="6"/>
      <c r="K186" s="6"/>
      <c r="L186" s="141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ht="17.25" customHeight="1" x14ac:dyDescent="0.25">
      <c r="A187" s="14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141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ht="17.25" customHeight="1" x14ac:dyDescent="0.25">
      <c r="A188" s="14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141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ht="17.25" customHeight="1" x14ac:dyDescent="0.25">
      <c r="A189" s="14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141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ht="17.25" customHeight="1" x14ac:dyDescent="0.25">
      <c r="A190" s="14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141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ht="17.25" customHeight="1" x14ac:dyDescent="0.25">
      <c r="A191" s="14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141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ht="17.25" customHeight="1" x14ac:dyDescent="0.25">
      <c r="A192" s="14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141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ht="17.25" customHeight="1" x14ac:dyDescent="0.25">
      <c r="A193" s="14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141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ht="17.25" customHeight="1" x14ac:dyDescent="0.25">
      <c r="A194" s="14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141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ht="17.25" customHeight="1" x14ac:dyDescent="0.25">
      <c r="A195" s="14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141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ht="17.25" customHeight="1" x14ac:dyDescent="0.25">
      <c r="A196" s="14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141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ht="17.25" customHeight="1" x14ac:dyDescent="0.25">
      <c r="A197" s="14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141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ht="17.25" customHeight="1" x14ac:dyDescent="0.25">
      <c r="A198" s="14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141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ht="17.25" customHeight="1" x14ac:dyDescent="0.25">
      <c r="A199" s="14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141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ht="17.25" customHeight="1" x14ac:dyDescent="0.25">
      <c r="A200" s="14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141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ht="17.25" customHeight="1" x14ac:dyDescent="0.25">
      <c r="A201" s="14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141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ht="17.25" customHeight="1" x14ac:dyDescent="0.25">
      <c r="A202" s="14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141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ht="17.25" customHeight="1" x14ac:dyDescent="0.25">
      <c r="A203" s="14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141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ht="17.25" customHeight="1" x14ac:dyDescent="0.25">
      <c r="A204" s="14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141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ht="17.25" customHeight="1" x14ac:dyDescent="0.25">
      <c r="A205" s="14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141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ht="17.25" customHeight="1" x14ac:dyDescent="0.25">
      <c r="A206" s="14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141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ht="17.25" customHeight="1" x14ac:dyDescent="0.25">
      <c r="A207" s="14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141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ht="17.25" customHeight="1" x14ac:dyDescent="0.25">
      <c r="A208" s="14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141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ht="17.25" customHeight="1" x14ac:dyDescent="0.25">
      <c r="A209" s="14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141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ht="17.25" customHeight="1" x14ac:dyDescent="0.25">
      <c r="A210" s="14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141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ht="17.25" customHeight="1" x14ac:dyDescent="0.25">
      <c r="A211" s="14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141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ht="17.25" customHeight="1" x14ac:dyDescent="0.25">
      <c r="A212" s="14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141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ht="17.25" customHeight="1" x14ac:dyDescent="0.25">
      <c r="A213" s="14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141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ht="17.25" customHeight="1" x14ac:dyDescent="0.25">
      <c r="A214" s="14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141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ht="17.25" customHeight="1" x14ac:dyDescent="0.25">
      <c r="A215" s="14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141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ht="17.25" customHeight="1" x14ac:dyDescent="0.25">
      <c r="A216" s="14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141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ht="17.25" customHeight="1" x14ac:dyDescent="0.25">
      <c r="A217" s="14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141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ht="17.25" customHeight="1" x14ac:dyDescent="0.25">
      <c r="A218" s="14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141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ht="17.25" customHeight="1" x14ac:dyDescent="0.25">
      <c r="A219" s="14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141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ht="17.25" customHeight="1" x14ac:dyDescent="0.25">
      <c r="A220" s="14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141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ht="17.25" customHeight="1" x14ac:dyDescent="0.25">
      <c r="A221" s="14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141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ht="15" customHeight="1" x14ac:dyDescent="0.25">
      <c r="P222" s="6"/>
    </row>
    <row r="223" spans="1:34" ht="15" customHeight="1" x14ac:dyDescent="0.25">
      <c r="P223" s="6"/>
    </row>
    <row r="224" spans="1:34" ht="15" customHeight="1" x14ac:dyDescent="0.25">
      <c r="P224" s="6"/>
    </row>
    <row r="225" spans="16:16" ht="15" customHeight="1" x14ac:dyDescent="0.25">
      <c r="P225" s="6"/>
    </row>
    <row r="226" spans="16:16" ht="15" customHeight="1" x14ac:dyDescent="0.25">
      <c r="P226" s="6"/>
    </row>
    <row r="227" spans="16:16" ht="15" customHeight="1" x14ac:dyDescent="0.25">
      <c r="P227" s="6"/>
    </row>
    <row r="228" spans="16:16" ht="15" customHeight="1" x14ac:dyDescent="0.25">
      <c r="P228" s="6"/>
    </row>
    <row r="229" spans="16:16" ht="15" customHeight="1" x14ac:dyDescent="0.25">
      <c r="P229" s="6"/>
    </row>
    <row r="230" spans="16:16" ht="15" customHeight="1" x14ac:dyDescent="0.25">
      <c r="P230" s="6"/>
    </row>
    <row r="231" spans="16:16" ht="15" customHeight="1" x14ac:dyDescent="0.25">
      <c r="P231" s="6"/>
    </row>
    <row r="232" spans="16:16" ht="15" customHeight="1" x14ac:dyDescent="0.25">
      <c r="P232" s="6"/>
    </row>
    <row r="233" spans="16:16" ht="15" customHeight="1" x14ac:dyDescent="0.25">
      <c r="P233" s="6"/>
    </row>
    <row r="234" spans="16:16" ht="15" customHeight="1" x14ac:dyDescent="0.25">
      <c r="P234" s="6"/>
    </row>
    <row r="235" spans="16:16" ht="15" customHeight="1" x14ac:dyDescent="0.25">
      <c r="P235" s="6"/>
    </row>
    <row r="236" spans="16:16" ht="15" customHeight="1" x14ac:dyDescent="0.25">
      <c r="P236" s="6"/>
    </row>
    <row r="237" spans="16:16" ht="15" customHeight="1" x14ac:dyDescent="0.25">
      <c r="P237" s="6"/>
    </row>
    <row r="238" spans="16:16" ht="15" customHeight="1" x14ac:dyDescent="0.25">
      <c r="P238" s="6"/>
    </row>
    <row r="239" spans="16:16" ht="15" customHeight="1" x14ac:dyDescent="0.25">
      <c r="P239" s="6"/>
    </row>
    <row r="240" spans="16:16" ht="15" customHeight="1" x14ac:dyDescent="0.25">
      <c r="P240" s="6"/>
    </row>
    <row r="241" spans="16:16" ht="15" customHeight="1" x14ac:dyDescent="0.25">
      <c r="P241" s="6"/>
    </row>
    <row r="242" spans="16:16" ht="15" customHeight="1" x14ac:dyDescent="0.25">
      <c r="P242" s="6"/>
    </row>
    <row r="243" spans="16:16" ht="15" customHeight="1" x14ac:dyDescent="0.25">
      <c r="P243" s="6"/>
    </row>
    <row r="244" spans="16:16" ht="15" customHeight="1" x14ac:dyDescent="0.25">
      <c r="P244" s="6"/>
    </row>
    <row r="245" spans="16:16" ht="15" customHeight="1" x14ac:dyDescent="0.25">
      <c r="P245" s="6"/>
    </row>
    <row r="246" spans="16:16" ht="15" customHeight="1" x14ac:dyDescent="0.25">
      <c r="P246" s="6"/>
    </row>
    <row r="247" spans="16:16" ht="15" customHeight="1" x14ac:dyDescent="0.25">
      <c r="P247" s="6"/>
    </row>
    <row r="248" spans="16:16" ht="15" customHeight="1" x14ac:dyDescent="0.25">
      <c r="P248" s="6"/>
    </row>
    <row r="249" spans="16:16" ht="15" customHeight="1" x14ac:dyDescent="0.25">
      <c r="P249" s="6"/>
    </row>
    <row r="250" spans="16:16" ht="15" customHeight="1" x14ac:dyDescent="0.25">
      <c r="P250" s="6"/>
    </row>
    <row r="251" spans="16:16" ht="15" customHeight="1" x14ac:dyDescent="0.25">
      <c r="P251" s="6"/>
    </row>
    <row r="252" spans="16:16" ht="15" customHeight="1" x14ac:dyDescent="0.25">
      <c r="P252" s="6"/>
    </row>
    <row r="253" spans="16:16" ht="15" customHeight="1" x14ac:dyDescent="0.25">
      <c r="P253" s="6"/>
    </row>
    <row r="254" spans="16:16" ht="15" customHeight="1" x14ac:dyDescent="0.25">
      <c r="P254" s="6"/>
    </row>
    <row r="255" spans="16:16" ht="15" customHeight="1" x14ac:dyDescent="0.25">
      <c r="P255" s="6"/>
    </row>
    <row r="256" spans="16:16" ht="15" customHeight="1" x14ac:dyDescent="0.25">
      <c r="P256" s="6"/>
    </row>
    <row r="257" spans="16:16" ht="15" customHeight="1" x14ac:dyDescent="0.25">
      <c r="P257" s="6"/>
    </row>
    <row r="258" spans="16:16" ht="15" customHeight="1" x14ac:dyDescent="0.25">
      <c r="P258" s="6"/>
    </row>
    <row r="259" spans="16:16" ht="15" customHeight="1" x14ac:dyDescent="0.25">
      <c r="P259" s="6"/>
    </row>
    <row r="260" spans="16:16" ht="15" customHeight="1" x14ac:dyDescent="0.25">
      <c r="P260" s="6"/>
    </row>
    <row r="261" spans="16:16" ht="15" customHeight="1" x14ac:dyDescent="0.25">
      <c r="P261" s="6"/>
    </row>
    <row r="262" spans="16:16" ht="15" customHeight="1" x14ac:dyDescent="0.25">
      <c r="P262" s="6"/>
    </row>
    <row r="263" spans="16:16" ht="15" customHeight="1" x14ac:dyDescent="0.25">
      <c r="P263" s="6"/>
    </row>
    <row r="264" spans="16:16" ht="15" customHeight="1" x14ac:dyDescent="0.25">
      <c r="P264" s="6"/>
    </row>
    <row r="265" spans="16:16" ht="15" customHeight="1" x14ac:dyDescent="0.25">
      <c r="P265" s="6"/>
    </row>
    <row r="266" spans="16:16" ht="15" customHeight="1" x14ac:dyDescent="0.25">
      <c r="P266" s="6"/>
    </row>
    <row r="267" spans="16:16" ht="15" customHeight="1" x14ac:dyDescent="0.25">
      <c r="P267" s="6"/>
    </row>
    <row r="268" spans="16:16" ht="15" customHeight="1" x14ac:dyDescent="0.25">
      <c r="P268" s="6"/>
    </row>
    <row r="269" spans="16:16" ht="15" customHeight="1" x14ac:dyDescent="0.25">
      <c r="P269" s="6"/>
    </row>
    <row r="270" spans="16:16" ht="15" customHeight="1" x14ac:dyDescent="0.25">
      <c r="P270" s="6"/>
    </row>
    <row r="271" spans="16:16" ht="15" customHeight="1" x14ac:dyDescent="0.25">
      <c r="P271" s="6"/>
    </row>
    <row r="272" spans="16:16" ht="15" customHeight="1" x14ac:dyDescent="0.25">
      <c r="P272" s="6"/>
    </row>
    <row r="273" spans="16:16" ht="15" customHeight="1" x14ac:dyDescent="0.25">
      <c r="P273" s="6"/>
    </row>
    <row r="274" spans="16:16" ht="15" customHeight="1" x14ac:dyDescent="0.25">
      <c r="P274" s="6"/>
    </row>
    <row r="275" spans="16:16" ht="15" customHeight="1" x14ac:dyDescent="0.25">
      <c r="P275" s="6"/>
    </row>
    <row r="276" spans="16:16" ht="15" customHeight="1" x14ac:dyDescent="0.25">
      <c r="P276" s="6"/>
    </row>
    <row r="277" spans="16:16" ht="15" customHeight="1" x14ac:dyDescent="0.25">
      <c r="P277" s="6"/>
    </row>
    <row r="278" spans="16:16" ht="15" customHeight="1" x14ac:dyDescent="0.25">
      <c r="P278" s="6"/>
    </row>
    <row r="279" spans="16:16" ht="15" customHeight="1" x14ac:dyDescent="0.25">
      <c r="P279" s="6"/>
    </row>
    <row r="280" spans="16:16" ht="15" customHeight="1" x14ac:dyDescent="0.25">
      <c r="P280" s="6"/>
    </row>
    <row r="281" spans="16:16" ht="15" customHeight="1" x14ac:dyDescent="0.25">
      <c r="P281" s="6"/>
    </row>
    <row r="282" spans="16:16" ht="15" customHeight="1" x14ac:dyDescent="0.25">
      <c r="P282" s="6"/>
    </row>
    <row r="283" spans="16:16" ht="15" customHeight="1" x14ac:dyDescent="0.25">
      <c r="P283" s="6"/>
    </row>
    <row r="284" spans="16:16" ht="15" customHeight="1" x14ac:dyDescent="0.25">
      <c r="P284" s="6"/>
    </row>
    <row r="285" spans="16:16" ht="15" customHeight="1" x14ac:dyDescent="0.25">
      <c r="P285" s="6"/>
    </row>
    <row r="286" spans="16:16" ht="15" customHeight="1" x14ac:dyDescent="0.25">
      <c r="P286" s="6"/>
    </row>
    <row r="287" spans="16:16" ht="15" customHeight="1" x14ac:dyDescent="0.25">
      <c r="P287" s="6"/>
    </row>
    <row r="288" spans="16:16" ht="15" customHeight="1" x14ac:dyDescent="0.25">
      <c r="P288" s="6"/>
    </row>
    <row r="289" spans="16:16" ht="15" customHeight="1" x14ac:dyDescent="0.25">
      <c r="P289" s="6"/>
    </row>
    <row r="290" spans="16:16" ht="15" customHeight="1" x14ac:dyDescent="0.25">
      <c r="P290" s="6"/>
    </row>
    <row r="291" spans="16:16" ht="15" customHeight="1" x14ac:dyDescent="0.25">
      <c r="P291" s="6"/>
    </row>
    <row r="292" spans="16:16" ht="15" customHeight="1" x14ac:dyDescent="0.25">
      <c r="P292" s="6"/>
    </row>
    <row r="293" spans="16:16" ht="15" customHeight="1" x14ac:dyDescent="0.25">
      <c r="P293" s="6"/>
    </row>
    <row r="294" spans="16:16" ht="15" customHeight="1" x14ac:dyDescent="0.25">
      <c r="P294" s="6"/>
    </row>
    <row r="295" spans="16:16" ht="15" customHeight="1" x14ac:dyDescent="0.25">
      <c r="P295" s="6"/>
    </row>
    <row r="296" spans="16:16" ht="15" customHeight="1" x14ac:dyDescent="0.25">
      <c r="P296" s="6"/>
    </row>
    <row r="297" spans="16:16" ht="15" customHeight="1" x14ac:dyDescent="0.25">
      <c r="P297" s="6"/>
    </row>
    <row r="298" spans="16:16" ht="15" customHeight="1" x14ac:dyDescent="0.25">
      <c r="P298" s="6"/>
    </row>
    <row r="299" spans="16:16" ht="15" customHeight="1" x14ac:dyDescent="0.25">
      <c r="P299" s="6"/>
    </row>
    <row r="300" spans="16:16" ht="15" customHeight="1" x14ac:dyDescent="0.25">
      <c r="P300" s="6"/>
    </row>
    <row r="301" spans="16:16" ht="15" customHeight="1" x14ac:dyDescent="0.25">
      <c r="P301" s="6"/>
    </row>
    <row r="302" spans="16:16" ht="15" customHeight="1" x14ac:dyDescent="0.25">
      <c r="P302" s="6"/>
    </row>
    <row r="303" spans="16:16" ht="15" customHeight="1" x14ac:dyDescent="0.25">
      <c r="P303" s="6"/>
    </row>
    <row r="304" spans="16:16" ht="15" customHeight="1" x14ac:dyDescent="0.25">
      <c r="P304" s="6"/>
    </row>
    <row r="305" spans="16:16" ht="15" customHeight="1" x14ac:dyDescent="0.25">
      <c r="P305" s="6"/>
    </row>
    <row r="306" spans="16:16" ht="15" customHeight="1" x14ac:dyDescent="0.25">
      <c r="P306" s="6"/>
    </row>
    <row r="307" spans="16:16" ht="15" customHeight="1" x14ac:dyDescent="0.25">
      <c r="P307" s="6"/>
    </row>
    <row r="308" spans="16:16" ht="15" customHeight="1" x14ac:dyDescent="0.25">
      <c r="P308" s="6"/>
    </row>
    <row r="309" spans="16:16" ht="15" customHeight="1" x14ac:dyDescent="0.25">
      <c r="P309" s="6"/>
    </row>
    <row r="310" spans="16:16" ht="15" customHeight="1" x14ac:dyDescent="0.25">
      <c r="P310" s="6"/>
    </row>
    <row r="311" spans="16:16" ht="15" customHeight="1" x14ac:dyDescent="0.25">
      <c r="P311" s="6"/>
    </row>
    <row r="312" spans="16:16" ht="15" customHeight="1" x14ac:dyDescent="0.25">
      <c r="P312" s="6"/>
    </row>
    <row r="313" spans="16:16" ht="15" customHeight="1" x14ac:dyDescent="0.25">
      <c r="P313" s="6"/>
    </row>
    <row r="314" spans="16:16" ht="15" customHeight="1" x14ac:dyDescent="0.25">
      <c r="P314" s="6"/>
    </row>
    <row r="315" spans="16:16" ht="15" customHeight="1" x14ac:dyDescent="0.25">
      <c r="P315" s="6"/>
    </row>
    <row r="316" spans="16:16" ht="15" customHeight="1" x14ac:dyDescent="0.25">
      <c r="P316" s="6"/>
    </row>
    <row r="317" spans="16:16" ht="15" customHeight="1" x14ac:dyDescent="0.25">
      <c r="P317" s="6"/>
    </row>
    <row r="318" spans="16:16" ht="15" customHeight="1" x14ac:dyDescent="0.25">
      <c r="P318" s="6"/>
    </row>
    <row r="319" spans="16:16" ht="15" customHeight="1" x14ac:dyDescent="0.25">
      <c r="P319" s="6"/>
    </row>
    <row r="320" spans="16:16" ht="15" customHeight="1" x14ac:dyDescent="0.25">
      <c r="P320" s="6"/>
    </row>
    <row r="321" spans="16:16" ht="15" customHeight="1" x14ac:dyDescent="0.25">
      <c r="P321" s="6"/>
    </row>
    <row r="322" spans="16:16" ht="15" customHeight="1" x14ac:dyDescent="0.25">
      <c r="P322" s="6"/>
    </row>
    <row r="323" spans="16:16" ht="15" customHeight="1" x14ac:dyDescent="0.25">
      <c r="P323" s="6"/>
    </row>
    <row r="324" spans="16:16" ht="15" customHeight="1" x14ac:dyDescent="0.25">
      <c r="P324" s="6"/>
    </row>
    <row r="325" spans="16:16" ht="15" customHeight="1" x14ac:dyDescent="0.25">
      <c r="P325" s="6"/>
    </row>
    <row r="326" spans="16:16" ht="15" customHeight="1" x14ac:dyDescent="0.25">
      <c r="P326" s="6"/>
    </row>
    <row r="327" spans="16:16" ht="15" customHeight="1" x14ac:dyDescent="0.25">
      <c r="P327" s="6"/>
    </row>
    <row r="328" spans="16:16" ht="15" customHeight="1" x14ac:dyDescent="0.25">
      <c r="P328" s="6"/>
    </row>
    <row r="329" spans="16:16" ht="15" customHeight="1" x14ac:dyDescent="0.25">
      <c r="P329" s="6"/>
    </row>
    <row r="330" spans="16:16" ht="15" customHeight="1" x14ac:dyDescent="0.25">
      <c r="P330" s="6"/>
    </row>
    <row r="331" spans="16:16" ht="15" customHeight="1" x14ac:dyDescent="0.25">
      <c r="P331" s="6"/>
    </row>
    <row r="332" spans="16:16" ht="15" customHeight="1" x14ac:dyDescent="0.25">
      <c r="P332" s="6"/>
    </row>
    <row r="333" spans="16:16" ht="15" customHeight="1" x14ac:dyDescent="0.25">
      <c r="P333" s="6"/>
    </row>
    <row r="334" spans="16:16" ht="15" customHeight="1" x14ac:dyDescent="0.25">
      <c r="P334" s="6"/>
    </row>
    <row r="335" spans="16:16" ht="15" customHeight="1" x14ac:dyDescent="0.25">
      <c r="P335" s="6"/>
    </row>
    <row r="336" spans="16:16" ht="15" customHeight="1" x14ac:dyDescent="0.25">
      <c r="P336" s="6"/>
    </row>
    <row r="337" spans="16:16" ht="15" customHeight="1" x14ac:dyDescent="0.25">
      <c r="P337" s="6"/>
    </row>
    <row r="338" spans="16:16" ht="15" customHeight="1" x14ac:dyDescent="0.25">
      <c r="P338" s="6"/>
    </row>
    <row r="339" spans="16:16" ht="15" customHeight="1" x14ac:dyDescent="0.25">
      <c r="P339" s="6"/>
    </row>
    <row r="340" spans="16:16" ht="15" customHeight="1" x14ac:dyDescent="0.25">
      <c r="P340" s="6"/>
    </row>
    <row r="341" spans="16:16" ht="15" customHeight="1" x14ac:dyDescent="0.25">
      <c r="P341" s="6"/>
    </row>
    <row r="342" spans="16:16" ht="15" customHeight="1" x14ac:dyDescent="0.25">
      <c r="P342" s="6"/>
    </row>
    <row r="343" spans="16:16" ht="15" customHeight="1" x14ac:dyDescent="0.25">
      <c r="P343" s="6"/>
    </row>
    <row r="344" spans="16:16" ht="15" customHeight="1" x14ac:dyDescent="0.25">
      <c r="P344" s="6"/>
    </row>
    <row r="345" spans="16:16" ht="15" customHeight="1" x14ac:dyDescent="0.25">
      <c r="P345" s="6"/>
    </row>
    <row r="346" spans="16:16" ht="15" customHeight="1" x14ac:dyDescent="0.25">
      <c r="P346" s="6"/>
    </row>
    <row r="347" spans="16:16" ht="15" customHeight="1" x14ac:dyDescent="0.25">
      <c r="P347" s="6"/>
    </row>
    <row r="348" spans="16:16" ht="15" customHeight="1" x14ac:dyDescent="0.25">
      <c r="P348" s="6"/>
    </row>
    <row r="349" spans="16:16" ht="15" customHeight="1" x14ac:dyDescent="0.25">
      <c r="P349" s="6"/>
    </row>
    <row r="350" spans="16:16" ht="15" customHeight="1" x14ac:dyDescent="0.25">
      <c r="P350" s="6"/>
    </row>
    <row r="351" spans="16:16" ht="15" customHeight="1" x14ac:dyDescent="0.25">
      <c r="P351" s="6"/>
    </row>
    <row r="352" spans="16:16" ht="15" customHeight="1" x14ac:dyDescent="0.25">
      <c r="P352" s="6"/>
    </row>
    <row r="353" spans="16:16" ht="15" customHeight="1" x14ac:dyDescent="0.25">
      <c r="P353" s="6"/>
    </row>
    <row r="354" spans="16:16" ht="15" customHeight="1" x14ac:dyDescent="0.25">
      <c r="P354" s="6"/>
    </row>
    <row r="355" spans="16:16" ht="15" customHeight="1" x14ac:dyDescent="0.25">
      <c r="P355" s="6"/>
    </row>
    <row r="356" spans="16:16" ht="15" customHeight="1" x14ac:dyDescent="0.25">
      <c r="P356" s="6"/>
    </row>
    <row r="357" spans="16:16" ht="15" customHeight="1" x14ac:dyDescent="0.25">
      <c r="P357" s="6"/>
    </row>
    <row r="358" spans="16:16" ht="15" customHeight="1" x14ac:dyDescent="0.25">
      <c r="P358" s="6"/>
    </row>
    <row r="359" spans="16:16" ht="15" customHeight="1" x14ac:dyDescent="0.25">
      <c r="P359" s="6"/>
    </row>
    <row r="360" spans="16:16" ht="15" customHeight="1" x14ac:dyDescent="0.25">
      <c r="P360" s="6"/>
    </row>
    <row r="361" spans="16:16" ht="15" customHeight="1" x14ac:dyDescent="0.25">
      <c r="P361" s="6"/>
    </row>
    <row r="362" spans="16:16" ht="15" customHeight="1" x14ac:dyDescent="0.25">
      <c r="P362" s="6"/>
    </row>
    <row r="363" spans="16:16" ht="15" customHeight="1" x14ac:dyDescent="0.25">
      <c r="P363" s="6"/>
    </row>
    <row r="364" spans="16:16" ht="15" customHeight="1" x14ac:dyDescent="0.25">
      <c r="P364" s="6"/>
    </row>
    <row r="365" spans="16:16" ht="15" customHeight="1" x14ac:dyDescent="0.25">
      <c r="P365" s="6"/>
    </row>
    <row r="366" spans="16:16" ht="15" customHeight="1" x14ac:dyDescent="0.25">
      <c r="P366" s="6"/>
    </row>
    <row r="367" spans="16:16" ht="15" customHeight="1" x14ac:dyDescent="0.25">
      <c r="P367" s="6"/>
    </row>
    <row r="368" spans="16:16" ht="15" customHeight="1" x14ac:dyDescent="0.25">
      <c r="P368" s="6"/>
    </row>
    <row r="369" spans="16:16" ht="15" customHeight="1" x14ac:dyDescent="0.25">
      <c r="P369" s="6"/>
    </row>
    <row r="370" spans="16:16" ht="15" customHeight="1" x14ac:dyDescent="0.25">
      <c r="P370" s="6"/>
    </row>
    <row r="371" spans="16:16" ht="15" customHeight="1" x14ac:dyDescent="0.25">
      <c r="P371" s="6"/>
    </row>
    <row r="372" spans="16:16" ht="15" customHeight="1" x14ac:dyDescent="0.25">
      <c r="P372" s="6"/>
    </row>
    <row r="373" spans="16:16" ht="15" customHeight="1" x14ac:dyDescent="0.25">
      <c r="P373" s="6"/>
    </row>
    <row r="374" spans="16:16" ht="15" customHeight="1" x14ac:dyDescent="0.25">
      <c r="P374" s="6"/>
    </row>
    <row r="375" spans="16:16" ht="15" customHeight="1" x14ac:dyDescent="0.25">
      <c r="P375" s="6"/>
    </row>
    <row r="376" spans="16:16" ht="15" customHeight="1" x14ac:dyDescent="0.25">
      <c r="P376" s="6"/>
    </row>
    <row r="377" spans="16:16" ht="15" customHeight="1" x14ac:dyDescent="0.25">
      <c r="P377" s="6"/>
    </row>
    <row r="378" spans="16:16" ht="15" customHeight="1" x14ac:dyDescent="0.25">
      <c r="P378" s="6"/>
    </row>
    <row r="379" spans="16:16" ht="15" customHeight="1" x14ac:dyDescent="0.25">
      <c r="P379" s="6"/>
    </row>
    <row r="380" spans="16:16" ht="15" customHeight="1" x14ac:dyDescent="0.25">
      <c r="P380" s="6"/>
    </row>
    <row r="381" spans="16:16" ht="15" customHeight="1" x14ac:dyDescent="0.25">
      <c r="P381" s="6"/>
    </row>
    <row r="382" spans="16:16" ht="15" customHeight="1" x14ac:dyDescent="0.25">
      <c r="P382" s="6"/>
    </row>
    <row r="383" spans="16:16" ht="15" customHeight="1" x14ac:dyDescent="0.25">
      <c r="P383" s="6"/>
    </row>
    <row r="384" spans="16:16" ht="15" customHeight="1" x14ac:dyDescent="0.25">
      <c r="P384" s="6"/>
    </row>
  </sheetData>
  <dataConsolidate/>
  <printOptions horizontalCentered="1"/>
  <pageMargins left="0.25" right="0.25" top="0.75" bottom="0.75" header="0" footer="0"/>
  <pageSetup paperSize="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4" tint="-0.249977111117893"/>
    <pageSetUpPr fitToPage="1"/>
  </sheetPr>
  <dimension ref="A1:AH157"/>
  <sheetViews>
    <sheetView zoomScaleNormal="100" workbookViewId="0">
      <pane ySplit="2" topLeftCell="A3" activePane="bottomLeft" state="frozen"/>
      <selection pane="bottomLeft" activeCell="B6" sqref="B6"/>
    </sheetView>
  </sheetViews>
  <sheetFormatPr defaultColWidth="14.42578125" defaultRowHeight="15" customHeight="1" outlineLevelCol="1" x14ac:dyDescent="0.25"/>
  <cols>
    <col min="1" max="1" width="10" style="126" bestFit="1" customWidth="1"/>
    <col min="2" max="2" width="49.5703125" style="126" customWidth="1"/>
    <col min="3" max="3" width="12" style="126" hidden="1" customWidth="1"/>
    <col min="4" max="4" width="10.140625" style="126" hidden="1" customWidth="1" outlineLevel="1"/>
    <col min="5" max="6" width="10.85546875" style="126" hidden="1" customWidth="1" outlineLevel="1"/>
    <col min="7" max="8" width="12.85546875" style="126" hidden="1" customWidth="1" outlineLevel="1"/>
    <col min="9" max="12" width="10.85546875" style="126" hidden="1" customWidth="1" outlineLevel="1"/>
    <col min="13" max="13" width="13.7109375" style="126" customWidth="1" collapsed="1"/>
    <col min="14" max="34" width="9.140625" style="126" customWidth="1"/>
    <col min="35" max="16384" width="14.42578125" style="126"/>
  </cols>
  <sheetData>
    <row r="1" spans="1:34" ht="45" x14ac:dyDescent="0.25">
      <c r="A1" s="6"/>
      <c r="B1" s="7" t="s">
        <v>583</v>
      </c>
      <c r="C1" s="125" t="s">
        <v>27</v>
      </c>
      <c r="D1" s="8" t="s">
        <v>115</v>
      </c>
      <c r="E1" s="8" t="s">
        <v>19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8" t="s">
        <v>114</v>
      </c>
      <c r="L1" s="9" t="s">
        <v>20</v>
      </c>
      <c r="M1" s="10" t="s">
        <v>21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ht="17.25" hidden="1" customHeight="1" x14ac:dyDescent="0.25">
      <c r="A2" s="6"/>
      <c r="B2" s="7" t="s">
        <v>41</v>
      </c>
      <c r="C2" s="25" t="s">
        <v>22</v>
      </c>
      <c r="D2" s="12">
        <v>2</v>
      </c>
      <c r="E2" s="12">
        <v>1.5</v>
      </c>
      <c r="F2" s="12">
        <v>2</v>
      </c>
      <c r="G2" s="12">
        <v>3.5</v>
      </c>
      <c r="H2" s="12">
        <v>1</v>
      </c>
      <c r="I2" s="12">
        <v>3.5</v>
      </c>
      <c r="J2" s="12">
        <v>3.5</v>
      </c>
      <c r="K2" s="12">
        <v>3</v>
      </c>
      <c r="L2" s="26"/>
      <c r="M2" s="27">
        <v>0.15</v>
      </c>
      <c r="N2" s="28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5">
        <v>201707165</v>
      </c>
      <c r="B3" s="20" t="s">
        <v>75</v>
      </c>
      <c r="C3" s="13"/>
      <c r="D3" s="132">
        <v>0.75</v>
      </c>
      <c r="E3" s="132">
        <v>0.7</v>
      </c>
      <c r="F3" s="132">
        <v>0.8</v>
      </c>
      <c r="G3" s="132">
        <v>0.6</v>
      </c>
      <c r="H3" s="132">
        <v>0.5</v>
      </c>
      <c r="I3" s="132">
        <v>0.6</v>
      </c>
      <c r="J3" s="132">
        <v>0.7</v>
      </c>
      <c r="K3" s="132">
        <v>0.5</v>
      </c>
      <c r="L3" s="132"/>
      <c r="M3" s="14">
        <f>SUMPRODUCT($D$2:$K$2,D3:K3)-L3</f>
        <v>12.799999999999999</v>
      </c>
      <c r="N3" s="28">
        <f>(34-COUNT($D$4:$D$99))/5</f>
        <v>1.2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ht="17.25" customHeight="1" x14ac:dyDescent="0.25">
      <c r="A4" s="15">
        <v>201706178</v>
      </c>
      <c r="B4" s="20" t="s">
        <v>76</v>
      </c>
      <c r="C4" s="16"/>
      <c r="D4" s="132">
        <v>0.85</v>
      </c>
      <c r="E4" s="132">
        <v>0.8</v>
      </c>
      <c r="F4" s="132">
        <v>0.85</v>
      </c>
      <c r="G4" s="132">
        <v>1</v>
      </c>
      <c r="H4" s="132">
        <v>0</v>
      </c>
      <c r="I4" s="132">
        <v>0.8</v>
      </c>
      <c r="J4" s="132">
        <v>0.75</v>
      </c>
      <c r="K4" s="132">
        <v>0.82</v>
      </c>
      <c r="L4" s="132"/>
      <c r="M4" s="14">
        <f t="shared" ref="M4:M34" si="0">SUMPRODUCT($D$2:$K$2,D4:K4)-L4</f>
        <v>15.985000000000003</v>
      </c>
      <c r="N4" s="28">
        <f>(34-COUNT($D$4:$D$99))</f>
        <v>6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17.25" customHeight="1" x14ac:dyDescent="0.25">
      <c r="A5" s="15">
        <v>201603436</v>
      </c>
      <c r="B5" s="29" t="s">
        <v>77</v>
      </c>
      <c r="C5" s="16"/>
      <c r="D5" s="132">
        <v>0.8</v>
      </c>
      <c r="E5" s="132">
        <v>0.8</v>
      </c>
      <c r="F5" s="132">
        <v>0.9</v>
      </c>
      <c r="G5" s="132">
        <v>1</v>
      </c>
      <c r="H5" s="132">
        <v>0.8</v>
      </c>
      <c r="I5" s="132">
        <v>0.82</v>
      </c>
      <c r="J5" s="132">
        <v>0.8</v>
      </c>
      <c r="K5" s="132">
        <v>0.8</v>
      </c>
      <c r="L5" s="132"/>
      <c r="M5" s="14">
        <f t="shared" si="0"/>
        <v>16.970000000000002</v>
      </c>
      <c r="N5" s="6">
        <f>+COUNTBLANK(D3:D34)</f>
        <v>3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7.25" customHeight="1" x14ac:dyDescent="0.25">
      <c r="A6" s="15">
        <v>201002993</v>
      </c>
      <c r="B6" s="20" t="s">
        <v>78</v>
      </c>
      <c r="C6" s="16"/>
      <c r="D6" s="131">
        <f>+'2nd M.EGI'!D3</f>
        <v>0</v>
      </c>
      <c r="E6" s="131">
        <f>+'2nd M.EGI'!E3</f>
        <v>0</v>
      </c>
      <c r="F6" s="131">
        <f>+'2nd M.EGI'!F3</f>
        <v>0</v>
      </c>
      <c r="G6" s="131">
        <f>+'2nd M.EGI'!G3</f>
        <v>0</v>
      </c>
      <c r="H6" s="131">
        <f>+'2nd M.EGI'!H3</f>
        <v>0</v>
      </c>
      <c r="I6" s="131">
        <f>+'2nd M.EGI'!I3</f>
        <v>0</v>
      </c>
      <c r="J6" s="131">
        <f>+'2nd M.EGI'!J3</f>
        <v>0</v>
      </c>
      <c r="K6" s="131">
        <f>+'2nd M.EGI'!K3</f>
        <v>0</v>
      </c>
      <c r="L6" s="131">
        <f>+'2nd M.EGI'!L3</f>
        <v>0</v>
      </c>
      <c r="M6" s="14">
        <f t="shared" si="0"/>
        <v>0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7.25" customHeight="1" x14ac:dyDescent="0.25">
      <c r="A7" s="15">
        <v>201704979</v>
      </c>
      <c r="B7" s="20" t="s">
        <v>79</v>
      </c>
      <c r="C7" s="16"/>
      <c r="D7" s="131">
        <f>+D4</f>
        <v>0.85</v>
      </c>
      <c r="E7" s="131">
        <f t="shared" ref="E7:L7" si="1">+E4</f>
        <v>0.8</v>
      </c>
      <c r="F7" s="131">
        <f t="shared" si="1"/>
        <v>0.85</v>
      </c>
      <c r="G7" s="131">
        <f t="shared" si="1"/>
        <v>1</v>
      </c>
      <c r="H7" s="131">
        <f t="shared" si="1"/>
        <v>0</v>
      </c>
      <c r="I7" s="131">
        <f t="shared" si="1"/>
        <v>0.8</v>
      </c>
      <c r="J7" s="131">
        <f t="shared" si="1"/>
        <v>0.75</v>
      </c>
      <c r="K7" s="131">
        <f t="shared" si="1"/>
        <v>0.82</v>
      </c>
      <c r="L7" s="131">
        <f t="shared" si="1"/>
        <v>0</v>
      </c>
      <c r="M7" s="14">
        <f t="shared" si="0"/>
        <v>15.985000000000003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17.25" customHeight="1" x14ac:dyDescent="0.25">
      <c r="A8" s="15">
        <v>201604037</v>
      </c>
      <c r="B8" s="20" t="s">
        <v>80</v>
      </c>
      <c r="C8" s="16"/>
      <c r="D8" s="131">
        <f>+D5</f>
        <v>0.8</v>
      </c>
      <c r="E8" s="131">
        <f t="shared" ref="E8:L8" si="2">+E5</f>
        <v>0.8</v>
      </c>
      <c r="F8" s="131">
        <f t="shared" si="2"/>
        <v>0.9</v>
      </c>
      <c r="G8" s="131">
        <f t="shared" si="2"/>
        <v>1</v>
      </c>
      <c r="H8" s="131">
        <f t="shared" si="2"/>
        <v>0.8</v>
      </c>
      <c r="I8" s="131">
        <f t="shared" si="2"/>
        <v>0.82</v>
      </c>
      <c r="J8" s="131">
        <f t="shared" si="2"/>
        <v>0.8</v>
      </c>
      <c r="K8" s="131">
        <f t="shared" si="2"/>
        <v>0.8</v>
      </c>
      <c r="L8" s="131">
        <f t="shared" si="2"/>
        <v>0</v>
      </c>
      <c r="M8" s="14">
        <f t="shared" si="0"/>
        <v>16.970000000000002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ht="17.25" customHeight="1" x14ac:dyDescent="0.25">
      <c r="A9" s="15">
        <v>202101838</v>
      </c>
      <c r="B9" s="20" t="s">
        <v>81</v>
      </c>
      <c r="C9" s="16"/>
      <c r="D9" s="131"/>
      <c r="E9" s="131"/>
      <c r="F9" s="131"/>
      <c r="G9" s="131"/>
      <c r="H9" s="131"/>
      <c r="I9" s="131"/>
      <c r="J9" s="131"/>
      <c r="K9" s="131"/>
      <c r="L9" s="131"/>
      <c r="M9" s="14">
        <f t="shared" si="0"/>
        <v>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ht="17.25" customHeight="1" x14ac:dyDescent="0.25">
      <c r="A10" s="15">
        <v>201708041</v>
      </c>
      <c r="B10" s="20" t="s">
        <v>82</v>
      </c>
      <c r="C10" s="16"/>
      <c r="D10" s="132">
        <v>0.7</v>
      </c>
      <c r="E10" s="132">
        <v>0.65</v>
      </c>
      <c r="F10" s="132">
        <v>0.85</v>
      </c>
      <c r="G10" s="132">
        <v>0.75</v>
      </c>
      <c r="H10" s="132">
        <v>0</v>
      </c>
      <c r="I10" s="132">
        <v>0.7</v>
      </c>
      <c r="J10" s="132">
        <v>0.6</v>
      </c>
      <c r="K10" s="132">
        <v>0.55000000000000004</v>
      </c>
      <c r="L10" s="132"/>
      <c r="M10" s="14">
        <f t="shared" si="0"/>
        <v>12.9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ht="17.25" customHeight="1" x14ac:dyDescent="0.25">
      <c r="A11" s="15">
        <v>201704387</v>
      </c>
      <c r="B11" s="20" t="s">
        <v>83</v>
      </c>
      <c r="C11" s="16"/>
      <c r="D11" s="131">
        <f>+D3</f>
        <v>0.75</v>
      </c>
      <c r="E11" s="131">
        <f t="shared" ref="E11:L11" si="3">+E3</f>
        <v>0.7</v>
      </c>
      <c r="F11" s="131">
        <f t="shared" si="3"/>
        <v>0.8</v>
      </c>
      <c r="G11" s="131">
        <f t="shared" si="3"/>
        <v>0.6</v>
      </c>
      <c r="H11" s="131">
        <f t="shared" si="3"/>
        <v>0.5</v>
      </c>
      <c r="I11" s="131">
        <f t="shared" si="3"/>
        <v>0.6</v>
      </c>
      <c r="J11" s="131">
        <f t="shared" si="3"/>
        <v>0.7</v>
      </c>
      <c r="K11" s="131">
        <f t="shared" si="3"/>
        <v>0.5</v>
      </c>
      <c r="L11" s="131">
        <f t="shared" si="3"/>
        <v>0</v>
      </c>
      <c r="M11" s="14">
        <f t="shared" si="0"/>
        <v>12.799999999999999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ht="17.25" customHeight="1" x14ac:dyDescent="0.25">
      <c r="A12" s="15">
        <v>201709336</v>
      </c>
      <c r="B12" s="20" t="s">
        <v>84</v>
      </c>
      <c r="C12" s="16"/>
      <c r="D12" s="131">
        <f>+D10</f>
        <v>0.7</v>
      </c>
      <c r="E12" s="131">
        <f t="shared" ref="E12:L12" si="4">+E10</f>
        <v>0.65</v>
      </c>
      <c r="F12" s="131">
        <f t="shared" si="4"/>
        <v>0.85</v>
      </c>
      <c r="G12" s="131">
        <f t="shared" si="4"/>
        <v>0.75</v>
      </c>
      <c r="H12" s="131">
        <f t="shared" si="4"/>
        <v>0</v>
      </c>
      <c r="I12" s="131">
        <f t="shared" si="4"/>
        <v>0.7</v>
      </c>
      <c r="J12" s="131">
        <f t="shared" si="4"/>
        <v>0.6</v>
      </c>
      <c r="K12" s="131">
        <f t="shared" si="4"/>
        <v>0.55000000000000004</v>
      </c>
      <c r="L12" s="131">
        <f t="shared" si="4"/>
        <v>0</v>
      </c>
      <c r="M12" s="14">
        <f t="shared" si="0"/>
        <v>12.9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17.25" customHeight="1" x14ac:dyDescent="0.25">
      <c r="A13" s="15">
        <v>201704420</v>
      </c>
      <c r="B13" s="20" t="s">
        <v>85</v>
      </c>
      <c r="C13" s="16"/>
      <c r="D13" s="131">
        <f>+D4</f>
        <v>0.85</v>
      </c>
      <c r="E13" s="131">
        <f t="shared" ref="E13:L13" si="5">+E4</f>
        <v>0.8</v>
      </c>
      <c r="F13" s="131">
        <f t="shared" si="5"/>
        <v>0.85</v>
      </c>
      <c r="G13" s="131">
        <f t="shared" si="5"/>
        <v>1</v>
      </c>
      <c r="H13" s="131">
        <f t="shared" si="5"/>
        <v>0</v>
      </c>
      <c r="I13" s="131">
        <f t="shared" si="5"/>
        <v>0.8</v>
      </c>
      <c r="J13" s="131">
        <f t="shared" si="5"/>
        <v>0.75</v>
      </c>
      <c r="K13" s="131">
        <f t="shared" si="5"/>
        <v>0.82</v>
      </c>
      <c r="L13" s="131">
        <f t="shared" si="5"/>
        <v>0</v>
      </c>
      <c r="M13" s="14">
        <f t="shared" si="0"/>
        <v>15.985000000000003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17.25" customHeight="1" x14ac:dyDescent="0.25">
      <c r="A14" s="15">
        <v>201705127</v>
      </c>
      <c r="B14" s="20" t="s">
        <v>86</v>
      </c>
      <c r="C14" s="16"/>
      <c r="D14" s="132">
        <v>0.7</v>
      </c>
      <c r="E14" s="132">
        <v>0.65</v>
      </c>
      <c r="F14" s="132">
        <v>0.9</v>
      </c>
      <c r="G14" s="132">
        <v>0.6</v>
      </c>
      <c r="H14" s="132">
        <v>0.3</v>
      </c>
      <c r="I14" s="132">
        <v>0.75</v>
      </c>
      <c r="J14" s="132">
        <v>0.4</v>
      </c>
      <c r="K14" s="132">
        <v>0.6</v>
      </c>
      <c r="L14" s="132"/>
      <c r="M14" s="14">
        <f t="shared" si="0"/>
        <v>12.399999999999999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17.25" customHeight="1" x14ac:dyDescent="0.25">
      <c r="A15" s="15">
        <v>202102424</v>
      </c>
      <c r="B15" s="20" t="s">
        <v>87</v>
      </c>
      <c r="C15" s="16"/>
      <c r="D15" s="131"/>
      <c r="E15" s="131"/>
      <c r="F15" s="131"/>
      <c r="G15" s="131"/>
      <c r="H15" s="131"/>
      <c r="I15" s="131"/>
      <c r="J15" s="131"/>
      <c r="K15" s="131"/>
      <c r="L15" s="131"/>
      <c r="M15" s="14">
        <f t="shared" si="0"/>
        <v>0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7.25" customHeight="1" x14ac:dyDescent="0.25">
      <c r="A16" s="15">
        <v>201705129</v>
      </c>
      <c r="B16" s="20" t="s">
        <v>88</v>
      </c>
      <c r="C16" s="16"/>
      <c r="D16" s="132">
        <v>0.8</v>
      </c>
      <c r="E16" s="132">
        <v>0.8</v>
      </c>
      <c r="F16" s="132">
        <v>0.85</v>
      </c>
      <c r="G16" s="132">
        <v>0.8</v>
      </c>
      <c r="H16" s="132">
        <v>0.6</v>
      </c>
      <c r="I16" s="132">
        <v>0.75</v>
      </c>
      <c r="J16" s="132">
        <v>0.75</v>
      </c>
      <c r="K16" s="132">
        <v>0.85</v>
      </c>
      <c r="L16" s="132"/>
      <c r="M16" s="14">
        <f t="shared" si="0"/>
        <v>15.7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ht="17.25" customHeight="1" x14ac:dyDescent="0.25">
      <c r="A17" s="15">
        <v>201603143</v>
      </c>
      <c r="B17" s="29" t="s">
        <v>89</v>
      </c>
      <c r="C17" s="16"/>
      <c r="D17" s="131">
        <f>+D16</f>
        <v>0.8</v>
      </c>
      <c r="E17" s="131">
        <f t="shared" ref="E17:L17" si="6">+E16</f>
        <v>0.8</v>
      </c>
      <c r="F17" s="131">
        <f t="shared" si="6"/>
        <v>0.85</v>
      </c>
      <c r="G17" s="131">
        <f t="shared" si="6"/>
        <v>0.8</v>
      </c>
      <c r="H17" s="131">
        <f t="shared" si="6"/>
        <v>0.6</v>
      </c>
      <c r="I17" s="131">
        <f t="shared" si="6"/>
        <v>0.75</v>
      </c>
      <c r="J17" s="131">
        <f t="shared" si="6"/>
        <v>0.75</v>
      </c>
      <c r="K17" s="131">
        <f t="shared" si="6"/>
        <v>0.85</v>
      </c>
      <c r="L17" s="131">
        <f t="shared" si="6"/>
        <v>0</v>
      </c>
      <c r="M17" s="14">
        <f t="shared" si="0"/>
        <v>15.7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ht="17.25" customHeight="1" x14ac:dyDescent="0.25">
      <c r="A18" s="15">
        <v>201704797</v>
      </c>
      <c r="B18" s="20" t="s">
        <v>90</v>
      </c>
      <c r="C18" s="16"/>
      <c r="D18" s="131">
        <f>+D3</f>
        <v>0.75</v>
      </c>
      <c r="E18" s="131">
        <f t="shared" ref="E18:L18" si="7">+E3</f>
        <v>0.7</v>
      </c>
      <c r="F18" s="131">
        <f t="shared" si="7"/>
        <v>0.8</v>
      </c>
      <c r="G18" s="131">
        <f t="shared" si="7"/>
        <v>0.6</v>
      </c>
      <c r="H18" s="131">
        <f t="shared" si="7"/>
        <v>0.5</v>
      </c>
      <c r="I18" s="131">
        <f t="shared" si="7"/>
        <v>0.6</v>
      </c>
      <c r="J18" s="131">
        <f t="shared" si="7"/>
        <v>0.7</v>
      </c>
      <c r="K18" s="131">
        <f t="shared" si="7"/>
        <v>0.5</v>
      </c>
      <c r="L18" s="131">
        <f t="shared" si="7"/>
        <v>0</v>
      </c>
      <c r="M18" s="14">
        <f t="shared" si="0"/>
        <v>12.799999999999999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ht="17.25" customHeight="1" x14ac:dyDescent="0.25">
      <c r="A19" s="15">
        <v>201705133</v>
      </c>
      <c r="B19" s="20" t="s">
        <v>91</v>
      </c>
      <c r="C19" s="16"/>
      <c r="D19" s="131">
        <f>+D16</f>
        <v>0.8</v>
      </c>
      <c r="E19" s="131">
        <f t="shared" ref="E19:L19" si="8">+E16</f>
        <v>0.8</v>
      </c>
      <c r="F19" s="131">
        <f t="shared" si="8"/>
        <v>0.85</v>
      </c>
      <c r="G19" s="131">
        <f t="shared" si="8"/>
        <v>0.8</v>
      </c>
      <c r="H19" s="131">
        <f t="shared" si="8"/>
        <v>0.6</v>
      </c>
      <c r="I19" s="131">
        <f t="shared" si="8"/>
        <v>0.75</v>
      </c>
      <c r="J19" s="131">
        <f t="shared" si="8"/>
        <v>0.75</v>
      </c>
      <c r="K19" s="131">
        <f t="shared" si="8"/>
        <v>0.85</v>
      </c>
      <c r="L19" s="131">
        <f t="shared" si="8"/>
        <v>0</v>
      </c>
      <c r="M19" s="14">
        <f t="shared" si="0"/>
        <v>15.7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ht="17.25" customHeight="1" x14ac:dyDescent="0.25">
      <c r="A20" s="15">
        <v>201703836</v>
      </c>
      <c r="B20" s="29" t="s">
        <v>92</v>
      </c>
      <c r="C20" s="16"/>
      <c r="D20" s="131">
        <f>+D16</f>
        <v>0.8</v>
      </c>
      <c r="E20" s="131">
        <f t="shared" ref="E20:L20" si="9">+E16</f>
        <v>0.8</v>
      </c>
      <c r="F20" s="131">
        <f t="shared" si="9"/>
        <v>0.85</v>
      </c>
      <c r="G20" s="131">
        <f t="shared" si="9"/>
        <v>0.8</v>
      </c>
      <c r="H20" s="131">
        <f t="shared" si="9"/>
        <v>0.6</v>
      </c>
      <c r="I20" s="131">
        <f t="shared" si="9"/>
        <v>0.75</v>
      </c>
      <c r="J20" s="131">
        <f t="shared" si="9"/>
        <v>0.75</v>
      </c>
      <c r="K20" s="131">
        <f t="shared" si="9"/>
        <v>0.85</v>
      </c>
      <c r="L20" s="131">
        <f t="shared" si="9"/>
        <v>0</v>
      </c>
      <c r="M20" s="14">
        <f t="shared" si="0"/>
        <v>15.7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ht="17.25" customHeight="1" x14ac:dyDescent="0.25">
      <c r="A21" s="15">
        <v>202010007</v>
      </c>
      <c r="B21" s="20" t="s">
        <v>93</v>
      </c>
      <c r="C21" s="16"/>
      <c r="D21" s="131">
        <f>+D10</f>
        <v>0.7</v>
      </c>
      <c r="E21" s="131">
        <f t="shared" ref="E21:L21" si="10">+E10</f>
        <v>0.65</v>
      </c>
      <c r="F21" s="131">
        <f t="shared" si="10"/>
        <v>0.85</v>
      </c>
      <c r="G21" s="131">
        <f t="shared" si="10"/>
        <v>0.75</v>
      </c>
      <c r="H21" s="131">
        <f t="shared" si="10"/>
        <v>0</v>
      </c>
      <c r="I21" s="131">
        <f t="shared" si="10"/>
        <v>0.7</v>
      </c>
      <c r="J21" s="131">
        <f t="shared" si="10"/>
        <v>0.6</v>
      </c>
      <c r="K21" s="131">
        <f t="shared" si="10"/>
        <v>0.55000000000000004</v>
      </c>
      <c r="L21" s="131">
        <f t="shared" si="10"/>
        <v>0</v>
      </c>
      <c r="M21" s="14">
        <f t="shared" si="0"/>
        <v>12.9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ht="17.25" customHeight="1" x14ac:dyDescent="0.25">
      <c r="A22" s="15">
        <v>201704398</v>
      </c>
      <c r="B22" s="20" t="s">
        <v>94</v>
      </c>
      <c r="C22" s="16"/>
      <c r="D22" s="131">
        <f>+D14</f>
        <v>0.7</v>
      </c>
      <c r="E22" s="131">
        <f t="shared" ref="E22:L22" si="11">+E14</f>
        <v>0.65</v>
      </c>
      <c r="F22" s="131">
        <f t="shared" si="11"/>
        <v>0.9</v>
      </c>
      <c r="G22" s="131">
        <f t="shared" si="11"/>
        <v>0.6</v>
      </c>
      <c r="H22" s="131">
        <f t="shared" si="11"/>
        <v>0.3</v>
      </c>
      <c r="I22" s="131">
        <f t="shared" si="11"/>
        <v>0.75</v>
      </c>
      <c r="J22" s="131">
        <f t="shared" si="11"/>
        <v>0.4</v>
      </c>
      <c r="K22" s="131">
        <f t="shared" si="11"/>
        <v>0.6</v>
      </c>
      <c r="L22" s="131">
        <f t="shared" si="11"/>
        <v>0</v>
      </c>
      <c r="M22" s="14">
        <f t="shared" si="0"/>
        <v>12.399999999999999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ht="17.25" customHeight="1" x14ac:dyDescent="0.25">
      <c r="A23" s="15">
        <v>201705202</v>
      </c>
      <c r="B23" s="20" t="s">
        <v>95</v>
      </c>
      <c r="C23" s="16"/>
      <c r="D23" s="131">
        <f>+D14</f>
        <v>0.7</v>
      </c>
      <c r="E23" s="131">
        <f t="shared" ref="E23:L23" si="12">+E14</f>
        <v>0.65</v>
      </c>
      <c r="F23" s="131">
        <f t="shared" si="12"/>
        <v>0.9</v>
      </c>
      <c r="G23" s="131">
        <f t="shared" si="12"/>
        <v>0.6</v>
      </c>
      <c r="H23" s="131">
        <f t="shared" si="12"/>
        <v>0.3</v>
      </c>
      <c r="I23" s="131">
        <f t="shared" si="12"/>
        <v>0.75</v>
      </c>
      <c r="J23" s="131">
        <f t="shared" si="12"/>
        <v>0.4</v>
      </c>
      <c r="K23" s="131">
        <f t="shared" si="12"/>
        <v>0.6</v>
      </c>
      <c r="L23" s="131">
        <f t="shared" si="12"/>
        <v>0</v>
      </c>
      <c r="M23" s="14">
        <f t="shared" si="0"/>
        <v>12.399999999999999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ht="17.25" customHeight="1" x14ac:dyDescent="0.25">
      <c r="A24" s="15">
        <v>201705204</v>
      </c>
      <c r="B24" s="20" t="s">
        <v>96</v>
      </c>
      <c r="C24" s="16"/>
      <c r="D24" s="131">
        <f>+D14</f>
        <v>0.7</v>
      </c>
      <c r="E24" s="131">
        <f t="shared" ref="E24:L24" si="13">+E14</f>
        <v>0.65</v>
      </c>
      <c r="F24" s="131">
        <f t="shared" si="13"/>
        <v>0.9</v>
      </c>
      <c r="G24" s="131">
        <f t="shared" si="13"/>
        <v>0.6</v>
      </c>
      <c r="H24" s="131">
        <f t="shared" si="13"/>
        <v>0.3</v>
      </c>
      <c r="I24" s="131">
        <f t="shared" si="13"/>
        <v>0.75</v>
      </c>
      <c r="J24" s="131">
        <f t="shared" si="13"/>
        <v>0.4</v>
      </c>
      <c r="K24" s="131">
        <f t="shared" si="13"/>
        <v>0.6</v>
      </c>
      <c r="L24" s="131">
        <f t="shared" si="13"/>
        <v>0</v>
      </c>
      <c r="M24" s="14">
        <f t="shared" si="0"/>
        <v>12.399999999999999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ht="17.25" customHeight="1" x14ac:dyDescent="0.25">
      <c r="A25" s="15">
        <v>201605380</v>
      </c>
      <c r="B25" s="20" t="s">
        <v>97</v>
      </c>
      <c r="C25" s="16"/>
      <c r="D25" s="131"/>
      <c r="E25" s="131"/>
      <c r="F25" s="131"/>
      <c r="G25" s="131"/>
      <c r="H25" s="131"/>
      <c r="I25" s="131"/>
      <c r="J25" s="131"/>
      <c r="K25" s="131"/>
      <c r="L25" s="131"/>
      <c r="M25" s="14">
        <f t="shared" si="0"/>
        <v>0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ht="17.25" customHeight="1" x14ac:dyDescent="0.25">
      <c r="A26" s="15">
        <v>201101917</v>
      </c>
      <c r="B26" s="29" t="s">
        <v>98</v>
      </c>
      <c r="C26" s="16"/>
      <c r="D26" s="131">
        <f>+'2nd M.EGI'!D3</f>
        <v>0</v>
      </c>
      <c r="E26" s="131">
        <f>+'2nd M.EGI'!E3</f>
        <v>0</v>
      </c>
      <c r="F26" s="131">
        <f>+'2nd M.EGI'!F3</f>
        <v>0</v>
      </c>
      <c r="G26" s="131">
        <f>+'2nd M.EGI'!G3</f>
        <v>0</v>
      </c>
      <c r="H26" s="131">
        <f>+'2nd M.EGI'!H3</f>
        <v>0</v>
      </c>
      <c r="I26" s="131">
        <f>+'2nd M.EGI'!I3</f>
        <v>0</v>
      </c>
      <c r="J26" s="131">
        <f>+'2nd M.EGI'!J3</f>
        <v>0</v>
      </c>
      <c r="K26" s="131">
        <f>+'2nd M.EGI'!K3</f>
        <v>0</v>
      </c>
      <c r="L26" s="131">
        <f>+'2nd M.EGI'!L3</f>
        <v>0</v>
      </c>
      <c r="M26" s="14">
        <f t="shared" si="0"/>
        <v>0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ht="17.25" customHeight="1" x14ac:dyDescent="0.25">
      <c r="A27" s="15">
        <v>201704658</v>
      </c>
      <c r="B27" s="20" t="s">
        <v>99</v>
      </c>
      <c r="C27" s="16"/>
      <c r="D27" s="131">
        <f>+D3</f>
        <v>0.75</v>
      </c>
      <c r="E27" s="131">
        <f t="shared" ref="E27:L27" si="14">+E3</f>
        <v>0.7</v>
      </c>
      <c r="F27" s="131">
        <f t="shared" si="14"/>
        <v>0.8</v>
      </c>
      <c r="G27" s="131">
        <f t="shared" si="14"/>
        <v>0.6</v>
      </c>
      <c r="H27" s="131">
        <f t="shared" si="14"/>
        <v>0.5</v>
      </c>
      <c r="I27" s="131">
        <f t="shared" si="14"/>
        <v>0.6</v>
      </c>
      <c r="J27" s="131">
        <f t="shared" si="14"/>
        <v>0.7</v>
      </c>
      <c r="K27" s="131">
        <f t="shared" si="14"/>
        <v>0.5</v>
      </c>
      <c r="L27" s="131">
        <f t="shared" si="14"/>
        <v>0</v>
      </c>
      <c r="M27" s="14">
        <f t="shared" si="0"/>
        <v>12.799999999999999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ht="17.25" customHeight="1" x14ac:dyDescent="0.25">
      <c r="A28" s="15">
        <v>201705620</v>
      </c>
      <c r="B28" s="20" t="s">
        <v>100</v>
      </c>
      <c r="C28" s="16"/>
      <c r="D28" s="131">
        <f>+D16</f>
        <v>0.8</v>
      </c>
      <c r="E28" s="131">
        <f t="shared" ref="E28:L28" si="15">+E16</f>
        <v>0.8</v>
      </c>
      <c r="F28" s="131">
        <f t="shared" si="15"/>
        <v>0.85</v>
      </c>
      <c r="G28" s="131">
        <f t="shared" si="15"/>
        <v>0.8</v>
      </c>
      <c r="H28" s="131">
        <f t="shared" si="15"/>
        <v>0.6</v>
      </c>
      <c r="I28" s="131">
        <f t="shared" si="15"/>
        <v>0.75</v>
      </c>
      <c r="J28" s="131">
        <f t="shared" si="15"/>
        <v>0.75</v>
      </c>
      <c r="K28" s="131">
        <f t="shared" si="15"/>
        <v>0.85</v>
      </c>
      <c r="L28" s="131">
        <f t="shared" si="15"/>
        <v>0</v>
      </c>
      <c r="M28" s="14">
        <f t="shared" si="0"/>
        <v>15.7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ht="17.25" customHeight="1" x14ac:dyDescent="0.25">
      <c r="A29" s="15">
        <v>201603592</v>
      </c>
      <c r="B29" s="20" t="s">
        <v>101</v>
      </c>
      <c r="C29" s="16"/>
      <c r="D29" s="131">
        <f>+D10</f>
        <v>0.7</v>
      </c>
      <c r="E29" s="131">
        <f t="shared" ref="E29:L29" si="16">+E10</f>
        <v>0.65</v>
      </c>
      <c r="F29" s="131">
        <f t="shared" si="16"/>
        <v>0.85</v>
      </c>
      <c r="G29" s="131">
        <f t="shared" si="16"/>
        <v>0.75</v>
      </c>
      <c r="H29" s="131">
        <f t="shared" si="16"/>
        <v>0</v>
      </c>
      <c r="I29" s="131">
        <f t="shared" si="16"/>
        <v>0.7</v>
      </c>
      <c r="J29" s="131">
        <f t="shared" si="16"/>
        <v>0.6</v>
      </c>
      <c r="K29" s="131">
        <f t="shared" si="16"/>
        <v>0.55000000000000004</v>
      </c>
      <c r="L29" s="131">
        <f t="shared" si="16"/>
        <v>0</v>
      </c>
      <c r="M29" s="14">
        <f t="shared" si="0"/>
        <v>12.9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ht="17.25" customHeight="1" x14ac:dyDescent="0.25">
      <c r="A30" s="15">
        <v>202010008</v>
      </c>
      <c r="B30" s="20" t="s">
        <v>102</v>
      </c>
      <c r="C30" s="16"/>
      <c r="D30" s="131">
        <f>+D10</f>
        <v>0.7</v>
      </c>
      <c r="E30" s="131">
        <f t="shared" ref="E30:L30" si="17">+E10</f>
        <v>0.65</v>
      </c>
      <c r="F30" s="131">
        <f t="shared" si="17"/>
        <v>0.85</v>
      </c>
      <c r="G30" s="131">
        <f t="shared" si="17"/>
        <v>0.75</v>
      </c>
      <c r="H30" s="131">
        <f t="shared" si="17"/>
        <v>0</v>
      </c>
      <c r="I30" s="131">
        <f t="shared" si="17"/>
        <v>0.7</v>
      </c>
      <c r="J30" s="131">
        <f t="shared" si="17"/>
        <v>0.6</v>
      </c>
      <c r="K30" s="131">
        <f t="shared" si="17"/>
        <v>0.55000000000000004</v>
      </c>
      <c r="L30" s="131">
        <f t="shared" si="17"/>
        <v>0</v>
      </c>
      <c r="M30" s="14">
        <f t="shared" si="0"/>
        <v>12.9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ht="17.25" customHeight="1" x14ac:dyDescent="0.25">
      <c r="A31" s="15">
        <v>201705954</v>
      </c>
      <c r="B31" s="20" t="s">
        <v>103</v>
      </c>
      <c r="C31" s="16"/>
      <c r="D31" s="131">
        <f>+D4</f>
        <v>0.85</v>
      </c>
      <c r="E31" s="131">
        <f t="shared" ref="E31:L31" si="18">+E4</f>
        <v>0.8</v>
      </c>
      <c r="F31" s="131">
        <f t="shared" si="18"/>
        <v>0.85</v>
      </c>
      <c r="G31" s="131">
        <f t="shared" si="18"/>
        <v>1</v>
      </c>
      <c r="H31" s="131">
        <f t="shared" si="18"/>
        <v>0</v>
      </c>
      <c r="I31" s="131">
        <f t="shared" si="18"/>
        <v>0.8</v>
      </c>
      <c r="J31" s="131">
        <f t="shared" si="18"/>
        <v>0.75</v>
      </c>
      <c r="K31" s="131">
        <f t="shared" si="18"/>
        <v>0.82</v>
      </c>
      <c r="L31" s="131">
        <f t="shared" si="18"/>
        <v>0</v>
      </c>
      <c r="M31" s="14">
        <f t="shared" si="0"/>
        <v>15.985000000000003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ht="17.25" customHeight="1" x14ac:dyDescent="0.25">
      <c r="A32" s="15">
        <v>201704403</v>
      </c>
      <c r="B32" s="29" t="s">
        <v>104</v>
      </c>
      <c r="C32" s="16"/>
      <c r="D32" s="131">
        <f>+D3</f>
        <v>0.75</v>
      </c>
      <c r="E32" s="131">
        <f t="shared" ref="E32:L32" si="19">+E3</f>
        <v>0.7</v>
      </c>
      <c r="F32" s="131">
        <f t="shared" si="19"/>
        <v>0.8</v>
      </c>
      <c r="G32" s="131">
        <f t="shared" si="19"/>
        <v>0.6</v>
      </c>
      <c r="H32" s="131">
        <f t="shared" si="19"/>
        <v>0.5</v>
      </c>
      <c r="I32" s="131">
        <f t="shared" si="19"/>
        <v>0.6</v>
      </c>
      <c r="J32" s="131">
        <f t="shared" si="19"/>
        <v>0.7</v>
      </c>
      <c r="K32" s="131">
        <f t="shared" si="19"/>
        <v>0.5</v>
      </c>
      <c r="L32" s="131">
        <f t="shared" si="19"/>
        <v>0</v>
      </c>
      <c r="M32" s="14">
        <f t="shared" si="0"/>
        <v>12.799999999999999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ht="17.25" customHeight="1" x14ac:dyDescent="0.25">
      <c r="A33" s="15">
        <v>201705260</v>
      </c>
      <c r="B33" s="20" t="s">
        <v>105</v>
      </c>
      <c r="C33" s="16"/>
      <c r="D33" s="131">
        <f>+D4</f>
        <v>0.85</v>
      </c>
      <c r="E33" s="131">
        <f t="shared" ref="E33:L33" si="20">+E4</f>
        <v>0.8</v>
      </c>
      <c r="F33" s="131">
        <f t="shared" si="20"/>
        <v>0.85</v>
      </c>
      <c r="G33" s="131">
        <f t="shared" si="20"/>
        <v>1</v>
      </c>
      <c r="H33" s="131">
        <f t="shared" si="20"/>
        <v>0</v>
      </c>
      <c r="I33" s="131">
        <f t="shared" si="20"/>
        <v>0.8</v>
      </c>
      <c r="J33" s="131">
        <f t="shared" si="20"/>
        <v>0.75</v>
      </c>
      <c r="K33" s="131">
        <f t="shared" si="20"/>
        <v>0.82</v>
      </c>
      <c r="L33" s="131">
        <f t="shared" si="20"/>
        <v>0</v>
      </c>
      <c r="M33" s="14">
        <f t="shared" si="0"/>
        <v>15.985000000000003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ht="17.25" customHeight="1" x14ac:dyDescent="0.25">
      <c r="A34" s="15">
        <v>201606499</v>
      </c>
      <c r="B34" s="20" t="s">
        <v>106</v>
      </c>
      <c r="C34" s="16"/>
      <c r="D34" s="131">
        <f>+D5</f>
        <v>0.8</v>
      </c>
      <c r="E34" s="131">
        <f t="shared" ref="E34:L34" si="21">+E5</f>
        <v>0.8</v>
      </c>
      <c r="F34" s="131">
        <f t="shared" si="21"/>
        <v>0.9</v>
      </c>
      <c r="G34" s="131">
        <f t="shared" si="21"/>
        <v>1</v>
      </c>
      <c r="H34" s="131">
        <f t="shared" si="21"/>
        <v>0.8</v>
      </c>
      <c r="I34" s="131">
        <f t="shared" si="21"/>
        <v>0.82</v>
      </c>
      <c r="J34" s="131">
        <f t="shared" si="21"/>
        <v>0.8</v>
      </c>
      <c r="K34" s="131">
        <f t="shared" si="21"/>
        <v>0.8</v>
      </c>
      <c r="L34" s="131">
        <f t="shared" si="21"/>
        <v>0</v>
      </c>
      <c r="M34" s="14">
        <f t="shared" si="0"/>
        <v>16.970000000000002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ht="17.25" customHeight="1" x14ac:dyDescent="0.25">
      <c r="A35" s="6"/>
      <c r="B35" s="6"/>
      <c r="C35" s="2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7.25" customHeight="1" x14ac:dyDescent="0.25">
      <c r="A36" s="6"/>
      <c r="B36" s="21" t="s">
        <v>116</v>
      </c>
      <c r="C36" s="2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7.25" customHeight="1" x14ac:dyDescent="0.25">
      <c r="A37" s="6"/>
      <c r="B37" s="22" t="s">
        <v>23</v>
      </c>
      <c r="C37" s="24"/>
      <c r="D37" s="24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ht="17.25" customHeight="1" x14ac:dyDescent="0.25">
      <c r="A38" s="6"/>
      <c r="B38" s="6"/>
      <c r="C38" s="24"/>
      <c r="D38" s="24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ht="17.25" customHeight="1" x14ac:dyDescent="0.25">
      <c r="A39" s="6"/>
      <c r="B39" s="6"/>
      <c r="C39" s="24"/>
      <c r="D39" s="24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ht="17.25" customHeight="1" x14ac:dyDescent="0.25">
      <c r="A40" s="6"/>
      <c r="B40" s="6"/>
      <c r="C40" s="24"/>
      <c r="D40" s="24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ht="30.75" customHeight="1" x14ac:dyDescent="0.25">
      <c r="A41" s="6"/>
      <c r="B41" s="6"/>
      <c r="C41" s="24"/>
      <c r="D41" s="201"/>
      <c r="E41" s="20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ht="17.25" customHeight="1" x14ac:dyDescent="0.25">
      <c r="A42" s="6"/>
      <c r="B42" s="6"/>
      <c r="C42" s="2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17.25" customHeight="1" x14ac:dyDescent="0.25">
      <c r="A43" s="6"/>
      <c r="B43" s="6"/>
      <c r="C43" s="2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17.25" customHeight="1" x14ac:dyDescent="0.25">
      <c r="A44" s="6"/>
      <c r="B44" s="6"/>
      <c r="C44" s="2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17.25" customHeight="1" x14ac:dyDescent="0.25">
      <c r="A45" s="6"/>
      <c r="B45" s="6"/>
      <c r="C45" s="2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7.25" customHeight="1" x14ac:dyDescent="0.25">
      <c r="A46" s="6"/>
      <c r="B46" s="6"/>
      <c r="C46" s="2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17.25" customHeight="1" x14ac:dyDescent="0.25">
      <c r="A47" s="6"/>
      <c r="B47" s="6"/>
      <c r="C47" s="2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ht="17.25" customHeight="1" x14ac:dyDescent="0.25">
      <c r="A48" s="6"/>
      <c r="B48" s="6"/>
      <c r="C48" s="2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ht="17.25" customHeight="1" x14ac:dyDescent="0.25">
      <c r="A49" s="6"/>
      <c r="B49" s="6"/>
      <c r="C49" s="2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ht="17.25" customHeight="1" x14ac:dyDescent="0.25">
      <c r="A50" s="6"/>
      <c r="B50" s="6"/>
      <c r="C50" s="2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ht="17.25" customHeight="1" x14ac:dyDescent="0.25">
      <c r="A51" s="6"/>
      <c r="B51" s="6"/>
      <c r="C51" s="2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ht="17.25" customHeight="1" x14ac:dyDescent="0.25">
      <c r="A52" s="6"/>
      <c r="B52" s="6"/>
      <c r="C52" s="2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7.25" customHeight="1" x14ac:dyDescent="0.25">
      <c r="A53" s="6"/>
      <c r="B53" s="6"/>
      <c r="C53" s="2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7.25" customHeight="1" x14ac:dyDescent="0.25">
      <c r="A54" s="6"/>
      <c r="B54" s="6"/>
      <c r="C54" s="2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7.25" customHeight="1" x14ac:dyDescent="0.25">
      <c r="A55" s="6"/>
      <c r="B55" s="6"/>
      <c r="C55" s="2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ht="17.25" customHeight="1" x14ac:dyDescent="0.25">
      <c r="A56" s="6"/>
      <c r="B56" s="6"/>
      <c r="C56" s="2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ht="17.25" customHeight="1" x14ac:dyDescent="0.25">
      <c r="A57" s="6"/>
      <c r="B57" s="6"/>
      <c r="C57" s="2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ht="17.25" customHeight="1" x14ac:dyDescent="0.25">
      <c r="A58" s="6"/>
      <c r="B58" s="6"/>
      <c r="C58" s="2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 ht="17.25" customHeight="1" x14ac:dyDescent="0.25">
      <c r="A59" s="6"/>
      <c r="B59" s="6"/>
      <c r="C59" s="2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 ht="17.25" customHeight="1" x14ac:dyDescent="0.25">
      <c r="A60" s="6"/>
      <c r="B60" s="6"/>
      <c r="C60" s="2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ht="17.25" customHeight="1" x14ac:dyDescent="0.25">
      <c r="A61" s="6"/>
      <c r="B61" s="6"/>
      <c r="C61" s="2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ht="17.25" customHeight="1" x14ac:dyDescent="0.25">
      <c r="A62" s="6"/>
      <c r="B62" s="6"/>
      <c r="C62" s="2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ht="17.25" customHeight="1" x14ac:dyDescent="0.25">
      <c r="A63" s="6"/>
      <c r="B63" s="6"/>
      <c r="C63" s="2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ht="17.25" customHeight="1" x14ac:dyDescent="0.25">
      <c r="A64" s="6"/>
      <c r="B64" s="6"/>
      <c r="C64" s="2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ht="17.25" customHeight="1" x14ac:dyDescent="0.25">
      <c r="A65" s="6"/>
      <c r="B65" s="6"/>
      <c r="C65" s="2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ht="17.25" customHeight="1" x14ac:dyDescent="0.25">
      <c r="A66" s="6"/>
      <c r="B66" s="6"/>
      <c r="C66" s="2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ht="17.25" customHeight="1" x14ac:dyDescent="0.25">
      <c r="A67" s="6"/>
      <c r="B67" s="6"/>
      <c r="C67" s="2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ht="17.25" customHeight="1" x14ac:dyDescent="0.25">
      <c r="A68" s="6"/>
      <c r="B68" s="6"/>
      <c r="C68" s="2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ht="17.25" customHeight="1" x14ac:dyDescent="0.25">
      <c r="A69" s="6"/>
      <c r="B69" s="6"/>
      <c r="C69" s="2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ht="17.25" customHeight="1" x14ac:dyDescent="0.25">
      <c r="A70" s="6"/>
      <c r="B70" s="6"/>
      <c r="C70" s="2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ht="17.25" customHeight="1" x14ac:dyDescent="0.25">
      <c r="A71" s="6"/>
      <c r="B71" s="6"/>
      <c r="C71" s="2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ht="17.25" customHeight="1" x14ac:dyDescent="0.25">
      <c r="A72" s="6"/>
      <c r="B72" s="6"/>
      <c r="C72" s="2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ht="17.25" customHeight="1" x14ac:dyDescent="0.25">
      <c r="A73" s="6"/>
      <c r="B73" s="6"/>
      <c r="C73" s="2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ht="17.25" customHeight="1" x14ac:dyDescent="0.25">
      <c r="A74" s="6"/>
      <c r="B74" s="6"/>
      <c r="C74" s="2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ht="17.25" customHeight="1" x14ac:dyDescent="0.25">
      <c r="A75" s="6"/>
      <c r="B75" s="6"/>
      <c r="C75" s="2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ht="17.25" customHeight="1" x14ac:dyDescent="0.25">
      <c r="A76" s="6"/>
      <c r="B76" s="6"/>
      <c r="C76" s="2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ht="17.25" customHeight="1" x14ac:dyDescent="0.25">
      <c r="A77" s="6"/>
      <c r="B77" s="6"/>
      <c r="C77" s="2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ht="17.25" customHeight="1" x14ac:dyDescent="0.25">
      <c r="A78" s="6"/>
      <c r="B78" s="6"/>
      <c r="C78" s="2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ht="17.25" customHeight="1" x14ac:dyDescent="0.25">
      <c r="A79" s="6"/>
      <c r="B79" s="6"/>
      <c r="C79" s="2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ht="17.25" customHeight="1" x14ac:dyDescent="0.25">
      <c r="A80" s="6"/>
      <c r="B80" s="6"/>
      <c r="C80" s="2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ht="17.25" customHeight="1" x14ac:dyDescent="0.25">
      <c r="A81" s="6"/>
      <c r="B81" s="6"/>
      <c r="C81" s="2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ht="17.25" customHeight="1" x14ac:dyDescent="0.25">
      <c r="A82" s="6"/>
      <c r="B82" s="6"/>
      <c r="C82" s="2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ht="17.25" customHeight="1" x14ac:dyDescent="0.25">
      <c r="A83" s="6"/>
      <c r="B83" s="6"/>
      <c r="C83" s="2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ht="17.25" customHeight="1" x14ac:dyDescent="0.25">
      <c r="A84" s="6"/>
      <c r="B84" s="6"/>
      <c r="C84" s="2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ht="17.25" customHeight="1" x14ac:dyDescent="0.25">
      <c r="A85" s="6"/>
      <c r="B85" s="6"/>
      <c r="C85" s="2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ht="17.25" customHeight="1" x14ac:dyDescent="0.25">
      <c r="A86" s="6"/>
      <c r="B86" s="6"/>
      <c r="C86" s="2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ht="17.25" customHeight="1" x14ac:dyDescent="0.25">
      <c r="A87" s="6"/>
      <c r="B87" s="6"/>
      <c r="C87" s="2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ht="17.25" customHeight="1" x14ac:dyDescent="0.25">
      <c r="A88" s="6"/>
      <c r="B88" s="6"/>
      <c r="C88" s="2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ht="17.25" customHeight="1" x14ac:dyDescent="0.25">
      <c r="A89" s="6"/>
      <c r="B89" s="6"/>
      <c r="C89" s="2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ht="17.25" customHeight="1" x14ac:dyDescent="0.25">
      <c r="A90" s="6"/>
      <c r="B90" s="6"/>
      <c r="C90" s="2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ht="17.25" customHeight="1" x14ac:dyDescent="0.25">
      <c r="A91" s="6"/>
      <c r="B91" s="6"/>
      <c r="C91" s="2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ht="17.25" customHeight="1" x14ac:dyDescent="0.25">
      <c r="A92" s="6"/>
      <c r="B92" s="6"/>
      <c r="C92" s="2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ht="17.25" customHeight="1" x14ac:dyDescent="0.25">
      <c r="A93" s="6"/>
      <c r="B93" s="6"/>
      <c r="C93" s="2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ht="17.25" customHeight="1" x14ac:dyDescent="0.25">
      <c r="A94" s="6"/>
      <c r="B94" s="6"/>
      <c r="C94" s="2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ht="17.25" customHeight="1" x14ac:dyDescent="0.25">
      <c r="A95" s="6"/>
      <c r="B95" s="6"/>
      <c r="C95" s="2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ht="17.25" customHeight="1" x14ac:dyDescent="0.25">
      <c r="A96" s="6"/>
      <c r="B96" s="6"/>
      <c r="C96" s="2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ht="17.25" customHeight="1" x14ac:dyDescent="0.25">
      <c r="A97" s="6"/>
      <c r="B97" s="6"/>
      <c r="C97" s="2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ht="17.25" customHeight="1" x14ac:dyDescent="0.25">
      <c r="A98" s="6"/>
      <c r="B98" s="6"/>
      <c r="C98" s="2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ht="17.25" customHeight="1" x14ac:dyDescent="0.25">
      <c r="A99" s="6"/>
      <c r="B99" s="6"/>
      <c r="C99" s="2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ht="17.25" customHeight="1" x14ac:dyDescent="0.25">
      <c r="A100" s="6"/>
      <c r="B100" s="6"/>
      <c r="C100" s="2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ht="17.25" customHeight="1" x14ac:dyDescent="0.25">
      <c r="A101" s="6"/>
      <c r="B101" s="6"/>
      <c r="C101" s="2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ht="17.25" customHeight="1" x14ac:dyDescent="0.25">
      <c r="A102" s="6"/>
      <c r="B102" s="6"/>
      <c r="C102" s="2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ht="17.25" customHeight="1" x14ac:dyDescent="0.25">
      <c r="A103" s="6"/>
      <c r="B103" s="6"/>
      <c r="C103" s="2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ht="17.25" customHeight="1" x14ac:dyDescent="0.25">
      <c r="A104" s="6"/>
      <c r="B104" s="6"/>
      <c r="C104" s="2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ht="17.25" customHeight="1" x14ac:dyDescent="0.25">
      <c r="A105" s="6"/>
      <c r="B105" s="6"/>
      <c r="C105" s="2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ht="17.25" customHeight="1" x14ac:dyDescent="0.25">
      <c r="A106" s="6"/>
      <c r="B106" s="6"/>
      <c r="C106" s="2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ht="17.25" customHeight="1" x14ac:dyDescent="0.25">
      <c r="A107" s="6"/>
      <c r="B107" s="6"/>
      <c r="C107" s="2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ht="17.25" customHeight="1" x14ac:dyDescent="0.25">
      <c r="A108" s="6"/>
      <c r="B108" s="6"/>
      <c r="C108" s="2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ht="17.25" customHeight="1" x14ac:dyDescent="0.25">
      <c r="A109" s="6"/>
      <c r="B109" s="6"/>
      <c r="C109" s="2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ht="17.25" customHeight="1" x14ac:dyDescent="0.25">
      <c r="A110" s="6"/>
      <c r="B110" s="6"/>
      <c r="C110" s="2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ht="17.25" customHeight="1" x14ac:dyDescent="0.25">
      <c r="A111" s="6"/>
      <c r="B111" s="6"/>
      <c r="C111" s="2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ht="17.25" customHeight="1" x14ac:dyDescent="0.25">
      <c r="A112" s="6"/>
      <c r="B112" s="6"/>
      <c r="C112" s="2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ht="17.25" customHeight="1" x14ac:dyDescent="0.25">
      <c r="A113" s="6"/>
      <c r="B113" s="6"/>
      <c r="C113" s="2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ht="17.25" customHeight="1" x14ac:dyDescent="0.25">
      <c r="A114" s="6"/>
      <c r="B114" s="6"/>
      <c r="C114" s="2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ht="17.25" customHeight="1" x14ac:dyDescent="0.25">
      <c r="A115" s="6"/>
      <c r="B115" s="6"/>
      <c r="C115" s="2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ht="17.25" customHeight="1" x14ac:dyDescent="0.25">
      <c r="A116" s="6"/>
      <c r="B116" s="6"/>
      <c r="C116" s="2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ht="17.25" customHeight="1" x14ac:dyDescent="0.25">
      <c r="A117" s="6"/>
      <c r="B117" s="6"/>
      <c r="C117" s="24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ht="17.25" customHeight="1" x14ac:dyDescent="0.25">
      <c r="A118" s="6"/>
      <c r="B118" s="6"/>
      <c r="C118" s="24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ht="17.25" customHeight="1" x14ac:dyDescent="0.25">
      <c r="A119" s="6"/>
      <c r="B119" s="6"/>
      <c r="C119" s="24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ht="17.25" customHeight="1" x14ac:dyDescent="0.25">
      <c r="A120" s="6"/>
      <c r="B120" s="6"/>
      <c r="C120" s="24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ht="17.25" customHeight="1" x14ac:dyDescent="0.25">
      <c r="A121" s="6"/>
      <c r="B121" s="6"/>
      <c r="C121" s="24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ht="17.25" customHeight="1" x14ac:dyDescent="0.25">
      <c r="A122" s="6"/>
      <c r="B122" s="6"/>
      <c r="C122" s="24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ht="17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ht="17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ht="17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ht="17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ht="17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ht="17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ht="17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ht="17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ht="17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ht="17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ht="17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ht="17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ht="17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ht="17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ht="17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ht="17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ht="17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ht="17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ht="17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ht="17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ht="17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ht="17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ht="17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ht="17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ht="17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ht="17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ht="17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ht="17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ht="17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ht="17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ht="17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ht="17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ht="17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ht="17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ht="17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</sheetData>
  <mergeCells count="1">
    <mergeCell ref="D41:E41"/>
  </mergeCells>
  <pageMargins left="0.25" right="0.25" top="0.75" bottom="0.75" header="0" footer="0"/>
  <pageSetup paperSize="9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 tint="-0.249977111117893"/>
    <pageSetUpPr fitToPage="1"/>
  </sheetPr>
  <dimension ref="A1:AH138"/>
  <sheetViews>
    <sheetView zoomScaleNormal="100" workbookViewId="0">
      <pane ySplit="2" topLeftCell="A3" activePane="bottomLeft" state="frozen"/>
      <selection pane="bottomLeft" activeCell="B8" sqref="B8"/>
    </sheetView>
  </sheetViews>
  <sheetFormatPr defaultColWidth="14.42578125" defaultRowHeight="15" customHeight="1" outlineLevelCol="1" x14ac:dyDescent="0.25"/>
  <cols>
    <col min="1" max="1" width="10" style="126" bestFit="1" customWidth="1"/>
    <col min="2" max="2" width="53.42578125" style="126" customWidth="1"/>
    <col min="3" max="3" width="9.42578125" style="126" bestFit="1" customWidth="1"/>
    <col min="4" max="4" width="10.140625" style="126" customWidth="1" outlineLevel="1"/>
    <col min="5" max="6" width="10.85546875" style="126" customWidth="1" outlineLevel="1"/>
    <col min="7" max="9" width="12.85546875" style="126" customWidth="1" outlineLevel="1"/>
    <col min="10" max="10" width="10.85546875" style="126" customWidth="1" outlineLevel="1"/>
    <col min="11" max="12" width="7.85546875" style="126" customWidth="1" outlineLevel="1"/>
    <col min="13" max="13" width="13.7109375" style="126" customWidth="1"/>
    <col min="14" max="34" width="9.140625" style="126" customWidth="1"/>
    <col min="35" max="16384" width="14.42578125" style="126"/>
  </cols>
  <sheetData>
    <row r="1" spans="1:34" ht="51" customHeight="1" x14ac:dyDescent="0.25">
      <c r="A1" s="6"/>
      <c r="B1" s="128" t="s">
        <v>582</v>
      </c>
      <c r="C1" s="125" t="s">
        <v>27</v>
      </c>
      <c r="D1" s="8" t="s">
        <v>115</v>
      </c>
      <c r="E1" s="8" t="s">
        <v>19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8" t="s">
        <v>114</v>
      </c>
      <c r="L1" s="9" t="s">
        <v>20</v>
      </c>
      <c r="M1" s="10" t="s">
        <v>21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ht="15.75" x14ac:dyDescent="0.25">
      <c r="A2" s="6"/>
      <c r="B2" s="7" t="s">
        <v>41</v>
      </c>
      <c r="C2" s="25" t="s">
        <v>22</v>
      </c>
      <c r="D2" s="12">
        <v>2</v>
      </c>
      <c r="E2" s="12">
        <v>1.5</v>
      </c>
      <c r="F2" s="12">
        <v>2</v>
      </c>
      <c r="G2" s="12">
        <v>3</v>
      </c>
      <c r="H2" s="12">
        <v>1.5</v>
      </c>
      <c r="I2" s="12">
        <v>3.5</v>
      </c>
      <c r="J2" s="12">
        <v>3.5</v>
      </c>
      <c r="K2" s="12">
        <v>3</v>
      </c>
      <c r="L2" s="26"/>
      <c r="M2" s="27">
        <v>0.15</v>
      </c>
      <c r="N2" s="28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5">
        <v>201806652</v>
      </c>
      <c r="B3" s="20" t="s">
        <v>504</v>
      </c>
      <c r="C3" s="16"/>
      <c r="D3" s="143"/>
      <c r="E3" s="143"/>
      <c r="F3" s="143"/>
      <c r="G3" s="143"/>
      <c r="H3" s="143"/>
      <c r="I3" s="143"/>
      <c r="J3" s="143"/>
      <c r="K3" s="143"/>
      <c r="L3" s="143"/>
      <c r="M3" s="14">
        <f t="shared" ref="M3:M29" si="0">+SUMPRODUCT($D$2:$K$2,D3:K3)-L3</f>
        <v>0</v>
      </c>
      <c r="N3" s="28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ht="17.25" customHeight="1" x14ac:dyDescent="0.25">
      <c r="A4" s="15">
        <v>201806650</v>
      </c>
      <c r="B4" s="20" t="s">
        <v>507</v>
      </c>
      <c r="C4" s="16"/>
      <c r="D4" s="143"/>
      <c r="E4" s="143"/>
      <c r="F4" s="143"/>
      <c r="G4" s="143"/>
      <c r="H4" s="143"/>
      <c r="I4" s="143"/>
      <c r="J4" s="143"/>
      <c r="K4" s="143"/>
      <c r="L4" s="144"/>
      <c r="M4" s="14">
        <f t="shared" si="0"/>
        <v>0</v>
      </c>
      <c r="N4" s="28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17.25" customHeight="1" x14ac:dyDescent="0.25">
      <c r="A5" s="15">
        <v>201606331</v>
      </c>
      <c r="B5" s="29" t="s">
        <v>510</v>
      </c>
      <c r="C5" s="16"/>
      <c r="D5" s="143"/>
      <c r="E5" s="143"/>
      <c r="F5" s="143"/>
      <c r="G5" s="143"/>
      <c r="H5" s="143"/>
      <c r="I5" s="143"/>
      <c r="J5" s="143"/>
      <c r="K5" s="143"/>
      <c r="L5" s="144"/>
      <c r="M5" s="14">
        <f t="shared" si="0"/>
        <v>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7.25" customHeight="1" x14ac:dyDescent="0.25">
      <c r="A6" s="15">
        <v>201806184</v>
      </c>
      <c r="B6" s="20" t="s">
        <v>513</v>
      </c>
      <c r="C6" s="16"/>
      <c r="D6" s="185"/>
      <c r="E6" s="143"/>
      <c r="F6" s="143"/>
      <c r="G6" s="143"/>
      <c r="H6" s="143"/>
      <c r="I6" s="143"/>
      <c r="J6" s="143"/>
      <c r="K6" s="143"/>
      <c r="L6" s="144"/>
      <c r="M6" s="14">
        <f t="shared" si="0"/>
        <v>0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7.25" customHeight="1" x14ac:dyDescent="0.25">
      <c r="A7" s="15">
        <v>202202998</v>
      </c>
      <c r="B7" s="20" t="s">
        <v>516</v>
      </c>
      <c r="C7" s="16"/>
      <c r="D7" s="185"/>
      <c r="E7" s="185"/>
      <c r="F7" s="185"/>
      <c r="G7" s="185"/>
      <c r="H7" s="185"/>
      <c r="I7" s="185"/>
      <c r="J7" s="185"/>
      <c r="K7" s="185"/>
      <c r="L7" s="185"/>
      <c r="M7" s="14">
        <f t="shared" si="0"/>
        <v>0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17.25" customHeight="1" x14ac:dyDescent="0.25">
      <c r="A8" s="15">
        <v>201806384</v>
      </c>
      <c r="B8" s="20" t="s">
        <v>519</v>
      </c>
      <c r="C8" s="16"/>
      <c r="D8" s="185"/>
      <c r="E8" s="143"/>
      <c r="F8" s="143"/>
      <c r="G8" s="143"/>
      <c r="H8" s="143"/>
      <c r="I8" s="143"/>
      <c r="J8" s="143"/>
      <c r="K8" s="143"/>
      <c r="L8" s="144"/>
      <c r="M8" s="14">
        <f t="shared" si="0"/>
        <v>0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ht="17.25" customHeight="1" x14ac:dyDescent="0.25">
      <c r="A9" s="15">
        <v>201806260</v>
      </c>
      <c r="B9" s="20" t="s">
        <v>522</v>
      </c>
      <c r="C9" s="16"/>
      <c r="D9" s="185"/>
      <c r="E9" s="185"/>
      <c r="F9" s="185"/>
      <c r="G9" s="185"/>
      <c r="H9" s="185"/>
      <c r="I9" s="185"/>
      <c r="J9" s="185"/>
      <c r="K9" s="185"/>
      <c r="L9" s="185"/>
      <c r="M9" s="14">
        <f t="shared" si="0"/>
        <v>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ht="17.25" customHeight="1" x14ac:dyDescent="0.25">
      <c r="A10" s="15">
        <v>201809640</v>
      </c>
      <c r="B10" s="20" t="s">
        <v>525</v>
      </c>
      <c r="C10" s="16"/>
      <c r="D10" s="185"/>
      <c r="E10" s="143"/>
      <c r="F10" s="143"/>
      <c r="G10" s="143"/>
      <c r="H10" s="143"/>
      <c r="I10" s="143"/>
      <c r="J10" s="143"/>
      <c r="K10" s="143"/>
      <c r="L10" s="144"/>
      <c r="M10" s="14">
        <f t="shared" si="0"/>
        <v>0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ht="17.25" customHeight="1" x14ac:dyDescent="0.25">
      <c r="A11" s="15">
        <v>201806136</v>
      </c>
      <c r="B11" s="20" t="s">
        <v>528</v>
      </c>
      <c r="C11" s="16"/>
      <c r="D11" s="185"/>
      <c r="E11" s="185"/>
      <c r="F11" s="185"/>
      <c r="G11" s="185"/>
      <c r="H11" s="185"/>
      <c r="I11" s="185"/>
      <c r="J11" s="185"/>
      <c r="K11" s="185"/>
      <c r="L11" s="185"/>
      <c r="M11" s="14">
        <f t="shared" si="0"/>
        <v>0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ht="17.25" customHeight="1" x14ac:dyDescent="0.25">
      <c r="A12" s="15">
        <v>201705031</v>
      </c>
      <c r="B12" s="20" t="s">
        <v>531</v>
      </c>
      <c r="C12" s="16"/>
      <c r="D12" s="185"/>
      <c r="E12" s="185"/>
      <c r="F12" s="185"/>
      <c r="G12" s="185"/>
      <c r="H12" s="185"/>
      <c r="I12" s="185"/>
      <c r="J12" s="185"/>
      <c r="K12" s="185"/>
      <c r="L12" s="185"/>
      <c r="M12" s="14">
        <f t="shared" si="0"/>
        <v>0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17.25" customHeight="1" x14ac:dyDescent="0.25">
      <c r="A13" s="15">
        <v>201806583</v>
      </c>
      <c r="B13" s="20" t="s">
        <v>534</v>
      </c>
      <c r="C13" s="16"/>
      <c r="D13" s="185"/>
      <c r="E13" s="143"/>
      <c r="F13" s="143"/>
      <c r="G13" s="143"/>
      <c r="H13" s="143"/>
      <c r="I13" s="143"/>
      <c r="J13" s="143"/>
      <c r="K13" s="143"/>
      <c r="L13" s="144"/>
      <c r="M13" s="14">
        <f t="shared" si="0"/>
        <v>0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17.25" customHeight="1" x14ac:dyDescent="0.25">
      <c r="A14" s="15">
        <v>201406183</v>
      </c>
      <c r="B14" s="20" t="s">
        <v>57</v>
      </c>
      <c r="C14" s="16"/>
      <c r="D14" s="185"/>
      <c r="E14" s="143"/>
      <c r="F14" s="143"/>
      <c r="G14" s="143"/>
      <c r="H14" s="143"/>
      <c r="I14" s="143"/>
      <c r="J14" s="143"/>
      <c r="K14" s="143"/>
      <c r="L14" s="144"/>
      <c r="M14" s="14">
        <f t="shared" si="0"/>
        <v>0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17.25" customHeight="1" x14ac:dyDescent="0.25">
      <c r="A15" s="15">
        <v>201806187</v>
      </c>
      <c r="B15" s="20" t="s">
        <v>537</v>
      </c>
      <c r="C15" s="16"/>
      <c r="D15" s="185"/>
      <c r="E15" s="143"/>
      <c r="F15" s="143"/>
      <c r="G15" s="143"/>
      <c r="H15" s="143"/>
      <c r="I15" s="143"/>
      <c r="J15" s="143"/>
      <c r="K15" s="143"/>
      <c r="L15" s="144"/>
      <c r="M15" s="14">
        <f t="shared" si="0"/>
        <v>0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7.25" customHeight="1" x14ac:dyDescent="0.25">
      <c r="A16" s="15">
        <v>201806575</v>
      </c>
      <c r="B16" s="20" t="s">
        <v>540</v>
      </c>
      <c r="C16" s="24"/>
      <c r="D16" s="185"/>
      <c r="E16" s="143"/>
      <c r="F16" s="143"/>
      <c r="G16" s="143"/>
      <c r="H16" s="143"/>
      <c r="I16" s="143"/>
      <c r="J16" s="143"/>
      <c r="K16" s="143"/>
      <c r="L16" s="144"/>
      <c r="M16" s="14">
        <f t="shared" si="0"/>
        <v>0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ht="17.25" customHeight="1" x14ac:dyDescent="0.25">
      <c r="A17" s="15">
        <v>201705592</v>
      </c>
      <c r="B17" s="20" t="s">
        <v>543</v>
      </c>
      <c r="C17" s="24"/>
      <c r="D17" s="185"/>
      <c r="E17" s="143"/>
      <c r="F17" s="143"/>
      <c r="G17" s="143"/>
      <c r="H17" s="143"/>
      <c r="I17" s="143"/>
      <c r="J17" s="143"/>
      <c r="K17" s="143"/>
      <c r="L17" s="144"/>
      <c r="M17" s="14">
        <f t="shared" si="0"/>
        <v>0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ht="17.25" customHeight="1" x14ac:dyDescent="0.25">
      <c r="A18" s="15">
        <v>201806375</v>
      </c>
      <c r="B18" s="20" t="s">
        <v>546</v>
      </c>
      <c r="C18" s="24"/>
      <c r="D18" s="185"/>
      <c r="E18" s="143"/>
      <c r="F18" s="143"/>
      <c r="G18" s="143"/>
      <c r="H18" s="143"/>
      <c r="I18" s="143"/>
      <c r="J18" s="143"/>
      <c r="K18" s="143"/>
      <c r="L18" s="144"/>
      <c r="M18" s="14">
        <f t="shared" si="0"/>
        <v>0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ht="17.25" customHeight="1" x14ac:dyDescent="0.25">
      <c r="A19" s="15">
        <v>201801004</v>
      </c>
      <c r="B19" s="20" t="s">
        <v>549</v>
      </c>
      <c r="C19" s="24"/>
      <c r="D19" s="185"/>
      <c r="E19" s="143"/>
      <c r="F19" s="143"/>
      <c r="G19" s="143"/>
      <c r="H19" s="143"/>
      <c r="I19" s="143"/>
      <c r="J19" s="143"/>
      <c r="K19" s="143"/>
      <c r="L19" s="144"/>
      <c r="M19" s="14">
        <f t="shared" si="0"/>
        <v>0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ht="17.25" customHeight="1" x14ac:dyDescent="0.25">
      <c r="A20" s="15">
        <v>201806376</v>
      </c>
      <c r="B20" s="20" t="s">
        <v>552</v>
      </c>
      <c r="C20" s="24"/>
      <c r="D20" s="185"/>
      <c r="E20" s="143"/>
      <c r="F20" s="143"/>
      <c r="G20" s="143"/>
      <c r="H20" s="143"/>
      <c r="I20" s="143"/>
      <c r="J20" s="143"/>
      <c r="K20" s="143"/>
      <c r="L20" s="144"/>
      <c r="M20" s="14">
        <f t="shared" si="0"/>
        <v>0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ht="17.25" customHeight="1" x14ac:dyDescent="0.25">
      <c r="A21" s="15">
        <v>201806123</v>
      </c>
      <c r="B21" s="20" t="s">
        <v>555</v>
      </c>
      <c r="C21" s="24"/>
      <c r="D21" s="185"/>
      <c r="E21" s="143"/>
      <c r="F21" s="143"/>
      <c r="G21" s="143"/>
      <c r="H21" s="143"/>
      <c r="I21" s="143"/>
      <c r="J21" s="143"/>
      <c r="K21" s="143"/>
      <c r="L21" s="144"/>
      <c r="M21" s="14">
        <f t="shared" si="0"/>
        <v>0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ht="17.25" customHeight="1" x14ac:dyDescent="0.25">
      <c r="A22" s="15">
        <v>201703844</v>
      </c>
      <c r="B22" s="20" t="s">
        <v>558</v>
      </c>
      <c r="C22" s="24"/>
      <c r="D22" s="185"/>
      <c r="E22" s="143"/>
      <c r="F22" s="143"/>
      <c r="G22" s="143"/>
      <c r="H22" s="143"/>
      <c r="I22" s="143"/>
      <c r="J22" s="143"/>
      <c r="K22" s="143"/>
      <c r="L22" s="144"/>
      <c r="M22" s="14">
        <f t="shared" si="0"/>
        <v>0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ht="17.25" customHeight="1" x14ac:dyDescent="0.25">
      <c r="A23" s="15">
        <v>201709390</v>
      </c>
      <c r="B23" s="20" t="s">
        <v>561</v>
      </c>
      <c r="C23" s="24"/>
      <c r="D23" s="185"/>
      <c r="E23" s="143"/>
      <c r="F23" s="143"/>
      <c r="G23" s="143"/>
      <c r="H23" s="143"/>
      <c r="I23" s="143"/>
      <c r="J23" s="143"/>
      <c r="K23" s="143"/>
      <c r="L23" s="144"/>
      <c r="M23" s="14">
        <f t="shared" si="0"/>
        <v>0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ht="17.25" customHeight="1" x14ac:dyDescent="0.25">
      <c r="A24" s="15">
        <v>201809561</v>
      </c>
      <c r="B24" s="20" t="s">
        <v>564</v>
      </c>
      <c r="C24" s="24"/>
      <c r="D24" s="185"/>
      <c r="E24" s="143"/>
      <c r="F24" s="143"/>
      <c r="G24" s="143"/>
      <c r="H24" s="143"/>
      <c r="I24" s="143"/>
      <c r="J24" s="143"/>
      <c r="K24" s="143"/>
      <c r="L24" s="144"/>
      <c r="M24" s="14">
        <f t="shared" si="0"/>
        <v>0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ht="17.25" customHeight="1" x14ac:dyDescent="0.25">
      <c r="A25" s="15">
        <v>201806445</v>
      </c>
      <c r="B25" s="20" t="s">
        <v>567</v>
      </c>
      <c r="C25" s="24"/>
      <c r="D25" s="185"/>
      <c r="E25" s="143"/>
      <c r="F25" s="143"/>
      <c r="G25" s="143"/>
      <c r="H25" s="143"/>
      <c r="I25" s="143"/>
      <c r="J25" s="143"/>
      <c r="K25" s="143"/>
      <c r="L25" s="144"/>
      <c r="M25" s="14">
        <f t="shared" si="0"/>
        <v>0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ht="17.25" customHeight="1" x14ac:dyDescent="0.25">
      <c r="A26" s="15">
        <v>201806656</v>
      </c>
      <c r="B26" s="20" t="s">
        <v>570</v>
      </c>
      <c r="C26" s="24"/>
      <c r="D26" s="185"/>
      <c r="E26" s="143"/>
      <c r="F26" s="143"/>
      <c r="G26" s="143"/>
      <c r="H26" s="143"/>
      <c r="I26" s="143"/>
      <c r="J26" s="143"/>
      <c r="K26" s="143"/>
      <c r="L26" s="144"/>
      <c r="M26" s="14">
        <f t="shared" si="0"/>
        <v>0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ht="17.25" customHeight="1" x14ac:dyDescent="0.25">
      <c r="A27" s="15">
        <v>202203500</v>
      </c>
      <c r="B27" s="20" t="s">
        <v>573</v>
      </c>
      <c r="C27" s="24"/>
      <c r="D27" s="185"/>
      <c r="E27" s="143"/>
      <c r="F27" s="143"/>
      <c r="G27" s="143"/>
      <c r="H27" s="143"/>
      <c r="I27" s="143"/>
      <c r="J27" s="143"/>
      <c r="K27" s="143"/>
      <c r="L27" s="144"/>
      <c r="M27" s="14">
        <f t="shared" si="0"/>
        <v>0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ht="17.25" customHeight="1" x14ac:dyDescent="0.25">
      <c r="A28" s="15">
        <v>201806892</v>
      </c>
      <c r="B28" s="20" t="s">
        <v>576</v>
      </c>
      <c r="C28" s="24"/>
      <c r="D28" s="185"/>
      <c r="E28" s="143"/>
      <c r="F28" s="143"/>
      <c r="G28" s="143"/>
      <c r="H28" s="143"/>
      <c r="I28" s="143"/>
      <c r="J28" s="143"/>
      <c r="K28" s="143"/>
      <c r="L28" s="144"/>
      <c r="M28" s="14">
        <f t="shared" si="0"/>
        <v>0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ht="17.25" customHeight="1" x14ac:dyDescent="0.25">
      <c r="A29" s="15">
        <v>201806084</v>
      </c>
      <c r="B29" s="20" t="s">
        <v>579</v>
      </c>
      <c r="C29" s="24"/>
      <c r="D29" s="185"/>
      <c r="E29" s="143"/>
      <c r="F29" s="143"/>
      <c r="G29" s="143"/>
      <c r="H29" s="143"/>
      <c r="I29" s="143"/>
      <c r="J29" s="143"/>
      <c r="K29" s="143"/>
      <c r="L29" s="144"/>
      <c r="M29" s="14">
        <f t="shared" si="0"/>
        <v>0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ht="17.25" customHeight="1" x14ac:dyDescent="0.25">
      <c r="A30" s="6"/>
      <c r="C30" s="2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ht="17.25" customHeight="1" x14ac:dyDescent="0.25">
      <c r="A31" s="6"/>
      <c r="C31" s="2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ht="17.25" customHeight="1" x14ac:dyDescent="0.25">
      <c r="A32" s="6"/>
      <c r="B32" s="6"/>
      <c r="C32" s="2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ht="17.25" customHeight="1" x14ac:dyDescent="0.25">
      <c r="A33" s="6"/>
      <c r="B33" s="21" t="s">
        <v>116</v>
      </c>
      <c r="C33" s="2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ht="17.25" customHeight="1" x14ac:dyDescent="0.25">
      <c r="A34" s="6"/>
      <c r="B34" s="22" t="s">
        <v>23</v>
      </c>
      <c r="C34" s="2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ht="17.25" customHeight="1" x14ac:dyDescent="0.25">
      <c r="A35" s="6"/>
      <c r="B35" s="6"/>
      <c r="C35" s="2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7.25" customHeight="1" x14ac:dyDescent="0.25">
      <c r="A36" s="6"/>
      <c r="B36" s="6"/>
      <c r="C36" s="2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7.25" customHeight="1" x14ac:dyDescent="0.25">
      <c r="A37" s="6"/>
      <c r="B37" s="6"/>
      <c r="C37" s="2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ht="17.25" customHeight="1" x14ac:dyDescent="0.25">
      <c r="A38" s="6"/>
      <c r="B38" s="6"/>
      <c r="C38" s="2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ht="17.25" customHeight="1" x14ac:dyDescent="0.25">
      <c r="A39" s="6"/>
      <c r="B39" s="6"/>
      <c r="C39" s="2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ht="17.25" customHeight="1" x14ac:dyDescent="0.25">
      <c r="A40" s="6"/>
      <c r="B40" s="6"/>
      <c r="C40" s="2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ht="17.25" customHeight="1" x14ac:dyDescent="0.25">
      <c r="A41" s="6"/>
      <c r="B41" s="6"/>
      <c r="C41" s="2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ht="17.25" customHeight="1" x14ac:dyDescent="0.25">
      <c r="A42" s="6"/>
      <c r="B42" s="6"/>
      <c r="C42" s="2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17.25" customHeight="1" x14ac:dyDescent="0.25">
      <c r="A43" s="6"/>
      <c r="B43" s="6"/>
      <c r="C43" s="2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17.25" customHeight="1" x14ac:dyDescent="0.25">
      <c r="A44" s="6"/>
      <c r="B44" s="6"/>
      <c r="C44" s="2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17.25" customHeight="1" x14ac:dyDescent="0.25">
      <c r="A45" s="6"/>
      <c r="B45" s="6"/>
      <c r="C45" s="2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7.25" customHeight="1" x14ac:dyDescent="0.25">
      <c r="A46" s="6"/>
      <c r="B46" s="6"/>
      <c r="C46" s="2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17.25" customHeight="1" x14ac:dyDescent="0.25">
      <c r="A47" s="6"/>
      <c r="B47" s="6"/>
      <c r="C47" s="2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ht="17.25" customHeight="1" x14ac:dyDescent="0.25">
      <c r="A48" s="6"/>
      <c r="B48" s="6"/>
      <c r="C48" s="2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ht="17.25" customHeight="1" x14ac:dyDescent="0.25">
      <c r="A49" s="6"/>
      <c r="B49" s="6"/>
      <c r="C49" s="2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ht="17.25" customHeight="1" x14ac:dyDescent="0.25">
      <c r="A50" s="6"/>
      <c r="B50" s="6"/>
      <c r="C50" s="2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ht="17.25" customHeight="1" x14ac:dyDescent="0.25">
      <c r="A51" s="6"/>
      <c r="B51" s="6"/>
      <c r="C51" s="2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ht="17.25" customHeight="1" x14ac:dyDescent="0.25">
      <c r="A52" s="6"/>
      <c r="B52" s="6"/>
      <c r="C52" s="2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7.25" customHeight="1" x14ac:dyDescent="0.25">
      <c r="A53" s="6"/>
      <c r="B53" s="6"/>
      <c r="C53" s="2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7.25" customHeight="1" x14ac:dyDescent="0.25">
      <c r="A54" s="6"/>
      <c r="B54" s="6"/>
      <c r="C54" s="2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7.25" customHeight="1" x14ac:dyDescent="0.25">
      <c r="A55" s="6"/>
      <c r="B55" s="6"/>
      <c r="C55" s="2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ht="17.25" customHeight="1" x14ac:dyDescent="0.25">
      <c r="A56" s="6"/>
      <c r="B56" s="6"/>
      <c r="C56" s="2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ht="17.25" customHeight="1" x14ac:dyDescent="0.25">
      <c r="A57" s="6"/>
      <c r="B57" s="6"/>
      <c r="C57" s="2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ht="17.25" customHeight="1" x14ac:dyDescent="0.25">
      <c r="A58" s="6"/>
      <c r="B58" s="6"/>
      <c r="C58" s="2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 ht="17.25" customHeight="1" x14ac:dyDescent="0.25">
      <c r="A59" s="6"/>
      <c r="B59" s="6"/>
      <c r="C59" s="2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 ht="17.25" customHeight="1" x14ac:dyDescent="0.25">
      <c r="A60" s="6"/>
      <c r="B60" s="6"/>
      <c r="C60" s="2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ht="17.25" customHeight="1" x14ac:dyDescent="0.25">
      <c r="A61" s="6"/>
      <c r="B61" s="6"/>
      <c r="C61" s="2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ht="17.25" customHeight="1" x14ac:dyDescent="0.25">
      <c r="A62" s="6"/>
      <c r="B62" s="6"/>
      <c r="C62" s="2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ht="17.25" customHeight="1" x14ac:dyDescent="0.25">
      <c r="A63" s="6"/>
      <c r="B63" s="6"/>
      <c r="C63" s="2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ht="17.25" customHeight="1" x14ac:dyDescent="0.25">
      <c r="A64" s="6"/>
      <c r="B64" s="6"/>
      <c r="C64" s="2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ht="17.25" customHeight="1" x14ac:dyDescent="0.25">
      <c r="A65" s="6"/>
      <c r="B65" s="6"/>
      <c r="C65" s="2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ht="17.25" customHeight="1" x14ac:dyDescent="0.25">
      <c r="A66" s="6"/>
      <c r="B66" s="6"/>
      <c r="C66" s="2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ht="17.25" customHeight="1" x14ac:dyDescent="0.25">
      <c r="A67" s="6"/>
      <c r="B67" s="6"/>
      <c r="C67" s="2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ht="17.25" customHeight="1" x14ac:dyDescent="0.25">
      <c r="A68" s="6"/>
      <c r="B68" s="6"/>
      <c r="C68" s="2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ht="17.25" customHeight="1" x14ac:dyDescent="0.25">
      <c r="A69" s="6"/>
      <c r="B69" s="6"/>
      <c r="C69" s="2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ht="17.25" customHeight="1" x14ac:dyDescent="0.25">
      <c r="A70" s="6"/>
      <c r="B70" s="6"/>
      <c r="C70" s="2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ht="17.25" customHeight="1" x14ac:dyDescent="0.25">
      <c r="A71" s="6"/>
      <c r="B71" s="6"/>
      <c r="C71" s="2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ht="17.25" customHeight="1" x14ac:dyDescent="0.25">
      <c r="A72" s="6"/>
      <c r="B72" s="6"/>
      <c r="C72" s="2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ht="17.25" customHeight="1" x14ac:dyDescent="0.25">
      <c r="A73" s="6"/>
      <c r="B73" s="6"/>
      <c r="C73" s="2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ht="17.25" customHeight="1" x14ac:dyDescent="0.25">
      <c r="A74" s="6"/>
      <c r="B74" s="6"/>
      <c r="C74" s="2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ht="17.25" customHeight="1" x14ac:dyDescent="0.25">
      <c r="A75" s="6"/>
      <c r="B75" s="6"/>
      <c r="C75" s="2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ht="17.25" customHeight="1" x14ac:dyDescent="0.25">
      <c r="A76" s="6"/>
      <c r="B76" s="6"/>
      <c r="C76" s="2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ht="17.25" customHeight="1" x14ac:dyDescent="0.25">
      <c r="A77" s="6"/>
      <c r="B77" s="6"/>
      <c r="C77" s="2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ht="17.25" customHeight="1" x14ac:dyDescent="0.25">
      <c r="A78" s="6"/>
      <c r="B78" s="6"/>
      <c r="C78" s="2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ht="17.25" customHeight="1" x14ac:dyDescent="0.25">
      <c r="A79" s="6"/>
      <c r="B79" s="6"/>
      <c r="C79" s="2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ht="17.25" customHeight="1" x14ac:dyDescent="0.25">
      <c r="A80" s="6"/>
      <c r="B80" s="6"/>
      <c r="C80" s="2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ht="17.25" customHeight="1" x14ac:dyDescent="0.25">
      <c r="A81" s="6"/>
      <c r="B81" s="6"/>
      <c r="C81" s="2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ht="17.25" customHeight="1" x14ac:dyDescent="0.25">
      <c r="A82" s="6"/>
      <c r="B82" s="6"/>
      <c r="C82" s="2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ht="17.25" customHeight="1" x14ac:dyDescent="0.25">
      <c r="A83" s="6"/>
      <c r="B83" s="6"/>
      <c r="C83" s="2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ht="17.25" customHeight="1" x14ac:dyDescent="0.25">
      <c r="A84" s="6"/>
      <c r="B84" s="6"/>
      <c r="C84" s="2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ht="17.25" customHeight="1" x14ac:dyDescent="0.25">
      <c r="A85" s="6"/>
      <c r="B85" s="6"/>
      <c r="C85" s="2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ht="17.25" customHeight="1" x14ac:dyDescent="0.25">
      <c r="A86" s="6"/>
      <c r="B86" s="6"/>
      <c r="C86" s="2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ht="17.25" customHeight="1" x14ac:dyDescent="0.25">
      <c r="A87" s="6"/>
      <c r="B87" s="6"/>
      <c r="C87" s="2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ht="17.25" customHeight="1" x14ac:dyDescent="0.25">
      <c r="A88" s="6"/>
      <c r="B88" s="6"/>
      <c r="C88" s="2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ht="17.25" customHeight="1" x14ac:dyDescent="0.25">
      <c r="A89" s="6"/>
      <c r="B89" s="6"/>
      <c r="C89" s="2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ht="17.25" customHeight="1" x14ac:dyDescent="0.25">
      <c r="A90" s="6"/>
      <c r="B90" s="6"/>
      <c r="C90" s="2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ht="17.25" customHeight="1" x14ac:dyDescent="0.25">
      <c r="A91" s="6"/>
      <c r="B91" s="6"/>
      <c r="C91" s="2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ht="17.25" customHeight="1" x14ac:dyDescent="0.25">
      <c r="A92" s="6"/>
      <c r="B92" s="6"/>
      <c r="C92" s="2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ht="17.25" customHeight="1" x14ac:dyDescent="0.25">
      <c r="A93" s="6"/>
      <c r="B93" s="6"/>
      <c r="C93" s="2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ht="17.25" customHeight="1" x14ac:dyDescent="0.25">
      <c r="A94" s="6"/>
      <c r="B94" s="6"/>
      <c r="C94" s="2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ht="17.25" customHeight="1" x14ac:dyDescent="0.25">
      <c r="A95" s="6"/>
      <c r="B95" s="6"/>
      <c r="C95" s="2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ht="17.25" customHeight="1" x14ac:dyDescent="0.25">
      <c r="A96" s="6"/>
      <c r="B96" s="6"/>
      <c r="C96" s="2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ht="17.25" customHeight="1" x14ac:dyDescent="0.25">
      <c r="A97" s="6"/>
      <c r="B97" s="6"/>
      <c r="C97" s="2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ht="17.25" customHeight="1" x14ac:dyDescent="0.25">
      <c r="A98" s="6"/>
      <c r="B98" s="6"/>
      <c r="C98" s="2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ht="17.25" customHeight="1" x14ac:dyDescent="0.25">
      <c r="A99" s="6"/>
      <c r="B99" s="6"/>
      <c r="C99" s="2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ht="17.25" customHeight="1" x14ac:dyDescent="0.25">
      <c r="A100" s="6"/>
      <c r="B100" s="6"/>
      <c r="C100" s="2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ht="17.25" customHeight="1" x14ac:dyDescent="0.25">
      <c r="A101" s="6"/>
      <c r="B101" s="6"/>
      <c r="C101" s="2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ht="17.25" customHeight="1" x14ac:dyDescent="0.25">
      <c r="A102" s="6"/>
      <c r="B102" s="6"/>
      <c r="C102" s="2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ht="17.25" customHeight="1" x14ac:dyDescent="0.25">
      <c r="A103" s="6"/>
      <c r="B103" s="6"/>
      <c r="C103" s="2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ht="17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ht="17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ht="17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ht="17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ht="17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ht="17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ht="17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ht="17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ht="17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ht="17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ht="17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ht="17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ht="17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ht="17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ht="17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ht="17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ht="17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ht="17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ht="17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ht="17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ht="17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ht="17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ht="17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ht="17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ht="17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ht="17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ht="17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ht="17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ht="17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ht="17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ht="17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ht="17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ht="17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ht="17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ht="17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</sheetData>
  <printOptions horizontalCentered="1"/>
  <pageMargins left="0.25" right="0.25" top="0.75" bottom="0.75" header="0" footer="0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2D7EC11C6C6144ABA617F6FA963B499" ma:contentTypeVersion="9" ma:contentTypeDescription="Criar um novo documento." ma:contentTypeScope="" ma:versionID="7ca8585ed594f66ccfd3f31892938a32">
  <xsd:schema xmlns:xsd="http://www.w3.org/2001/XMLSchema" xmlns:xs="http://www.w3.org/2001/XMLSchema" xmlns:p="http://schemas.microsoft.com/office/2006/metadata/properties" xmlns:ns3="5b66280b-8c59-42ec-8809-012b886ad72f" targetNamespace="http://schemas.microsoft.com/office/2006/metadata/properties" ma:root="true" ma:fieldsID="100486f23e71cea68104eff70ac33bc8" ns3:_="">
    <xsd:import namespace="5b66280b-8c59-42ec-8809-012b886ad7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66280b-8c59-42ec-8809-012b886ad7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A176F9-BE81-4923-B6B4-958D520797F8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  <ds:schemaRef ds:uri="http://schemas.openxmlformats.org/package/2006/metadata/core-properties"/>
    <ds:schemaRef ds:uri="5b66280b-8c59-42ec-8809-012b886ad72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7C064FA-407A-4DEE-8C3B-23CABF6A88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EFF49F-9C5A-4883-8E51-3ABC9B667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66280b-8c59-42ec-8809-012b886ad7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14</vt:i4>
      </vt:variant>
    </vt:vector>
  </HeadingPairs>
  <TitlesOfParts>
    <vt:vector size="26" baseType="lpstr">
      <vt:lpstr>print_megi 1c &amp; 2c</vt:lpstr>
      <vt:lpstr>print_mem 1c &amp; 2c</vt:lpstr>
      <vt:lpstr>print_mece 1c &amp; 2c </vt:lpstr>
      <vt:lpstr>M.EGI 1st &amp; 2nd call</vt:lpstr>
      <vt:lpstr>M.EM 1st &amp; 2nd call</vt:lpstr>
      <vt:lpstr>M.ECE 1st &amp; 2nd call</vt:lpstr>
      <vt:lpstr>2nd M.EGI</vt:lpstr>
      <vt:lpstr>2nd M.EM</vt:lpstr>
      <vt:lpstr>2nd M.ECE</vt:lpstr>
      <vt:lpstr>M.EGI Sigarra 27dec22</vt:lpstr>
      <vt:lpstr>M.EM Sigarra fev23</vt:lpstr>
      <vt:lpstr>M.ECE Sigarra 27dec22</vt:lpstr>
      <vt:lpstr>'2nd M.ECE'!Print_Area</vt:lpstr>
      <vt:lpstr>'2nd M.EGI'!Print_Area</vt:lpstr>
      <vt:lpstr>'2nd M.EM'!Print_Area</vt:lpstr>
      <vt:lpstr>'print_mece 1c &amp; 2c '!Print_Area</vt:lpstr>
      <vt:lpstr>'print_megi 1c &amp; 2c'!Print_Area</vt:lpstr>
      <vt:lpstr>'print_mem 1c &amp; 2c'!Print_Area</vt:lpstr>
      <vt:lpstr>'2nd M.ECE'!Print_Titles</vt:lpstr>
      <vt:lpstr>'2nd M.EGI'!Print_Titles</vt:lpstr>
      <vt:lpstr>'2nd M.EM'!Print_Titles</vt:lpstr>
      <vt:lpstr>'M.ECE 1st &amp; 2nd call'!Print_Titles</vt:lpstr>
      <vt:lpstr>'M.EGI 1st &amp; 2nd call'!Print_Titles</vt:lpstr>
      <vt:lpstr>'M.EM 1st &amp; 2nd call'!Print_Titles</vt:lpstr>
      <vt:lpstr>'print_megi 1c &amp; 2c'!Print_Titles</vt:lpstr>
      <vt:lpstr>'print_mem 1c &amp; 2c'!Print_Titles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Faria</dc:creator>
  <cp:lastModifiedBy>José Faria</cp:lastModifiedBy>
  <cp:lastPrinted>2022-03-09T17:51:38Z</cp:lastPrinted>
  <dcterms:created xsi:type="dcterms:W3CDTF">2018-09-16T11:36:27Z</dcterms:created>
  <dcterms:modified xsi:type="dcterms:W3CDTF">2022-12-27T21:15:17Z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0x01010002D7EC11C6C6144ABA617F6FA963B499</vt:lpwstr>
  </property>
</Properties>
</file>