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3dd\reports\"/>
    </mc:Choice>
  </mc:AlternateContent>
  <xr:revisionPtr revIDLastSave="0" documentId="13_ncr:1_{7087991E-4F53-455A-9F14-A973FB3D4224}" xr6:coauthVersionLast="47" xr6:coauthVersionMax="47" xr10:uidLastSave="{00000000-0000-0000-0000-000000000000}"/>
  <bookViews>
    <workbookView xWindow="12300" yWindow="2856" windowWidth="23040" windowHeight="12312" xr2:uid="{5C1DFBB7-4E11-441D-8ED7-B862C9D43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26" i="1"/>
  <c r="D20" i="1"/>
  <c r="E23" i="1"/>
  <c r="E24" i="1"/>
  <c r="E25" i="1"/>
  <c r="E30" i="1"/>
  <c r="E22" i="1"/>
  <c r="M27" i="1"/>
  <c r="M28" i="1"/>
  <c r="M29" i="1"/>
  <c r="M23" i="1"/>
  <c r="M26" i="1"/>
  <c r="M30" i="1"/>
  <c r="M24" i="1"/>
  <c r="M25" i="1"/>
  <c r="M22" i="1"/>
  <c r="K16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F14" i="1"/>
  <c r="D14" i="1"/>
  <c r="E14" i="1"/>
  <c r="C14" i="1"/>
  <c r="F32" i="1" l="1"/>
  <c r="E32" i="1"/>
</calcChain>
</file>

<file path=xl/sharedStrings.xml><?xml version="1.0" encoding="utf-8"?>
<sst xmlns="http://schemas.openxmlformats.org/spreadsheetml/2006/main" count="50" uniqueCount="50">
  <si>
    <t>PEEK Printer Name</t>
  </si>
  <si>
    <t>Build Volume (mm)</t>
  </si>
  <si>
    <t>Max Extruder Temp</t>
  </si>
  <si>
    <t>Max Bed Temp</t>
  </si>
  <si>
    <t>Max Chamber Temp</t>
  </si>
  <si>
    <t>Price</t>
  </si>
  <si>
    <t>Intamsys Funmat HT</t>
  </si>
  <si>
    <t>260 x 260 x 260</t>
  </si>
  <si>
    <t>Tractus3D T850P</t>
  </si>
  <si>
    <t>280 x 280 x 400</t>
  </si>
  <si>
    <t>CreatBot PEEK-300</t>
  </si>
  <si>
    <t>300 x 300 x 400</t>
  </si>
  <si>
    <t>Apium P220</t>
  </si>
  <si>
    <t>205 x 155 x 150</t>
  </si>
  <si>
    <t>Zortrax Endureal</t>
  </si>
  <si>
    <t>300 x 400 x 300</t>
  </si>
  <si>
    <t>Roboze One+400 Xtreme</t>
  </si>
  <si>
    <t>300 x 250 x 220</t>
  </si>
  <si>
    <t>N/A</t>
  </si>
  <si>
    <t>3ntr Spectral 30</t>
  </si>
  <si>
    <t>300 x 300 x 300</t>
  </si>
  <si>
    <t>Essentium HSE 180 HT</t>
  </si>
  <si>
    <t>690 x 500 x 600</t>
  </si>
  <si>
    <t>3DGence Industry F340</t>
  </si>
  <si>
    <t>260 x 300 x 340</t>
  </si>
  <si>
    <t>MiniFactory Ultra</t>
  </si>
  <si>
    <t>330 x 180 x 180</t>
  </si>
  <si>
    <t>Stratasys Fortus 450mc</t>
  </si>
  <si>
    <t>406 x 355 x 406</t>
  </si>
  <si>
    <t>Aon-M2+</t>
  </si>
  <si>
    <t>450 x 450 x 640</t>
  </si>
  <si>
    <t>M3DD</t>
  </si>
  <si>
    <t>300 x 280 x 1330</t>
  </si>
  <si>
    <t>Part</t>
  </si>
  <si>
    <t>Voltage/unit</t>
  </si>
  <si>
    <t>Amperage/unit</t>
  </si>
  <si>
    <t>Wattage/unit (with conversion efficiency included)</t>
  </si>
  <si>
    <t>Quantity</t>
  </si>
  <si>
    <t>Name 17 2A motor</t>
  </si>
  <si>
    <t>SKR Board</t>
  </si>
  <si>
    <t>Heater Cartidge</t>
  </si>
  <si>
    <t>Space heater fans</t>
  </si>
  <si>
    <t>RPi</t>
  </si>
  <si>
    <t>Peltier Plates (@ 5V)</t>
  </si>
  <si>
    <t>Bed heater element (AC power)</t>
  </si>
  <si>
    <t>Nema 17 motor (high power)</t>
  </si>
  <si>
    <t>LED Strip</t>
  </si>
  <si>
    <t>Total Amperage</t>
  </si>
  <si>
    <t>Total amps</t>
  </si>
  <si>
    <t>Thermal efficieny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</si>
</sst>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0" fillId="0" borderId="0" xfId="0" applyNumberFormat="1"/>
    <xf numFmtId="3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884C-649F-4AD0-B8AA-CC40FD8F81F3}">
  <dimension ref="A1:M32"/>
  <sheetViews>
    <sheetView tabSelected="1" topLeftCell="A13" zoomScale="70" zoomScaleNormal="70" workbookViewId="0">
      <selection activeCell="C28" sqref="C28"/>
    </sheetView>
  </sheetViews>
  <sheetFormatPr defaultRowHeight="14.4" x14ac:dyDescent="0.3"/>
  <cols>
    <col min="2" max="2" width="28.6640625" customWidth="1"/>
    <col min="5" max="5" width="15.21875" customWidth="1"/>
    <col min="11" max="11" width="11.33203125" bestFit="1" customWidth="1"/>
  </cols>
  <sheetData>
    <row r="1" spans="1:11" ht="47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ht="47.4" thickBot="1" x14ac:dyDescent="0.35">
      <c r="A2" s="3" t="s">
        <v>6</v>
      </c>
      <c r="B2" s="4" t="s">
        <v>7</v>
      </c>
      <c r="C2" s="4">
        <v>450</v>
      </c>
      <c r="D2" s="4">
        <v>160</v>
      </c>
      <c r="E2" s="4">
        <v>90</v>
      </c>
      <c r="F2" s="6">
        <v>6000</v>
      </c>
      <c r="H2" s="7">
        <v>260</v>
      </c>
      <c r="I2" s="7">
        <v>260</v>
      </c>
      <c r="J2" s="7">
        <v>260</v>
      </c>
      <c r="K2" s="8">
        <f>H2*I2*J2</f>
        <v>17576000</v>
      </c>
    </row>
    <row r="3" spans="1:11" ht="47.4" thickBot="1" x14ac:dyDescent="0.35">
      <c r="A3" s="3" t="s">
        <v>8</v>
      </c>
      <c r="B3" s="4" t="s">
        <v>9</v>
      </c>
      <c r="C3" s="4">
        <v>450</v>
      </c>
      <c r="D3" s="4">
        <v>175</v>
      </c>
      <c r="E3" s="4">
        <v>80</v>
      </c>
      <c r="F3" s="6">
        <v>15000</v>
      </c>
      <c r="H3" s="7">
        <v>280</v>
      </c>
      <c r="I3" s="7">
        <v>280</v>
      </c>
      <c r="J3" s="7">
        <v>400</v>
      </c>
      <c r="K3" s="8">
        <f t="shared" ref="K3:K13" si="0">H3*I3*J3</f>
        <v>31360000</v>
      </c>
    </row>
    <row r="4" spans="1:11" ht="47.4" thickBot="1" x14ac:dyDescent="0.35">
      <c r="A4" s="3" t="s">
        <v>10</v>
      </c>
      <c r="B4" s="4" t="s">
        <v>11</v>
      </c>
      <c r="C4" s="4">
        <v>500</v>
      </c>
      <c r="D4" s="4">
        <v>200</v>
      </c>
      <c r="E4" s="4">
        <v>120</v>
      </c>
      <c r="F4" s="6">
        <v>17000</v>
      </c>
      <c r="H4" s="7">
        <v>300</v>
      </c>
      <c r="I4" s="7">
        <v>300</v>
      </c>
      <c r="J4" s="7">
        <v>400</v>
      </c>
      <c r="K4" s="8">
        <f t="shared" si="0"/>
        <v>36000000</v>
      </c>
    </row>
    <row r="5" spans="1:11" ht="31.8" thickBot="1" x14ac:dyDescent="0.35">
      <c r="A5" s="3" t="s">
        <v>12</v>
      </c>
      <c r="B5" s="4" t="s">
        <v>13</v>
      </c>
      <c r="C5" s="4">
        <v>540</v>
      </c>
      <c r="D5" s="4">
        <v>160</v>
      </c>
      <c r="E5" s="4">
        <v>220</v>
      </c>
      <c r="F5" s="6">
        <v>46000</v>
      </c>
      <c r="H5" s="7">
        <v>205</v>
      </c>
      <c r="I5" s="7">
        <v>155</v>
      </c>
      <c r="J5" s="7">
        <v>150</v>
      </c>
      <c r="K5" s="8">
        <f t="shared" si="0"/>
        <v>4766250</v>
      </c>
    </row>
    <row r="6" spans="1:11" ht="31.8" thickBot="1" x14ac:dyDescent="0.35">
      <c r="A6" s="3" t="s">
        <v>14</v>
      </c>
      <c r="B6" s="4" t="s">
        <v>15</v>
      </c>
      <c r="C6" s="4">
        <v>480</v>
      </c>
      <c r="D6" s="4">
        <v>220</v>
      </c>
      <c r="E6" s="4">
        <v>200</v>
      </c>
      <c r="F6" s="6">
        <v>58000</v>
      </c>
      <c r="H6" s="7">
        <v>300</v>
      </c>
      <c r="I6" s="7">
        <v>400</v>
      </c>
      <c r="J6" s="7">
        <v>300</v>
      </c>
      <c r="K6" s="8">
        <f t="shared" si="0"/>
        <v>36000000</v>
      </c>
    </row>
    <row r="7" spans="1:11" ht="63" thickBot="1" x14ac:dyDescent="0.35">
      <c r="A7" s="3" t="s">
        <v>16</v>
      </c>
      <c r="B7" s="4" t="s">
        <v>17</v>
      </c>
      <c r="C7" s="4">
        <v>500</v>
      </c>
      <c r="D7" s="4">
        <v>150</v>
      </c>
      <c r="E7" s="4" t="s">
        <v>18</v>
      </c>
      <c r="F7" s="6">
        <v>50000</v>
      </c>
      <c r="H7" s="7">
        <v>300</v>
      </c>
      <c r="I7" s="7">
        <v>250</v>
      </c>
      <c r="J7" s="7">
        <v>220</v>
      </c>
      <c r="K7" s="8">
        <f t="shared" si="0"/>
        <v>16500000</v>
      </c>
    </row>
    <row r="8" spans="1:11" ht="47.4" thickBot="1" x14ac:dyDescent="0.35">
      <c r="A8" s="3" t="s">
        <v>19</v>
      </c>
      <c r="B8" s="4" t="s">
        <v>20</v>
      </c>
      <c r="C8" s="4">
        <v>500</v>
      </c>
      <c r="D8" s="4">
        <v>300</v>
      </c>
      <c r="E8" s="4">
        <v>250</v>
      </c>
      <c r="F8" s="6">
        <v>110000</v>
      </c>
      <c r="H8" s="7">
        <v>300</v>
      </c>
      <c r="I8" s="7">
        <v>300</v>
      </c>
      <c r="J8" s="7">
        <v>300</v>
      </c>
      <c r="K8" s="8">
        <f t="shared" si="0"/>
        <v>27000000</v>
      </c>
    </row>
    <row r="9" spans="1:11" ht="47.4" thickBot="1" x14ac:dyDescent="0.35">
      <c r="A9" s="3" t="s">
        <v>21</v>
      </c>
      <c r="B9" s="4" t="s">
        <v>22</v>
      </c>
      <c r="C9" s="4">
        <v>550</v>
      </c>
      <c r="D9" s="4">
        <v>100</v>
      </c>
      <c r="E9" s="4">
        <v>200</v>
      </c>
      <c r="F9" s="6">
        <v>149000</v>
      </c>
      <c r="H9" s="7">
        <v>690</v>
      </c>
      <c r="I9" s="7">
        <v>500</v>
      </c>
      <c r="J9" s="7">
        <v>600</v>
      </c>
      <c r="K9" s="8">
        <f t="shared" si="0"/>
        <v>207000000</v>
      </c>
    </row>
    <row r="10" spans="1:11" ht="63" thickBot="1" x14ac:dyDescent="0.35">
      <c r="A10" s="3" t="s">
        <v>23</v>
      </c>
      <c r="B10" s="4" t="s">
        <v>24</v>
      </c>
      <c r="C10" s="4">
        <v>500</v>
      </c>
      <c r="D10" s="4">
        <v>160</v>
      </c>
      <c r="E10" s="4">
        <v>85</v>
      </c>
      <c r="F10" s="6">
        <v>30000</v>
      </c>
      <c r="H10" s="7">
        <v>260</v>
      </c>
      <c r="I10" s="7">
        <v>300</v>
      </c>
      <c r="J10" s="7">
        <v>340</v>
      </c>
      <c r="K10" s="8">
        <f t="shared" si="0"/>
        <v>26520000</v>
      </c>
    </row>
    <row r="11" spans="1:11" ht="47.4" thickBot="1" x14ac:dyDescent="0.35">
      <c r="A11" s="3" t="s">
        <v>25</v>
      </c>
      <c r="B11" s="4" t="s">
        <v>26</v>
      </c>
      <c r="C11" s="4">
        <v>480</v>
      </c>
      <c r="D11" s="4">
        <v>250</v>
      </c>
      <c r="E11" s="4">
        <v>250</v>
      </c>
      <c r="F11" s="6">
        <v>50000</v>
      </c>
      <c r="H11" s="7">
        <v>330</v>
      </c>
      <c r="I11" s="7">
        <v>180</v>
      </c>
      <c r="J11" s="7">
        <v>180</v>
      </c>
      <c r="K11" s="8">
        <f t="shared" si="0"/>
        <v>10692000</v>
      </c>
    </row>
    <row r="12" spans="1:11" ht="47.4" thickBot="1" x14ac:dyDescent="0.35">
      <c r="A12" s="3" t="s">
        <v>27</v>
      </c>
      <c r="B12" s="4" t="s">
        <v>28</v>
      </c>
      <c r="C12" s="4">
        <v>450</v>
      </c>
      <c r="D12" s="4">
        <v>250</v>
      </c>
      <c r="E12" s="4">
        <v>350</v>
      </c>
      <c r="F12" s="6">
        <v>160000</v>
      </c>
      <c r="H12" s="7">
        <v>406</v>
      </c>
      <c r="I12" s="7">
        <v>355</v>
      </c>
      <c r="J12" s="7">
        <v>406</v>
      </c>
      <c r="K12" s="8">
        <f t="shared" si="0"/>
        <v>58516780</v>
      </c>
    </row>
    <row r="13" spans="1:11" ht="31.8" thickBot="1" x14ac:dyDescent="0.35">
      <c r="A13" s="3" t="s">
        <v>29</v>
      </c>
      <c r="B13" s="4" t="s">
        <v>30</v>
      </c>
      <c r="C13" s="4">
        <v>500</v>
      </c>
      <c r="D13" s="4">
        <v>200</v>
      </c>
      <c r="E13" s="4">
        <v>135</v>
      </c>
      <c r="F13" s="6">
        <v>50000</v>
      </c>
      <c r="H13" s="7">
        <v>450</v>
      </c>
      <c r="I13" s="7">
        <v>450</v>
      </c>
      <c r="J13" s="7">
        <v>640</v>
      </c>
      <c r="K13" s="8">
        <f t="shared" si="0"/>
        <v>129600000</v>
      </c>
    </row>
    <row r="14" spans="1:11" x14ac:dyDescent="0.3">
      <c r="C14">
        <f>SUM(C2:C13)/12</f>
        <v>491.66666666666669</v>
      </c>
      <c r="D14">
        <f t="shared" ref="D14:F14" si="1">SUM(D2:D13)/12</f>
        <v>193.75</v>
      </c>
      <c r="E14">
        <f t="shared" si="1"/>
        <v>165</v>
      </c>
      <c r="F14">
        <f t="shared" si="1"/>
        <v>61750</v>
      </c>
      <c r="K14" s="8">
        <f>SUM(K2:K13)/12</f>
        <v>50127585.833333336</v>
      </c>
    </row>
    <row r="16" spans="1:11" ht="15.6" x14ac:dyDescent="0.3">
      <c r="A16" s="7" t="s">
        <v>31</v>
      </c>
      <c r="B16" t="s">
        <v>32</v>
      </c>
      <c r="C16" s="7">
        <v>450</v>
      </c>
      <c r="D16" s="7">
        <v>200</v>
      </c>
      <c r="E16" s="7">
        <v>100</v>
      </c>
      <c r="F16" s="5">
        <v>5000</v>
      </c>
      <c r="H16" s="7">
        <v>300</v>
      </c>
      <c r="I16" s="7">
        <v>280</v>
      </c>
      <c r="J16" s="7">
        <v>1330</v>
      </c>
      <c r="K16" s="8">
        <f>H16*I16*J16</f>
        <v>111720000</v>
      </c>
    </row>
    <row r="20" spans="1:13" ht="15" thickBot="1" x14ac:dyDescent="0.35">
      <c r="B20" t="s">
        <v>49</v>
      </c>
      <c r="C20">
        <v>0.7</v>
      </c>
      <c r="D20">
        <f>1-C20</f>
        <v>0.30000000000000004</v>
      </c>
    </row>
    <row r="21" spans="1:13" ht="87" thickBot="1" x14ac:dyDescent="0.35">
      <c r="A21" s="9" t="s">
        <v>33</v>
      </c>
      <c r="B21" s="10" t="s">
        <v>34</v>
      </c>
      <c r="C21" s="10" t="s">
        <v>35</v>
      </c>
      <c r="D21" s="10" t="s">
        <v>37</v>
      </c>
      <c r="E21" s="13" t="s">
        <v>47</v>
      </c>
      <c r="M21" s="10" t="s">
        <v>36</v>
      </c>
    </row>
    <row r="22" spans="1:13" ht="29.4" thickBot="1" x14ac:dyDescent="0.35">
      <c r="A22" s="11" t="s">
        <v>38</v>
      </c>
      <c r="B22" s="12">
        <v>24</v>
      </c>
      <c r="C22" s="12">
        <v>2</v>
      </c>
      <c r="D22" s="12">
        <v>2</v>
      </c>
      <c r="E22">
        <f>C22*D22</f>
        <v>4</v>
      </c>
      <c r="M22" s="12">
        <f>B22*C22</f>
        <v>48</v>
      </c>
    </row>
    <row r="23" spans="1:13" ht="58.2" thickBot="1" x14ac:dyDescent="0.35">
      <c r="A23" s="9" t="s">
        <v>45</v>
      </c>
      <c r="B23" s="10">
        <v>24</v>
      </c>
      <c r="C23" s="10">
        <v>0.57999999999999996</v>
      </c>
      <c r="D23" s="10">
        <v>3</v>
      </c>
      <c r="E23">
        <f t="shared" ref="E23:E30" si="2">C23*D23</f>
        <v>1.7399999999999998</v>
      </c>
      <c r="M23" s="12">
        <f>B23*C23</f>
        <v>13.919999999999998</v>
      </c>
    </row>
    <row r="24" spans="1:13" ht="29.4" thickBot="1" x14ac:dyDescent="0.35">
      <c r="A24" s="11" t="s">
        <v>39</v>
      </c>
      <c r="B24" s="12">
        <v>24</v>
      </c>
      <c r="C24" s="12">
        <v>0.5</v>
      </c>
      <c r="D24" s="12">
        <v>1</v>
      </c>
      <c r="E24">
        <f t="shared" si="2"/>
        <v>0.5</v>
      </c>
      <c r="M24" s="12">
        <f>B24*C24</f>
        <v>12</v>
      </c>
    </row>
    <row r="25" spans="1:13" ht="29.4" thickBot="1" x14ac:dyDescent="0.35">
      <c r="A25" s="11" t="s">
        <v>40</v>
      </c>
      <c r="B25" s="12">
        <v>24</v>
      </c>
      <c r="C25" s="12">
        <v>2.08</v>
      </c>
      <c r="D25" s="12">
        <v>1</v>
      </c>
      <c r="E25">
        <f t="shared" si="2"/>
        <v>2.08</v>
      </c>
      <c r="M25" s="12">
        <f>B25*C25</f>
        <v>49.92</v>
      </c>
    </row>
    <row r="26" spans="1:13" ht="43.8" thickBot="1" x14ac:dyDescent="0.35">
      <c r="A26" s="11" t="s">
        <v>41</v>
      </c>
      <c r="B26" s="12">
        <v>12</v>
      </c>
      <c r="C26" s="12">
        <v>0.33</v>
      </c>
      <c r="D26" s="12">
        <v>2</v>
      </c>
      <c r="E26">
        <f>C26*D26+(C26*D26)*$D$20</f>
        <v>0.8580000000000001</v>
      </c>
      <c r="M26" s="12">
        <f>(B26*C26)+(B26+C26)*0.1</f>
        <v>5.1929999999999996</v>
      </c>
    </row>
    <row r="27" spans="1:13" ht="15" thickBot="1" x14ac:dyDescent="0.35">
      <c r="A27" s="11" t="s">
        <v>42</v>
      </c>
      <c r="B27" s="12">
        <v>5</v>
      </c>
      <c r="C27" s="12">
        <v>0.4</v>
      </c>
      <c r="D27" s="12">
        <v>1</v>
      </c>
      <c r="E27">
        <f t="shared" ref="E27:E29" si="3">C27*D27+(C27*D27)*$D$20</f>
        <v>0.52</v>
      </c>
      <c r="M27" s="12">
        <f>(B27*C27)+(B27+C27)*0.1</f>
        <v>2.54</v>
      </c>
    </row>
    <row r="28" spans="1:13" ht="15" thickBot="1" x14ac:dyDescent="0.35">
      <c r="A28" s="9" t="s">
        <v>46</v>
      </c>
      <c r="B28" s="10">
        <v>5</v>
      </c>
      <c r="C28" s="10">
        <v>0.06</v>
      </c>
      <c r="D28" s="10">
        <v>5</v>
      </c>
      <c r="E28">
        <f t="shared" si="3"/>
        <v>0.39</v>
      </c>
      <c r="M28" s="12">
        <f>(B28*C28)+(B28+C28)*0.1</f>
        <v>0.80600000000000005</v>
      </c>
    </row>
    <row r="29" spans="1:13" ht="43.8" thickBot="1" x14ac:dyDescent="0.35">
      <c r="A29" s="11" t="s">
        <v>43</v>
      </c>
      <c r="B29" s="12">
        <v>5</v>
      </c>
      <c r="C29" s="12">
        <v>1.5</v>
      </c>
      <c r="D29" s="12">
        <v>2</v>
      </c>
      <c r="E29">
        <f t="shared" si="3"/>
        <v>3.9000000000000004</v>
      </c>
      <c r="M29" s="12">
        <f>(B29*C29)+(B29+C29)*0.1</f>
        <v>8.15</v>
      </c>
    </row>
    <row r="30" spans="1:13" ht="72.599999999999994" thickBot="1" x14ac:dyDescent="0.35">
      <c r="A30" s="11" t="s">
        <v>44</v>
      </c>
      <c r="B30" s="12">
        <v>24</v>
      </c>
      <c r="C30" s="12">
        <v>4.0999999999999996</v>
      </c>
      <c r="D30" s="12">
        <v>1</v>
      </c>
      <c r="E30">
        <f t="shared" si="2"/>
        <v>4.0999999999999996</v>
      </c>
      <c r="M30" s="12">
        <f>B30*C30</f>
        <v>98.399999999999991</v>
      </c>
    </row>
    <row r="31" spans="1:13" ht="15" thickBot="1" x14ac:dyDescent="0.35">
      <c r="A31" s="11"/>
      <c r="B31" s="12"/>
      <c r="C31" s="12"/>
      <c r="D31" s="12"/>
      <c r="M31" s="12"/>
    </row>
    <row r="32" spans="1:13" x14ac:dyDescent="0.3">
      <c r="D32" t="s">
        <v>48</v>
      </c>
      <c r="E32">
        <f>SUM(E22:E30)</f>
        <v>18.088000000000001</v>
      </c>
      <c r="F32">
        <f>SUM(E22:E29)</f>
        <v>13.988000000000001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2022-02-13T00:00:12Z</dcterms:created>
  <dcterms:modified xsi:type="dcterms:W3CDTF">2022-02-15T04:56:03Z</dcterms:modified>
</cp:coreProperties>
</file>