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313297\Desktop\UDACITY\PREDICTIVE ANALYTICS\PROJECT02\p2-files\"/>
    </mc:Choice>
  </mc:AlternateContent>
  <bookViews>
    <workbookView xWindow="360" yWindow="75" windowWidth="17055" windowHeight="10830"/>
  </bookViews>
  <sheets>
    <sheet name="Sheet1" sheetId="1" r:id="rId1"/>
  </sheets>
  <definedNames>
    <definedName name="Sheet1">Sheet1!$A$1:$G$12</definedName>
  </definedNames>
  <calcPr calcId="171027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  <c r="C18" i="1"/>
  <c r="D18" i="1"/>
  <c r="E18" i="1"/>
  <c r="F18" i="1"/>
  <c r="G18" i="1"/>
  <c r="B18" i="1"/>
  <c r="B38" i="1"/>
  <c r="B37" i="1"/>
  <c r="B36" i="1"/>
  <c r="C33" i="1"/>
  <c r="D33" i="1"/>
  <c r="E33" i="1"/>
  <c r="F33" i="1"/>
  <c r="G33" i="1"/>
  <c r="C34" i="1"/>
  <c r="D34" i="1"/>
  <c r="E34" i="1"/>
  <c r="F34" i="1"/>
  <c r="G34" i="1"/>
  <c r="G36" i="1" s="1"/>
  <c r="B34" i="1"/>
  <c r="B33" i="1"/>
  <c r="C26" i="1"/>
  <c r="D26" i="1"/>
  <c r="E26" i="1"/>
  <c r="F26" i="1"/>
  <c r="G26" i="1"/>
  <c r="C25" i="1"/>
  <c r="D25" i="1"/>
  <c r="E25" i="1"/>
  <c r="F25" i="1"/>
  <c r="G25" i="1"/>
  <c r="B26" i="1"/>
  <c r="B25" i="1"/>
  <c r="G16" i="1"/>
  <c r="F16" i="1"/>
  <c r="E16" i="1"/>
  <c r="D16" i="1"/>
  <c r="C16" i="1"/>
  <c r="D15" i="1"/>
  <c r="E15" i="1"/>
  <c r="F15" i="1"/>
  <c r="G15" i="1"/>
  <c r="C15" i="1"/>
  <c r="B16" i="1"/>
  <c r="B15" i="1"/>
  <c r="D36" i="1" l="1"/>
  <c r="D38" i="1" s="1"/>
  <c r="C36" i="1"/>
  <c r="C38" i="1" s="1"/>
  <c r="F36" i="1"/>
  <c r="F37" i="1" s="1"/>
  <c r="G37" i="1"/>
  <c r="G38" i="1"/>
  <c r="F38" i="1"/>
  <c r="E36" i="1"/>
  <c r="E37" i="1" s="1"/>
  <c r="D37" i="1"/>
  <c r="F28" i="1"/>
  <c r="F30" i="1" s="1"/>
  <c r="B28" i="1"/>
  <c r="B30" i="1" s="1"/>
  <c r="E28" i="1"/>
  <c r="E30" i="1" s="1"/>
  <c r="C20" i="1"/>
  <c r="C22" i="1" s="1"/>
  <c r="G28" i="1"/>
  <c r="G30" i="1" s="1"/>
  <c r="D28" i="1"/>
  <c r="D29" i="1" s="1"/>
  <c r="C28" i="1"/>
  <c r="C29" i="1" s="1"/>
  <c r="E20" i="1"/>
  <c r="E22" i="1" s="1"/>
  <c r="D20" i="1"/>
  <c r="D21" i="1" s="1"/>
  <c r="B20" i="1"/>
  <c r="B22" i="1" s="1"/>
  <c r="G20" i="1"/>
  <c r="G21" i="1" s="1"/>
  <c r="F20" i="1"/>
  <c r="F21" i="1" s="1"/>
  <c r="C21" i="1"/>
  <c r="C37" i="1" l="1"/>
  <c r="E38" i="1"/>
  <c r="F29" i="1"/>
  <c r="G29" i="1"/>
  <c r="E29" i="1"/>
  <c r="C30" i="1"/>
  <c r="D30" i="1"/>
  <c r="B29" i="1"/>
  <c r="E21" i="1"/>
  <c r="D22" i="1"/>
  <c r="B21" i="1"/>
  <c r="G22" i="1"/>
  <c r="F22" i="1"/>
</calcChain>
</file>

<file path=xl/sharedStrings.xml><?xml version="1.0" encoding="utf-8"?>
<sst xmlns="http://schemas.openxmlformats.org/spreadsheetml/2006/main" count="50" uniqueCount="25">
  <si>
    <t>City</t>
  </si>
  <si>
    <t>Total Pawdacity Sales</t>
  </si>
  <si>
    <t>2010 Census Population</t>
  </si>
  <si>
    <t>Households with Under 18</t>
  </si>
  <si>
    <t>Land Area</t>
  </si>
  <si>
    <t>Population Density</t>
  </si>
  <si>
    <t>Total 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</si>
  <si>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</si>
  <si>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</si>
  <si>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</si>
  <si>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</si>
  <si>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</si>
  <si>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</si>
  <si>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</si>
  <si>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</si>
  <si>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</si>
  <si>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</si>
  <si>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</si>
  <si>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QUARTILE</t>
  </si>
  <si>
    <t>VALUE</t>
  </si>
  <si>
    <t>IQR</t>
  </si>
  <si>
    <t>UPPER FENCE</t>
  </si>
  <si>
    <t>LOWER FENCE</t>
  </si>
  <si>
    <t>SUM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</si>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</sst>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3" x14ac:knownFonts="1">
    <font>
      <sz val="10"/>
      <name val="MS Sans Serif"/>
      <family val="2"/>
    </font>
    <font>
      <sz val="10"/>
      <name val="MS Sans Serif"/>
      <family val="2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2" fillId="3" borderId="1" xfId="0" applyFont="1" applyFill="1" applyBorder="1"/>
    <xf numFmtId="0" fontId="0" fillId="0" borderId="1" xfId="0" applyBorder="1"/>
    <xf numFmtId="164" fontId="0" fillId="0" borderId="1" xfId="1" applyNumberFormat="1" applyFont="1" applyBorder="1"/>
    <xf numFmtId="164" fontId="0" fillId="2" borderId="1" xfId="1" applyNumberFormat="1" applyFont="1" applyFill="1" applyBorder="1"/>
    <xf numFmtId="164" fontId="0" fillId="0" borderId="1" xfId="1" applyNumberFormat="1" applyFont="1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65" fontId="0" fillId="0" borderId="0" xfId="0" applyNumberFormat="1" applyBorder="1"/>
    <xf numFmtId="0" fontId="0" fillId="0" borderId="0" xfId="0" applyFill="1" applyBorder="1"/>
    <xf numFmtId="164" fontId="2" fillId="0" borderId="1" xfId="1" applyNumberFormat="1" applyFont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164" fontId="0" fillId="0" borderId="0" xfId="1" applyNumberFormat="1" applyFont="1" applyBorder="1"/>
    <xf numFmtId="0" fontId="2" fillId="0" borderId="1" xfId="0" applyFont="1" applyBorder="1" applyAlignment="1">
      <alignment horizontal="left"/>
    </xf>
    <xf numFmtId="164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18" sqref="I18"/>
    </sheetView>
  </sheetViews>
  <sheetFormatPr defaultRowHeight="12.75" x14ac:dyDescent="0.2"/>
  <cols>
    <col min="1" max="1" width="16.85546875" bestFit="1" customWidth="1"/>
    <col min="2" max="2" width="23.85546875" bestFit="1" customWidth="1"/>
    <col min="3" max="3" width="25.28515625" bestFit="1" customWidth="1"/>
    <col min="4" max="4" width="27.42578125" bestFit="1" customWidth="1"/>
    <col min="5" max="5" width="11.42578125" bestFit="1" customWidth="1"/>
    <col min="6" max="6" width="20.140625" bestFit="1" customWidth="1"/>
    <col min="7" max="7" width="15.5703125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3" t="s">
        <v>7</v>
      </c>
      <c r="B2" s="4">
        <v>185328</v>
      </c>
      <c r="C2" s="4">
        <v>4585</v>
      </c>
      <c r="D2" s="4">
        <v>746</v>
      </c>
      <c r="E2" s="4">
        <v>3115.5075000000002</v>
      </c>
      <c r="F2" s="4">
        <v>1.55</v>
      </c>
      <c r="G2" s="4">
        <v>1819.5</v>
      </c>
    </row>
    <row r="3" spans="1:7" x14ac:dyDescent="0.2">
      <c r="A3" s="3" t="s">
        <v>8</v>
      </c>
      <c r="B3" s="4">
        <v>317736</v>
      </c>
      <c r="C3" s="4">
        <v>35316</v>
      </c>
      <c r="D3" s="4">
        <v>7788</v>
      </c>
      <c r="E3" s="4">
        <v>3894.3090999999999</v>
      </c>
      <c r="F3" s="4">
        <v>11.16</v>
      </c>
      <c r="G3" s="4">
        <v>8756.32</v>
      </c>
    </row>
    <row r="4" spans="1:7" x14ac:dyDescent="0.2">
      <c r="A4" s="15" t="s">
        <v>9</v>
      </c>
      <c r="B4" s="5">
        <v>917892</v>
      </c>
      <c r="C4" s="5">
        <v>59466</v>
      </c>
      <c r="D4" s="6">
        <v>7158</v>
      </c>
      <c r="E4" s="6">
        <v>1500.1784</v>
      </c>
      <c r="F4" s="5">
        <v>20.34</v>
      </c>
      <c r="G4" s="5">
        <v>14612.64</v>
      </c>
    </row>
    <row r="5" spans="1:7" x14ac:dyDescent="0.2">
      <c r="A5" s="3" t="s">
        <v>10</v>
      </c>
      <c r="B5" s="4">
        <v>218376</v>
      </c>
      <c r="C5" s="4">
        <v>9520</v>
      </c>
      <c r="D5" s="4">
        <v>1403</v>
      </c>
      <c r="E5" s="4">
        <v>2998.95696</v>
      </c>
      <c r="F5" s="4">
        <v>1.82</v>
      </c>
      <c r="G5" s="4">
        <v>3515.62</v>
      </c>
    </row>
    <row r="6" spans="1:7" x14ac:dyDescent="0.2">
      <c r="A6" s="3" t="s">
        <v>11</v>
      </c>
      <c r="B6" s="4">
        <v>208008</v>
      </c>
      <c r="C6" s="4">
        <v>6120</v>
      </c>
      <c r="D6" s="4">
        <v>832</v>
      </c>
      <c r="E6" s="4">
        <v>1829.4650999999999</v>
      </c>
      <c r="F6" s="4">
        <v>1.46</v>
      </c>
      <c r="G6" s="4">
        <v>1744.08</v>
      </c>
    </row>
    <row r="7" spans="1:7" x14ac:dyDescent="0.2">
      <c r="A7" s="3" t="s">
        <v>12</v>
      </c>
      <c r="B7" s="4">
        <v>283824</v>
      </c>
      <c r="C7" s="4">
        <v>12359</v>
      </c>
      <c r="D7" s="4">
        <v>1486</v>
      </c>
      <c r="E7" s="4">
        <v>999.49710000000005</v>
      </c>
      <c r="F7" s="4">
        <v>4.95</v>
      </c>
      <c r="G7" s="4">
        <v>2712.64</v>
      </c>
    </row>
    <row r="8" spans="1:7" x14ac:dyDescent="0.2">
      <c r="A8" s="3" t="s">
        <v>13</v>
      </c>
      <c r="B8" s="5">
        <v>543132</v>
      </c>
      <c r="C8" s="4">
        <v>29087</v>
      </c>
      <c r="D8" s="4">
        <v>4052</v>
      </c>
      <c r="E8" s="4">
        <v>2748.8528999999999</v>
      </c>
      <c r="F8" s="4">
        <v>5.8</v>
      </c>
      <c r="G8" s="4">
        <v>7189.43</v>
      </c>
    </row>
    <row r="9" spans="1:7" x14ac:dyDescent="0.2">
      <c r="A9" s="3" t="s">
        <v>14</v>
      </c>
      <c r="B9" s="4">
        <v>233928</v>
      </c>
      <c r="C9" s="4">
        <v>6314</v>
      </c>
      <c r="D9" s="4">
        <v>1251</v>
      </c>
      <c r="E9" s="4">
        <v>2673.5745499999998</v>
      </c>
      <c r="F9" s="4">
        <v>1.62</v>
      </c>
      <c r="G9" s="4">
        <v>3134.18</v>
      </c>
    </row>
    <row r="10" spans="1:7" x14ac:dyDescent="0.2">
      <c r="A10" s="3" t="s">
        <v>15</v>
      </c>
      <c r="B10" s="4">
        <v>303264</v>
      </c>
      <c r="C10" s="4">
        <v>10615</v>
      </c>
      <c r="D10" s="4">
        <v>2680</v>
      </c>
      <c r="E10" s="4">
        <v>4796.8598149999998</v>
      </c>
      <c r="F10" s="4">
        <v>2.34</v>
      </c>
      <c r="G10" s="4">
        <v>5556.49</v>
      </c>
    </row>
    <row r="11" spans="1:7" x14ac:dyDescent="0.2">
      <c r="A11" s="3" t="s">
        <v>16</v>
      </c>
      <c r="B11" s="4">
        <v>253584</v>
      </c>
      <c r="C11" s="4">
        <v>23036</v>
      </c>
      <c r="D11" s="4">
        <v>4022</v>
      </c>
      <c r="E11" s="5">
        <v>6620.201916</v>
      </c>
      <c r="F11" s="4">
        <v>2.78</v>
      </c>
      <c r="G11" s="4">
        <v>7572.18</v>
      </c>
    </row>
    <row r="12" spans="1:7" x14ac:dyDescent="0.2">
      <c r="A12" s="3" t="s">
        <v>17</v>
      </c>
      <c r="B12" s="4">
        <v>308232</v>
      </c>
      <c r="C12" s="4">
        <v>17444</v>
      </c>
      <c r="D12" s="4">
        <v>2646</v>
      </c>
      <c r="E12" s="4">
        <v>1893.977048</v>
      </c>
      <c r="F12" s="4">
        <v>8.98</v>
      </c>
      <c r="G12" s="4">
        <v>6039.71</v>
      </c>
    </row>
    <row r="14" spans="1:7" x14ac:dyDescent="0.2">
      <c r="A14" s="2" t="s">
        <v>18</v>
      </c>
      <c r="B14" s="2" t="s">
        <v>19</v>
      </c>
      <c r="C14" s="2" t="s">
        <v>19</v>
      </c>
      <c r="D14" s="2" t="s">
        <v>19</v>
      </c>
      <c r="E14" s="2" t="s">
        <v>19</v>
      </c>
      <c r="F14" s="2" t="s">
        <v>19</v>
      </c>
      <c r="G14" s="2" t="s">
        <v>19</v>
      </c>
    </row>
    <row r="15" spans="1:7" x14ac:dyDescent="0.2">
      <c r="A15" s="7">
        <v>1</v>
      </c>
      <c r="B15" s="4">
        <f>QUARTILE(B$2:B$12,A15)</f>
        <v>226152</v>
      </c>
      <c r="C15" s="4">
        <f>QUARTILE(C$2:C$12,$A15)</f>
        <v>7917</v>
      </c>
      <c r="D15" s="4">
        <f t="shared" ref="D15:G16" si="0">QUARTILE(D$2:D$12,$A15)</f>
        <v>1327</v>
      </c>
      <c r="E15" s="4">
        <f t="shared" si="0"/>
        <v>1861.721074</v>
      </c>
      <c r="F15" s="4">
        <f t="shared" si="0"/>
        <v>1.7200000000000002</v>
      </c>
      <c r="G15" s="4">
        <f t="shared" si="0"/>
        <v>2923.41</v>
      </c>
    </row>
    <row r="16" spans="1:7" x14ac:dyDescent="0.2">
      <c r="A16" s="7">
        <v>3</v>
      </c>
      <c r="B16" s="4">
        <f t="shared" ref="B16" si="1">QUARTILE(B$2:B$12,A16)</f>
        <v>312984</v>
      </c>
      <c r="C16" s="4">
        <f t="shared" ref="C16" si="2">QUARTILE(C$2:C$12,$A16)</f>
        <v>26061.5</v>
      </c>
      <c r="D16" s="4">
        <f t="shared" si="0"/>
        <v>4037</v>
      </c>
      <c r="E16" s="4">
        <f t="shared" si="0"/>
        <v>3504.9083000000001</v>
      </c>
      <c r="F16" s="4">
        <f t="shared" si="0"/>
        <v>7.3900000000000006</v>
      </c>
      <c r="G16" s="4">
        <f t="shared" si="0"/>
        <v>7380.8050000000003</v>
      </c>
    </row>
    <row r="17" spans="1:7" x14ac:dyDescent="0.2">
      <c r="A17" s="16"/>
      <c r="B17" s="17"/>
      <c r="C17" s="17"/>
      <c r="D17" s="17"/>
      <c r="E17" s="17"/>
      <c r="F17" s="17"/>
      <c r="G17" s="17"/>
    </row>
    <row r="18" spans="1:7" x14ac:dyDescent="0.2">
      <c r="A18" s="18" t="s">
        <v>23</v>
      </c>
      <c r="B18" s="4">
        <f>SUM(B2:B12)</f>
        <v>3773304</v>
      </c>
      <c r="C18" s="4">
        <f t="shared" ref="C18:G18" si="3">SUM(C2:C12)</f>
        <v>213862</v>
      </c>
      <c r="D18" s="4">
        <f t="shared" si="3"/>
        <v>34064</v>
      </c>
      <c r="E18" s="4">
        <f t="shared" si="3"/>
        <v>33071.380388999998</v>
      </c>
      <c r="F18" s="4">
        <f t="shared" si="3"/>
        <v>62.8</v>
      </c>
      <c r="G18" s="4">
        <f t="shared" si="3"/>
        <v>62652.789999999994</v>
      </c>
    </row>
    <row r="19" spans="1:7" x14ac:dyDescent="0.2">
      <c r="A19" s="18" t="s">
        <v>24</v>
      </c>
      <c r="B19" s="19">
        <f>MEDIAN(B2:B12)</f>
        <v>283824</v>
      </c>
      <c r="C19" s="19">
        <f t="shared" ref="C19:G19" si="4">MEDIAN(C2:C12)</f>
        <v>12359</v>
      </c>
      <c r="D19" s="19">
        <f t="shared" si="4"/>
        <v>2646</v>
      </c>
      <c r="E19" s="19">
        <f t="shared" si="4"/>
        <v>2748.8528999999999</v>
      </c>
      <c r="F19" s="19">
        <f t="shared" si="4"/>
        <v>2.78</v>
      </c>
      <c r="G19" s="19">
        <f t="shared" si="4"/>
        <v>5556.49</v>
      </c>
    </row>
    <row r="20" spans="1:7" x14ac:dyDescent="0.2">
      <c r="A20" s="2" t="s">
        <v>20</v>
      </c>
      <c r="B20" s="4">
        <f>B16-B15</f>
        <v>86832</v>
      </c>
      <c r="C20" s="4">
        <f>C16-C15</f>
        <v>18144.5</v>
      </c>
      <c r="D20" s="4">
        <f>D16-D15</f>
        <v>2710</v>
      </c>
      <c r="E20" s="4">
        <f>E16-E15</f>
        <v>1643.187226</v>
      </c>
      <c r="F20" s="4">
        <f>F16-F15</f>
        <v>5.67</v>
      </c>
      <c r="G20" s="4">
        <f>G16-G15</f>
        <v>4457.3950000000004</v>
      </c>
    </row>
    <row r="21" spans="1:7" x14ac:dyDescent="0.2">
      <c r="A21" s="2" t="s">
        <v>21</v>
      </c>
      <c r="B21" s="14">
        <f>B16+(B20*1.5)</f>
        <v>443232</v>
      </c>
      <c r="C21" s="14">
        <f>C16+(C20*1.5)</f>
        <v>53278.25</v>
      </c>
      <c r="D21" s="14">
        <f>D16+(D20*1.5)</f>
        <v>8102</v>
      </c>
      <c r="E21" s="14">
        <f>E16+(E20*1.5)</f>
        <v>5969.6891390000001</v>
      </c>
      <c r="F21" s="14">
        <f>F16+(F20*1.5)</f>
        <v>15.895</v>
      </c>
      <c r="G21" s="14">
        <f>G16+(G20*1.5)</f>
        <v>14066.897500000001</v>
      </c>
    </row>
    <row r="22" spans="1:7" x14ac:dyDescent="0.2">
      <c r="A22" s="2" t="s">
        <v>22</v>
      </c>
      <c r="B22" s="14">
        <f>B15-(B20*1.5)</f>
        <v>95904</v>
      </c>
      <c r="C22" s="14">
        <f>C15-(C20*1.5)</f>
        <v>-19299.75</v>
      </c>
      <c r="D22" s="14">
        <f>D15-(D20*1.5)</f>
        <v>-2738</v>
      </c>
      <c r="E22" s="14">
        <f>E15-(E20*1.5)</f>
        <v>-603.05976499999997</v>
      </c>
      <c r="F22" s="14">
        <f>F15-(F20*1.5)</f>
        <v>-6.7849999999999984</v>
      </c>
      <c r="G22" s="14">
        <f>G15-(G20*1.5)</f>
        <v>-3762.6825000000008</v>
      </c>
    </row>
    <row r="23" spans="1:7" x14ac:dyDescent="0.2">
      <c r="B23" s="1"/>
      <c r="C23" s="1"/>
      <c r="D23" s="1"/>
      <c r="E23" s="1"/>
      <c r="F23" s="1"/>
      <c r="G23" s="1"/>
    </row>
    <row r="24" spans="1:7" x14ac:dyDescent="0.2">
      <c r="A24" s="2" t="s">
        <v>18</v>
      </c>
      <c r="B24" s="2" t="s">
        <v>19</v>
      </c>
      <c r="C24" s="2" t="s">
        <v>19</v>
      </c>
      <c r="D24" s="2" t="s">
        <v>19</v>
      </c>
      <c r="E24" s="2" t="s">
        <v>19</v>
      </c>
      <c r="F24" s="2" t="s">
        <v>19</v>
      </c>
      <c r="G24" s="2" t="s">
        <v>19</v>
      </c>
    </row>
    <row r="25" spans="1:7" x14ac:dyDescent="0.2">
      <c r="A25" s="10">
        <v>1</v>
      </c>
      <c r="B25" s="4">
        <f>_xlfn.QUARTILE.EXC(B$2:B$12,$A25)</f>
        <v>218376</v>
      </c>
      <c r="C25" s="4">
        <f t="shared" ref="C25:G26" si="5">_xlfn.QUARTILE.EXC(C$2:C$12,$A25)</f>
        <v>6314</v>
      </c>
      <c r="D25" s="4">
        <f t="shared" si="5"/>
        <v>1251</v>
      </c>
      <c r="E25" s="4">
        <f t="shared" si="5"/>
        <v>1829.4650999999999</v>
      </c>
      <c r="F25" s="4">
        <f t="shared" si="5"/>
        <v>1.62</v>
      </c>
      <c r="G25" s="4">
        <f t="shared" si="5"/>
        <v>2712.64</v>
      </c>
    </row>
    <row r="26" spans="1:7" x14ac:dyDescent="0.2">
      <c r="A26" s="10">
        <v>3</v>
      </c>
      <c r="B26" s="4">
        <f>_xlfn.QUARTILE.EXC(B$2:B$12,$A26)</f>
        <v>317736</v>
      </c>
      <c r="C26" s="4">
        <f t="shared" si="5"/>
        <v>29087</v>
      </c>
      <c r="D26" s="4">
        <f t="shared" si="5"/>
        <v>4052</v>
      </c>
      <c r="E26" s="4">
        <f t="shared" si="5"/>
        <v>3894.3090999999999</v>
      </c>
      <c r="F26" s="4">
        <f t="shared" si="5"/>
        <v>8.98</v>
      </c>
      <c r="G26" s="4">
        <f t="shared" si="5"/>
        <v>7572.18</v>
      </c>
    </row>
    <row r="27" spans="1:7" x14ac:dyDescent="0.2">
      <c r="B27" s="1"/>
      <c r="C27" s="1"/>
      <c r="D27" s="1"/>
      <c r="E27" s="1"/>
      <c r="F27" s="1"/>
      <c r="G27" s="1"/>
    </row>
    <row r="28" spans="1:7" x14ac:dyDescent="0.2">
      <c r="A28" s="8" t="s">
        <v>20</v>
      </c>
      <c r="B28" s="4">
        <f>B26-B25</f>
        <v>99360</v>
      </c>
      <c r="C28" s="4">
        <f t="shared" ref="C28:G28" si="6">C26-C25</f>
        <v>22773</v>
      </c>
      <c r="D28" s="4">
        <f t="shared" si="6"/>
        <v>2801</v>
      </c>
      <c r="E28" s="4">
        <f t="shared" si="6"/>
        <v>2064.8440000000001</v>
      </c>
      <c r="F28" s="4">
        <f t="shared" si="6"/>
        <v>7.36</v>
      </c>
      <c r="G28" s="4">
        <f t="shared" si="6"/>
        <v>4859.5400000000009</v>
      </c>
    </row>
    <row r="29" spans="1:7" x14ac:dyDescent="0.2">
      <c r="A29" s="8" t="s">
        <v>21</v>
      </c>
      <c r="B29" s="4">
        <f>B26+(B28*1.5)</f>
        <v>466776</v>
      </c>
      <c r="C29" s="4">
        <f t="shared" ref="C29:G29" si="7">C26+(C28*1.5)</f>
        <v>63246.5</v>
      </c>
      <c r="D29" s="4">
        <f t="shared" si="7"/>
        <v>8253.5</v>
      </c>
      <c r="E29" s="4">
        <f t="shared" si="7"/>
        <v>6991.5751</v>
      </c>
      <c r="F29" s="4">
        <f t="shared" si="7"/>
        <v>20.020000000000003</v>
      </c>
      <c r="G29" s="4">
        <f t="shared" si="7"/>
        <v>14861.490000000002</v>
      </c>
    </row>
    <row r="30" spans="1:7" x14ac:dyDescent="0.2">
      <c r="A30" s="8" t="s">
        <v>22</v>
      </c>
      <c r="B30" s="9">
        <f>B25-(B28*1.5)</f>
        <v>69336</v>
      </c>
      <c r="C30" s="9">
        <f t="shared" ref="C30:G30" si="8">C25-(C28*1.5)</f>
        <v>-27845.5</v>
      </c>
      <c r="D30" s="9">
        <f t="shared" si="8"/>
        <v>-2950.5</v>
      </c>
      <c r="E30" s="9">
        <f t="shared" si="8"/>
        <v>-1267.8009000000002</v>
      </c>
      <c r="F30" s="9">
        <f t="shared" si="8"/>
        <v>-9.4200000000000017</v>
      </c>
      <c r="G30" s="9">
        <f t="shared" si="8"/>
        <v>-4576.6700000000019</v>
      </c>
    </row>
    <row r="31" spans="1:7" x14ac:dyDescent="0.2">
      <c r="A31" s="13"/>
      <c r="B31" s="12"/>
      <c r="C31" s="12"/>
      <c r="D31" s="12"/>
      <c r="E31" s="12"/>
      <c r="F31" s="12"/>
      <c r="G31" s="12"/>
    </row>
    <row r="32" spans="1:7" x14ac:dyDescent="0.2">
      <c r="A32" s="2" t="s">
        <v>18</v>
      </c>
      <c r="B32" s="2" t="s">
        <v>19</v>
      </c>
      <c r="C32" s="2" t="s">
        <v>19</v>
      </c>
      <c r="D32" s="2" t="s">
        <v>19</v>
      </c>
      <c r="E32" s="2" t="s">
        <v>19</v>
      </c>
      <c r="F32" s="2" t="s">
        <v>19</v>
      </c>
      <c r="G32" s="2" t="s">
        <v>19</v>
      </c>
    </row>
    <row r="33" spans="1:7" x14ac:dyDescent="0.2">
      <c r="A33" s="11">
        <v>1</v>
      </c>
      <c r="B33" s="4">
        <f>_xlfn.QUARTILE.INC(B$2:B$12,$A33)</f>
        <v>226152</v>
      </c>
      <c r="C33" s="4">
        <f t="shared" ref="C33:G34" si="9">_xlfn.QUARTILE.INC(C$2:C$12,$A33)</f>
        <v>7917</v>
      </c>
      <c r="D33" s="4">
        <f t="shared" si="9"/>
        <v>1327</v>
      </c>
      <c r="E33" s="4">
        <f t="shared" si="9"/>
        <v>1861.721074</v>
      </c>
      <c r="F33" s="4">
        <f t="shared" si="9"/>
        <v>1.7200000000000002</v>
      </c>
      <c r="G33" s="4">
        <f t="shared" si="9"/>
        <v>2923.41</v>
      </c>
    </row>
    <row r="34" spans="1:7" x14ac:dyDescent="0.2">
      <c r="A34" s="11">
        <v>3</v>
      </c>
      <c r="B34" s="4">
        <f>_xlfn.QUARTILE.INC(B$2:B$12,$A34)</f>
        <v>312984</v>
      </c>
      <c r="C34" s="4">
        <f t="shared" si="9"/>
        <v>26061.5</v>
      </c>
      <c r="D34" s="4">
        <f t="shared" si="9"/>
        <v>4037</v>
      </c>
      <c r="E34" s="4">
        <f t="shared" si="9"/>
        <v>3504.9083000000001</v>
      </c>
      <c r="F34" s="4">
        <f t="shared" si="9"/>
        <v>7.3900000000000006</v>
      </c>
      <c r="G34" s="4">
        <f t="shared" si="9"/>
        <v>7380.8050000000003</v>
      </c>
    </row>
    <row r="36" spans="1:7" x14ac:dyDescent="0.2">
      <c r="A36" s="8" t="s">
        <v>20</v>
      </c>
      <c r="B36" s="9">
        <f>B34-B33</f>
        <v>86832</v>
      </c>
      <c r="C36" s="9">
        <f t="shared" ref="C36:G36" si="10">C34-C33</f>
        <v>18144.5</v>
      </c>
      <c r="D36" s="9">
        <f t="shared" si="10"/>
        <v>2710</v>
      </c>
      <c r="E36" s="9">
        <f t="shared" si="10"/>
        <v>1643.187226</v>
      </c>
      <c r="F36" s="9">
        <f t="shared" si="10"/>
        <v>5.67</v>
      </c>
      <c r="G36" s="9">
        <f t="shared" si="10"/>
        <v>4457.3950000000004</v>
      </c>
    </row>
    <row r="37" spans="1:7" x14ac:dyDescent="0.2">
      <c r="A37" s="8" t="s">
        <v>21</v>
      </c>
      <c r="B37" s="9">
        <f>B34+(B36*1.5)</f>
        <v>443232</v>
      </c>
      <c r="C37" s="9">
        <f t="shared" ref="C37:G37" si="11">C34+(C36*1.5)</f>
        <v>53278.25</v>
      </c>
      <c r="D37" s="9">
        <f t="shared" si="11"/>
        <v>8102</v>
      </c>
      <c r="E37" s="9">
        <f t="shared" si="11"/>
        <v>5969.6891390000001</v>
      </c>
      <c r="F37" s="9">
        <f t="shared" si="11"/>
        <v>15.895</v>
      </c>
      <c r="G37" s="9">
        <f t="shared" si="11"/>
        <v>14066.897500000001</v>
      </c>
    </row>
    <row r="38" spans="1:7" x14ac:dyDescent="0.2">
      <c r="A38" s="8" t="s">
        <v>22</v>
      </c>
      <c r="B38" s="9">
        <f>B33-(B36*1.5)</f>
        <v>95904</v>
      </c>
      <c r="C38" s="9">
        <f t="shared" ref="C38:G38" si="12">C33-(C36*1.5)</f>
        <v>-19299.75</v>
      </c>
      <c r="D38" s="9">
        <f t="shared" si="12"/>
        <v>-2738</v>
      </c>
      <c r="E38" s="9">
        <f t="shared" si="12"/>
        <v>-603.05976499999997</v>
      </c>
      <c r="F38" s="9">
        <f t="shared" si="12"/>
        <v>-6.7849999999999984</v>
      </c>
      <c r="G38" s="9">
        <f t="shared" si="12"/>
        <v>-3762.6825000000008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Hernandez, Felix</cp:lastModifiedBy>
  <dcterms:created xsi:type="dcterms:W3CDTF">2020-05-12T23:46:40Z</dcterms:created>
  <dcterms:modified xsi:type="dcterms:W3CDTF">2020-05-13T20:07:41Z</dcterms:modified>
</cp:coreProperties>
</file>